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Documents\Think Composites\"/>
    </mc:Choice>
  </mc:AlternateContent>
  <xr:revisionPtr revIDLastSave="0" documentId="13_ncr:1_{2D76672B-6FB9-468F-8016-3817AB485780}" xr6:coauthVersionLast="46" xr6:coauthVersionMax="46" xr10:uidLastSave="{00000000-0000-0000-0000-000000000000}"/>
  <bookViews>
    <workbookView xWindow="-120" yWindow="-120" windowWidth="24240" windowHeight="13140" tabRatio="792" xr2:uid="{00000000-000D-0000-FFFF-FFFF00000000}"/>
  </bookViews>
  <sheets>
    <sheet name="Sheet1" sheetId="1" r:id="rId1"/>
    <sheet name="Sheet9" sheetId="9" state="hidden" r:id="rId2"/>
    <sheet name="Material" sheetId="16" r:id="rId3"/>
    <sheet name="Sheet2" sheetId="2" r:id="rId4"/>
  </sheets>
  <externalReferences>
    <externalReference r:id="rId5"/>
  </externalReferences>
  <calcPr calcId="181029"/>
  <extLs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P115" i="1" l="1"/>
  <c r="P95" i="1"/>
  <c r="U40" i="16"/>
  <c r="P2" i="2"/>
  <c r="T2" i="2" s="1"/>
  <c r="N2" i="2"/>
  <c r="S3" i="2" s="1"/>
  <c r="S18" i="2" s="1"/>
  <c r="B22" i="2" s="1"/>
  <c r="G16" i="1"/>
  <c r="O2" i="2"/>
  <c r="G17" i="1"/>
  <c r="Q2" i="2"/>
  <c r="Q141" i="2"/>
  <c r="Q140" i="2"/>
  <c r="Q139" i="2"/>
  <c r="G10" i="2"/>
  <c r="H10" i="2"/>
  <c r="I10" i="2"/>
  <c r="Q126" i="2"/>
  <c r="Q125" i="2"/>
  <c r="Q124" i="2"/>
  <c r="G5" i="9"/>
  <c r="H5" i="9"/>
  <c r="I5" i="9"/>
  <c r="G6" i="9"/>
  <c r="H6" i="9"/>
  <c r="G7" i="9"/>
  <c r="H7" i="9"/>
  <c r="I7" i="9"/>
  <c r="AZ255" i="9" s="1"/>
  <c r="G8" i="9"/>
  <c r="BW222" i="9" s="1"/>
  <c r="H8" i="9"/>
  <c r="I8" i="9"/>
  <c r="G9" i="9"/>
  <c r="H9" i="9"/>
  <c r="I9" i="9"/>
  <c r="G10" i="9"/>
  <c r="H10" i="9"/>
  <c r="O10" i="9" s="1"/>
  <c r="I10" i="9"/>
  <c r="DA252" i="9" s="1"/>
  <c r="G11" i="9"/>
  <c r="H11" i="9"/>
  <c r="I11" i="9"/>
  <c r="I6" i="9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1" i="2"/>
  <c r="H11" i="2"/>
  <c r="I11" i="2"/>
  <c r="AR74" i="1"/>
  <c r="AR54" i="1"/>
  <c r="F3" i="2"/>
  <c r="K9" i="1"/>
  <c r="G3" i="2"/>
  <c r="F3" i="9"/>
  <c r="G3" i="9"/>
  <c r="BO14" i="9"/>
  <c r="BN30" i="9"/>
  <c r="BO30" i="9"/>
  <c r="BN46" i="9"/>
  <c r="BO46" i="9"/>
  <c r="I61" i="16"/>
  <c r="G62" i="16"/>
  <c r="BP14" i="9"/>
  <c r="BP30" i="9"/>
  <c r="BP46" i="9"/>
  <c r="I60" i="16"/>
  <c r="I62" i="16"/>
  <c r="H62" i="16"/>
  <c r="BO13" i="9"/>
  <c r="BN29" i="9"/>
  <c r="BO29" i="9"/>
  <c r="BN45" i="9"/>
  <c r="BO45" i="9"/>
  <c r="BP13" i="9"/>
  <c r="BP29" i="9"/>
  <c r="BP45" i="9"/>
  <c r="BQ13" i="9"/>
  <c r="BQ29" i="9"/>
  <c r="BQ45" i="9"/>
  <c r="BO12" i="9"/>
  <c r="BN28" i="9"/>
  <c r="BO28" i="9"/>
  <c r="BN44" i="9"/>
  <c r="BO44" i="9"/>
  <c r="BP12" i="9"/>
  <c r="BP28" i="9"/>
  <c r="BP44" i="9"/>
  <c r="BQ12" i="9"/>
  <c r="BQ28" i="9"/>
  <c r="BQ44" i="9"/>
  <c r="BR12" i="9"/>
  <c r="BR28" i="9"/>
  <c r="BR44" i="9"/>
  <c r="BO11" i="9"/>
  <c r="BN27" i="9"/>
  <c r="BO27" i="9"/>
  <c r="BN43" i="9"/>
  <c r="BO43" i="9"/>
  <c r="BP11" i="9"/>
  <c r="BP27" i="9"/>
  <c r="BP43" i="9"/>
  <c r="BQ11" i="9"/>
  <c r="BQ27" i="9"/>
  <c r="BQ43" i="9"/>
  <c r="BR11" i="9"/>
  <c r="BR27" i="9"/>
  <c r="BR43" i="9"/>
  <c r="BS11" i="9"/>
  <c r="BS27" i="9"/>
  <c r="BS43" i="9"/>
  <c r="BO10" i="9"/>
  <c r="BN26" i="9"/>
  <c r="BO26" i="9"/>
  <c r="BN42" i="9"/>
  <c r="BO42" i="9"/>
  <c r="BP10" i="9"/>
  <c r="BP26" i="9"/>
  <c r="BP42" i="9"/>
  <c r="BQ10" i="9"/>
  <c r="BQ26" i="9"/>
  <c r="BQ42" i="9"/>
  <c r="BR10" i="9"/>
  <c r="BR26" i="9"/>
  <c r="BR42" i="9"/>
  <c r="BS10" i="9"/>
  <c r="BS26" i="9"/>
  <c r="BS42" i="9"/>
  <c r="BT10" i="9"/>
  <c r="BT26" i="9"/>
  <c r="BT42" i="9"/>
  <c r="BO9" i="9"/>
  <c r="BN25" i="9"/>
  <c r="BO25" i="9"/>
  <c r="BN41" i="9"/>
  <c r="BO41" i="9"/>
  <c r="BP9" i="9"/>
  <c r="BP25" i="9"/>
  <c r="BP41" i="9"/>
  <c r="BQ9" i="9"/>
  <c r="BQ25" i="9"/>
  <c r="BQ41" i="9"/>
  <c r="BR9" i="9"/>
  <c r="BR25" i="9"/>
  <c r="BR41" i="9"/>
  <c r="BS9" i="9"/>
  <c r="BS25" i="9"/>
  <c r="BS41" i="9"/>
  <c r="BT9" i="9"/>
  <c r="BT25" i="9"/>
  <c r="BT41" i="9"/>
  <c r="BU9" i="9"/>
  <c r="BU25" i="9"/>
  <c r="BU41" i="9"/>
  <c r="BO8" i="9"/>
  <c r="BN24" i="9"/>
  <c r="BO24" i="9"/>
  <c r="BN40" i="9"/>
  <c r="BO40" i="9"/>
  <c r="BP8" i="9"/>
  <c r="BP24" i="9"/>
  <c r="BP40" i="9"/>
  <c r="BQ8" i="9"/>
  <c r="BQ24" i="9"/>
  <c r="BQ40" i="9"/>
  <c r="BR8" i="9"/>
  <c r="BR24" i="9"/>
  <c r="BR40" i="9"/>
  <c r="BS8" i="9"/>
  <c r="BS24" i="9"/>
  <c r="BS40" i="9"/>
  <c r="BT8" i="9"/>
  <c r="BT24" i="9"/>
  <c r="BT40" i="9"/>
  <c r="BU8" i="9"/>
  <c r="BU24" i="9"/>
  <c r="BU40" i="9"/>
  <c r="BV8" i="9"/>
  <c r="BV24" i="9"/>
  <c r="BV40" i="9"/>
  <c r="BO7" i="9"/>
  <c r="BN23" i="9"/>
  <c r="BO23" i="9"/>
  <c r="BN39" i="9"/>
  <c r="BO39" i="9"/>
  <c r="BP7" i="9"/>
  <c r="BP23" i="9"/>
  <c r="BP39" i="9"/>
  <c r="BQ7" i="9"/>
  <c r="BQ23" i="9"/>
  <c r="BQ39" i="9"/>
  <c r="BR7" i="9"/>
  <c r="BR23" i="9"/>
  <c r="BR39" i="9"/>
  <c r="BS7" i="9"/>
  <c r="BS23" i="9"/>
  <c r="BS39" i="9"/>
  <c r="BT7" i="9"/>
  <c r="BT23" i="9"/>
  <c r="BT39" i="9"/>
  <c r="BU7" i="9"/>
  <c r="BU23" i="9"/>
  <c r="BU39" i="9"/>
  <c r="BV7" i="9"/>
  <c r="BV23" i="9"/>
  <c r="BV39" i="9"/>
  <c r="BW7" i="9"/>
  <c r="BW23" i="9"/>
  <c r="BW39" i="9"/>
  <c r="BO6" i="9"/>
  <c r="BN22" i="9"/>
  <c r="BO22" i="9"/>
  <c r="BN38" i="9"/>
  <c r="BO38" i="9"/>
  <c r="BP6" i="9"/>
  <c r="BP22" i="9"/>
  <c r="BP38" i="9"/>
  <c r="BQ6" i="9"/>
  <c r="BQ22" i="9"/>
  <c r="BQ38" i="9"/>
  <c r="BR6" i="9"/>
  <c r="BR22" i="9"/>
  <c r="BR38" i="9"/>
  <c r="BS6" i="9"/>
  <c r="BS22" i="9"/>
  <c r="BS38" i="9"/>
  <c r="BT6" i="9"/>
  <c r="BT22" i="9"/>
  <c r="BT38" i="9"/>
  <c r="BU6" i="9"/>
  <c r="BU22" i="9"/>
  <c r="BU38" i="9"/>
  <c r="BV6" i="9"/>
  <c r="BV22" i="9"/>
  <c r="BV38" i="9"/>
  <c r="BW6" i="9"/>
  <c r="BW22" i="9"/>
  <c r="BW38" i="9"/>
  <c r="BX6" i="9"/>
  <c r="BX22" i="9"/>
  <c r="BX38" i="9"/>
  <c r="BO5" i="9"/>
  <c r="BN21" i="9"/>
  <c r="BO21" i="9"/>
  <c r="BN37" i="9"/>
  <c r="BO37" i="9"/>
  <c r="BP5" i="9"/>
  <c r="BP21" i="9"/>
  <c r="BP37" i="9"/>
  <c r="BQ5" i="9"/>
  <c r="BQ21" i="9"/>
  <c r="BQ37" i="9"/>
  <c r="BR5" i="9"/>
  <c r="BR21" i="9"/>
  <c r="BR37" i="9"/>
  <c r="BS5" i="9"/>
  <c r="BS21" i="9"/>
  <c r="BS37" i="9"/>
  <c r="BT5" i="9"/>
  <c r="BT21" i="9"/>
  <c r="BT37" i="9"/>
  <c r="BU5" i="9"/>
  <c r="BU21" i="9"/>
  <c r="BU37" i="9"/>
  <c r="BV5" i="9"/>
  <c r="BV21" i="9"/>
  <c r="BV37" i="9"/>
  <c r="BW5" i="9"/>
  <c r="BW21" i="9"/>
  <c r="BW37" i="9"/>
  <c r="BX5" i="9"/>
  <c r="BX21" i="9"/>
  <c r="BX37" i="9"/>
  <c r="BY5" i="9"/>
  <c r="BY21" i="9"/>
  <c r="BY37" i="9"/>
  <c r="BO4" i="9"/>
  <c r="BN20" i="9"/>
  <c r="BO20" i="9"/>
  <c r="BN36" i="9"/>
  <c r="BO36" i="9"/>
  <c r="BP4" i="9"/>
  <c r="BP20" i="9"/>
  <c r="BP36" i="9"/>
  <c r="BQ4" i="9"/>
  <c r="BQ20" i="9"/>
  <c r="BQ36" i="9"/>
  <c r="BR4" i="9"/>
  <c r="BR20" i="9"/>
  <c r="BR36" i="9"/>
  <c r="BS4" i="9"/>
  <c r="BS20" i="9"/>
  <c r="BS36" i="9"/>
  <c r="BT4" i="9"/>
  <c r="BT20" i="9"/>
  <c r="BT36" i="9"/>
  <c r="BU4" i="9"/>
  <c r="BU20" i="9"/>
  <c r="BU36" i="9"/>
  <c r="BV4" i="9"/>
  <c r="BV20" i="9"/>
  <c r="BV36" i="9"/>
  <c r="BW4" i="9"/>
  <c r="BW20" i="9"/>
  <c r="BW36" i="9"/>
  <c r="BX4" i="9"/>
  <c r="BX20" i="9"/>
  <c r="BX36" i="9"/>
  <c r="BY4" i="9"/>
  <c r="BY20" i="9"/>
  <c r="BY36" i="9"/>
  <c r="BZ4" i="9"/>
  <c r="BZ20" i="9"/>
  <c r="BZ36" i="9"/>
  <c r="BO3" i="9"/>
  <c r="BN19" i="9"/>
  <c r="BO19" i="9"/>
  <c r="BN35" i="9"/>
  <c r="BO35" i="9"/>
  <c r="BP3" i="9"/>
  <c r="BP19" i="9"/>
  <c r="BP35" i="9"/>
  <c r="BQ3" i="9"/>
  <c r="BQ19" i="9"/>
  <c r="BQ35" i="9"/>
  <c r="BR3" i="9"/>
  <c r="BR19" i="9"/>
  <c r="BR35" i="9"/>
  <c r="BS3" i="9"/>
  <c r="BS19" i="9"/>
  <c r="BS35" i="9"/>
  <c r="BT3" i="9"/>
  <c r="BT19" i="9"/>
  <c r="BT35" i="9"/>
  <c r="BU3" i="9"/>
  <c r="BU19" i="9"/>
  <c r="BU35" i="9"/>
  <c r="BV3" i="9"/>
  <c r="BV19" i="9"/>
  <c r="BV35" i="9"/>
  <c r="BW3" i="9"/>
  <c r="BW19" i="9"/>
  <c r="BW35" i="9"/>
  <c r="BX3" i="9"/>
  <c r="BX19" i="9"/>
  <c r="BX35" i="9"/>
  <c r="BY3" i="9"/>
  <c r="BY19" i="9"/>
  <c r="BY35" i="9"/>
  <c r="BZ3" i="9"/>
  <c r="BZ19" i="9"/>
  <c r="BZ35" i="9"/>
  <c r="CA3" i="9"/>
  <c r="CA19" i="9"/>
  <c r="CA35" i="9"/>
  <c r="BO15" i="9"/>
  <c r="BN31" i="9"/>
  <c r="BO31" i="9"/>
  <c r="BN47" i="9"/>
  <c r="BO47" i="9"/>
  <c r="T4" i="9"/>
  <c r="B32" i="9"/>
  <c r="T15" i="9"/>
  <c r="B21" i="9"/>
  <c r="U2" i="9"/>
  <c r="U17" i="9"/>
  <c r="C18" i="9"/>
  <c r="W2" i="9"/>
  <c r="W17" i="9"/>
  <c r="E18" i="9"/>
  <c r="AF2" i="9"/>
  <c r="N34" i="9"/>
  <c r="T14" i="9"/>
  <c r="B22" i="9"/>
  <c r="T13" i="9"/>
  <c r="B23" i="9"/>
  <c r="T12" i="9"/>
  <c r="B24" i="9"/>
  <c r="T11" i="9"/>
  <c r="B25" i="9"/>
  <c r="T10" i="9"/>
  <c r="B26" i="9"/>
  <c r="T9" i="9"/>
  <c r="B27" i="9"/>
  <c r="T8" i="9"/>
  <c r="B28" i="9"/>
  <c r="T7" i="9"/>
  <c r="B29" i="9"/>
  <c r="T6" i="9"/>
  <c r="B30" i="9"/>
  <c r="T5" i="9"/>
  <c r="B31" i="9"/>
  <c r="T3" i="9"/>
  <c r="B33" i="9"/>
  <c r="AF293" i="9"/>
  <c r="AF309" i="9"/>
  <c r="AF325" i="9"/>
  <c r="EW224" i="9"/>
  <c r="EW238" i="9"/>
  <c r="EW269" i="9"/>
  <c r="EW285" i="9"/>
  <c r="EW254" i="9"/>
  <c r="EW301" i="9"/>
  <c r="EW317" i="9"/>
  <c r="EW333" i="9"/>
  <c r="EW415" i="9"/>
  <c r="EV224" i="9"/>
  <c r="EV238" i="9"/>
  <c r="EV269" i="9"/>
  <c r="EV285" i="9"/>
  <c r="EV254" i="9"/>
  <c r="EV301" i="9"/>
  <c r="EV317" i="9"/>
  <c r="EV333" i="9"/>
  <c r="EV415" i="9"/>
  <c r="EU224" i="9"/>
  <c r="EU239" i="9"/>
  <c r="EU269" i="9"/>
  <c r="EU285" i="9"/>
  <c r="EU254" i="9"/>
  <c r="EU301" i="9"/>
  <c r="EU317" i="9"/>
  <c r="EU333" i="9"/>
  <c r="EU415" i="9"/>
  <c r="ET224" i="9"/>
  <c r="ET239" i="9"/>
  <c r="ET269" i="9"/>
  <c r="ET285" i="9"/>
  <c r="ET254" i="9"/>
  <c r="ET301" i="9"/>
  <c r="ET317" i="9"/>
  <c r="ET333" i="9"/>
  <c r="ET415" i="9"/>
  <c r="ES224" i="9"/>
  <c r="ES239" i="9"/>
  <c r="ES269" i="9"/>
  <c r="ES285" i="9"/>
  <c r="ES254" i="9"/>
  <c r="ES301" i="9"/>
  <c r="ES317" i="9"/>
  <c r="ES333" i="9"/>
  <c r="ES415" i="9"/>
  <c r="ER224" i="9"/>
  <c r="ER239" i="9"/>
  <c r="ER269" i="9"/>
  <c r="ER285" i="9"/>
  <c r="ER254" i="9"/>
  <c r="ER301" i="9"/>
  <c r="ER317" i="9"/>
  <c r="ER333" i="9"/>
  <c r="ER415" i="9"/>
  <c r="EQ224" i="9"/>
  <c r="EQ239" i="9"/>
  <c r="EQ269" i="9"/>
  <c r="EQ285" i="9"/>
  <c r="EQ254" i="9"/>
  <c r="EQ301" i="9"/>
  <c r="EQ317" i="9"/>
  <c r="EQ333" i="9"/>
  <c r="EQ415" i="9"/>
  <c r="EP224" i="9"/>
  <c r="EP239" i="9"/>
  <c r="EP269" i="9"/>
  <c r="EP285" i="9"/>
  <c r="EP254" i="9"/>
  <c r="EP301" i="9"/>
  <c r="EP317" i="9"/>
  <c r="EP333" i="9"/>
  <c r="EP415" i="9"/>
  <c r="EO224" i="9"/>
  <c r="EO239" i="9"/>
  <c r="EO269" i="9"/>
  <c r="EO285" i="9"/>
  <c r="EO254" i="9"/>
  <c r="EO301" i="9"/>
  <c r="EO317" i="9"/>
  <c r="EO333" i="9"/>
  <c r="EO415" i="9"/>
  <c r="EN224" i="9"/>
  <c r="EN239" i="9"/>
  <c r="EN269" i="9"/>
  <c r="EN285" i="9"/>
  <c r="EN254" i="9"/>
  <c r="EN301" i="9"/>
  <c r="EN317" i="9"/>
  <c r="EN333" i="9"/>
  <c r="EN415" i="9"/>
  <c r="EM224" i="9"/>
  <c r="EM239" i="9"/>
  <c r="EM269" i="9"/>
  <c r="EM285" i="9"/>
  <c r="EM254" i="9"/>
  <c r="EM301" i="9"/>
  <c r="EM317" i="9"/>
  <c r="EM333" i="9"/>
  <c r="EM415" i="9"/>
  <c r="EW223" i="9"/>
  <c r="EW237" i="9"/>
  <c r="EW268" i="9"/>
  <c r="EW284" i="9"/>
  <c r="EW253" i="9"/>
  <c r="EW300" i="9"/>
  <c r="EW316" i="9"/>
  <c r="EW332" i="9"/>
  <c r="EW414" i="9"/>
  <c r="EV223" i="9"/>
  <c r="EV237" i="9"/>
  <c r="EV268" i="9"/>
  <c r="EV284" i="9"/>
  <c r="EV253" i="9"/>
  <c r="EV300" i="9"/>
  <c r="EV316" i="9"/>
  <c r="EV332" i="9"/>
  <c r="EV414" i="9"/>
  <c r="EU223" i="9"/>
  <c r="EU238" i="9"/>
  <c r="EU268" i="9"/>
  <c r="EU284" i="9"/>
  <c r="EU253" i="9"/>
  <c r="EU300" i="9"/>
  <c r="EU316" i="9"/>
  <c r="EU332" i="9"/>
  <c r="EU414" i="9"/>
  <c r="ET223" i="9"/>
  <c r="ET238" i="9"/>
  <c r="ET268" i="9"/>
  <c r="ET284" i="9"/>
  <c r="ET253" i="9"/>
  <c r="ET300" i="9"/>
  <c r="ET316" i="9"/>
  <c r="ET332" i="9"/>
  <c r="ET414" i="9"/>
  <c r="ES223" i="9"/>
  <c r="ES238" i="9"/>
  <c r="ES268" i="9"/>
  <c r="ES284" i="9"/>
  <c r="ES253" i="9"/>
  <c r="ES300" i="9"/>
  <c r="ES316" i="9"/>
  <c r="ES332" i="9"/>
  <c r="ES414" i="9"/>
  <c r="ER223" i="9"/>
  <c r="ER238" i="9"/>
  <c r="ER268" i="9"/>
  <c r="ER284" i="9"/>
  <c r="ER253" i="9"/>
  <c r="ER300" i="9"/>
  <c r="ER316" i="9"/>
  <c r="ER332" i="9"/>
  <c r="ER414" i="9"/>
  <c r="EQ223" i="9"/>
  <c r="EQ238" i="9"/>
  <c r="EQ268" i="9"/>
  <c r="EQ284" i="9"/>
  <c r="EQ253" i="9"/>
  <c r="EQ300" i="9"/>
  <c r="EQ316" i="9"/>
  <c r="EQ332" i="9"/>
  <c r="EQ414" i="9"/>
  <c r="EP223" i="9"/>
  <c r="EP238" i="9"/>
  <c r="EP268" i="9"/>
  <c r="EP284" i="9"/>
  <c r="EP253" i="9"/>
  <c r="EP300" i="9"/>
  <c r="EP316" i="9"/>
  <c r="EP332" i="9"/>
  <c r="EP414" i="9"/>
  <c r="EO223" i="9"/>
  <c r="EO238" i="9"/>
  <c r="EO268" i="9"/>
  <c r="EO284" i="9"/>
  <c r="EO253" i="9"/>
  <c r="EO300" i="9"/>
  <c r="EO316" i="9"/>
  <c r="EO332" i="9"/>
  <c r="EO414" i="9"/>
  <c r="EN223" i="9"/>
  <c r="EN238" i="9"/>
  <c r="EN268" i="9"/>
  <c r="EN284" i="9"/>
  <c r="EN253" i="9"/>
  <c r="EN300" i="9"/>
  <c r="EN316" i="9"/>
  <c r="EN332" i="9"/>
  <c r="EN414" i="9"/>
  <c r="EW222" i="9"/>
  <c r="EW236" i="9"/>
  <c r="EW267" i="9"/>
  <c r="EW283" i="9"/>
  <c r="EW252" i="9"/>
  <c r="EW299" i="9"/>
  <c r="EW315" i="9"/>
  <c r="EW331" i="9"/>
  <c r="EW413" i="9"/>
  <c r="EV222" i="9"/>
  <c r="EV236" i="9"/>
  <c r="EV267" i="9"/>
  <c r="EV283" i="9"/>
  <c r="EV252" i="9"/>
  <c r="EV299" i="9"/>
  <c r="EV315" i="9"/>
  <c r="EV331" i="9"/>
  <c r="EV413" i="9"/>
  <c r="EU222" i="9"/>
  <c r="EU237" i="9"/>
  <c r="EU267" i="9"/>
  <c r="EU283" i="9"/>
  <c r="EU252" i="9"/>
  <c r="EU299" i="9"/>
  <c r="EU315" i="9"/>
  <c r="EU331" i="9"/>
  <c r="EU413" i="9"/>
  <c r="ET222" i="9"/>
  <c r="ET237" i="9"/>
  <c r="ET267" i="9"/>
  <c r="ET283" i="9"/>
  <c r="ET252" i="9"/>
  <c r="ET299" i="9"/>
  <c r="ET315" i="9"/>
  <c r="ET331" i="9"/>
  <c r="ET413" i="9"/>
  <c r="ES222" i="9"/>
  <c r="ES237" i="9"/>
  <c r="ES267" i="9"/>
  <c r="ES283" i="9"/>
  <c r="ES252" i="9"/>
  <c r="ES299" i="9"/>
  <c r="ES315" i="9"/>
  <c r="ES331" i="9"/>
  <c r="ES413" i="9"/>
  <c r="ER222" i="9"/>
  <c r="ER237" i="9"/>
  <c r="ER267" i="9"/>
  <c r="ER283" i="9"/>
  <c r="ER252" i="9"/>
  <c r="ER299" i="9"/>
  <c r="ER315" i="9"/>
  <c r="ER331" i="9"/>
  <c r="ER413" i="9"/>
  <c r="EQ222" i="9"/>
  <c r="EQ237" i="9"/>
  <c r="EQ267" i="9"/>
  <c r="EQ283" i="9"/>
  <c r="EQ252" i="9"/>
  <c r="EQ299" i="9"/>
  <c r="EQ315" i="9"/>
  <c r="EQ331" i="9"/>
  <c r="EQ413" i="9"/>
  <c r="EP222" i="9"/>
  <c r="EP237" i="9"/>
  <c r="EP267" i="9"/>
  <c r="EP283" i="9"/>
  <c r="EP252" i="9"/>
  <c r="EP299" i="9"/>
  <c r="EP315" i="9"/>
  <c r="EP331" i="9"/>
  <c r="EP413" i="9"/>
  <c r="EO222" i="9"/>
  <c r="EO237" i="9"/>
  <c r="EO267" i="9"/>
  <c r="EO283" i="9"/>
  <c r="EO252" i="9"/>
  <c r="EO299" i="9"/>
  <c r="EO315" i="9"/>
  <c r="EO331" i="9"/>
  <c r="EO413" i="9"/>
  <c r="EW221" i="9"/>
  <c r="EW235" i="9"/>
  <c r="EW266" i="9"/>
  <c r="EW282" i="9"/>
  <c r="EW251" i="9"/>
  <c r="EW298" i="9"/>
  <c r="EW314" i="9"/>
  <c r="EW330" i="9"/>
  <c r="EW412" i="9"/>
  <c r="EV221" i="9"/>
  <c r="EV235" i="9"/>
  <c r="EV266" i="9"/>
  <c r="EV282" i="9"/>
  <c r="EV251" i="9"/>
  <c r="EV298" i="9"/>
  <c r="EV314" i="9"/>
  <c r="EV330" i="9"/>
  <c r="EV412" i="9"/>
  <c r="EU221" i="9"/>
  <c r="EU236" i="9"/>
  <c r="EU266" i="9"/>
  <c r="EU282" i="9"/>
  <c r="EU251" i="9"/>
  <c r="EU298" i="9"/>
  <c r="EU314" i="9"/>
  <c r="EU330" i="9"/>
  <c r="EU412" i="9"/>
  <c r="ET221" i="9"/>
  <c r="ET236" i="9"/>
  <c r="ET266" i="9"/>
  <c r="ET282" i="9"/>
  <c r="ET251" i="9"/>
  <c r="ET298" i="9"/>
  <c r="ET314" i="9"/>
  <c r="ET330" i="9"/>
  <c r="ET412" i="9"/>
  <c r="ES221" i="9"/>
  <c r="ES236" i="9"/>
  <c r="ES266" i="9"/>
  <c r="ES282" i="9"/>
  <c r="ES251" i="9"/>
  <c r="ES298" i="9"/>
  <c r="ES314" i="9"/>
  <c r="ES330" i="9"/>
  <c r="ES412" i="9"/>
  <c r="ER221" i="9"/>
  <c r="ER236" i="9"/>
  <c r="ER266" i="9"/>
  <c r="ER282" i="9"/>
  <c r="ER251" i="9"/>
  <c r="ER298" i="9"/>
  <c r="ER314" i="9"/>
  <c r="ER330" i="9"/>
  <c r="ER412" i="9"/>
  <c r="EQ221" i="9"/>
  <c r="EQ236" i="9"/>
  <c r="EQ266" i="9"/>
  <c r="EQ282" i="9"/>
  <c r="EQ251" i="9"/>
  <c r="EQ298" i="9"/>
  <c r="EQ314" i="9"/>
  <c r="EQ330" i="9"/>
  <c r="EQ412" i="9"/>
  <c r="EP221" i="9"/>
  <c r="EP236" i="9"/>
  <c r="EP266" i="9"/>
  <c r="EP282" i="9"/>
  <c r="EP251" i="9"/>
  <c r="EP298" i="9"/>
  <c r="EP314" i="9"/>
  <c r="EP330" i="9"/>
  <c r="EP412" i="9"/>
  <c r="EW220" i="9"/>
  <c r="EW234" i="9"/>
  <c r="EW265" i="9"/>
  <c r="EW281" i="9"/>
  <c r="EW250" i="9"/>
  <c r="EW297" i="9"/>
  <c r="EW313" i="9"/>
  <c r="EW329" i="9"/>
  <c r="EW411" i="9"/>
  <c r="EV220" i="9"/>
  <c r="EV234" i="9"/>
  <c r="EV265" i="9"/>
  <c r="EV281" i="9"/>
  <c r="EV250" i="9"/>
  <c r="EV297" i="9"/>
  <c r="EV313" i="9"/>
  <c r="EV329" i="9"/>
  <c r="EV411" i="9"/>
  <c r="EU220" i="9"/>
  <c r="EU235" i="9"/>
  <c r="EU265" i="9"/>
  <c r="EU281" i="9"/>
  <c r="EU250" i="9"/>
  <c r="EU297" i="9"/>
  <c r="EU313" i="9"/>
  <c r="EU329" i="9"/>
  <c r="EU411" i="9"/>
  <c r="ET220" i="9"/>
  <c r="ET235" i="9"/>
  <c r="ET265" i="9"/>
  <c r="ET281" i="9"/>
  <c r="ET250" i="9"/>
  <c r="ET297" i="9"/>
  <c r="ET313" i="9"/>
  <c r="ET329" i="9"/>
  <c r="ET411" i="9"/>
  <c r="ES220" i="9"/>
  <c r="ES235" i="9"/>
  <c r="ES265" i="9"/>
  <c r="ES281" i="9"/>
  <c r="ES250" i="9"/>
  <c r="ES297" i="9"/>
  <c r="ES313" i="9"/>
  <c r="ES329" i="9"/>
  <c r="ES411" i="9"/>
  <c r="ER220" i="9"/>
  <c r="ER235" i="9"/>
  <c r="ER265" i="9"/>
  <c r="ER281" i="9"/>
  <c r="ER250" i="9"/>
  <c r="ER297" i="9"/>
  <c r="ER313" i="9"/>
  <c r="ER329" i="9"/>
  <c r="ER411" i="9"/>
  <c r="EQ220" i="9"/>
  <c r="EQ235" i="9"/>
  <c r="EQ265" i="9"/>
  <c r="EQ281" i="9"/>
  <c r="EQ250" i="9"/>
  <c r="EQ297" i="9"/>
  <c r="EQ313" i="9"/>
  <c r="EQ329" i="9"/>
  <c r="EQ411" i="9"/>
  <c r="EW219" i="9"/>
  <c r="EW233" i="9"/>
  <c r="EW264" i="9"/>
  <c r="EW280" i="9"/>
  <c r="EW249" i="9"/>
  <c r="EW296" i="9"/>
  <c r="EW312" i="9"/>
  <c r="EW328" i="9"/>
  <c r="EW410" i="9"/>
  <c r="EV219" i="9"/>
  <c r="EV233" i="9"/>
  <c r="EV264" i="9"/>
  <c r="EV280" i="9"/>
  <c r="EV249" i="9"/>
  <c r="EV296" i="9"/>
  <c r="EV312" i="9"/>
  <c r="EV328" i="9"/>
  <c r="EV410" i="9"/>
  <c r="EU219" i="9"/>
  <c r="EU234" i="9"/>
  <c r="EU264" i="9"/>
  <c r="EU280" i="9"/>
  <c r="EU249" i="9"/>
  <c r="EU296" i="9"/>
  <c r="EU312" i="9"/>
  <c r="EU328" i="9"/>
  <c r="EU410" i="9"/>
  <c r="ET219" i="9"/>
  <c r="ET234" i="9"/>
  <c r="ET264" i="9"/>
  <c r="ET280" i="9"/>
  <c r="ET249" i="9"/>
  <c r="ET296" i="9"/>
  <c r="ET312" i="9"/>
  <c r="ET328" i="9"/>
  <c r="ET410" i="9"/>
  <c r="ES219" i="9"/>
  <c r="ES234" i="9"/>
  <c r="ES264" i="9"/>
  <c r="ES280" i="9"/>
  <c r="ES249" i="9"/>
  <c r="ES296" i="9"/>
  <c r="ES312" i="9"/>
  <c r="ES328" i="9"/>
  <c r="ES410" i="9"/>
  <c r="ER219" i="9"/>
  <c r="ER234" i="9"/>
  <c r="ER264" i="9"/>
  <c r="ER280" i="9"/>
  <c r="ER249" i="9"/>
  <c r="ER296" i="9"/>
  <c r="ER312" i="9"/>
  <c r="ER328" i="9"/>
  <c r="ER410" i="9"/>
  <c r="EW218" i="9"/>
  <c r="EW232" i="9"/>
  <c r="EW263" i="9"/>
  <c r="EW279" i="9"/>
  <c r="EW248" i="9"/>
  <c r="EW295" i="9"/>
  <c r="EW311" i="9"/>
  <c r="EW327" i="9"/>
  <c r="EW409" i="9"/>
  <c r="EV218" i="9"/>
  <c r="EV232" i="9"/>
  <c r="EV263" i="9"/>
  <c r="EV279" i="9"/>
  <c r="EV248" i="9"/>
  <c r="EV295" i="9"/>
  <c r="EV311" i="9"/>
  <c r="EV327" i="9"/>
  <c r="EV409" i="9"/>
  <c r="EU218" i="9"/>
  <c r="EU233" i="9"/>
  <c r="EU263" i="9"/>
  <c r="EU279" i="9"/>
  <c r="EU248" i="9"/>
  <c r="EU295" i="9"/>
  <c r="EU311" i="9"/>
  <c r="EU327" i="9"/>
  <c r="EU409" i="9"/>
  <c r="ET218" i="9"/>
  <c r="ET233" i="9"/>
  <c r="ET263" i="9"/>
  <c r="ET279" i="9"/>
  <c r="ET248" i="9"/>
  <c r="ET295" i="9"/>
  <c r="ET311" i="9"/>
  <c r="ET327" i="9"/>
  <c r="ET409" i="9"/>
  <c r="ES218" i="9"/>
  <c r="ES233" i="9"/>
  <c r="ES263" i="9"/>
  <c r="ES279" i="9"/>
  <c r="ES248" i="9"/>
  <c r="ES295" i="9"/>
  <c r="ES311" i="9"/>
  <c r="ES327" i="9"/>
  <c r="ES409" i="9"/>
  <c r="EW217" i="9"/>
  <c r="EW231" i="9"/>
  <c r="EW262" i="9"/>
  <c r="EW278" i="9"/>
  <c r="EW247" i="9"/>
  <c r="EW294" i="9"/>
  <c r="EW310" i="9"/>
  <c r="EW326" i="9"/>
  <c r="EW408" i="9"/>
  <c r="EV217" i="9"/>
  <c r="EV231" i="9"/>
  <c r="EV262" i="9"/>
  <c r="EV278" i="9"/>
  <c r="EV247" i="9"/>
  <c r="EV294" i="9"/>
  <c r="EV310" i="9"/>
  <c r="EV326" i="9"/>
  <c r="EV408" i="9"/>
  <c r="EU217" i="9"/>
  <c r="EU232" i="9"/>
  <c r="EU262" i="9"/>
  <c r="EU278" i="9"/>
  <c r="EU247" i="9"/>
  <c r="EU294" i="9"/>
  <c r="EU310" i="9"/>
  <c r="EU326" i="9"/>
  <c r="EU408" i="9"/>
  <c r="ET217" i="9"/>
  <c r="ET232" i="9"/>
  <c r="ET262" i="9"/>
  <c r="ET278" i="9"/>
  <c r="ET247" i="9"/>
  <c r="ET294" i="9"/>
  <c r="ET310" i="9"/>
  <c r="ET326" i="9"/>
  <c r="ET408" i="9"/>
  <c r="EW293" i="9"/>
  <c r="EW309" i="9"/>
  <c r="EW325" i="9"/>
  <c r="EV293" i="9"/>
  <c r="EV309" i="9"/>
  <c r="EV325" i="9"/>
  <c r="EU216" i="9"/>
  <c r="EU231" i="9"/>
  <c r="EU261" i="9"/>
  <c r="EU277" i="9"/>
  <c r="EU246" i="9"/>
  <c r="EU293" i="9"/>
  <c r="EU309" i="9"/>
  <c r="EU325" i="9"/>
  <c r="EU407" i="9"/>
  <c r="EW215" i="9"/>
  <c r="EW230" i="9"/>
  <c r="EW260" i="9"/>
  <c r="EW276" i="9"/>
  <c r="EW245" i="9"/>
  <c r="EW292" i="9"/>
  <c r="EW308" i="9"/>
  <c r="EW324" i="9"/>
  <c r="EW406" i="9"/>
  <c r="EV215" i="9"/>
  <c r="EV230" i="9"/>
  <c r="EV260" i="9"/>
  <c r="EV276" i="9"/>
  <c r="EV245" i="9"/>
  <c r="EV292" i="9"/>
  <c r="EV308" i="9"/>
  <c r="EV324" i="9"/>
  <c r="EV406" i="9"/>
  <c r="EW214" i="9"/>
  <c r="EW229" i="9"/>
  <c r="EW259" i="9"/>
  <c r="EW275" i="9"/>
  <c r="EW244" i="9"/>
  <c r="EW291" i="9"/>
  <c r="EW307" i="9"/>
  <c r="EW323" i="9"/>
  <c r="EW405" i="9"/>
  <c r="EH224" i="9"/>
  <c r="EH239" i="9"/>
  <c r="EH269" i="9"/>
  <c r="EH285" i="9"/>
  <c r="EH254" i="9"/>
  <c r="EH301" i="9"/>
  <c r="EH317" i="9"/>
  <c r="EH333" i="9"/>
  <c r="EH415" i="9"/>
  <c r="EG224" i="9"/>
  <c r="EG239" i="9"/>
  <c r="EG269" i="9"/>
  <c r="EG285" i="9"/>
  <c r="EG254" i="9"/>
  <c r="EG301" i="9"/>
  <c r="EG317" i="9"/>
  <c r="EG333" i="9"/>
  <c r="EG415" i="9"/>
  <c r="EF224" i="9"/>
  <c r="EF239" i="9"/>
  <c r="EF269" i="9"/>
  <c r="EF285" i="9"/>
  <c r="EF254" i="9"/>
  <c r="EF301" i="9"/>
  <c r="EF317" i="9"/>
  <c r="EF333" i="9"/>
  <c r="EF415" i="9"/>
  <c r="EE224" i="9"/>
  <c r="EE239" i="9"/>
  <c r="EE269" i="9"/>
  <c r="EE285" i="9"/>
  <c r="EE254" i="9"/>
  <c r="EE301" i="9"/>
  <c r="EE317" i="9"/>
  <c r="EE333" i="9"/>
  <c r="EE415" i="9"/>
  <c r="ED224" i="9"/>
  <c r="ED239" i="9"/>
  <c r="ED269" i="9"/>
  <c r="ED285" i="9"/>
  <c r="ED254" i="9"/>
  <c r="ED301" i="9"/>
  <c r="ED317" i="9"/>
  <c r="ED333" i="9"/>
  <c r="ED415" i="9"/>
  <c r="EC224" i="9"/>
  <c r="EC239" i="9"/>
  <c r="EC269" i="9"/>
  <c r="EC285" i="9"/>
  <c r="EC254" i="9"/>
  <c r="EC301" i="9"/>
  <c r="EC317" i="9"/>
  <c r="EC333" i="9"/>
  <c r="EC415" i="9"/>
  <c r="EB224" i="9"/>
  <c r="EB239" i="9"/>
  <c r="EB269" i="9"/>
  <c r="EB285" i="9"/>
  <c r="EB254" i="9"/>
  <c r="EB301" i="9"/>
  <c r="EB317" i="9"/>
  <c r="EB333" i="9"/>
  <c r="EB415" i="9"/>
  <c r="EA224" i="9"/>
  <c r="EA239" i="9"/>
  <c r="EA269" i="9"/>
  <c r="EA285" i="9"/>
  <c r="EA254" i="9"/>
  <c r="EA301" i="9"/>
  <c r="EA317" i="9"/>
  <c r="EA333" i="9"/>
  <c r="EA415" i="9"/>
  <c r="DZ224" i="9"/>
  <c r="DZ239" i="9"/>
  <c r="DZ269" i="9"/>
  <c r="DZ285" i="9"/>
  <c r="DZ254" i="9"/>
  <c r="DZ301" i="9"/>
  <c r="DZ317" i="9"/>
  <c r="DZ333" i="9"/>
  <c r="DZ415" i="9"/>
  <c r="DY224" i="9"/>
  <c r="DY239" i="9"/>
  <c r="DY269" i="9"/>
  <c r="DY285" i="9"/>
  <c r="DY254" i="9"/>
  <c r="DY301" i="9"/>
  <c r="DY317" i="9"/>
  <c r="DY333" i="9"/>
  <c r="DY415" i="9"/>
  <c r="DX224" i="9"/>
  <c r="DX239" i="9"/>
  <c r="DX269" i="9"/>
  <c r="DX285" i="9"/>
  <c r="DX254" i="9"/>
  <c r="DX301" i="9"/>
  <c r="DX317" i="9"/>
  <c r="DX333" i="9"/>
  <c r="DX415" i="9"/>
  <c r="EH223" i="9"/>
  <c r="EH238" i="9"/>
  <c r="EH268" i="9"/>
  <c r="EH284" i="9"/>
  <c r="EH253" i="9"/>
  <c r="EH300" i="9"/>
  <c r="EH316" i="9"/>
  <c r="EH332" i="9"/>
  <c r="EH414" i="9"/>
  <c r="EG223" i="9"/>
  <c r="EG238" i="9"/>
  <c r="EG268" i="9"/>
  <c r="EG284" i="9"/>
  <c r="EG253" i="9"/>
  <c r="EG300" i="9"/>
  <c r="EG316" i="9"/>
  <c r="EG332" i="9"/>
  <c r="EG414" i="9"/>
  <c r="EF223" i="9"/>
  <c r="EF238" i="9"/>
  <c r="EF268" i="9"/>
  <c r="EF284" i="9"/>
  <c r="EF253" i="9"/>
  <c r="EF300" i="9"/>
  <c r="EF316" i="9"/>
  <c r="EF332" i="9"/>
  <c r="EF414" i="9"/>
  <c r="EE223" i="9"/>
  <c r="EE238" i="9"/>
  <c r="EE268" i="9"/>
  <c r="EE284" i="9"/>
  <c r="EE253" i="9"/>
  <c r="EE300" i="9"/>
  <c r="EE316" i="9"/>
  <c r="EE332" i="9"/>
  <c r="EE414" i="9"/>
  <c r="ED223" i="9"/>
  <c r="ED238" i="9"/>
  <c r="ED268" i="9"/>
  <c r="ED284" i="9"/>
  <c r="ED253" i="9"/>
  <c r="ED300" i="9"/>
  <c r="ED316" i="9"/>
  <c r="ED332" i="9"/>
  <c r="ED414" i="9"/>
  <c r="EC223" i="9"/>
  <c r="EC238" i="9"/>
  <c r="EC268" i="9"/>
  <c r="EC284" i="9"/>
  <c r="EC253" i="9"/>
  <c r="EC300" i="9"/>
  <c r="EC316" i="9"/>
  <c r="EC332" i="9"/>
  <c r="EC414" i="9"/>
  <c r="EB223" i="9"/>
  <c r="EB238" i="9"/>
  <c r="EB268" i="9"/>
  <c r="EB284" i="9"/>
  <c r="EB253" i="9"/>
  <c r="EB300" i="9"/>
  <c r="EB316" i="9"/>
  <c r="EB332" i="9"/>
  <c r="EB414" i="9"/>
  <c r="EA223" i="9"/>
  <c r="EA238" i="9"/>
  <c r="EA268" i="9"/>
  <c r="EA284" i="9"/>
  <c r="EA253" i="9"/>
  <c r="EA300" i="9"/>
  <c r="EA316" i="9"/>
  <c r="EA332" i="9"/>
  <c r="EA414" i="9"/>
  <c r="DZ223" i="9"/>
  <c r="DZ238" i="9"/>
  <c r="DZ268" i="9"/>
  <c r="DZ284" i="9"/>
  <c r="DZ253" i="9"/>
  <c r="DZ300" i="9"/>
  <c r="DZ316" i="9"/>
  <c r="DZ332" i="9"/>
  <c r="DZ414" i="9"/>
  <c r="DY223" i="9"/>
  <c r="DY238" i="9"/>
  <c r="DY268" i="9"/>
  <c r="DY284" i="9"/>
  <c r="DY253" i="9"/>
  <c r="DY300" i="9"/>
  <c r="DY316" i="9"/>
  <c r="DY332" i="9"/>
  <c r="DY414" i="9"/>
  <c r="EH222" i="9"/>
  <c r="EH237" i="9"/>
  <c r="EH267" i="9"/>
  <c r="EH283" i="9"/>
  <c r="EH252" i="9"/>
  <c r="EH299" i="9"/>
  <c r="EH315" i="9"/>
  <c r="EH331" i="9"/>
  <c r="EH413" i="9"/>
  <c r="EG222" i="9"/>
  <c r="EG237" i="9"/>
  <c r="EG267" i="9"/>
  <c r="EG283" i="9"/>
  <c r="EG252" i="9"/>
  <c r="EG299" i="9"/>
  <c r="EG315" i="9"/>
  <c r="EG331" i="9"/>
  <c r="EG413" i="9"/>
  <c r="EF222" i="9"/>
  <c r="EF237" i="9"/>
  <c r="EF267" i="9"/>
  <c r="EF283" i="9"/>
  <c r="EF252" i="9"/>
  <c r="EF299" i="9"/>
  <c r="EF315" i="9"/>
  <c r="EF331" i="9"/>
  <c r="EF413" i="9"/>
  <c r="EE222" i="9"/>
  <c r="EE237" i="9"/>
  <c r="EE267" i="9"/>
  <c r="EE283" i="9"/>
  <c r="EE252" i="9"/>
  <c r="EE299" i="9"/>
  <c r="EE315" i="9"/>
  <c r="EE331" i="9"/>
  <c r="EE413" i="9"/>
  <c r="ED222" i="9"/>
  <c r="ED237" i="9"/>
  <c r="ED267" i="9"/>
  <c r="ED283" i="9"/>
  <c r="ED252" i="9"/>
  <c r="ED299" i="9"/>
  <c r="ED315" i="9"/>
  <c r="ED331" i="9"/>
  <c r="ED413" i="9"/>
  <c r="EC222" i="9"/>
  <c r="EC237" i="9"/>
  <c r="EC267" i="9"/>
  <c r="EC283" i="9"/>
  <c r="EC252" i="9"/>
  <c r="EC299" i="9"/>
  <c r="EC315" i="9"/>
  <c r="EC331" i="9"/>
  <c r="EC413" i="9"/>
  <c r="EB222" i="9"/>
  <c r="EB237" i="9"/>
  <c r="EB267" i="9"/>
  <c r="EB283" i="9"/>
  <c r="EB252" i="9"/>
  <c r="EB299" i="9"/>
  <c r="EB315" i="9"/>
  <c r="EB331" i="9"/>
  <c r="EB413" i="9"/>
  <c r="EA222" i="9"/>
  <c r="EA237" i="9"/>
  <c r="EA267" i="9"/>
  <c r="EA283" i="9"/>
  <c r="EA252" i="9"/>
  <c r="EA299" i="9"/>
  <c r="EA315" i="9"/>
  <c r="EA331" i="9"/>
  <c r="EA413" i="9"/>
  <c r="DZ222" i="9"/>
  <c r="DZ237" i="9"/>
  <c r="DZ267" i="9"/>
  <c r="DZ283" i="9"/>
  <c r="DZ252" i="9"/>
  <c r="DZ299" i="9"/>
  <c r="DZ315" i="9"/>
  <c r="DZ331" i="9"/>
  <c r="DZ413" i="9"/>
  <c r="EH221" i="9"/>
  <c r="EH236" i="9"/>
  <c r="EH266" i="9"/>
  <c r="EH282" i="9"/>
  <c r="EH251" i="9"/>
  <c r="EH298" i="9"/>
  <c r="EH314" i="9"/>
  <c r="EH330" i="9"/>
  <c r="EH412" i="9"/>
  <c r="EG221" i="9"/>
  <c r="EG236" i="9"/>
  <c r="EG266" i="9"/>
  <c r="EG282" i="9"/>
  <c r="EG251" i="9"/>
  <c r="EG298" i="9"/>
  <c r="EG314" i="9"/>
  <c r="EG330" i="9"/>
  <c r="EG412" i="9"/>
  <c r="EF221" i="9"/>
  <c r="EF236" i="9"/>
  <c r="EF266" i="9"/>
  <c r="EF282" i="9"/>
  <c r="EF251" i="9"/>
  <c r="EF298" i="9"/>
  <c r="EF314" i="9"/>
  <c r="EF330" i="9"/>
  <c r="EF412" i="9"/>
  <c r="EE221" i="9"/>
  <c r="EE236" i="9"/>
  <c r="EE266" i="9"/>
  <c r="EE282" i="9"/>
  <c r="EE251" i="9"/>
  <c r="EE298" i="9"/>
  <c r="EE314" i="9"/>
  <c r="EE330" i="9"/>
  <c r="EE412" i="9"/>
  <c r="ED221" i="9"/>
  <c r="ED236" i="9"/>
  <c r="ED266" i="9"/>
  <c r="ED282" i="9"/>
  <c r="ED251" i="9"/>
  <c r="ED298" i="9"/>
  <c r="ED314" i="9"/>
  <c r="ED330" i="9"/>
  <c r="ED412" i="9"/>
  <c r="EC221" i="9"/>
  <c r="EC236" i="9"/>
  <c r="EC266" i="9"/>
  <c r="EC282" i="9"/>
  <c r="EC251" i="9"/>
  <c r="EC298" i="9"/>
  <c r="EC314" i="9"/>
  <c r="EC330" i="9"/>
  <c r="EC412" i="9"/>
  <c r="EB221" i="9"/>
  <c r="EB236" i="9"/>
  <c r="EB266" i="9"/>
  <c r="EB282" i="9"/>
  <c r="EB251" i="9"/>
  <c r="EB298" i="9"/>
  <c r="EB314" i="9"/>
  <c r="EB330" i="9"/>
  <c r="EB412" i="9"/>
  <c r="EA221" i="9"/>
  <c r="EA236" i="9"/>
  <c r="EA266" i="9"/>
  <c r="EA282" i="9"/>
  <c r="EA251" i="9"/>
  <c r="EA298" i="9"/>
  <c r="EA314" i="9"/>
  <c r="EA330" i="9"/>
  <c r="EA412" i="9"/>
  <c r="EH220" i="9"/>
  <c r="EH235" i="9"/>
  <c r="EH265" i="9"/>
  <c r="EH281" i="9"/>
  <c r="EH250" i="9"/>
  <c r="EH297" i="9"/>
  <c r="EH313" i="9"/>
  <c r="EH329" i="9"/>
  <c r="EH411" i="9"/>
  <c r="EG220" i="9"/>
  <c r="EG235" i="9"/>
  <c r="EG265" i="9"/>
  <c r="EG281" i="9"/>
  <c r="EG250" i="9"/>
  <c r="EG297" i="9"/>
  <c r="EG313" i="9"/>
  <c r="EG329" i="9"/>
  <c r="EG411" i="9"/>
  <c r="EF220" i="9"/>
  <c r="EF235" i="9"/>
  <c r="EF265" i="9"/>
  <c r="EF281" i="9"/>
  <c r="EF250" i="9"/>
  <c r="EF297" i="9"/>
  <c r="EF313" i="9"/>
  <c r="EF329" i="9"/>
  <c r="EF411" i="9"/>
  <c r="EE220" i="9"/>
  <c r="EE235" i="9"/>
  <c r="EE265" i="9"/>
  <c r="EE281" i="9"/>
  <c r="EE250" i="9"/>
  <c r="EE297" i="9"/>
  <c r="EE313" i="9"/>
  <c r="EE329" i="9"/>
  <c r="EE411" i="9"/>
  <c r="ED220" i="9"/>
  <c r="ED235" i="9"/>
  <c r="ED265" i="9"/>
  <c r="ED281" i="9"/>
  <c r="ED250" i="9"/>
  <c r="ED297" i="9"/>
  <c r="ED313" i="9"/>
  <c r="ED329" i="9"/>
  <c r="ED411" i="9"/>
  <c r="EC220" i="9"/>
  <c r="EC235" i="9"/>
  <c r="EC265" i="9"/>
  <c r="EC281" i="9"/>
  <c r="EC250" i="9"/>
  <c r="EC297" i="9"/>
  <c r="EC313" i="9"/>
  <c r="EC329" i="9"/>
  <c r="EC411" i="9"/>
  <c r="EB220" i="9"/>
  <c r="EB235" i="9"/>
  <c r="EB265" i="9"/>
  <c r="EB281" i="9"/>
  <c r="EB250" i="9"/>
  <c r="EB297" i="9"/>
  <c r="EB313" i="9"/>
  <c r="EB329" i="9"/>
  <c r="EB411" i="9"/>
  <c r="EH219" i="9"/>
  <c r="EH234" i="9"/>
  <c r="EH264" i="9"/>
  <c r="EH280" i="9"/>
  <c r="EH249" i="9"/>
  <c r="EH296" i="9"/>
  <c r="EH312" i="9"/>
  <c r="EH328" i="9"/>
  <c r="EH410" i="9"/>
  <c r="EG219" i="9"/>
  <c r="EG234" i="9"/>
  <c r="EG264" i="9"/>
  <c r="EG280" i="9"/>
  <c r="EG249" i="9"/>
  <c r="EG296" i="9"/>
  <c r="EG312" i="9"/>
  <c r="EG328" i="9"/>
  <c r="EG410" i="9"/>
  <c r="EF219" i="9"/>
  <c r="EF234" i="9"/>
  <c r="EF264" i="9"/>
  <c r="EF280" i="9"/>
  <c r="EF249" i="9"/>
  <c r="EF296" i="9"/>
  <c r="EF312" i="9"/>
  <c r="EF328" i="9"/>
  <c r="EF410" i="9"/>
  <c r="EE219" i="9"/>
  <c r="EE234" i="9"/>
  <c r="EE264" i="9"/>
  <c r="EE280" i="9"/>
  <c r="EE249" i="9"/>
  <c r="EE296" i="9"/>
  <c r="EE312" i="9"/>
  <c r="EE328" i="9"/>
  <c r="EE410" i="9"/>
  <c r="ED219" i="9"/>
  <c r="ED234" i="9"/>
  <c r="ED264" i="9"/>
  <c r="ED280" i="9"/>
  <c r="ED249" i="9"/>
  <c r="ED296" i="9"/>
  <c r="ED312" i="9"/>
  <c r="ED328" i="9"/>
  <c r="ED410" i="9"/>
  <c r="EC219" i="9"/>
  <c r="EC234" i="9"/>
  <c r="EC264" i="9"/>
  <c r="EC280" i="9"/>
  <c r="EC249" i="9"/>
  <c r="EC296" i="9"/>
  <c r="EC312" i="9"/>
  <c r="EC328" i="9"/>
  <c r="EC410" i="9"/>
  <c r="EH218" i="9"/>
  <c r="EH233" i="9"/>
  <c r="EH263" i="9"/>
  <c r="EH279" i="9"/>
  <c r="EH248" i="9"/>
  <c r="EH295" i="9"/>
  <c r="EH311" i="9"/>
  <c r="EH327" i="9"/>
  <c r="EH409" i="9"/>
  <c r="EG218" i="9"/>
  <c r="EG233" i="9"/>
  <c r="EG263" i="9"/>
  <c r="EG279" i="9"/>
  <c r="EG248" i="9"/>
  <c r="EG295" i="9"/>
  <c r="EG311" i="9"/>
  <c r="EG327" i="9"/>
  <c r="EG409" i="9"/>
  <c r="EF218" i="9"/>
  <c r="EF233" i="9"/>
  <c r="EF263" i="9"/>
  <c r="EF279" i="9"/>
  <c r="EF248" i="9"/>
  <c r="EF295" i="9"/>
  <c r="EF311" i="9"/>
  <c r="EF327" i="9"/>
  <c r="EF409" i="9"/>
  <c r="EE218" i="9"/>
  <c r="EE233" i="9"/>
  <c r="EE263" i="9"/>
  <c r="EE279" i="9"/>
  <c r="EE248" i="9"/>
  <c r="EE295" i="9"/>
  <c r="EE311" i="9"/>
  <c r="EE327" i="9"/>
  <c r="EE409" i="9"/>
  <c r="ED218" i="9"/>
  <c r="ED233" i="9"/>
  <c r="ED263" i="9"/>
  <c r="ED279" i="9"/>
  <c r="ED248" i="9"/>
  <c r="ED295" i="9"/>
  <c r="ED311" i="9"/>
  <c r="ED327" i="9"/>
  <c r="ED409" i="9"/>
  <c r="EH217" i="9"/>
  <c r="EH232" i="9"/>
  <c r="EH262" i="9"/>
  <c r="EH278" i="9"/>
  <c r="EH247" i="9"/>
  <c r="EH294" i="9"/>
  <c r="EH310" i="9"/>
  <c r="EH326" i="9"/>
  <c r="EH408" i="9"/>
  <c r="EG217" i="9"/>
  <c r="EG232" i="9"/>
  <c r="EG262" i="9"/>
  <c r="EG278" i="9"/>
  <c r="EG247" i="9"/>
  <c r="EG294" i="9"/>
  <c r="EG310" i="9"/>
  <c r="EG326" i="9"/>
  <c r="EG408" i="9"/>
  <c r="EF217" i="9"/>
  <c r="EF232" i="9"/>
  <c r="EF262" i="9"/>
  <c r="EF278" i="9"/>
  <c r="EF247" i="9"/>
  <c r="EF294" i="9"/>
  <c r="EF310" i="9"/>
  <c r="EF326" i="9"/>
  <c r="EF408" i="9"/>
  <c r="EE217" i="9"/>
  <c r="EE232" i="9"/>
  <c r="EE262" i="9"/>
  <c r="EE278" i="9"/>
  <c r="EE247" i="9"/>
  <c r="EE294" i="9"/>
  <c r="EE310" i="9"/>
  <c r="EE326" i="9"/>
  <c r="EE408" i="9"/>
  <c r="EH293" i="9"/>
  <c r="EH309" i="9"/>
  <c r="EH325" i="9"/>
  <c r="EG293" i="9"/>
  <c r="EG309" i="9"/>
  <c r="EG325" i="9"/>
  <c r="EF216" i="9"/>
  <c r="EF231" i="9"/>
  <c r="EF261" i="9"/>
  <c r="EF277" i="9"/>
  <c r="EF246" i="9"/>
  <c r="EF293" i="9"/>
  <c r="EF309" i="9"/>
  <c r="EF325" i="9"/>
  <c r="EF407" i="9"/>
  <c r="EH215" i="9"/>
  <c r="EH230" i="9"/>
  <c r="EH260" i="9"/>
  <c r="EH276" i="9"/>
  <c r="EH245" i="9"/>
  <c r="EH292" i="9"/>
  <c r="EH308" i="9"/>
  <c r="EH324" i="9"/>
  <c r="EH406" i="9"/>
  <c r="EG215" i="9"/>
  <c r="EG230" i="9"/>
  <c r="EG260" i="9"/>
  <c r="EG276" i="9"/>
  <c r="EG245" i="9"/>
  <c r="EG292" i="9"/>
  <c r="EG308" i="9"/>
  <c r="EG324" i="9"/>
  <c r="EG406" i="9"/>
  <c r="EH214" i="9"/>
  <c r="EH229" i="9"/>
  <c r="EH259" i="9"/>
  <c r="EH275" i="9"/>
  <c r="EH244" i="9"/>
  <c r="EH291" i="9"/>
  <c r="EH307" i="9"/>
  <c r="EH323" i="9"/>
  <c r="EH405" i="9"/>
  <c r="DS224" i="9"/>
  <c r="AG208" i="9"/>
  <c r="DS239" i="9"/>
  <c r="DS269" i="9"/>
  <c r="DS285" i="9"/>
  <c r="DS254" i="9"/>
  <c r="DS301" i="9"/>
  <c r="DS317" i="9"/>
  <c r="DS333" i="9"/>
  <c r="DS415" i="9"/>
  <c r="DR224" i="9"/>
  <c r="AF209" i="9"/>
  <c r="DR239" i="9"/>
  <c r="DR269" i="9"/>
  <c r="DR285" i="9"/>
  <c r="DR254" i="9"/>
  <c r="DR301" i="9"/>
  <c r="DR317" i="9"/>
  <c r="DR333" i="9"/>
  <c r="DR415" i="9"/>
  <c r="DQ224" i="9"/>
  <c r="AE209" i="9"/>
  <c r="DQ239" i="9"/>
  <c r="DQ254" i="9"/>
  <c r="DP224" i="9"/>
  <c r="AD209" i="9"/>
  <c r="DP239" i="9"/>
  <c r="DP254" i="9"/>
  <c r="DO224" i="9"/>
  <c r="DO269" i="9" s="1"/>
  <c r="AC209" i="9"/>
  <c r="DO239" i="9"/>
  <c r="DO254" i="9"/>
  <c r="DN224" i="9"/>
  <c r="AB209" i="9"/>
  <c r="DN239" i="9"/>
  <c r="DN269" i="9" s="1"/>
  <c r="DN254" i="9"/>
  <c r="DM224" i="9"/>
  <c r="AA209" i="9"/>
  <c r="DM239" i="9"/>
  <c r="DM254" i="9"/>
  <c r="DL224" i="9"/>
  <c r="Z209" i="9"/>
  <c r="DL239" i="9"/>
  <c r="DL269" i="9" s="1"/>
  <c r="DL254" i="9"/>
  <c r="DK224" i="9"/>
  <c r="Y209" i="9"/>
  <c r="DK239" i="9"/>
  <c r="DK269" i="9" s="1"/>
  <c r="DK254" i="9"/>
  <c r="DJ224" i="9"/>
  <c r="X209" i="9"/>
  <c r="DJ239" i="9"/>
  <c r="DJ254" i="9"/>
  <c r="DI224" i="9"/>
  <c r="W209" i="9"/>
  <c r="DI239" i="9"/>
  <c r="DI254" i="9"/>
  <c r="DS223" i="9"/>
  <c r="AG207" i="9"/>
  <c r="DS238" i="9"/>
  <c r="DS268" i="9"/>
  <c r="DS284" i="9"/>
  <c r="DS253" i="9"/>
  <c r="DS300" i="9"/>
  <c r="DS316" i="9"/>
  <c r="DS332" i="9"/>
  <c r="DS414" i="9"/>
  <c r="DR223" i="9"/>
  <c r="AF208" i="9"/>
  <c r="DR238" i="9"/>
  <c r="DR268" i="9"/>
  <c r="DR284" i="9"/>
  <c r="DR253" i="9"/>
  <c r="DR300" i="9"/>
  <c r="DR316" i="9"/>
  <c r="DR332" i="9"/>
  <c r="DR414" i="9"/>
  <c r="DQ223" i="9"/>
  <c r="AE208" i="9"/>
  <c r="DQ238" i="9"/>
  <c r="DQ253" i="9"/>
  <c r="DP223" i="9"/>
  <c r="AD208" i="9"/>
  <c r="DP238" i="9"/>
  <c r="DP253" i="9"/>
  <c r="DO223" i="9"/>
  <c r="AC208" i="9"/>
  <c r="DO238" i="9"/>
  <c r="DO253" i="9"/>
  <c r="DN223" i="9"/>
  <c r="AB208" i="9"/>
  <c r="DN238" i="9"/>
  <c r="DN253" i="9"/>
  <c r="DM223" i="9"/>
  <c r="AA208" i="9"/>
  <c r="DM238" i="9"/>
  <c r="DM284" i="9" s="1"/>
  <c r="DM253" i="9"/>
  <c r="DL223" i="9"/>
  <c r="Z208" i="9"/>
  <c r="DL238" i="9"/>
  <c r="DL253" i="9"/>
  <c r="DK223" i="9"/>
  <c r="Y208" i="9"/>
  <c r="DK238" i="9"/>
  <c r="DK268" i="9" s="1"/>
  <c r="DK253" i="9"/>
  <c r="DJ223" i="9"/>
  <c r="X208" i="9"/>
  <c r="DJ238" i="9"/>
  <c r="DJ253" i="9"/>
  <c r="DS222" i="9"/>
  <c r="AG206" i="9"/>
  <c r="DS237" i="9"/>
  <c r="DS267" i="9"/>
  <c r="DS283" i="9"/>
  <c r="DS252" i="9"/>
  <c r="DS299" i="9"/>
  <c r="DS315" i="9"/>
  <c r="DS331" i="9"/>
  <c r="DS413" i="9"/>
  <c r="DR222" i="9"/>
  <c r="AF207" i="9"/>
  <c r="DR237" i="9"/>
  <c r="DR267" i="9"/>
  <c r="DR283" i="9"/>
  <c r="DR252" i="9"/>
  <c r="DR299" i="9"/>
  <c r="DR315" i="9"/>
  <c r="DR331" i="9"/>
  <c r="DR413" i="9"/>
  <c r="DQ222" i="9"/>
  <c r="AE207" i="9"/>
  <c r="DQ237" i="9"/>
  <c r="DQ252" i="9"/>
  <c r="DP222" i="9"/>
  <c r="AD207" i="9"/>
  <c r="DP237" i="9"/>
  <c r="DP252" i="9"/>
  <c r="DO222" i="9"/>
  <c r="AC207" i="9"/>
  <c r="DO237" i="9"/>
  <c r="DO252" i="9"/>
  <c r="DN222" i="9"/>
  <c r="AB207" i="9"/>
  <c r="DN237" i="9"/>
  <c r="DN252" i="9"/>
  <c r="DM222" i="9"/>
  <c r="AA207" i="9"/>
  <c r="DM237" i="9"/>
  <c r="DM252" i="9"/>
  <c r="DL222" i="9"/>
  <c r="Z207" i="9"/>
  <c r="DL237" i="9"/>
  <c r="DL252" i="9"/>
  <c r="DK222" i="9"/>
  <c r="Y207" i="9"/>
  <c r="DK237" i="9"/>
  <c r="DK252" i="9"/>
  <c r="DS221" i="9"/>
  <c r="AG205" i="9"/>
  <c r="DS236" i="9"/>
  <c r="DS266" i="9"/>
  <c r="DS282" i="9"/>
  <c r="DS251" i="9"/>
  <c r="DS298" i="9"/>
  <c r="DS314" i="9"/>
  <c r="DS330" i="9"/>
  <c r="DS412" i="9"/>
  <c r="DR221" i="9"/>
  <c r="AF206" i="9"/>
  <c r="DR236" i="9"/>
  <c r="DR266" i="9"/>
  <c r="DR282" i="9"/>
  <c r="DR251" i="9"/>
  <c r="DR298" i="9"/>
  <c r="DR314" i="9"/>
  <c r="DR330" i="9"/>
  <c r="DR412" i="9"/>
  <c r="DQ221" i="9"/>
  <c r="AE206" i="9"/>
  <c r="DQ236" i="9"/>
  <c r="DQ251" i="9"/>
  <c r="DP221" i="9"/>
  <c r="AD206" i="9"/>
  <c r="DP236" i="9"/>
  <c r="DP251" i="9"/>
  <c r="DO221" i="9"/>
  <c r="AC206" i="9"/>
  <c r="DO236" i="9"/>
  <c r="DO251" i="9"/>
  <c r="DN221" i="9"/>
  <c r="DN282" i="9" s="1"/>
  <c r="AB206" i="9"/>
  <c r="DN236" i="9"/>
  <c r="DN251" i="9"/>
  <c r="DM221" i="9"/>
  <c r="AA206" i="9"/>
  <c r="DM236" i="9"/>
  <c r="DM251" i="9"/>
  <c r="DL221" i="9"/>
  <c r="DL282" i="9" s="1"/>
  <c r="Z206" i="9"/>
  <c r="DL236" i="9"/>
  <c r="DL251" i="9"/>
  <c r="DS220" i="9"/>
  <c r="AG204" i="9"/>
  <c r="DS235" i="9"/>
  <c r="DS265" i="9"/>
  <c r="DS281" i="9"/>
  <c r="DS250" i="9"/>
  <c r="DS297" i="9"/>
  <c r="DS313" i="9"/>
  <c r="DS329" i="9"/>
  <c r="DS411" i="9"/>
  <c r="DR220" i="9"/>
  <c r="AF205" i="9"/>
  <c r="DR235" i="9"/>
  <c r="DR265" i="9"/>
  <c r="DR281" i="9"/>
  <c r="DR250" i="9"/>
  <c r="DR297" i="9"/>
  <c r="DR313" i="9"/>
  <c r="DR329" i="9"/>
  <c r="DR411" i="9"/>
  <c r="DQ220" i="9"/>
  <c r="DQ265" i="9" s="1"/>
  <c r="AE205" i="9"/>
  <c r="DQ235" i="9"/>
  <c r="DQ250" i="9"/>
  <c r="DP220" i="9"/>
  <c r="AD205" i="9"/>
  <c r="DP235" i="9"/>
  <c r="DP250" i="9"/>
  <c r="DO220" i="9"/>
  <c r="DO281" i="9" s="1"/>
  <c r="AC205" i="9"/>
  <c r="DO235" i="9"/>
  <c r="DO250" i="9"/>
  <c r="DN220" i="9"/>
  <c r="AB205" i="9"/>
  <c r="DN235" i="9"/>
  <c r="DN250" i="9"/>
  <c r="DM220" i="9"/>
  <c r="DM281" i="9" s="1"/>
  <c r="AA205" i="9"/>
  <c r="DM235" i="9"/>
  <c r="DM250" i="9"/>
  <c r="DS219" i="9"/>
  <c r="AG203" i="9"/>
  <c r="DS234" i="9"/>
  <c r="DS264" i="9"/>
  <c r="DS280" i="9"/>
  <c r="DS249" i="9"/>
  <c r="DS296" i="9"/>
  <c r="DS312" i="9"/>
  <c r="DS328" i="9"/>
  <c r="DS410" i="9"/>
  <c r="DR219" i="9"/>
  <c r="AF204" i="9"/>
  <c r="DR234" i="9"/>
  <c r="DR264" i="9"/>
  <c r="DR280" i="9"/>
  <c r="DR249" i="9"/>
  <c r="DR296" i="9"/>
  <c r="DR312" i="9"/>
  <c r="DR328" i="9"/>
  <c r="DR410" i="9"/>
  <c r="DQ219" i="9"/>
  <c r="AE204" i="9"/>
  <c r="DQ234" i="9"/>
  <c r="DQ249" i="9"/>
  <c r="DP219" i="9"/>
  <c r="AD204" i="9"/>
  <c r="DP234" i="9"/>
  <c r="DP249" i="9"/>
  <c r="DO219" i="9"/>
  <c r="DO280" i="9" s="1"/>
  <c r="DO296" i="9" s="1"/>
  <c r="AC204" i="9"/>
  <c r="DO234" i="9"/>
  <c r="DO249" i="9"/>
  <c r="DN219" i="9"/>
  <c r="AB204" i="9"/>
  <c r="DN234" i="9"/>
  <c r="DN249" i="9"/>
  <c r="DS218" i="9"/>
  <c r="AG202" i="9"/>
  <c r="DS233" i="9"/>
  <c r="DS263" i="9"/>
  <c r="DS279" i="9"/>
  <c r="DS248" i="9"/>
  <c r="DS295" i="9"/>
  <c r="DS311" i="9"/>
  <c r="DS327" i="9"/>
  <c r="DS409" i="9"/>
  <c r="DR218" i="9"/>
  <c r="AF203" i="9"/>
  <c r="DR233" i="9"/>
  <c r="DR263" i="9"/>
  <c r="DR279" i="9"/>
  <c r="DR248" i="9"/>
  <c r="DR295" i="9"/>
  <c r="DR311" i="9"/>
  <c r="DR327" i="9"/>
  <c r="DR409" i="9"/>
  <c r="DQ218" i="9"/>
  <c r="AE203" i="9"/>
  <c r="DQ233" i="9"/>
  <c r="DQ248" i="9"/>
  <c r="DP218" i="9"/>
  <c r="AD203" i="9"/>
  <c r="DP233" i="9"/>
  <c r="DP248" i="9"/>
  <c r="DO218" i="9"/>
  <c r="AC203" i="9"/>
  <c r="DO233" i="9"/>
  <c r="DO248" i="9"/>
  <c r="DS217" i="9"/>
  <c r="AG201" i="9"/>
  <c r="DS232" i="9"/>
  <c r="DS262" i="9"/>
  <c r="DS278" i="9"/>
  <c r="DS247" i="9"/>
  <c r="DS294" i="9"/>
  <c r="DS310" i="9"/>
  <c r="DS326" i="9"/>
  <c r="DS408" i="9"/>
  <c r="DR217" i="9"/>
  <c r="AF202" i="9"/>
  <c r="DR232" i="9"/>
  <c r="DR262" i="9"/>
  <c r="DR278" i="9"/>
  <c r="DR247" i="9"/>
  <c r="DR294" i="9"/>
  <c r="DR310" i="9"/>
  <c r="DR326" i="9"/>
  <c r="DR408" i="9"/>
  <c r="DQ217" i="9"/>
  <c r="AE202" i="9"/>
  <c r="DQ232" i="9"/>
  <c r="DQ247" i="9"/>
  <c r="DP217" i="9"/>
  <c r="AD202" i="9"/>
  <c r="DP232" i="9"/>
  <c r="DP247" i="9"/>
  <c r="DS293" i="9"/>
  <c r="DS309" i="9"/>
  <c r="DS325" i="9"/>
  <c r="DR293" i="9"/>
  <c r="DR309" i="9"/>
  <c r="DR325" i="9"/>
  <c r="DQ216" i="9"/>
  <c r="AE201" i="9"/>
  <c r="DQ231" i="9"/>
  <c r="DQ246" i="9"/>
  <c r="DS215" i="9"/>
  <c r="AG200" i="9"/>
  <c r="DS230" i="9"/>
  <c r="DS260" i="9"/>
  <c r="DS276" i="9"/>
  <c r="DS245" i="9"/>
  <c r="DS292" i="9"/>
  <c r="DS308" i="9"/>
  <c r="DS324" i="9"/>
  <c r="DS406" i="9"/>
  <c r="DR215" i="9"/>
  <c r="AF200" i="9"/>
  <c r="DR230" i="9"/>
  <c r="DR260" i="9"/>
  <c r="DR276" i="9"/>
  <c r="DR245" i="9"/>
  <c r="DR292" i="9"/>
  <c r="DR308" i="9"/>
  <c r="DR324" i="9"/>
  <c r="DR406" i="9"/>
  <c r="AG199" i="9"/>
  <c r="DS229" i="9"/>
  <c r="DS214" i="9"/>
  <c r="DS244" i="9"/>
  <c r="DD224" i="9"/>
  <c r="DD239" i="9"/>
  <c r="DD269" i="9"/>
  <c r="DD285" i="9"/>
  <c r="DD254" i="9"/>
  <c r="DD301" i="9"/>
  <c r="DD317" i="9"/>
  <c r="DD333" i="9"/>
  <c r="DD415" i="9"/>
  <c r="DC224" i="9"/>
  <c r="DC239" i="9"/>
  <c r="DC269" i="9"/>
  <c r="DC285" i="9"/>
  <c r="DC254" i="9"/>
  <c r="DC301" i="9"/>
  <c r="DC317" i="9"/>
  <c r="DC333" i="9"/>
  <c r="DC415" i="9"/>
  <c r="DD223" i="9"/>
  <c r="DD238" i="9"/>
  <c r="DD268" i="9"/>
  <c r="DD284" i="9"/>
  <c r="DD253" i="9"/>
  <c r="DD300" i="9"/>
  <c r="DD316" i="9"/>
  <c r="DD332" i="9"/>
  <c r="DD414" i="9"/>
  <c r="DC223" i="9"/>
  <c r="DC238" i="9"/>
  <c r="DC268" i="9"/>
  <c r="DC284" i="9"/>
  <c r="DC253" i="9"/>
  <c r="DC300" i="9"/>
  <c r="DC316" i="9"/>
  <c r="DC332" i="9"/>
  <c r="DC414" i="9"/>
  <c r="DD222" i="9"/>
  <c r="DD237" i="9"/>
  <c r="DD267" i="9"/>
  <c r="DD283" i="9"/>
  <c r="DD252" i="9"/>
  <c r="DD299" i="9"/>
  <c r="DD315" i="9"/>
  <c r="DD331" i="9"/>
  <c r="DD413" i="9"/>
  <c r="DC222" i="9"/>
  <c r="DC237" i="9"/>
  <c r="DC267" i="9"/>
  <c r="DC283" i="9"/>
  <c r="DC252" i="9"/>
  <c r="DC299" i="9"/>
  <c r="DC315" i="9"/>
  <c r="DC331" i="9"/>
  <c r="DC413" i="9"/>
  <c r="DD221" i="9"/>
  <c r="DD236" i="9"/>
  <c r="DD266" i="9"/>
  <c r="DD282" i="9"/>
  <c r="DD251" i="9"/>
  <c r="DD298" i="9"/>
  <c r="DD314" i="9"/>
  <c r="DD330" i="9"/>
  <c r="DD412" i="9"/>
  <c r="DC221" i="9"/>
  <c r="DC236" i="9"/>
  <c r="DC266" i="9"/>
  <c r="DC282" i="9"/>
  <c r="DC251" i="9"/>
  <c r="DC298" i="9"/>
  <c r="DC314" i="9"/>
  <c r="DC330" i="9"/>
  <c r="DC412" i="9"/>
  <c r="DD220" i="9"/>
  <c r="DD235" i="9"/>
  <c r="DD265" i="9"/>
  <c r="DD281" i="9"/>
  <c r="DD250" i="9"/>
  <c r="DD297" i="9"/>
  <c r="DD313" i="9"/>
  <c r="DD329" i="9"/>
  <c r="DD411" i="9"/>
  <c r="DC220" i="9"/>
  <c r="DC235" i="9"/>
  <c r="DC265" i="9"/>
  <c r="DC281" i="9"/>
  <c r="DC250" i="9"/>
  <c r="DC297" i="9"/>
  <c r="DC313" i="9"/>
  <c r="DC329" i="9"/>
  <c r="DC411" i="9"/>
  <c r="DD219" i="9"/>
  <c r="DD234" i="9"/>
  <c r="DD264" i="9"/>
  <c r="DD280" i="9"/>
  <c r="DD249" i="9"/>
  <c r="DD296" i="9"/>
  <c r="DD312" i="9"/>
  <c r="DD328" i="9"/>
  <c r="DD410" i="9"/>
  <c r="DC219" i="9"/>
  <c r="DC234" i="9"/>
  <c r="DC264" i="9"/>
  <c r="DC280" i="9"/>
  <c r="DC249" i="9"/>
  <c r="DC296" i="9"/>
  <c r="DC312" i="9"/>
  <c r="DC328" i="9"/>
  <c r="DC410" i="9"/>
  <c r="DD218" i="9"/>
  <c r="DD233" i="9"/>
  <c r="DD263" i="9"/>
  <c r="DD279" i="9"/>
  <c r="DD248" i="9"/>
  <c r="DD295" i="9"/>
  <c r="DD311" i="9"/>
  <c r="DD327" i="9"/>
  <c r="DD409" i="9"/>
  <c r="DC218" i="9"/>
  <c r="DC233" i="9"/>
  <c r="DC263" i="9"/>
  <c r="DC279" i="9"/>
  <c r="DC248" i="9"/>
  <c r="DC295" i="9"/>
  <c r="DC311" i="9"/>
  <c r="DC327" i="9"/>
  <c r="DC409" i="9"/>
  <c r="DD217" i="9"/>
  <c r="DD232" i="9"/>
  <c r="DD262" i="9"/>
  <c r="DD278" i="9"/>
  <c r="DD247" i="9"/>
  <c r="DD294" i="9"/>
  <c r="DD310" i="9"/>
  <c r="DD326" i="9"/>
  <c r="DD408" i="9"/>
  <c r="DC217" i="9"/>
  <c r="DC232" i="9"/>
  <c r="DC262" i="9"/>
  <c r="DC278" i="9"/>
  <c r="DC247" i="9"/>
  <c r="DC294" i="9"/>
  <c r="DC310" i="9"/>
  <c r="DC326" i="9"/>
  <c r="DC408" i="9"/>
  <c r="DD293" i="9"/>
  <c r="DD309" i="9"/>
  <c r="DD325" i="9"/>
  <c r="DC293" i="9"/>
  <c r="DC309" i="9"/>
  <c r="DC325" i="9"/>
  <c r="DD215" i="9"/>
  <c r="DD230" i="9"/>
  <c r="DD260" i="9"/>
  <c r="DD276" i="9"/>
  <c r="DD245" i="9"/>
  <c r="DD292" i="9"/>
  <c r="DD308" i="9"/>
  <c r="DD324" i="9"/>
  <c r="DD406" i="9"/>
  <c r="DC215" i="9"/>
  <c r="DC230" i="9"/>
  <c r="DC260" i="9"/>
  <c r="DC276" i="9"/>
  <c r="DC245" i="9"/>
  <c r="DC292" i="9"/>
  <c r="DC308" i="9"/>
  <c r="DC324" i="9"/>
  <c r="DC406" i="9"/>
  <c r="DD214" i="9"/>
  <c r="DD244" i="9"/>
  <c r="CO224" i="9"/>
  <c r="CO239" i="9"/>
  <c r="CO254" i="9"/>
  <c r="CN224" i="9"/>
  <c r="CN239" i="9"/>
  <c r="CN254" i="9"/>
  <c r="CM224" i="9"/>
  <c r="CM269" i="9" s="1"/>
  <c r="CM239" i="9"/>
  <c r="CM285" i="9" s="1"/>
  <c r="CM301" i="9" s="1"/>
  <c r="CM254" i="9"/>
  <c r="CL224" i="9"/>
  <c r="CL239" i="9"/>
  <c r="CL269" i="9"/>
  <c r="CL254" i="9"/>
  <c r="CK224" i="9"/>
  <c r="CK239" i="9"/>
  <c r="CK254" i="9"/>
  <c r="CJ224" i="9"/>
  <c r="CJ239" i="9"/>
  <c r="CJ254" i="9"/>
  <c r="CI224" i="9"/>
  <c r="CI239" i="9"/>
  <c r="CI254" i="9"/>
  <c r="CH224" i="9"/>
  <c r="CH239" i="9"/>
  <c r="CH254" i="9"/>
  <c r="CG224" i="9"/>
  <c r="CG239" i="9"/>
  <c r="CG254" i="9"/>
  <c r="CF224" i="9"/>
  <c r="CF239" i="9"/>
  <c r="CF254" i="9"/>
  <c r="CE224" i="9"/>
  <c r="CE239" i="9"/>
  <c r="CE269" i="9" s="1"/>
  <c r="CE254" i="9"/>
  <c r="CO223" i="9"/>
  <c r="CO238" i="9"/>
  <c r="CO253" i="9"/>
  <c r="CN223" i="9"/>
  <c r="CN238" i="9"/>
  <c r="CN253" i="9"/>
  <c r="CM223" i="9"/>
  <c r="CM238" i="9"/>
  <c r="CM253" i="9"/>
  <c r="CL223" i="9"/>
  <c r="CL238" i="9"/>
  <c r="CL253" i="9"/>
  <c r="CK223" i="9"/>
  <c r="CK284" i="9" s="1"/>
  <c r="CK238" i="9"/>
  <c r="CK253" i="9"/>
  <c r="CJ223" i="9"/>
  <c r="CJ238" i="9"/>
  <c r="CJ253" i="9"/>
  <c r="CI223" i="9"/>
  <c r="CI238" i="9"/>
  <c r="CI253" i="9"/>
  <c r="CH223" i="9"/>
  <c r="CH238" i="9"/>
  <c r="CH253" i="9"/>
  <c r="CG223" i="9"/>
  <c r="CG238" i="9"/>
  <c r="CG268" i="9" s="1"/>
  <c r="CG253" i="9"/>
  <c r="CF223" i="9"/>
  <c r="CF284" i="9" s="1"/>
  <c r="CF238" i="9"/>
  <c r="CF253" i="9"/>
  <c r="CO222" i="9"/>
  <c r="CO267" i="9" s="1"/>
  <c r="CO237" i="9"/>
  <c r="CO252" i="9"/>
  <c r="CN222" i="9"/>
  <c r="CN237" i="9"/>
  <c r="CN252" i="9"/>
  <c r="CM222" i="9"/>
  <c r="CM237" i="9"/>
  <c r="CM252" i="9"/>
  <c r="CL222" i="9"/>
  <c r="CL237" i="9"/>
  <c r="CL252" i="9"/>
  <c r="CK222" i="9"/>
  <c r="CK237" i="9"/>
  <c r="CK252" i="9"/>
  <c r="CJ222" i="9"/>
  <c r="CJ237" i="9"/>
  <c r="CJ252" i="9"/>
  <c r="CI222" i="9"/>
  <c r="CI267" i="9" s="1"/>
  <c r="CI237" i="9"/>
  <c r="CI252" i="9"/>
  <c r="CH222" i="9"/>
  <c r="CH237" i="9"/>
  <c r="CH252" i="9"/>
  <c r="CG222" i="9"/>
  <c r="CG237" i="9"/>
  <c r="CG252" i="9"/>
  <c r="CO221" i="9"/>
  <c r="CO236" i="9"/>
  <c r="CO251" i="9"/>
  <c r="CN221" i="9"/>
  <c r="CN236" i="9"/>
  <c r="CN251" i="9"/>
  <c r="CM221" i="9"/>
  <c r="CM236" i="9"/>
  <c r="CM251" i="9"/>
  <c r="CL221" i="9"/>
  <c r="CL236" i="9"/>
  <c r="CL251" i="9"/>
  <c r="CK221" i="9"/>
  <c r="CK236" i="9"/>
  <c r="CK251" i="9"/>
  <c r="CJ221" i="9"/>
  <c r="CJ266" i="9" s="1"/>
  <c r="CJ236" i="9"/>
  <c r="CJ251" i="9"/>
  <c r="CI221" i="9"/>
  <c r="CI236" i="9"/>
  <c r="CI282" i="9" s="1"/>
  <c r="CI251" i="9"/>
  <c r="CH221" i="9"/>
  <c r="CH236" i="9"/>
  <c r="CH251" i="9"/>
  <c r="CO220" i="9"/>
  <c r="CO235" i="9"/>
  <c r="CO250" i="9"/>
  <c r="CN220" i="9"/>
  <c r="CN235" i="9"/>
  <c r="CN250" i="9"/>
  <c r="CM220" i="9"/>
  <c r="CM235" i="9"/>
  <c r="CM250" i="9"/>
  <c r="CL220" i="9"/>
  <c r="CL235" i="9"/>
  <c r="CL250" i="9"/>
  <c r="CK220" i="9"/>
  <c r="CK235" i="9"/>
  <c r="CK250" i="9"/>
  <c r="CJ220" i="9"/>
  <c r="CJ265" i="9" s="1"/>
  <c r="CJ235" i="9"/>
  <c r="CJ250" i="9"/>
  <c r="CI220" i="9"/>
  <c r="CI235" i="9"/>
  <c r="CI250" i="9"/>
  <c r="CO219" i="9"/>
  <c r="CO234" i="9"/>
  <c r="CO264" i="9" s="1"/>
  <c r="CO249" i="9"/>
  <c r="CN219" i="9"/>
  <c r="CN234" i="9"/>
  <c r="CN280" i="9" s="1"/>
  <c r="CN296" i="9" s="1"/>
  <c r="CN249" i="9"/>
  <c r="CM219" i="9"/>
  <c r="CM234" i="9"/>
  <c r="CM249" i="9"/>
  <c r="CL219" i="9"/>
  <c r="CL234" i="9"/>
  <c r="CL249" i="9"/>
  <c r="CK219" i="9"/>
  <c r="CK234" i="9"/>
  <c r="CK249" i="9"/>
  <c r="CJ219" i="9"/>
  <c r="CJ234" i="9"/>
  <c r="CJ249" i="9"/>
  <c r="CO218" i="9"/>
  <c r="CO233" i="9"/>
  <c r="CO263" i="9"/>
  <c r="CO248" i="9"/>
  <c r="CN218" i="9"/>
  <c r="CN233" i="9"/>
  <c r="CN248" i="9"/>
  <c r="CM218" i="9"/>
  <c r="CM233" i="9"/>
  <c r="CM248" i="9"/>
  <c r="CL218" i="9"/>
  <c r="CL233" i="9"/>
  <c r="CL248" i="9"/>
  <c r="CK218" i="9"/>
  <c r="CK233" i="9"/>
  <c r="CK248" i="9"/>
  <c r="CO217" i="9"/>
  <c r="CO232" i="9"/>
  <c r="CO247" i="9"/>
  <c r="CN217" i="9"/>
  <c r="CN232" i="9"/>
  <c r="CN247" i="9"/>
  <c r="CM217" i="9"/>
  <c r="CM232" i="9"/>
  <c r="CM247" i="9"/>
  <c r="CL217" i="9"/>
  <c r="CL232" i="9"/>
  <c r="CL247" i="9"/>
  <c r="CO293" i="9"/>
  <c r="CO309" i="9"/>
  <c r="CO325" i="9"/>
  <c r="CN293" i="9"/>
  <c r="CN309" i="9"/>
  <c r="CN325" i="9"/>
  <c r="CM216" i="9"/>
  <c r="CM231" i="9"/>
  <c r="CM246" i="9"/>
  <c r="CO215" i="9"/>
  <c r="CO230" i="9"/>
  <c r="CO245" i="9"/>
  <c r="CN215" i="9"/>
  <c r="CN230" i="9"/>
  <c r="CN245" i="9"/>
  <c r="CO214" i="9"/>
  <c r="CO229" i="9"/>
  <c r="CO244" i="9"/>
  <c r="BZ254" i="9"/>
  <c r="BY254" i="9"/>
  <c r="BX254" i="9"/>
  <c r="BW254" i="9"/>
  <c r="BV254" i="9"/>
  <c r="BU254" i="9"/>
  <c r="BT254" i="9"/>
  <c r="BS254" i="9"/>
  <c r="BR254" i="9"/>
  <c r="BQ254" i="9"/>
  <c r="BP254" i="9"/>
  <c r="BZ253" i="9"/>
  <c r="BY253" i="9"/>
  <c r="BX253" i="9"/>
  <c r="BW253" i="9"/>
  <c r="BV253" i="9"/>
  <c r="BU253" i="9"/>
  <c r="BT253" i="9"/>
  <c r="BS253" i="9"/>
  <c r="BR253" i="9"/>
  <c r="BQ253" i="9"/>
  <c r="BZ252" i="9"/>
  <c r="BY252" i="9"/>
  <c r="BX252" i="9"/>
  <c r="BW252" i="9"/>
  <c r="BV252" i="9"/>
  <c r="BU252" i="9"/>
  <c r="BT252" i="9"/>
  <c r="BS252" i="9"/>
  <c r="BR252" i="9"/>
  <c r="BZ251" i="9"/>
  <c r="BY251" i="9"/>
  <c r="BX251" i="9"/>
  <c r="BW251" i="9"/>
  <c r="BV251" i="9"/>
  <c r="BU251" i="9"/>
  <c r="BT251" i="9"/>
  <c r="BS251" i="9"/>
  <c r="BZ250" i="9"/>
  <c r="BY250" i="9"/>
  <c r="BX250" i="9"/>
  <c r="BW250" i="9"/>
  <c r="BV250" i="9"/>
  <c r="BU250" i="9"/>
  <c r="BT250" i="9"/>
  <c r="BZ249" i="9"/>
  <c r="BY249" i="9"/>
  <c r="BX249" i="9"/>
  <c r="BW249" i="9"/>
  <c r="BV249" i="9"/>
  <c r="BU249" i="9"/>
  <c r="BZ248" i="9"/>
  <c r="BY248" i="9"/>
  <c r="BX248" i="9"/>
  <c r="BW248" i="9"/>
  <c r="BV248" i="9"/>
  <c r="BZ247" i="9"/>
  <c r="BY247" i="9"/>
  <c r="BX247" i="9"/>
  <c r="BW247" i="9"/>
  <c r="BZ293" i="9"/>
  <c r="BZ309" i="9"/>
  <c r="BZ325" i="9"/>
  <c r="BY293" i="9"/>
  <c r="BY309" i="9"/>
  <c r="BY325" i="9"/>
  <c r="BX246" i="9"/>
  <c r="BZ245" i="9"/>
  <c r="BY245" i="9"/>
  <c r="BZ244" i="9"/>
  <c r="U370" i="9"/>
  <c r="U385" i="9"/>
  <c r="U403" i="9"/>
  <c r="U419" i="9"/>
  <c r="T383" i="9"/>
  <c r="AI383" i="9"/>
  <c r="AX383" i="9"/>
  <c r="BM383" i="9"/>
  <c r="CB383" i="9"/>
  <c r="CQ383" i="9"/>
  <c r="DF383" i="9"/>
  <c r="DU383" i="9"/>
  <c r="EJ383" i="9"/>
  <c r="BK270" i="9"/>
  <c r="BK286" i="9"/>
  <c r="BK302" i="9"/>
  <c r="BK318" i="9"/>
  <c r="BK334" i="9"/>
  <c r="BK416" i="9"/>
  <c r="BJ270" i="9"/>
  <c r="BJ286" i="9"/>
  <c r="BJ302" i="9"/>
  <c r="BJ318" i="9"/>
  <c r="BJ334" i="9"/>
  <c r="BJ416" i="9"/>
  <c r="BI270" i="9"/>
  <c r="BI286" i="9"/>
  <c r="BI302" i="9"/>
  <c r="BI318" i="9"/>
  <c r="BI334" i="9"/>
  <c r="BI416" i="9"/>
  <c r="BH270" i="9"/>
  <c r="BH286" i="9"/>
  <c r="BH302" i="9"/>
  <c r="BH318" i="9"/>
  <c r="BH334" i="9"/>
  <c r="BH416" i="9"/>
  <c r="BG270" i="9"/>
  <c r="BG286" i="9"/>
  <c r="BG302" i="9"/>
  <c r="BG318" i="9"/>
  <c r="BG334" i="9"/>
  <c r="BG416" i="9"/>
  <c r="BF270" i="9"/>
  <c r="BF286" i="9"/>
  <c r="BF302" i="9"/>
  <c r="BF318" i="9"/>
  <c r="BF334" i="9"/>
  <c r="BF416" i="9"/>
  <c r="BE270" i="9"/>
  <c r="BE286" i="9"/>
  <c r="BE302" i="9"/>
  <c r="BE318" i="9"/>
  <c r="BE334" i="9"/>
  <c r="BE416" i="9"/>
  <c r="BD270" i="9"/>
  <c r="BD286" i="9"/>
  <c r="BD302" i="9"/>
  <c r="BD318" i="9"/>
  <c r="BD334" i="9"/>
  <c r="BD416" i="9"/>
  <c r="BC270" i="9"/>
  <c r="BC286" i="9"/>
  <c r="BC302" i="9"/>
  <c r="BC318" i="9"/>
  <c r="BC334" i="9"/>
  <c r="BC416" i="9"/>
  <c r="BB270" i="9"/>
  <c r="BB286" i="9"/>
  <c r="BB302" i="9"/>
  <c r="BB318" i="9"/>
  <c r="BB334" i="9"/>
  <c r="BB416" i="9"/>
  <c r="BA270" i="9"/>
  <c r="BA286" i="9"/>
  <c r="BA302" i="9"/>
  <c r="BA318" i="9"/>
  <c r="BA334" i="9"/>
  <c r="BA416" i="9"/>
  <c r="AZ270" i="9"/>
  <c r="AZ286" i="9"/>
  <c r="AZ302" i="9"/>
  <c r="AZ318" i="9"/>
  <c r="AZ334" i="9"/>
  <c r="AZ416" i="9"/>
  <c r="BK224" i="9"/>
  <c r="BK239" i="9"/>
  <c r="BJ224" i="9"/>
  <c r="BJ239" i="9"/>
  <c r="BJ285" i="9"/>
  <c r="BI224" i="9"/>
  <c r="BI239" i="9"/>
  <c r="BH224" i="9"/>
  <c r="BH239" i="9"/>
  <c r="BG224" i="9"/>
  <c r="BG239" i="9"/>
  <c r="BF224" i="9"/>
  <c r="BF239" i="9"/>
  <c r="BE224" i="9"/>
  <c r="BE239" i="9"/>
  <c r="BE285" i="9"/>
  <c r="BD224" i="9"/>
  <c r="BD239" i="9"/>
  <c r="BC224" i="9"/>
  <c r="BC239" i="9"/>
  <c r="BB224" i="9"/>
  <c r="BB239" i="9"/>
  <c r="BA224" i="9"/>
  <c r="BA239" i="9"/>
  <c r="BA269" i="9" s="1"/>
  <c r="BK223" i="9"/>
  <c r="BK238" i="9"/>
  <c r="BJ223" i="9"/>
  <c r="BJ238" i="9"/>
  <c r="BI223" i="9"/>
  <c r="BI238" i="9"/>
  <c r="BH223" i="9"/>
  <c r="BH238" i="9"/>
  <c r="BG223" i="9"/>
  <c r="BG238" i="9"/>
  <c r="BF223" i="9"/>
  <c r="BF238" i="9"/>
  <c r="BE223" i="9"/>
  <c r="BE238" i="9"/>
  <c r="BD223" i="9"/>
  <c r="BD238" i="9"/>
  <c r="BD284" i="9" s="1"/>
  <c r="BC223" i="9"/>
  <c r="BC238" i="9"/>
  <c r="BB223" i="9"/>
  <c r="BB238" i="9"/>
  <c r="BK222" i="9"/>
  <c r="BK237" i="9"/>
  <c r="BJ222" i="9"/>
  <c r="BJ237" i="9"/>
  <c r="BI222" i="9"/>
  <c r="BI237" i="9"/>
  <c r="BH222" i="9"/>
  <c r="BH237" i="9"/>
  <c r="BG222" i="9"/>
  <c r="BG267" i="9" s="1"/>
  <c r="BG237" i="9"/>
  <c r="BF222" i="9"/>
  <c r="BF237" i="9"/>
  <c r="BE222" i="9"/>
  <c r="BE237" i="9"/>
  <c r="BE267" i="9" s="1"/>
  <c r="BD222" i="9"/>
  <c r="BD237" i="9"/>
  <c r="BC222" i="9"/>
  <c r="BC237" i="9"/>
  <c r="BK221" i="9"/>
  <c r="BK236" i="9"/>
  <c r="BJ221" i="9"/>
  <c r="BJ236" i="9"/>
  <c r="BI221" i="9"/>
  <c r="BI236" i="9"/>
  <c r="BH221" i="9"/>
  <c r="BH236" i="9"/>
  <c r="BG221" i="9"/>
  <c r="BG236" i="9"/>
  <c r="BF221" i="9"/>
  <c r="BF236" i="9"/>
  <c r="BE221" i="9"/>
  <c r="BE236" i="9"/>
  <c r="BD221" i="9"/>
  <c r="BD236" i="9"/>
  <c r="BK220" i="9"/>
  <c r="BK265" i="9" s="1"/>
  <c r="BK235" i="9"/>
  <c r="BJ220" i="9"/>
  <c r="BJ235" i="9"/>
  <c r="BI220" i="9"/>
  <c r="BI235" i="9"/>
  <c r="BI281" i="9" s="1"/>
  <c r="BH220" i="9"/>
  <c r="BH235" i="9"/>
  <c r="BG220" i="9"/>
  <c r="BG265" i="9" s="1"/>
  <c r="BG235" i="9"/>
  <c r="BG281" i="9"/>
  <c r="BF220" i="9"/>
  <c r="BF235" i="9"/>
  <c r="BF250" i="9"/>
  <c r="BE220" i="9"/>
  <c r="BE235" i="9"/>
  <c r="BK219" i="9"/>
  <c r="BK280" i="9" s="1"/>
  <c r="BK234" i="9"/>
  <c r="BK264" i="9"/>
  <c r="BJ219" i="9"/>
  <c r="BJ234" i="9"/>
  <c r="BJ280" i="9" s="1"/>
  <c r="BJ264" i="9"/>
  <c r="BI219" i="9"/>
  <c r="BI234" i="9"/>
  <c r="BH219" i="9"/>
  <c r="BH280" i="9" s="1"/>
  <c r="BH234" i="9"/>
  <c r="BG219" i="9"/>
  <c r="BG234" i="9"/>
  <c r="BF219" i="9"/>
  <c r="BF234" i="9"/>
  <c r="BK218" i="9"/>
  <c r="BK233" i="9"/>
  <c r="BJ218" i="9"/>
  <c r="BJ233" i="9"/>
  <c r="BJ248" i="9"/>
  <c r="BI218" i="9"/>
  <c r="BI233" i="9"/>
  <c r="BH218" i="9"/>
  <c r="BH233" i="9"/>
  <c r="BG218" i="9"/>
  <c r="BG233" i="9"/>
  <c r="BK217" i="9"/>
  <c r="BK232" i="9"/>
  <c r="BJ217" i="9"/>
  <c r="BJ232" i="9"/>
  <c r="BI217" i="9"/>
  <c r="BI262" i="9" s="1"/>
  <c r="BI232" i="9"/>
  <c r="BH217" i="9"/>
  <c r="BH232" i="9"/>
  <c r="BK293" i="9"/>
  <c r="BK309" i="9"/>
  <c r="BK325" i="9"/>
  <c r="BJ293" i="9"/>
  <c r="BJ309" i="9"/>
  <c r="BJ325" i="9"/>
  <c r="BI216" i="9"/>
  <c r="BI231" i="9"/>
  <c r="BK215" i="9"/>
  <c r="BK260" i="9" s="1"/>
  <c r="BK230" i="9"/>
  <c r="BJ215" i="9"/>
  <c r="BJ230" i="9"/>
  <c r="BJ276" i="9" s="1"/>
  <c r="BK214" i="9"/>
  <c r="BK229" i="9"/>
  <c r="AG370" i="9"/>
  <c r="AG385" i="9"/>
  <c r="AG403" i="9"/>
  <c r="AV403" i="9"/>
  <c r="BK403" i="9"/>
  <c r="BZ403" i="9"/>
  <c r="CO403" i="9"/>
  <c r="DD403" i="9"/>
  <c r="DS403" i="9"/>
  <c r="EH403" i="9"/>
  <c r="EW403" i="9"/>
  <c r="AF370" i="9"/>
  <c r="AF385" i="9"/>
  <c r="AF403" i="9"/>
  <c r="AU403" i="9"/>
  <c r="BJ403" i="9"/>
  <c r="BY403" i="9"/>
  <c r="CN403" i="9"/>
  <c r="DC403" i="9"/>
  <c r="DR403" i="9"/>
  <c r="EG403" i="9"/>
  <c r="EV403" i="9"/>
  <c r="AE370" i="9"/>
  <c r="AE385" i="9"/>
  <c r="AE403" i="9"/>
  <c r="AT403" i="9"/>
  <c r="BI403" i="9"/>
  <c r="BX403" i="9"/>
  <c r="CM403" i="9"/>
  <c r="DB403" i="9"/>
  <c r="DQ403" i="9"/>
  <c r="EF403" i="9"/>
  <c r="EU403" i="9"/>
  <c r="AD370" i="9"/>
  <c r="AD385" i="9"/>
  <c r="AD403" i="9"/>
  <c r="AS403" i="9"/>
  <c r="BH403" i="9"/>
  <c r="BW403" i="9"/>
  <c r="CL403" i="9"/>
  <c r="DA403" i="9"/>
  <c r="DP403" i="9"/>
  <c r="EE403" i="9"/>
  <c r="ET403" i="9"/>
  <c r="AC370" i="9"/>
  <c r="AC385" i="9"/>
  <c r="AC403" i="9"/>
  <c r="AR403" i="9"/>
  <c r="BG403" i="9"/>
  <c r="BV403" i="9"/>
  <c r="CK403" i="9"/>
  <c r="CZ403" i="9"/>
  <c r="DO403" i="9"/>
  <c r="ED403" i="9"/>
  <c r="ES403" i="9"/>
  <c r="AB370" i="9"/>
  <c r="AB385" i="9"/>
  <c r="AB403" i="9"/>
  <c r="AQ403" i="9"/>
  <c r="BF403" i="9"/>
  <c r="BU403" i="9"/>
  <c r="CJ403" i="9"/>
  <c r="CY403" i="9"/>
  <c r="DN403" i="9"/>
  <c r="EC403" i="9"/>
  <c r="ER403" i="9"/>
  <c r="AA370" i="9"/>
  <c r="AA385" i="9"/>
  <c r="AA403" i="9"/>
  <c r="AP403" i="9"/>
  <c r="BE403" i="9"/>
  <c r="BT403" i="9"/>
  <c r="CI403" i="9"/>
  <c r="CX403" i="9"/>
  <c r="DM403" i="9"/>
  <c r="EB403" i="9"/>
  <c r="EQ403" i="9"/>
  <c r="Z370" i="9"/>
  <c r="Z385" i="9"/>
  <c r="Z403" i="9"/>
  <c r="AO403" i="9"/>
  <c r="BD403" i="9"/>
  <c r="BS403" i="9"/>
  <c r="CH403" i="9"/>
  <c r="CW403" i="9"/>
  <c r="DL403" i="9"/>
  <c r="EA403" i="9"/>
  <c r="EP403" i="9"/>
  <c r="Y370" i="9"/>
  <c r="Y385" i="9"/>
  <c r="Y403" i="9"/>
  <c r="AN403" i="9"/>
  <c r="BC403" i="9"/>
  <c r="BR403" i="9"/>
  <c r="CG403" i="9"/>
  <c r="CV403" i="9"/>
  <c r="DK403" i="9"/>
  <c r="DZ403" i="9"/>
  <c r="EO403" i="9"/>
  <c r="X370" i="9"/>
  <c r="X385" i="9"/>
  <c r="X403" i="9"/>
  <c r="AM403" i="9"/>
  <c r="BB403" i="9"/>
  <c r="BQ403" i="9"/>
  <c r="CF403" i="9"/>
  <c r="CU403" i="9"/>
  <c r="DJ403" i="9"/>
  <c r="DY403" i="9"/>
  <c r="EN403" i="9"/>
  <c r="W370" i="9"/>
  <c r="W385" i="9"/>
  <c r="W403" i="9"/>
  <c r="AL403" i="9"/>
  <c r="BA403" i="9"/>
  <c r="BP403" i="9"/>
  <c r="CE403" i="9"/>
  <c r="CT403" i="9"/>
  <c r="DI403" i="9"/>
  <c r="DX403" i="9"/>
  <c r="EM403" i="9"/>
  <c r="V370" i="9"/>
  <c r="V385" i="9"/>
  <c r="V403" i="9"/>
  <c r="AK403" i="9"/>
  <c r="AZ403" i="9"/>
  <c r="BO403" i="9"/>
  <c r="CD403" i="9"/>
  <c r="CS403" i="9"/>
  <c r="DH403" i="9"/>
  <c r="DW403" i="9"/>
  <c r="EL403" i="9"/>
  <c r="AJ403" i="9"/>
  <c r="AY403" i="9"/>
  <c r="BN403" i="9"/>
  <c r="CC403" i="9"/>
  <c r="CR403" i="9"/>
  <c r="DG403" i="9"/>
  <c r="DV403" i="9"/>
  <c r="EK403" i="9"/>
  <c r="AV270" i="9"/>
  <c r="AV286" i="9"/>
  <c r="AV302" i="9"/>
  <c r="AV318" i="9"/>
  <c r="AV334" i="9"/>
  <c r="AV416" i="9"/>
  <c r="AU270" i="9"/>
  <c r="AU286" i="9"/>
  <c r="AU302" i="9"/>
  <c r="AU318" i="9"/>
  <c r="AU334" i="9"/>
  <c r="AU416" i="9"/>
  <c r="AT270" i="9"/>
  <c r="AT286" i="9"/>
  <c r="AT302" i="9"/>
  <c r="AT318" i="9"/>
  <c r="AT334" i="9"/>
  <c r="AT416" i="9"/>
  <c r="AS270" i="9"/>
  <c r="AS286" i="9"/>
  <c r="AS302" i="9"/>
  <c r="AS318" i="9"/>
  <c r="AS334" i="9"/>
  <c r="AS416" i="9"/>
  <c r="AR270" i="9"/>
  <c r="AR286" i="9"/>
  <c r="AR302" i="9"/>
  <c r="AR318" i="9"/>
  <c r="AR334" i="9"/>
  <c r="AR416" i="9"/>
  <c r="AQ270" i="9"/>
  <c r="AQ286" i="9"/>
  <c r="AQ302" i="9"/>
  <c r="AQ318" i="9"/>
  <c r="AQ334" i="9"/>
  <c r="AQ416" i="9"/>
  <c r="AP270" i="9"/>
  <c r="AP286" i="9"/>
  <c r="AP302" i="9"/>
  <c r="AP318" i="9"/>
  <c r="AP334" i="9"/>
  <c r="AP416" i="9"/>
  <c r="AO270" i="9"/>
  <c r="AO286" i="9"/>
  <c r="AO302" i="9"/>
  <c r="AO318" i="9"/>
  <c r="AO334" i="9"/>
  <c r="AO416" i="9"/>
  <c r="AN270" i="9"/>
  <c r="AN286" i="9"/>
  <c r="AN302" i="9"/>
  <c r="AN318" i="9"/>
  <c r="AN334" i="9"/>
  <c r="AN416" i="9"/>
  <c r="AM270" i="9"/>
  <c r="AM286" i="9"/>
  <c r="AM302" i="9"/>
  <c r="AM318" i="9"/>
  <c r="AM334" i="9"/>
  <c r="AM416" i="9"/>
  <c r="AL270" i="9"/>
  <c r="AL286" i="9"/>
  <c r="AL302" i="9"/>
  <c r="AL318" i="9"/>
  <c r="AL334" i="9"/>
  <c r="AL416" i="9"/>
  <c r="AK270" i="9"/>
  <c r="AK286" i="9"/>
  <c r="AK302" i="9"/>
  <c r="AK318" i="9"/>
  <c r="AK334" i="9"/>
  <c r="AK416" i="9"/>
  <c r="AV224" i="9"/>
  <c r="AV239" i="9"/>
  <c r="AV254" i="9"/>
  <c r="AU224" i="9"/>
  <c r="AF210" i="9"/>
  <c r="AU239" i="9"/>
  <c r="AU254" i="9"/>
  <c r="AT224" i="9"/>
  <c r="AT254" i="9"/>
  <c r="AS224" i="9"/>
  <c r="AS254" i="9"/>
  <c r="AR224" i="9"/>
  <c r="AR254" i="9"/>
  <c r="AQ224" i="9"/>
  <c r="AQ254" i="9"/>
  <c r="AP224" i="9"/>
  <c r="AP254" i="9"/>
  <c r="AO224" i="9"/>
  <c r="AO254" i="9"/>
  <c r="AN224" i="9"/>
  <c r="AN254" i="9"/>
  <c r="AM224" i="9"/>
  <c r="AM254" i="9"/>
  <c r="AL224" i="9"/>
  <c r="AL254" i="9"/>
  <c r="AV223" i="9"/>
  <c r="AV238" i="9"/>
  <c r="AV253" i="9"/>
  <c r="AU223" i="9"/>
  <c r="AU268" i="9" s="1"/>
  <c r="AU238" i="9"/>
  <c r="AU253" i="9"/>
  <c r="AT223" i="9"/>
  <c r="AT253" i="9"/>
  <c r="AS223" i="9"/>
  <c r="AS253" i="9"/>
  <c r="AR223" i="9"/>
  <c r="AR253" i="9"/>
  <c r="AQ223" i="9"/>
  <c r="AQ253" i="9"/>
  <c r="AP223" i="9"/>
  <c r="AP253" i="9"/>
  <c r="AO223" i="9"/>
  <c r="AO253" i="9"/>
  <c r="AN223" i="9"/>
  <c r="AN253" i="9"/>
  <c r="AM223" i="9"/>
  <c r="AM253" i="9"/>
  <c r="AV222" i="9"/>
  <c r="AV237" i="9"/>
  <c r="AV252" i="9"/>
  <c r="AU222" i="9"/>
  <c r="AU237" i="9"/>
  <c r="AU252" i="9"/>
  <c r="AT222" i="9"/>
  <c r="AT252" i="9"/>
  <c r="AS222" i="9"/>
  <c r="AS252" i="9"/>
  <c r="AR222" i="9"/>
  <c r="AR252" i="9"/>
  <c r="AQ222" i="9"/>
  <c r="AQ252" i="9"/>
  <c r="AP222" i="9"/>
  <c r="AP252" i="9"/>
  <c r="AO222" i="9"/>
  <c r="AO252" i="9"/>
  <c r="AN222" i="9"/>
  <c r="AN252" i="9"/>
  <c r="AV221" i="9"/>
  <c r="AV236" i="9"/>
  <c r="AV251" i="9"/>
  <c r="AU221" i="9"/>
  <c r="AU236" i="9"/>
  <c r="AU251" i="9"/>
  <c r="AT221" i="9"/>
  <c r="AT251" i="9"/>
  <c r="AS221" i="9"/>
  <c r="AS251" i="9"/>
  <c r="AR221" i="9"/>
  <c r="AR251" i="9"/>
  <c r="AQ221" i="9"/>
  <c r="AQ251" i="9"/>
  <c r="AP221" i="9"/>
  <c r="AP251" i="9"/>
  <c r="AO221" i="9"/>
  <c r="AO236" i="9"/>
  <c r="AO251" i="9"/>
  <c r="AV220" i="9"/>
  <c r="AV235" i="9"/>
  <c r="AV250" i="9"/>
  <c r="AU220" i="9"/>
  <c r="AU235" i="9"/>
  <c r="AU250" i="9"/>
  <c r="AT220" i="9"/>
  <c r="AT250" i="9"/>
  <c r="AS220" i="9"/>
  <c r="AS250" i="9"/>
  <c r="AR220" i="9"/>
  <c r="AR250" i="9"/>
  <c r="AQ220" i="9"/>
  <c r="AQ250" i="9"/>
  <c r="AP220" i="9"/>
  <c r="AP250" i="9"/>
  <c r="AV219" i="9"/>
  <c r="AV234" i="9"/>
  <c r="AV249" i="9"/>
  <c r="AU219" i="9"/>
  <c r="AU234" i="9"/>
  <c r="AU249" i="9"/>
  <c r="AT219" i="9"/>
  <c r="AT249" i="9"/>
  <c r="AS219" i="9"/>
  <c r="AS249" i="9"/>
  <c r="AR219" i="9"/>
  <c r="AR249" i="9"/>
  <c r="AQ219" i="9"/>
  <c r="AQ249" i="9"/>
  <c r="AV218" i="9"/>
  <c r="AV233" i="9"/>
  <c r="AV248" i="9"/>
  <c r="AU218" i="9"/>
  <c r="AU233" i="9"/>
  <c r="AU248" i="9"/>
  <c r="AT218" i="9"/>
  <c r="AT248" i="9"/>
  <c r="AS218" i="9"/>
  <c r="AS248" i="9"/>
  <c r="AR218" i="9"/>
  <c r="AR248" i="9"/>
  <c r="AV217" i="9"/>
  <c r="AV232" i="9"/>
  <c r="AV247" i="9"/>
  <c r="AU217" i="9"/>
  <c r="AU232" i="9"/>
  <c r="AU247" i="9"/>
  <c r="AT217" i="9"/>
  <c r="AT247" i="9"/>
  <c r="AS217" i="9"/>
  <c r="AS247" i="9"/>
  <c r="AV293" i="9"/>
  <c r="AV309" i="9"/>
  <c r="AV325" i="9"/>
  <c r="AU293" i="9"/>
  <c r="AU309" i="9"/>
  <c r="AU325" i="9"/>
  <c r="AT216" i="9"/>
  <c r="AT246" i="9"/>
  <c r="AV215" i="9"/>
  <c r="AV230" i="9"/>
  <c r="AV245" i="9"/>
  <c r="AU215" i="9"/>
  <c r="AU230" i="9"/>
  <c r="AU245" i="9"/>
  <c r="AV214" i="9"/>
  <c r="AV229" i="9"/>
  <c r="AV244" i="9"/>
  <c r="T398" i="9"/>
  <c r="T416" i="9"/>
  <c r="AI416" i="9"/>
  <c r="AX416" i="9"/>
  <c r="BM416" i="9"/>
  <c r="CB416" i="9"/>
  <c r="CQ416" i="9"/>
  <c r="DF416" i="9"/>
  <c r="DU416" i="9"/>
  <c r="EJ416" i="9"/>
  <c r="T382" i="9"/>
  <c r="T397" i="9"/>
  <c r="T415" i="9"/>
  <c r="AI415" i="9"/>
  <c r="AX415" i="9"/>
  <c r="BM415" i="9"/>
  <c r="CB415" i="9"/>
  <c r="CQ415" i="9"/>
  <c r="DF415" i="9"/>
  <c r="DU415" i="9"/>
  <c r="EJ415" i="9"/>
  <c r="T381" i="9"/>
  <c r="T396" i="9"/>
  <c r="T414" i="9"/>
  <c r="AI414" i="9"/>
  <c r="AX414" i="9"/>
  <c r="BM414" i="9"/>
  <c r="CB414" i="9"/>
  <c r="CQ414" i="9"/>
  <c r="DF414" i="9"/>
  <c r="DU414" i="9"/>
  <c r="EJ414" i="9"/>
  <c r="T380" i="9"/>
  <c r="T395" i="9"/>
  <c r="T413" i="9"/>
  <c r="AI413" i="9"/>
  <c r="AX413" i="9"/>
  <c r="BM413" i="9"/>
  <c r="CB413" i="9"/>
  <c r="CQ413" i="9"/>
  <c r="DF413" i="9"/>
  <c r="DU413" i="9"/>
  <c r="EJ413" i="9"/>
  <c r="T379" i="9"/>
  <c r="T394" i="9"/>
  <c r="T412" i="9"/>
  <c r="AI412" i="9"/>
  <c r="AX412" i="9"/>
  <c r="BM412" i="9"/>
  <c r="CB412" i="9"/>
  <c r="CQ412" i="9"/>
  <c r="DF412" i="9"/>
  <c r="DU412" i="9"/>
  <c r="EJ412" i="9"/>
  <c r="T378" i="9"/>
  <c r="T393" i="9"/>
  <c r="T411" i="9"/>
  <c r="AI411" i="9"/>
  <c r="AX411" i="9"/>
  <c r="BM411" i="9"/>
  <c r="CB411" i="9"/>
  <c r="CQ411" i="9"/>
  <c r="DF411" i="9"/>
  <c r="DU411" i="9"/>
  <c r="EJ411" i="9"/>
  <c r="T377" i="9"/>
  <c r="T392" i="9"/>
  <c r="T410" i="9"/>
  <c r="AI410" i="9"/>
  <c r="AX410" i="9"/>
  <c r="BM410" i="9"/>
  <c r="CB410" i="9"/>
  <c r="CQ410" i="9"/>
  <c r="DF410" i="9"/>
  <c r="DU410" i="9"/>
  <c r="EJ410" i="9"/>
  <c r="T376" i="9"/>
  <c r="T391" i="9"/>
  <c r="T409" i="9"/>
  <c r="AI409" i="9"/>
  <c r="AX409" i="9"/>
  <c r="BM409" i="9"/>
  <c r="CB409" i="9"/>
  <c r="CQ409" i="9"/>
  <c r="DF409" i="9"/>
  <c r="DU409" i="9"/>
  <c r="EJ409" i="9"/>
  <c r="T375" i="9"/>
  <c r="T390" i="9"/>
  <c r="T408" i="9"/>
  <c r="AI408" i="9"/>
  <c r="AX408" i="9"/>
  <c r="BM408" i="9"/>
  <c r="CB408" i="9"/>
  <c r="CQ408" i="9"/>
  <c r="DF408" i="9"/>
  <c r="DU408" i="9"/>
  <c r="EJ408" i="9"/>
  <c r="T374" i="9"/>
  <c r="T389" i="9"/>
  <c r="T407" i="9"/>
  <c r="AI407" i="9"/>
  <c r="AX407" i="9"/>
  <c r="BM407" i="9"/>
  <c r="CB407" i="9"/>
  <c r="CQ407" i="9"/>
  <c r="DF407" i="9"/>
  <c r="DU407" i="9"/>
  <c r="EJ407" i="9"/>
  <c r="T373" i="9"/>
  <c r="T388" i="9"/>
  <c r="T406" i="9"/>
  <c r="AI406" i="9"/>
  <c r="AX406" i="9"/>
  <c r="BM406" i="9"/>
  <c r="CB406" i="9"/>
  <c r="CQ406" i="9"/>
  <c r="DF406" i="9"/>
  <c r="DU406" i="9"/>
  <c r="EJ406" i="9"/>
  <c r="T372" i="9"/>
  <c r="T387" i="9"/>
  <c r="T405" i="9"/>
  <c r="AI405" i="9"/>
  <c r="AX405" i="9"/>
  <c r="BM405" i="9"/>
  <c r="CB405" i="9"/>
  <c r="CQ405" i="9"/>
  <c r="DF405" i="9"/>
  <c r="DU405" i="9"/>
  <c r="EJ405" i="9"/>
  <c r="T371" i="9"/>
  <c r="T386" i="9"/>
  <c r="T404" i="9"/>
  <c r="AI404" i="9"/>
  <c r="AX404" i="9"/>
  <c r="BM404" i="9"/>
  <c r="CB404" i="9"/>
  <c r="CQ404" i="9"/>
  <c r="DF404" i="9"/>
  <c r="DU404" i="9"/>
  <c r="EJ404" i="9"/>
  <c r="AF245" i="9"/>
  <c r="AE246" i="9"/>
  <c r="AD247" i="9"/>
  <c r="AE247" i="9"/>
  <c r="AF247" i="9"/>
  <c r="AC248" i="9"/>
  <c r="AD248" i="9"/>
  <c r="AE248" i="9"/>
  <c r="AF248" i="9"/>
  <c r="AB249" i="9"/>
  <c r="AC249" i="9"/>
  <c r="AD249" i="9"/>
  <c r="AE249" i="9"/>
  <c r="AF249" i="9"/>
  <c r="AA250" i="9"/>
  <c r="AB250" i="9"/>
  <c r="AC250" i="9"/>
  <c r="AD250" i="9"/>
  <c r="AE250" i="9"/>
  <c r="AF250" i="9"/>
  <c r="Z251" i="9"/>
  <c r="AA251" i="9"/>
  <c r="AB251" i="9"/>
  <c r="AC251" i="9"/>
  <c r="AD251" i="9"/>
  <c r="AE251" i="9"/>
  <c r="AF251" i="9"/>
  <c r="Y252" i="9"/>
  <c r="Z252" i="9"/>
  <c r="AA252" i="9"/>
  <c r="AB252" i="9"/>
  <c r="AC222" i="9"/>
  <c r="AC252" i="9"/>
  <c r="AD252" i="9"/>
  <c r="AE252" i="9"/>
  <c r="AF252" i="9"/>
  <c r="X253" i="9"/>
  <c r="Y253" i="9"/>
  <c r="Z253" i="9"/>
  <c r="AA253" i="9"/>
  <c r="AB253" i="9"/>
  <c r="AC253" i="9"/>
  <c r="AD253" i="9"/>
  <c r="AE253" i="9"/>
  <c r="AF253" i="9"/>
  <c r="W254" i="9"/>
  <c r="X254" i="9"/>
  <c r="Y254" i="9"/>
  <c r="Z254" i="9"/>
  <c r="AA254" i="9"/>
  <c r="AB254" i="9"/>
  <c r="AC254" i="9"/>
  <c r="AD254" i="9"/>
  <c r="AE254" i="9"/>
  <c r="AF254" i="9"/>
  <c r="DT433" i="9"/>
  <c r="DE433" i="9"/>
  <c r="CP433" i="9"/>
  <c r="CA433" i="9"/>
  <c r="BL433" i="9"/>
  <c r="DT432" i="9"/>
  <c r="DE432" i="9"/>
  <c r="CP432" i="9"/>
  <c r="CA432" i="9"/>
  <c r="BL432" i="9"/>
  <c r="T432" i="9"/>
  <c r="Q432" i="9"/>
  <c r="DT431" i="9"/>
  <c r="DE431" i="9"/>
  <c r="CP431" i="9"/>
  <c r="CA431" i="9"/>
  <c r="BL431" i="9"/>
  <c r="T431" i="9"/>
  <c r="DT430" i="9"/>
  <c r="DE430" i="9"/>
  <c r="CP430" i="9"/>
  <c r="CA430" i="9"/>
  <c r="BL430" i="9"/>
  <c r="T430" i="9"/>
  <c r="N430" i="9"/>
  <c r="DT429" i="9"/>
  <c r="DE429" i="9"/>
  <c r="CP429" i="9"/>
  <c r="CA429" i="9"/>
  <c r="BL429" i="9"/>
  <c r="T429" i="9"/>
  <c r="N429" i="9"/>
  <c r="DT428" i="9"/>
  <c r="DE428" i="9"/>
  <c r="CP428" i="9"/>
  <c r="CA428" i="9"/>
  <c r="BL428" i="9"/>
  <c r="T428" i="9"/>
  <c r="N428" i="9"/>
  <c r="DT427" i="9"/>
  <c r="DE427" i="9"/>
  <c r="CP427" i="9"/>
  <c r="CA427" i="9"/>
  <c r="BL427" i="9"/>
  <c r="T427" i="9"/>
  <c r="N427" i="9"/>
  <c r="DT426" i="9"/>
  <c r="DE426" i="9"/>
  <c r="CP426" i="9"/>
  <c r="CA426" i="9"/>
  <c r="BL426" i="9"/>
  <c r="T426" i="9"/>
  <c r="N426" i="9"/>
  <c r="DT425" i="9"/>
  <c r="DE425" i="9"/>
  <c r="CP425" i="9"/>
  <c r="CA425" i="9"/>
  <c r="BL425" i="9"/>
  <c r="T425" i="9"/>
  <c r="N425" i="9"/>
  <c r="DT424" i="9"/>
  <c r="DE424" i="9"/>
  <c r="CP424" i="9"/>
  <c r="CA424" i="9"/>
  <c r="BL424" i="9"/>
  <c r="T424" i="9"/>
  <c r="N424" i="9"/>
  <c r="DT423" i="9"/>
  <c r="DE423" i="9"/>
  <c r="CP423" i="9"/>
  <c r="CA423" i="9"/>
  <c r="BL423" i="9"/>
  <c r="T423" i="9"/>
  <c r="DT422" i="9"/>
  <c r="DE422" i="9"/>
  <c r="CP422" i="9"/>
  <c r="CA422" i="9"/>
  <c r="BL422" i="9"/>
  <c r="T422" i="9"/>
  <c r="DT421" i="9"/>
  <c r="DE421" i="9"/>
  <c r="CP421" i="9"/>
  <c r="CA421" i="9"/>
  <c r="BL421" i="9"/>
  <c r="T421" i="9"/>
  <c r="DT420" i="9"/>
  <c r="DE420" i="9"/>
  <c r="CP420" i="9"/>
  <c r="CA420" i="9"/>
  <c r="BL420" i="9"/>
  <c r="T420" i="9"/>
  <c r="DT419" i="9"/>
  <c r="DE419" i="9"/>
  <c r="CP419" i="9"/>
  <c r="CA419" i="9"/>
  <c r="BL419" i="9"/>
  <c r="AH419" i="9"/>
  <c r="AG419" i="9"/>
  <c r="AF419" i="9"/>
  <c r="AE419" i="9"/>
  <c r="AD419" i="9"/>
  <c r="AC419" i="9"/>
  <c r="AB419" i="9"/>
  <c r="AA419" i="9"/>
  <c r="Z419" i="9"/>
  <c r="Y419" i="9"/>
  <c r="X419" i="9"/>
  <c r="W419" i="9"/>
  <c r="V419" i="9"/>
  <c r="DS270" i="9"/>
  <c r="DS286" i="9"/>
  <c r="DS302" i="9"/>
  <c r="DS334" i="9"/>
  <c r="DR270" i="9"/>
  <c r="DR286" i="9"/>
  <c r="DR302" i="9"/>
  <c r="DR334" i="9"/>
  <c r="DQ270" i="9"/>
  <c r="DQ286" i="9"/>
  <c r="DQ302" i="9"/>
  <c r="DQ334" i="9"/>
  <c r="DP270" i="9"/>
  <c r="DP286" i="9"/>
  <c r="DP302" i="9"/>
  <c r="DP334" i="9"/>
  <c r="DO270" i="9"/>
  <c r="DO286" i="9"/>
  <c r="DO302" i="9"/>
  <c r="DO334" i="9"/>
  <c r="DN270" i="9"/>
  <c r="DN286" i="9"/>
  <c r="DN302" i="9"/>
  <c r="DN334" i="9"/>
  <c r="DM270" i="9"/>
  <c r="DM286" i="9"/>
  <c r="DM302" i="9"/>
  <c r="DM334" i="9"/>
  <c r="DL270" i="9"/>
  <c r="DL286" i="9"/>
  <c r="DL302" i="9"/>
  <c r="DL334" i="9"/>
  <c r="DK270" i="9"/>
  <c r="DK286" i="9"/>
  <c r="DK302" i="9"/>
  <c r="DK334" i="9"/>
  <c r="DJ270" i="9"/>
  <c r="DJ286" i="9"/>
  <c r="DJ302" i="9"/>
  <c r="DJ334" i="9"/>
  <c r="DI270" i="9"/>
  <c r="DI286" i="9"/>
  <c r="DI302" i="9"/>
  <c r="DI334" i="9"/>
  <c r="DH270" i="9"/>
  <c r="DH286" i="9"/>
  <c r="DH302" i="9"/>
  <c r="DH334" i="9"/>
  <c r="DD270" i="9"/>
  <c r="DD286" i="9"/>
  <c r="DD302" i="9"/>
  <c r="DD334" i="9"/>
  <c r="DC270" i="9"/>
  <c r="DC286" i="9"/>
  <c r="DC302" i="9"/>
  <c r="DC334" i="9"/>
  <c r="DB270" i="9"/>
  <c r="DB286" i="9"/>
  <c r="DB302" i="9"/>
  <c r="DB334" i="9"/>
  <c r="DA270" i="9"/>
  <c r="DA286" i="9"/>
  <c r="DA302" i="9"/>
  <c r="DA334" i="9"/>
  <c r="CZ270" i="9"/>
  <c r="CZ286" i="9"/>
  <c r="CZ302" i="9"/>
  <c r="CZ334" i="9"/>
  <c r="CY270" i="9"/>
  <c r="CY286" i="9"/>
  <c r="CY302" i="9"/>
  <c r="CY334" i="9"/>
  <c r="CX270" i="9"/>
  <c r="CX286" i="9"/>
  <c r="CX302" i="9"/>
  <c r="CX334" i="9"/>
  <c r="CW270" i="9"/>
  <c r="CW286" i="9"/>
  <c r="CW302" i="9"/>
  <c r="CW334" i="9"/>
  <c r="CV270" i="9"/>
  <c r="CV286" i="9"/>
  <c r="CV302" i="9"/>
  <c r="CV334" i="9"/>
  <c r="CU270" i="9"/>
  <c r="CU286" i="9"/>
  <c r="CU302" i="9"/>
  <c r="CU334" i="9"/>
  <c r="CT270" i="9"/>
  <c r="CT286" i="9"/>
  <c r="CT302" i="9"/>
  <c r="CT334" i="9"/>
  <c r="CS270" i="9"/>
  <c r="CS286" i="9"/>
  <c r="CS302" i="9"/>
  <c r="CS334" i="9"/>
  <c r="CO270" i="9"/>
  <c r="CO286" i="9"/>
  <c r="CO302" i="9"/>
  <c r="CO334" i="9"/>
  <c r="CN270" i="9"/>
  <c r="CN286" i="9"/>
  <c r="CN302" i="9"/>
  <c r="CN334" i="9"/>
  <c r="CM270" i="9"/>
  <c r="CM286" i="9"/>
  <c r="CM302" i="9"/>
  <c r="CM334" i="9"/>
  <c r="CL270" i="9"/>
  <c r="CL286" i="9"/>
  <c r="CL302" i="9"/>
  <c r="CL334" i="9"/>
  <c r="CK270" i="9"/>
  <c r="CK286" i="9"/>
  <c r="CK302" i="9"/>
  <c r="CK334" i="9"/>
  <c r="CJ270" i="9"/>
  <c r="CJ286" i="9"/>
  <c r="CJ302" i="9"/>
  <c r="CJ334" i="9"/>
  <c r="CI270" i="9"/>
  <c r="CI286" i="9"/>
  <c r="CI302" i="9"/>
  <c r="CI334" i="9"/>
  <c r="CH270" i="9"/>
  <c r="CH286" i="9"/>
  <c r="CH302" i="9"/>
  <c r="CH334" i="9"/>
  <c r="CG270" i="9"/>
  <c r="CG286" i="9"/>
  <c r="CG302" i="9"/>
  <c r="CG334" i="9"/>
  <c r="CF270" i="9"/>
  <c r="CF286" i="9"/>
  <c r="CF302" i="9"/>
  <c r="CF334" i="9"/>
  <c r="CE270" i="9"/>
  <c r="CE286" i="9"/>
  <c r="CE302" i="9"/>
  <c r="CE334" i="9"/>
  <c r="CD270" i="9"/>
  <c r="CD286" i="9"/>
  <c r="CD302" i="9"/>
  <c r="CD334" i="9"/>
  <c r="BZ270" i="9"/>
  <c r="BZ286" i="9"/>
  <c r="BZ302" i="9"/>
  <c r="BZ334" i="9"/>
  <c r="BY270" i="9"/>
  <c r="BY286" i="9"/>
  <c r="BY302" i="9"/>
  <c r="BY334" i="9"/>
  <c r="BX270" i="9"/>
  <c r="BX286" i="9"/>
  <c r="BX302" i="9"/>
  <c r="BX334" i="9"/>
  <c r="BW270" i="9"/>
  <c r="BW286" i="9"/>
  <c r="BW302" i="9"/>
  <c r="BW334" i="9"/>
  <c r="BV270" i="9"/>
  <c r="BV286" i="9"/>
  <c r="BV302" i="9"/>
  <c r="BV334" i="9"/>
  <c r="BU270" i="9"/>
  <c r="BU286" i="9"/>
  <c r="BU302" i="9"/>
  <c r="BU334" i="9"/>
  <c r="BT270" i="9"/>
  <c r="BT286" i="9"/>
  <c r="BT302" i="9"/>
  <c r="BT334" i="9"/>
  <c r="BS270" i="9"/>
  <c r="BS286" i="9"/>
  <c r="BS302" i="9"/>
  <c r="BS334" i="9"/>
  <c r="BR270" i="9"/>
  <c r="BR286" i="9"/>
  <c r="BR302" i="9"/>
  <c r="BR334" i="9"/>
  <c r="BQ270" i="9"/>
  <c r="BQ286" i="9"/>
  <c r="BQ302" i="9"/>
  <c r="BQ334" i="9"/>
  <c r="BP270" i="9"/>
  <c r="BP286" i="9"/>
  <c r="BP302" i="9"/>
  <c r="BP334" i="9"/>
  <c r="BO270" i="9"/>
  <c r="BO286" i="9"/>
  <c r="BO302" i="9"/>
  <c r="BO334" i="9"/>
  <c r="AG2" i="9"/>
  <c r="O34" i="9"/>
  <c r="AE2" i="9"/>
  <c r="M34" i="9"/>
  <c r="AD2" i="9"/>
  <c r="L34" i="9"/>
  <c r="AC2" i="9"/>
  <c r="K34" i="9"/>
  <c r="AB2" i="9"/>
  <c r="J34" i="9"/>
  <c r="AA2" i="9"/>
  <c r="I34" i="9"/>
  <c r="Z2" i="9"/>
  <c r="H34" i="9"/>
  <c r="Y2" i="9"/>
  <c r="G34" i="9"/>
  <c r="X2" i="9"/>
  <c r="F34" i="9"/>
  <c r="E34" i="9"/>
  <c r="V2" i="9"/>
  <c r="D34" i="9"/>
  <c r="C34" i="9"/>
  <c r="EX399" i="9"/>
  <c r="EI399" i="9"/>
  <c r="DT399" i="9"/>
  <c r="DE399" i="9"/>
  <c r="CP399" i="9"/>
  <c r="CA399" i="9"/>
  <c r="BL399" i="9"/>
  <c r="AW399" i="9"/>
  <c r="Q399" i="9"/>
  <c r="P399" i="9"/>
  <c r="EX398" i="9"/>
  <c r="EI398" i="9"/>
  <c r="DT398" i="9"/>
  <c r="DE398" i="9"/>
  <c r="CP398" i="9"/>
  <c r="CA398" i="9"/>
  <c r="BL398" i="9"/>
  <c r="AW398" i="9"/>
  <c r="AG383" i="9"/>
  <c r="EX397" i="9"/>
  <c r="EI397" i="9"/>
  <c r="DT397" i="9"/>
  <c r="DE397" i="9"/>
  <c r="CP397" i="9"/>
  <c r="CA397" i="9"/>
  <c r="BL397" i="9"/>
  <c r="AW397" i="9"/>
  <c r="AG382" i="9"/>
  <c r="N397" i="9"/>
  <c r="EX396" i="9"/>
  <c r="EI396" i="9"/>
  <c r="DT396" i="9"/>
  <c r="DE396" i="9"/>
  <c r="CP396" i="9"/>
  <c r="CA396" i="9"/>
  <c r="BL396" i="9"/>
  <c r="AW396" i="9"/>
  <c r="AG381" i="9"/>
  <c r="N396" i="9"/>
  <c r="EX395" i="9"/>
  <c r="EI395" i="9"/>
  <c r="DT395" i="9"/>
  <c r="DE395" i="9"/>
  <c r="CP395" i="9"/>
  <c r="CA395" i="9"/>
  <c r="BL395" i="9"/>
  <c r="AW395" i="9"/>
  <c r="AG380" i="9"/>
  <c r="N395" i="9"/>
  <c r="EX394" i="9"/>
  <c r="EI394" i="9"/>
  <c r="DT394" i="9"/>
  <c r="DE394" i="9"/>
  <c r="CP394" i="9"/>
  <c r="CA394" i="9"/>
  <c r="BL394" i="9"/>
  <c r="AW394" i="9"/>
  <c r="AG379" i="9"/>
  <c r="N394" i="9"/>
  <c r="EX393" i="9"/>
  <c r="EI393" i="9"/>
  <c r="DT393" i="9"/>
  <c r="DE393" i="9"/>
  <c r="CP393" i="9"/>
  <c r="CA393" i="9"/>
  <c r="BL393" i="9"/>
  <c r="AW393" i="9"/>
  <c r="AG378" i="9"/>
  <c r="N393" i="9"/>
  <c r="EX392" i="9"/>
  <c r="EI392" i="9"/>
  <c r="DT392" i="9"/>
  <c r="DE392" i="9"/>
  <c r="CP392" i="9"/>
  <c r="CA392" i="9"/>
  <c r="BL392" i="9"/>
  <c r="AW392" i="9"/>
  <c r="AG377" i="9"/>
  <c r="N392" i="9"/>
  <c r="EX391" i="9"/>
  <c r="EI391" i="9"/>
  <c r="DT391" i="9"/>
  <c r="DE391" i="9"/>
  <c r="CP391" i="9"/>
  <c r="CA391" i="9"/>
  <c r="BL391" i="9"/>
  <c r="AW391" i="9"/>
  <c r="AG376" i="9"/>
  <c r="N391" i="9"/>
  <c r="EX390" i="9"/>
  <c r="EI390" i="9"/>
  <c r="DT390" i="9"/>
  <c r="DE390" i="9"/>
  <c r="CP390" i="9"/>
  <c r="CA390" i="9"/>
  <c r="BL390" i="9"/>
  <c r="AW390" i="9"/>
  <c r="AG375" i="9"/>
  <c r="EX389" i="9"/>
  <c r="EI389" i="9"/>
  <c r="DT389" i="9"/>
  <c r="DE389" i="9"/>
  <c r="CP389" i="9"/>
  <c r="CA389" i="9"/>
  <c r="BL389" i="9"/>
  <c r="AW389" i="9"/>
  <c r="AF374" i="9"/>
  <c r="AG374" i="9"/>
  <c r="AG373" i="9"/>
  <c r="EX388" i="9"/>
  <c r="EI388" i="9"/>
  <c r="DT388" i="9"/>
  <c r="DE388" i="9"/>
  <c r="CP388" i="9"/>
  <c r="CA388" i="9"/>
  <c r="BL388" i="9"/>
  <c r="AW388" i="9"/>
  <c r="AG372" i="9"/>
  <c r="EW382" i="9"/>
  <c r="EV382" i="9"/>
  <c r="EU382" i="9"/>
  <c r="ET382" i="9"/>
  <c r="ES382" i="9"/>
  <c r="ER382" i="9"/>
  <c r="EQ382" i="9"/>
  <c r="EP382" i="9"/>
  <c r="EO382" i="9"/>
  <c r="EN382" i="9"/>
  <c r="EM382" i="9"/>
  <c r="AI382" i="9"/>
  <c r="AX382" i="9"/>
  <c r="BM382" i="9"/>
  <c r="CB382" i="9"/>
  <c r="CQ382" i="9"/>
  <c r="DF382" i="9"/>
  <c r="DU382" i="9"/>
  <c r="EJ382" i="9"/>
  <c r="EH382" i="9"/>
  <c r="EG382" i="9"/>
  <c r="EF382" i="9"/>
  <c r="EE382" i="9"/>
  <c r="ED382" i="9"/>
  <c r="EC382" i="9"/>
  <c r="EB382" i="9"/>
  <c r="EA382" i="9"/>
  <c r="DZ382" i="9"/>
  <c r="DY382" i="9"/>
  <c r="DX382" i="9"/>
  <c r="DS382" i="9"/>
  <c r="DR382" i="9"/>
  <c r="DD382" i="9"/>
  <c r="DC382" i="9"/>
  <c r="EW381" i="9"/>
  <c r="EV381" i="9"/>
  <c r="EU381" i="9"/>
  <c r="ET381" i="9"/>
  <c r="ES381" i="9"/>
  <c r="ER381" i="9"/>
  <c r="EQ381" i="9"/>
  <c r="EP381" i="9"/>
  <c r="EO381" i="9"/>
  <c r="EN381" i="9"/>
  <c r="AI381" i="9"/>
  <c r="AX381" i="9"/>
  <c r="BM381" i="9"/>
  <c r="CB381" i="9"/>
  <c r="CQ381" i="9"/>
  <c r="DF381" i="9"/>
  <c r="DU381" i="9"/>
  <c r="EJ381" i="9"/>
  <c r="EH381" i="9"/>
  <c r="EG381" i="9"/>
  <c r="EF381" i="9"/>
  <c r="EE381" i="9"/>
  <c r="ED381" i="9"/>
  <c r="EC381" i="9"/>
  <c r="EB381" i="9"/>
  <c r="EA381" i="9"/>
  <c r="DZ381" i="9"/>
  <c r="DY381" i="9"/>
  <c r="DS381" i="9"/>
  <c r="DR381" i="9"/>
  <c r="DD381" i="9"/>
  <c r="DC381" i="9"/>
  <c r="EW380" i="9"/>
  <c r="EV380" i="9"/>
  <c r="EU380" i="9"/>
  <c r="ET380" i="9"/>
  <c r="ES380" i="9"/>
  <c r="ER380" i="9"/>
  <c r="EQ380" i="9"/>
  <c r="EP380" i="9"/>
  <c r="EO380" i="9"/>
  <c r="AI380" i="9"/>
  <c r="AX380" i="9"/>
  <c r="BM380" i="9"/>
  <c r="CB380" i="9"/>
  <c r="CQ380" i="9"/>
  <c r="DF380" i="9"/>
  <c r="DU380" i="9"/>
  <c r="EJ380" i="9"/>
  <c r="EH380" i="9"/>
  <c r="EG380" i="9"/>
  <c r="EF380" i="9"/>
  <c r="EE380" i="9"/>
  <c r="ED380" i="9"/>
  <c r="EC380" i="9"/>
  <c r="EB380" i="9"/>
  <c r="EA380" i="9"/>
  <c r="DZ380" i="9"/>
  <c r="DS380" i="9"/>
  <c r="DR380" i="9"/>
  <c r="DD380" i="9"/>
  <c r="DC380" i="9"/>
  <c r="EW379" i="9"/>
  <c r="EV379" i="9"/>
  <c r="EU379" i="9"/>
  <c r="ET379" i="9"/>
  <c r="ES379" i="9"/>
  <c r="ER379" i="9"/>
  <c r="EQ379" i="9"/>
  <c r="EP379" i="9"/>
  <c r="AI379" i="9"/>
  <c r="AX379" i="9"/>
  <c r="BM379" i="9"/>
  <c r="CB379" i="9"/>
  <c r="CQ379" i="9"/>
  <c r="DF379" i="9"/>
  <c r="DU379" i="9"/>
  <c r="EJ379" i="9"/>
  <c r="EH379" i="9"/>
  <c r="EG379" i="9"/>
  <c r="EF379" i="9"/>
  <c r="EE379" i="9"/>
  <c r="ED379" i="9"/>
  <c r="EC379" i="9"/>
  <c r="EB379" i="9"/>
  <c r="EA379" i="9"/>
  <c r="DS379" i="9"/>
  <c r="DR379" i="9"/>
  <c r="DD379" i="9"/>
  <c r="DC379" i="9"/>
  <c r="EW378" i="9"/>
  <c r="EV378" i="9"/>
  <c r="EU378" i="9"/>
  <c r="ET378" i="9"/>
  <c r="ES378" i="9"/>
  <c r="ER378" i="9"/>
  <c r="EQ378" i="9"/>
  <c r="AI378" i="9"/>
  <c r="AX378" i="9"/>
  <c r="BM378" i="9"/>
  <c r="CB378" i="9"/>
  <c r="CQ378" i="9"/>
  <c r="DF378" i="9"/>
  <c r="DU378" i="9"/>
  <c r="EJ378" i="9"/>
  <c r="EH378" i="9"/>
  <c r="EG378" i="9"/>
  <c r="EF378" i="9"/>
  <c r="EE378" i="9"/>
  <c r="ED378" i="9"/>
  <c r="EC378" i="9"/>
  <c r="EB378" i="9"/>
  <c r="DS378" i="9"/>
  <c r="DR378" i="9"/>
  <c r="DD378" i="9"/>
  <c r="DC378" i="9"/>
  <c r="EW377" i="9"/>
  <c r="EV377" i="9"/>
  <c r="EU377" i="9"/>
  <c r="ET377" i="9"/>
  <c r="ES377" i="9"/>
  <c r="ER377" i="9"/>
  <c r="AI377" i="9"/>
  <c r="AX377" i="9"/>
  <c r="BM377" i="9"/>
  <c r="CB377" i="9"/>
  <c r="CQ377" i="9"/>
  <c r="DF377" i="9"/>
  <c r="DU377" i="9"/>
  <c r="EJ377" i="9"/>
  <c r="EH377" i="9"/>
  <c r="EG377" i="9"/>
  <c r="EF377" i="9"/>
  <c r="EE377" i="9"/>
  <c r="ED377" i="9"/>
  <c r="EC377" i="9"/>
  <c r="DS377" i="9"/>
  <c r="DR377" i="9"/>
  <c r="DD377" i="9"/>
  <c r="DC377" i="9"/>
  <c r="EW376" i="9"/>
  <c r="EV376" i="9"/>
  <c r="EU376" i="9"/>
  <c r="ET376" i="9"/>
  <c r="ES376" i="9"/>
  <c r="AI376" i="9"/>
  <c r="AX376" i="9"/>
  <c r="BM376" i="9"/>
  <c r="CB376" i="9"/>
  <c r="CQ376" i="9"/>
  <c r="DF376" i="9"/>
  <c r="DU376" i="9"/>
  <c r="EJ376" i="9"/>
  <c r="EH376" i="9"/>
  <c r="EG376" i="9"/>
  <c r="EF376" i="9"/>
  <c r="EE376" i="9"/>
  <c r="ED376" i="9"/>
  <c r="DS376" i="9"/>
  <c r="DR376" i="9"/>
  <c r="DD376" i="9"/>
  <c r="DC376" i="9"/>
  <c r="EW375" i="9"/>
  <c r="EV375" i="9"/>
  <c r="EU375" i="9"/>
  <c r="ET375" i="9"/>
  <c r="AI375" i="9"/>
  <c r="AX375" i="9"/>
  <c r="BM375" i="9"/>
  <c r="CB375" i="9"/>
  <c r="CQ375" i="9"/>
  <c r="DF375" i="9"/>
  <c r="DU375" i="9"/>
  <c r="EJ375" i="9"/>
  <c r="EH375" i="9"/>
  <c r="EG375" i="9"/>
  <c r="EF375" i="9"/>
  <c r="EE375" i="9"/>
  <c r="DS375" i="9"/>
  <c r="DR375" i="9"/>
  <c r="DD375" i="9"/>
  <c r="DC375" i="9"/>
  <c r="EW374" i="9"/>
  <c r="EV374" i="9"/>
  <c r="EU374" i="9"/>
  <c r="AI374" i="9"/>
  <c r="AX374" i="9"/>
  <c r="BM374" i="9"/>
  <c r="CB374" i="9"/>
  <c r="CQ374" i="9"/>
  <c r="DF374" i="9"/>
  <c r="DU374" i="9"/>
  <c r="EJ374" i="9"/>
  <c r="EH374" i="9"/>
  <c r="EG374" i="9"/>
  <c r="EF374" i="9"/>
  <c r="DS374" i="9"/>
  <c r="DR374" i="9"/>
  <c r="DD374" i="9"/>
  <c r="DC374" i="9"/>
  <c r="CO374" i="9"/>
  <c r="CN374" i="9"/>
  <c r="BZ374" i="9"/>
  <c r="BY374" i="9"/>
  <c r="BK374" i="9"/>
  <c r="BJ374" i="9"/>
  <c r="AV374" i="9"/>
  <c r="AU374" i="9"/>
  <c r="EW373" i="9"/>
  <c r="EV373" i="9"/>
  <c r="AI373" i="9"/>
  <c r="AX373" i="9"/>
  <c r="BM373" i="9"/>
  <c r="CB373" i="9"/>
  <c r="CQ373" i="9"/>
  <c r="DF373" i="9"/>
  <c r="DU373" i="9"/>
  <c r="EJ373" i="9"/>
  <c r="EH373" i="9"/>
  <c r="EG373" i="9"/>
  <c r="DS373" i="9"/>
  <c r="DR373" i="9"/>
  <c r="DD373" i="9"/>
  <c r="DC373" i="9"/>
  <c r="EW372" i="9"/>
  <c r="AI372" i="9"/>
  <c r="AX372" i="9"/>
  <c r="BM372" i="9"/>
  <c r="CB372" i="9"/>
  <c r="CQ372" i="9"/>
  <c r="DF372" i="9"/>
  <c r="DU372" i="9"/>
  <c r="EJ372" i="9"/>
  <c r="EH372" i="9"/>
  <c r="AI371" i="9"/>
  <c r="AX371" i="9"/>
  <c r="BM371" i="9"/>
  <c r="CB371" i="9"/>
  <c r="CQ371" i="9"/>
  <c r="DF371" i="9"/>
  <c r="DU371" i="9"/>
  <c r="EJ371" i="9"/>
  <c r="EW370" i="9"/>
  <c r="EV370" i="9"/>
  <c r="EU370" i="9"/>
  <c r="ET370" i="9"/>
  <c r="ES370" i="9"/>
  <c r="ER370" i="9"/>
  <c r="EQ370" i="9"/>
  <c r="EP370" i="9"/>
  <c r="EO370" i="9"/>
  <c r="EN370" i="9"/>
  <c r="EM370" i="9"/>
  <c r="EL370" i="9"/>
  <c r="EK370" i="9"/>
  <c r="EH370" i="9"/>
  <c r="EG370" i="9"/>
  <c r="EF370" i="9"/>
  <c r="EE370" i="9"/>
  <c r="ED370" i="9"/>
  <c r="EC370" i="9"/>
  <c r="EB370" i="9"/>
  <c r="EA370" i="9"/>
  <c r="DZ370" i="9"/>
  <c r="DY370" i="9"/>
  <c r="DX370" i="9"/>
  <c r="DW370" i="9"/>
  <c r="DV370" i="9"/>
  <c r="DS370" i="9"/>
  <c r="DR370" i="9"/>
  <c r="DQ370" i="9"/>
  <c r="DP370" i="9"/>
  <c r="DO370" i="9"/>
  <c r="DN370" i="9"/>
  <c r="DM370" i="9"/>
  <c r="DL370" i="9"/>
  <c r="DK370" i="9"/>
  <c r="DJ370" i="9"/>
  <c r="DI370" i="9"/>
  <c r="DH370" i="9"/>
  <c r="DG370" i="9"/>
  <c r="DD370" i="9"/>
  <c r="DC370" i="9"/>
  <c r="DB370" i="9"/>
  <c r="DA370" i="9"/>
  <c r="CZ370" i="9"/>
  <c r="CY370" i="9"/>
  <c r="CX370" i="9"/>
  <c r="CW370" i="9"/>
  <c r="CV370" i="9"/>
  <c r="CU370" i="9"/>
  <c r="CT370" i="9"/>
  <c r="CS370" i="9"/>
  <c r="CR370" i="9"/>
  <c r="CO370" i="9"/>
  <c r="CN370" i="9"/>
  <c r="CM370" i="9"/>
  <c r="CL370" i="9"/>
  <c r="CK370" i="9"/>
  <c r="CJ370" i="9"/>
  <c r="CI370" i="9"/>
  <c r="CH370" i="9"/>
  <c r="CG370" i="9"/>
  <c r="CF370" i="9"/>
  <c r="CE370" i="9"/>
  <c r="CD370" i="9"/>
  <c r="CC370" i="9"/>
  <c r="BZ370" i="9"/>
  <c r="BY370" i="9"/>
  <c r="BX370" i="9"/>
  <c r="BW370" i="9"/>
  <c r="BV370" i="9"/>
  <c r="BU370" i="9"/>
  <c r="BT370" i="9"/>
  <c r="BS370" i="9"/>
  <c r="BR370" i="9"/>
  <c r="BQ370" i="9"/>
  <c r="BP370" i="9"/>
  <c r="BO370" i="9"/>
  <c r="BN370" i="9"/>
  <c r="BK370" i="9"/>
  <c r="BJ370" i="9"/>
  <c r="BI370" i="9"/>
  <c r="BH370" i="9"/>
  <c r="BG370" i="9"/>
  <c r="BF370" i="9"/>
  <c r="BE370" i="9"/>
  <c r="BD370" i="9"/>
  <c r="BC370" i="9"/>
  <c r="BB370" i="9"/>
  <c r="BA370" i="9"/>
  <c r="AZ370" i="9"/>
  <c r="AY370" i="9"/>
  <c r="AV370" i="9"/>
  <c r="AU370" i="9"/>
  <c r="AT370" i="9"/>
  <c r="AS370" i="9"/>
  <c r="AR370" i="9"/>
  <c r="AQ370" i="9"/>
  <c r="AP370" i="9"/>
  <c r="AO370" i="9"/>
  <c r="AN370" i="9"/>
  <c r="AM370" i="9"/>
  <c r="AL370" i="9"/>
  <c r="AK370" i="9"/>
  <c r="AJ370" i="9"/>
  <c r="DT434" i="9"/>
  <c r="DE434" i="9"/>
  <c r="CP434" i="9"/>
  <c r="CA434" i="9"/>
  <c r="BL434" i="9"/>
  <c r="DS318" i="9"/>
  <c r="DR318" i="9"/>
  <c r="DQ318" i="9"/>
  <c r="DP318" i="9"/>
  <c r="DO318" i="9"/>
  <c r="DN318" i="9"/>
  <c r="DM318" i="9"/>
  <c r="DL318" i="9"/>
  <c r="DK318" i="9"/>
  <c r="DJ318" i="9"/>
  <c r="DI318" i="9"/>
  <c r="DH318" i="9"/>
  <c r="DD318" i="9"/>
  <c r="DC318" i="9"/>
  <c r="DB318" i="9"/>
  <c r="DA318" i="9"/>
  <c r="CZ318" i="9"/>
  <c r="CY318" i="9"/>
  <c r="CX318" i="9"/>
  <c r="CW318" i="9"/>
  <c r="CV318" i="9"/>
  <c r="CU318" i="9"/>
  <c r="CT318" i="9"/>
  <c r="CS318" i="9"/>
  <c r="CO318" i="9"/>
  <c r="CN318" i="9"/>
  <c r="CM318" i="9"/>
  <c r="CL318" i="9"/>
  <c r="CK318" i="9"/>
  <c r="CJ318" i="9"/>
  <c r="CI318" i="9"/>
  <c r="CH318" i="9"/>
  <c r="CG318" i="9"/>
  <c r="CF318" i="9"/>
  <c r="CE318" i="9"/>
  <c r="CD318" i="9"/>
  <c r="BZ318" i="9"/>
  <c r="BY318" i="9"/>
  <c r="BX318" i="9"/>
  <c r="BW318" i="9"/>
  <c r="BV318" i="9"/>
  <c r="BU318" i="9"/>
  <c r="BT318" i="9"/>
  <c r="BS318" i="9"/>
  <c r="BR318" i="9"/>
  <c r="BQ318" i="9"/>
  <c r="BP318" i="9"/>
  <c r="BO318" i="9"/>
  <c r="EX400" i="9"/>
  <c r="EI400" i="9"/>
  <c r="DT400" i="9"/>
  <c r="DE400" i="9"/>
  <c r="CP400" i="9"/>
  <c r="CA400" i="9"/>
  <c r="BL400" i="9"/>
  <c r="AW400" i="9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H162" i="16"/>
  <c r="G162" i="16"/>
  <c r="K161" i="16"/>
  <c r="H157" i="16"/>
  <c r="G157" i="16"/>
  <c r="H152" i="16"/>
  <c r="G152" i="16"/>
  <c r="H147" i="16"/>
  <c r="G147" i="16"/>
  <c r="I142" i="16"/>
  <c r="I141" i="16"/>
  <c r="I140" i="16"/>
  <c r="I139" i="16"/>
  <c r="S137" i="16"/>
  <c r="I137" i="16"/>
  <c r="I135" i="16"/>
  <c r="H137" i="16"/>
  <c r="S136" i="16"/>
  <c r="Q137" i="16"/>
  <c r="I136" i="16"/>
  <c r="G137" i="16"/>
  <c r="S135" i="16"/>
  <c r="R137" i="16"/>
  <c r="S134" i="16"/>
  <c r="I134" i="16"/>
  <c r="S132" i="16"/>
  <c r="S131" i="16"/>
  <c r="Q132" i="16"/>
  <c r="I131" i="16"/>
  <c r="S130" i="16"/>
  <c r="R132" i="16"/>
  <c r="I130" i="16"/>
  <c r="S129" i="16"/>
  <c r="I129" i="16"/>
  <c r="S127" i="16"/>
  <c r="R127" i="16"/>
  <c r="Q127" i="16"/>
  <c r="I127" i="16"/>
  <c r="I126" i="16"/>
  <c r="I125" i="16"/>
  <c r="I124" i="16"/>
  <c r="S122" i="16"/>
  <c r="S121" i="16"/>
  <c r="Q122" i="16"/>
  <c r="I122" i="16"/>
  <c r="I120" i="16"/>
  <c r="H122" i="16"/>
  <c r="I121" i="16"/>
  <c r="G122" i="16"/>
  <c r="S120" i="16"/>
  <c r="R122" i="16"/>
  <c r="S119" i="16"/>
  <c r="I119" i="16"/>
  <c r="S117" i="16"/>
  <c r="S115" i="16"/>
  <c r="R117" i="16"/>
  <c r="I117" i="16"/>
  <c r="I116" i="16"/>
  <c r="G117" i="16"/>
  <c r="S116" i="16"/>
  <c r="Q117" i="16"/>
  <c r="I115" i="16"/>
  <c r="H117" i="16"/>
  <c r="S114" i="16"/>
  <c r="I114" i="16"/>
  <c r="S112" i="16"/>
  <c r="R112" i="16"/>
  <c r="Q112" i="16"/>
  <c r="I112" i="16"/>
  <c r="I110" i="16"/>
  <c r="H112" i="16"/>
  <c r="I111" i="16"/>
  <c r="G112" i="16"/>
  <c r="I109" i="16"/>
  <c r="S107" i="16"/>
  <c r="S105" i="16"/>
  <c r="R107" i="16"/>
  <c r="I107" i="16"/>
  <c r="I106" i="16"/>
  <c r="G107" i="16"/>
  <c r="S106" i="16"/>
  <c r="Q107" i="16"/>
  <c r="I105" i="16"/>
  <c r="H107" i="16"/>
  <c r="S104" i="16"/>
  <c r="I104" i="16"/>
  <c r="S102" i="16"/>
  <c r="S101" i="16"/>
  <c r="Q102" i="16"/>
  <c r="I102" i="16"/>
  <c r="I101" i="16"/>
  <c r="G102" i="16"/>
  <c r="S100" i="16"/>
  <c r="R102" i="16"/>
  <c r="I100" i="16"/>
  <c r="H102" i="16"/>
  <c r="S99" i="16"/>
  <c r="I99" i="16"/>
  <c r="S97" i="16"/>
  <c r="S96" i="16"/>
  <c r="Q97" i="16"/>
  <c r="I97" i="16"/>
  <c r="I96" i="16"/>
  <c r="G97" i="16"/>
  <c r="S95" i="16"/>
  <c r="R97" i="16"/>
  <c r="I95" i="16"/>
  <c r="H97" i="16"/>
  <c r="S94" i="16"/>
  <c r="I94" i="16"/>
  <c r="I91" i="16"/>
  <c r="H93" i="16"/>
  <c r="S92" i="16"/>
  <c r="S90" i="16"/>
  <c r="R92" i="16"/>
  <c r="I92" i="16"/>
  <c r="G93" i="16"/>
  <c r="G92" i="16"/>
  <c r="S91" i="16"/>
  <c r="Q92" i="16"/>
  <c r="I90" i="16"/>
  <c r="H92" i="16"/>
  <c r="S89" i="16"/>
  <c r="I89" i="16"/>
  <c r="S87" i="16"/>
  <c r="S85" i="16"/>
  <c r="R87" i="16"/>
  <c r="I87" i="16"/>
  <c r="I86" i="16"/>
  <c r="G87" i="16"/>
  <c r="S86" i="16"/>
  <c r="Q87" i="16"/>
  <c r="I85" i="16"/>
  <c r="H87" i="16"/>
  <c r="S84" i="16"/>
  <c r="I84" i="16"/>
  <c r="S82" i="16"/>
  <c r="S80" i="16"/>
  <c r="R82" i="16"/>
  <c r="I82" i="16"/>
  <c r="I81" i="16"/>
  <c r="G82" i="16"/>
  <c r="S81" i="16"/>
  <c r="Q82" i="16"/>
  <c r="I80" i="16"/>
  <c r="H82" i="16"/>
  <c r="S79" i="16"/>
  <c r="I79" i="16"/>
  <c r="S77" i="16"/>
  <c r="R77" i="16"/>
  <c r="Q77" i="16"/>
  <c r="I77" i="16"/>
  <c r="I75" i="16"/>
  <c r="H77" i="16"/>
  <c r="I76" i="16"/>
  <c r="G77" i="16"/>
  <c r="I74" i="16"/>
  <c r="S72" i="16"/>
  <c r="S71" i="16"/>
  <c r="Q72" i="16"/>
  <c r="I72" i="16"/>
  <c r="I70" i="16"/>
  <c r="H72" i="16"/>
  <c r="I71" i="16"/>
  <c r="G72" i="16"/>
  <c r="S70" i="16"/>
  <c r="R72" i="16"/>
  <c r="S69" i="16"/>
  <c r="I69" i="16"/>
  <c r="S67" i="16"/>
  <c r="S66" i="16"/>
  <c r="Q67" i="16"/>
  <c r="I67" i="16"/>
  <c r="I65" i="16"/>
  <c r="H67" i="16"/>
  <c r="I66" i="16"/>
  <c r="G67" i="16"/>
  <c r="S65" i="16"/>
  <c r="R67" i="16"/>
  <c r="S64" i="16"/>
  <c r="I64" i="16"/>
  <c r="S62" i="16"/>
  <c r="S60" i="16"/>
  <c r="R62" i="16"/>
  <c r="S61" i="16"/>
  <c r="Q62" i="16"/>
  <c r="S59" i="16"/>
  <c r="I59" i="16"/>
  <c r="I57" i="16"/>
  <c r="I55" i="16"/>
  <c r="H57" i="16"/>
  <c r="S56" i="16"/>
  <c r="I56" i="16"/>
  <c r="G57" i="16"/>
  <c r="S55" i="16"/>
  <c r="S54" i="16"/>
  <c r="I54" i="16"/>
  <c r="I52" i="16"/>
  <c r="S51" i="16"/>
  <c r="I51" i="16"/>
  <c r="S50" i="16"/>
  <c r="I50" i="16"/>
  <c r="S49" i="16"/>
  <c r="I49" i="16"/>
  <c r="S47" i="16"/>
  <c r="S45" i="16"/>
  <c r="R47" i="16"/>
  <c r="I47" i="16"/>
  <c r="I46" i="16"/>
  <c r="G47" i="16"/>
  <c r="S46" i="16"/>
  <c r="Q47" i="16"/>
  <c r="I45" i="16"/>
  <c r="S44" i="16"/>
  <c r="I44" i="16"/>
  <c r="S42" i="16"/>
  <c r="I42" i="16"/>
  <c r="I41" i="16"/>
  <c r="G42" i="16"/>
  <c r="S41" i="16"/>
  <c r="Q42" i="16"/>
  <c r="S40" i="16"/>
  <c r="R42" i="16"/>
  <c r="I40" i="16"/>
  <c r="H42" i="16"/>
  <c r="S39" i="16"/>
  <c r="I39" i="16"/>
  <c r="S37" i="16"/>
  <c r="S35" i="16"/>
  <c r="R37" i="16"/>
  <c r="I37" i="16"/>
  <c r="I36" i="16"/>
  <c r="G37" i="16"/>
  <c r="S36" i="16"/>
  <c r="Q37" i="16"/>
  <c r="I35" i="16"/>
  <c r="S34" i="16"/>
  <c r="I34" i="16"/>
  <c r="AF33" i="16"/>
  <c r="AF32" i="16"/>
  <c r="S32" i="16"/>
  <c r="S31" i="16"/>
  <c r="Q32" i="16"/>
  <c r="I32" i="16"/>
  <c r="I30" i="16"/>
  <c r="H32" i="16"/>
  <c r="AF31" i="16"/>
  <c r="I31" i="16"/>
  <c r="G32" i="16"/>
  <c r="AF30" i="16"/>
  <c r="S30" i="16"/>
  <c r="R32" i="16"/>
  <c r="AF29" i="16"/>
  <c r="S29" i="16"/>
  <c r="I29" i="16"/>
  <c r="AF28" i="16"/>
  <c r="AF27" i="16"/>
  <c r="S27" i="16"/>
  <c r="S25" i="16"/>
  <c r="R27" i="16"/>
  <c r="I27" i="16"/>
  <c r="I26" i="16"/>
  <c r="G27" i="16"/>
  <c r="AF26" i="16"/>
  <c r="S26" i="16"/>
  <c r="Q27" i="16"/>
  <c r="AF25" i="16"/>
  <c r="I25" i="16"/>
  <c r="AF24" i="16"/>
  <c r="S24" i="16"/>
  <c r="I24" i="16"/>
  <c r="AF23" i="16"/>
  <c r="AF22" i="16"/>
  <c r="S22" i="16"/>
  <c r="S21" i="16"/>
  <c r="Q22" i="16"/>
  <c r="I22" i="16"/>
  <c r="I20" i="16"/>
  <c r="H22" i="16"/>
  <c r="AF21" i="16"/>
  <c r="I21" i="16"/>
  <c r="G22" i="16"/>
  <c r="AF20" i="16"/>
  <c r="S20" i="16"/>
  <c r="R22" i="16"/>
  <c r="AF19" i="16"/>
  <c r="S19" i="16"/>
  <c r="I19" i="16"/>
  <c r="AF18" i="16"/>
  <c r="AF17" i="16"/>
  <c r="S17" i="16"/>
  <c r="S15" i="16"/>
  <c r="R17" i="16"/>
  <c r="I17" i="16"/>
  <c r="I16" i="16"/>
  <c r="G17" i="16"/>
  <c r="AF16" i="16"/>
  <c r="S16" i="16"/>
  <c r="Q17" i="16"/>
  <c r="AF15" i="16"/>
  <c r="I15" i="16"/>
  <c r="AF14" i="16"/>
  <c r="S14" i="16"/>
  <c r="I14" i="16"/>
  <c r="AF13" i="16"/>
  <c r="AF12" i="16"/>
  <c r="S12" i="16"/>
  <c r="S10" i="16"/>
  <c r="R12" i="16"/>
  <c r="I12" i="16"/>
  <c r="I11" i="16"/>
  <c r="G12" i="16"/>
  <c r="AF11" i="16"/>
  <c r="S11" i="16"/>
  <c r="Q12" i="16"/>
  <c r="AF10" i="16"/>
  <c r="I10" i="16"/>
  <c r="H12" i="16"/>
  <c r="AF9" i="16"/>
  <c r="S9" i="16"/>
  <c r="I9" i="16"/>
  <c r="AF8" i="16"/>
  <c r="AF7" i="16"/>
  <c r="AF6" i="16"/>
  <c r="AF5" i="16"/>
  <c r="AF4" i="16"/>
  <c r="AF3" i="16"/>
  <c r="H47" i="16"/>
  <c r="H17" i="16"/>
  <c r="H37" i="16"/>
  <c r="H27" i="16"/>
  <c r="AG244" i="9"/>
  <c r="V17" i="9"/>
  <c r="V47" i="9"/>
  <c r="V62" i="9"/>
  <c r="V77" i="9"/>
  <c r="V182" i="9"/>
  <c r="V197" i="9"/>
  <c r="V212" i="9"/>
  <c r="AK212" i="9"/>
  <c r="Z17" i="9"/>
  <c r="Z47" i="9"/>
  <c r="Z62" i="9"/>
  <c r="Z77" i="9"/>
  <c r="Z182" i="9"/>
  <c r="Z197" i="9"/>
  <c r="Z212" i="9"/>
  <c r="AO212" i="9"/>
  <c r="AD17" i="9"/>
  <c r="AD47" i="9"/>
  <c r="AD62" i="9"/>
  <c r="AD77" i="9"/>
  <c r="AD182" i="9"/>
  <c r="AD197" i="9"/>
  <c r="AD212" i="9"/>
  <c r="AS212" i="9"/>
  <c r="T43" i="9"/>
  <c r="T39" i="9"/>
  <c r="T35" i="9"/>
  <c r="W47" i="9"/>
  <c r="W62" i="9"/>
  <c r="W77" i="9"/>
  <c r="W182" i="9"/>
  <c r="W197" i="9"/>
  <c r="W212" i="9"/>
  <c r="AL212" i="9"/>
  <c r="X17" i="9"/>
  <c r="X47" i="9"/>
  <c r="X62" i="9"/>
  <c r="X77" i="9"/>
  <c r="X182" i="9"/>
  <c r="X197" i="9"/>
  <c r="X212" i="9"/>
  <c r="AM212" i="9"/>
  <c r="Y17" i="9"/>
  <c r="Y47" i="9"/>
  <c r="Y62" i="9"/>
  <c r="Y77" i="9"/>
  <c r="Y182" i="9"/>
  <c r="Y197" i="9"/>
  <c r="Y212" i="9"/>
  <c r="AN212" i="9"/>
  <c r="AA17" i="9"/>
  <c r="AA47" i="9"/>
  <c r="AA62" i="9"/>
  <c r="AA77" i="9"/>
  <c r="AA182" i="9"/>
  <c r="AA197" i="9"/>
  <c r="AA212" i="9"/>
  <c r="AP212" i="9"/>
  <c r="AB17" i="9"/>
  <c r="AB47" i="9"/>
  <c r="AB62" i="9"/>
  <c r="AB77" i="9"/>
  <c r="AB182" i="9"/>
  <c r="AB197" i="9"/>
  <c r="AB212" i="9"/>
  <c r="AQ212" i="9"/>
  <c r="AC17" i="9"/>
  <c r="AC47" i="9"/>
  <c r="AC62" i="9"/>
  <c r="AC77" i="9"/>
  <c r="AC182" i="9"/>
  <c r="AC197" i="9"/>
  <c r="AC212" i="9"/>
  <c r="AR212" i="9"/>
  <c r="AE17" i="9"/>
  <c r="AE47" i="9"/>
  <c r="AE62" i="9"/>
  <c r="AE77" i="9"/>
  <c r="AE182" i="9"/>
  <c r="AE197" i="9"/>
  <c r="AE212" i="9"/>
  <c r="AT212" i="9"/>
  <c r="AF17" i="9"/>
  <c r="AF47" i="9"/>
  <c r="AF62" i="9"/>
  <c r="AF77" i="9"/>
  <c r="AF182" i="9"/>
  <c r="AF197" i="9"/>
  <c r="AF212" i="9"/>
  <c r="AG17" i="9"/>
  <c r="AG47" i="9"/>
  <c r="AG62" i="9"/>
  <c r="AG77" i="9"/>
  <c r="AG182" i="9"/>
  <c r="AG197" i="9"/>
  <c r="AG212" i="9"/>
  <c r="AF201" i="9"/>
  <c r="AG209" i="9"/>
  <c r="V210" i="9"/>
  <c r="W210" i="9"/>
  <c r="X210" i="9"/>
  <c r="Y210" i="9"/>
  <c r="Z210" i="9"/>
  <c r="AA210" i="9"/>
  <c r="AB210" i="9"/>
  <c r="AC210" i="9"/>
  <c r="AD210" i="9"/>
  <c r="AE210" i="9"/>
  <c r="AG210" i="9"/>
  <c r="T21" i="9"/>
  <c r="T51" i="9"/>
  <c r="T66" i="9"/>
  <c r="T81" i="9"/>
  <c r="T186" i="9"/>
  <c r="T201" i="9"/>
  <c r="U47" i="9"/>
  <c r="U62" i="9"/>
  <c r="U77" i="9"/>
  <c r="U182" i="9"/>
  <c r="U197" i="9"/>
  <c r="T19" i="9"/>
  <c r="T49" i="9"/>
  <c r="T64" i="9"/>
  <c r="T79" i="9"/>
  <c r="T184" i="9"/>
  <c r="T20" i="9"/>
  <c r="T50" i="9"/>
  <c r="T65" i="9"/>
  <c r="T80" i="9"/>
  <c r="T185" i="9"/>
  <c r="T23" i="9"/>
  <c r="T53" i="9"/>
  <c r="T68" i="9"/>
  <c r="T83" i="9"/>
  <c r="T188" i="9"/>
  <c r="T25" i="9"/>
  <c r="T55" i="9"/>
  <c r="T70" i="9"/>
  <c r="T85" i="9"/>
  <c r="T190" i="9"/>
  <c r="T27" i="9"/>
  <c r="T57" i="9"/>
  <c r="T72" i="9"/>
  <c r="T87" i="9"/>
  <c r="T192" i="9"/>
  <c r="T29" i="9"/>
  <c r="T59" i="9"/>
  <c r="T74" i="9"/>
  <c r="T89" i="9"/>
  <c r="T194" i="9"/>
  <c r="T30" i="9"/>
  <c r="T60" i="9"/>
  <c r="T75" i="9"/>
  <c r="T90" i="9"/>
  <c r="T195" i="9"/>
  <c r="T18" i="9"/>
  <c r="T48" i="9"/>
  <c r="T63" i="9"/>
  <c r="T78" i="9"/>
  <c r="T183" i="9"/>
  <c r="T34" i="9"/>
  <c r="T36" i="9"/>
  <c r="T37" i="9"/>
  <c r="T38" i="9"/>
  <c r="T40" i="9"/>
  <c r="T41" i="9"/>
  <c r="T42" i="9"/>
  <c r="T44" i="9"/>
  <c r="T45" i="9"/>
  <c r="W32" i="9"/>
  <c r="X32" i="9"/>
  <c r="Y32" i="9"/>
  <c r="AA32" i="9"/>
  <c r="AB32" i="9"/>
  <c r="AC32" i="9"/>
  <c r="AE32" i="9"/>
  <c r="AF32" i="9"/>
  <c r="AG32" i="9"/>
  <c r="BZ52" i="9"/>
  <c r="BY52" i="9"/>
  <c r="BY53" i="9"/>
  <c r="BX53" i="9"/>
  <c r="BX54" i="9"/>
  <c r="BW54" i="9"/>
  <c r="BW55" i="9"/>
  <c r="BV54" i="9"/>
  <c r="BV55" i="9"/>
  <c r="BV56" i="9"/>
  <c r="BU56" i="9"/>
  <c r="BU57" i="9"/>
  <c r="BT57" i="9"/>
  <c r="BT58" i="9"/>
  <c r="BS57" i="9"/>
  <c r="BS58" i="9"/>
  <c r="BS59" i="9"/>
  <c r="BR59" i="9"/>
  <c r="BR60" i="9"/>
  <c r="BQ59" i="9"/>
  <c r="BQ60" i="9"/>
  <c r="BQ61" i="9"/>
  <c r="BP61" i="9"/>
  <c r="BP62" i="9"/>
  <c r="BO63" i="9"/>
  <c r="BN63" i="9"/>
  <c r="BN52" i="9"/>
  <c r="BN53" i="9"/>
  <c r="BN54" i="9"/>
  <c r="BN55" i="9"/>
  <c r="BN56" i="9"/>
  <c r="BN57" i="9"/>
  <c r="BN58" i="9"/>
  <c r="BN59" i="9"/>
  <c r="BN60" i="9"/>
  <c r="BN61" i="9"/>
  <c r="BN62" i="9"/>
  <c r="BN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BP18" i="9"/>
  <c r="BP34" i="9"/>
  <c r="BP50" i="9"/>
  <c r="BQ18" i="9"/>
  <c r="BQ34" i="9"/>
  <c r="BQ50" i="9"/>
  <c r="BR18" i="9"/>
  <c r="BR34" i="9"/>
  <c r="BR50" i="9"/>
  <c r="BS18" i="9"/>
  <c r="BS34" i="9"/>
  <c r="BS50" i="9"/>
  <c r="BT18" i="9"/>
  <c r="BT34" i="9"/>
  <c r="BT50" i="9"/>
  <c r="BU18" i="9"/>
  <c r="BU34" i="9"/>
  <c r="BU50" i="9"/>
  <c r="BV18" i="9"/>
  <c r="BV34" i="9"/>
  <c r="BV50" i="9"/>
  <c r="BW18" i="9"/>
  <c r="BW34" i="9"/>
  <c r="BW50" i="9"/>
  <c r="BX18" i="9"/>
  <c r="BX34" i="9"/>
  <c r="BX50" i="9"/>
  <c r="BY18" i="9"/>
  <c r="BY34" i="9"/>
  <c r="BY50" i="9"/>
  <c r="BZ18" i="9"/>
  <c r="BZ34" i="9"/>
  <c r="BZ50" i="9"/>
  <c r="CA18" i="9"/>
  <c r="CA34" i="9"/>
  <c r="CA50" i="9"/>
  <c r="BO18" i="9"/>
  <c r="BO34" i="9"/>
  <c r="BO50" i="9"/>
  <c r="AJ16" i="9"/>
  <c r="AV2" i="9"/>
  <c r="T33" i="9"/>
  <c r="AF152" i="9"/>
  <c r="AF167" i="9"/>
  <c r="AU242" i="9"/>
  <c r="AE152" i="9"/>
  <c r="AE167" i="9"/>
  <c r="AE227" i="9"/>
  <c r="AD152" i="9"/>
  <c r="AD167" i="9"/>
  <c r="AD227" i="9"/>
  <c r="AC152" i="9"/>
  <c r="AC167" i="9"/>
  <c r="AC227" i="9"/>
  <c r="AB152" i="9"/>
  <c r="AB167" i="9"/>
  <c r="AB227" i="9"/>
  <c r="AA152" i="9"/>
  <c r="AA167" i="9"/>
  <c r="AA227" i="9"/>
  <c r="Z152" i="9"/>
  <c r="Z167" i="9"/>
  <c r="Z227" i="9"/>
  <c r="Y152" i="9"/>
  <c r="Y167" i="9"/>
  <c r="Y227" i="9"/>
  <c r="X152" i="9"/>
  <c r="X167" i="9"/>
  <c r="X227" i="9"/>
  <c r="W152" i="9"/>
  <c r="W167" i="9"/>
  <c r="W227" i="9"/>
  <c r="V152" i="9"/>
  <c r="V167" i="9"/>
  <c r="V227" i="9"/>
  <c r="U152" i="9"/>
  <c r="U167" i="9"/>
  <c r="U212" i="9"/>
  <c r="U227" i="9"/>
  <c r="DS225" i="9"/>
  <c r="DS240" i="9"/>
  <c r="DS255" i="9"/>
  <c r="DR225" i="9"/>
  <c r="DR240" i="9"/>
  <c r="DR255" i="9"/>
  <c r="DQ225" i="9"/>
  <c r="DQ240" i="9"/>
  <c r="DQ255" i="9"/>
  <c r="DP225" i="9"/>
  <c r="DP240" i="9"/>
  <c r="DP255" i="9"/>
  <c r="DO225" i="9"/>
  <c r="DO240" i="9"/>
  <c r="DO255" i="9"/>
  <c r="DN225" i="9"/>
  <c r="DN240" i="9"/>
  <c r="DN255" i="9"/>
  <c r="DM225" i="9"/>
  <c r="DM240" i="9"/>
  <c r="DM255" i="9"/>
  <c r="DL225" i="9"/>
  <c r="DL240" i="9"/>
  <c r="DL255" i="9"/>
  <c r="DK225" i="9"/>
  <c r="DK240" i="9"/>
  <c r="DK255" i="9"/>
  <c r="DJ225" i="9"/>
  <c r="DJ240" i="9"/>
  <c r="DJ255" i="9"/>
  <c r="DI225" i="9"/>
  <c r="DI240" i="9"/>
  <c r="DI255" i="9"/>
  <c r="DH225" i="9"/>
  <c r="DH240" i="9"/>
  <c r="DH255" i="9"/>
  <c r="DD225" i="9"/>
  <c r="DD240" i="9"/>
  <c r="DD255" i="9"/>
  <c r="DC225" i="9"/>
  <c r="DC240" i="9"/>
  <c r="DC255" i="9"/>
  <c r="DB225" i="9"/>
  <c r="DB240" i="9"/>
  <c r="DB255" i="9"/>
  <c r="DA225" i="9"/>
  <c r="DA240" i="9"/>
  <c r="DA255" i="9"/>
  <c r="CZ225" i="9"/>
  <c r="CZ240" i="9"/>
  <c r="CZ255" i="9"/>
  <c r="CY225" i="9"/>
  <c r="CY240" i="9"/>
  <c r="CY255" i="9"/>
  <c r="CX225" i="9"/>
  <c r="CX240" i="9"/>
  <c r="CX255" i="9"/>
  <c r="CW225" i="9"/>
  <c r="CW240" i="9"/>
  <c r="CW255" i="9"/>
  <c r="CV225" i="9"/>
  <c r="CV240" i="9"/>
  <c r="CV255" i="9"/>
  <c r="CU225" i="9"/>
  <c r="CU240" i="9"/>
  <c r="CU255" i="9"/>
  <c r="CT225" i="9"/>
  <c r="CT240" i="9"/>
  <c r="CT255" i="9"/>
  <c r="CS225" i="9"/>
  <c r="CS240" i="9"/>
  <c r="CS255" i="9"/>
  <c r="CO255" i="9"/>
  <c r="CN255" i="9"/>
  <c r="CM255" i="9"/>
  <c r="CL255" i="9"/>
  <c r="CK255" i="9"/>
  <c r="CJ255" i="9"/>
  <c r="CI255" i="9"/>
  <c r="CH255" i="9"/>
  <c r="CG255" i="9"/>
  <c r="CF255" i="9"/>
  <c r="CE255" i="9"/>
  <c r="CD255" i="9"/>
  <c r="BZ255" i="9"/>
  <c r="BY255" i="9"/>
  <c r="BX255" i="9"/>
  <c r="BW255" i="9"/>
  <c r="BV255" i="9"/>
  <c r="BU255" i="9"/>
  <c r="BT255" i="9"/>
  <c r="BS255" i="9"/>
  <c r="BR255" i="9"/>
  <c r="BQ255" i="9"/>
  <c r="BP255" i="9"/>
  <c r="BO255" i="9"/>
  <c r="AV255" i="9"/>
  <c r="EW225" i="9"/>
  <c r="EW240" i="9"/>
  <c r="EW255" i="9"/>
  <c r="EV225" i="9"/>
  <c r="EV240" i="9"/>
  <c r="EV255" i="9"/>
  <c r="EU225" i="9"/>
  <c r="EU240" i="9"/>
  <c r="EU255" i="9"/>
  <c r="ET225" i="9"/>
  <c r="ET240" i="9"/>
  <c r="ET255" i="9"/>
  <c r="ES225" i="9"/>
  <c r="ES240" i="9"/>
  <c r="ES255" i="9"/>
  <c r="ER225" i="9"/>
  <c r="ER240" i="9"/>
  <c r="ER255" i="9"/>
  <c r="EQ225" i="9"/>
  <c r="EQ240" i="9"/>
  <c r="EQ255" i="9"/>
  <c r="EP225" i="9"/>
  <c r="EP240" i="9"/>
  <c r="EP255" i="9"/>
  <c r="EO225" i="9"/>
  <c r="EO240" i="9"/>
  <c r="EO255" i="9"/>
  <c r="EN225" i="9"/>
  <c r="EN240" i="9"/>
  <c r="EN255" i="9"/>
  <c r="EM225" i="9"/>
  <c r="EM240" i="9"/>
  <c r="EM255" i="9"/>
  <c r="EL225" i="9"/>
  <c r="EL240" i="9"/>
  <c r="EL255" i="9"/>
  <c r="EH225" i="9"/>
  <c r="EH240" i="9"/>
  <c r="EH255" i="9"/>
  <c r="EG225" i="9"/>
  <c r="EG240" i="9"/>
  <c r="EG255" i="9"/>
  <c r="EF225" i="9"/>
  <c r="EF240" i="9"/>
  <c r="EF255" i="9"/>
  <c r="EE225" i="9"/>
  <c r="EE240" i="9"/>
  <c r="EE255" i="9"/>
  <c r="ED225" i="9"/>
  <c r="ED240" i="9"/>
  <c r="ED255" i="9"/>
  <c r="EC225" i="9"/>
  <c r="EC240" i="9"/>
  <c r="EC255" i="9"/>
  <c r="EB225" i="9"/>
  <c r="EB240" i="9"/>
  <c r="EB255" i="9"/>
  <c r="EA225" i="9"/>
  <c r="EA240" i="9"/>
  <c r="EA255" i="9"/>
  <c r="DZ225" i="9"/>
  <c r="DZ240" i="9"/>
  <c r="DZ255" i="9"/>
  <c r="DY225" i="9"/>
  <c r="DY240" i="9"/>
  <c r="DY255" i="9"/>
  <c r="DX225" i="9"/>
  <c r="DX240" i="9"/>
  <c r="DX255" i="9"/>
  <c r="DW225" i="9"/>
  <c r="DW240" i="9"/>
  <c r="DW255" i="9"/>
  <c r="EW239" i="9"/>
  <c r="EW286" i="9"/>
  <c r="EW302" i="9"/>
  <c r="EW270" i="9"/>
  <c r="EW318" i="9"/>
  <c r="EW334" i="9"/>
  <c r="EV239" i="9"/>
  <c r="EV270" i="9"/>
  <c r="EV286" i="9"/>
  <c r="EV302" i="9"/>
  <c r="EU270" i="9"/>
  <c r="EU286" i="9"/>
  <c r="EU302" i="9"/>
  <c r="ET270" i="9"/>
  <c r="ET286" i="9"/>
  <c r="ET302" i="9"/>
  <c r="ES270" i="9"/>
  <c r="ES286" i="9"/>
  <c r="ES302" i="9"/>
  <c r="ER270" i="9"/>
  <c r="ER286" i="9"/>
  <c r="ER302" i="9"/>
  <c r="EQ270" i="9"/>
  <c r="EQ286" i="9"/>
  <c r="EQ302" i="9"/>
  <c r="EP270" i="9"/>
  <c r="EP286" i="9"/>
  <c r="EP302" i="9"/>
  <c r="EO270" i="9"/>
  <c r="EO286" i="9"/>
  <c r="EO302" i="9"/>
  <c r="EN270" i="9"/>
  <c r="EN286" i="9"/>
  <c r="EN302" i="9"/>
  <c r="EM270" i="9"/>
  <c r="EM286" i="9"/>
  <c r="EM302" i="9"/>
  <c r="EL270" i="9"/>
  <c r="EL286" i="9"/>
  <c r="EL302" i="9"/>
  <c r="EH270" i="9"/>
  <c r="EH286" i="9"/>
  <c r="EH302" i="9"/>
  <c r="EH334" i="9"/>
  <c r="EH318" i="9"/>
  <c r="EG270" i="9"/>
  <c r="EG286" i="9"/>
  <c r="EG302" i="9"/>
  <c r="EG334" i="9"/>
  <c r="EG318" i="9"/>
  <c r="EF270" i="9"/>
  <c r="EF286" i="9"/>
  <c r="EF302" i="9"/>
  <c r="EF334" i="9"/>
  <c r="EF318" i="9"/>
  <c r="EF350" i="9"/>
  <c r="EE270" i="9"/>
  <c r="EE286" i="9"/>
  <c r="EE302" i="9"/>
  <c r="EE334" i="9"/>
  <c r="EE318" i="9"/>
  <c r="EE350" i="9"/>
  <c r="ED270" i="9"/>
  <c r="ED286" i="9"/>
  <c r="ED302" i="9"/>
  <c r="ED334" i="9"/>
  <c r="ED318" i="9"/>
  <c r="ED350" i="9"/>
  <c r="EC270" i="9"/>
  <c r="EC286" i="9"/>
  <c r="EC302" i="9"/>
  <c r="EC334" i="9"/>
  <c r="EC318" i="9"/>
  <c r="EB270" i="9"/>
  <c r="EB286" i="9"/>
  <c r="EB302" i="9"/>
  <c r="EB334" i="9"/>
  <c r="EB318" i="9"/>
  <c r="EA270" i="9"/>
  <c r="EA286" i="9"/>
  <c r="EA302" i="9"/>
  <c r="EA334" i="9"/>
  <c r="EA318" i="9"/>
  <c r="EA350" i="9"/>
  <c r="DZ270" i="9"/>
  <c r="DZ286" i="9"/>
  <c r="DZ302" i="9"/>
  <c r="DZ334" i="9"/>
  <c r="DZ318" i="9"/>
  <c r="DY270" i="9"/>
  <c r="DY286" i="9"/>
  <c r="DY302" i="9"/>
  <c r="DY334" i="9"/>
  <c r="DY318" i="9"/>
  <c r="DX270" i="9"/>
  <c r="DX286" i="9"/>
  <c r="DX302" i="9"/>
  <c r="DX334" i="9"/>
  <c r="DX318" i="9"/>
  <c r="DX350" i="9"/>
  <c r="DW270" i="9"/>
  <c r="DW286" i="9"/>
  <c r="DW302" i="9"/>
  <c r="DW334" i="9"/>
  <c r="DW318" i="9"/>
  <c r="DW350" i="9"/>
  <c r="EJ302" i="9"/>
  <c r="EJ318" i="9"/>
  <c r="EJ334" i="9"/>
  <c r="EJ350" i="9"/>
  <c r="DU302" i="9"/>
  <c r="DU318" i="9"/>
  <c r="DU334" i="9"/>
  <c r="DU350" i="9"/>
  <c r="DF302" i="9"/>
  <c r="DF318" i="9"/>
  <c r="DF334" i="9"/>
  <c r="DF350" i="9"/>
  <c r="CQ302" i="9"/>
  <c r="CQ318" i="9"/>
  <c r="CQ334" i="9"/>
  <c r="CQ350" i="9"/>
  <c r="CB302" i="9"/>
  <c r="CB318" i="9"/>
  <c r="CB334" i="9"/>
  <c r="CB350" i="9"/>
  <c r="BM302" i="9"/>
  <c r="BM318" i="9"/>
  <c r="BM334" i="9"/>
  <c r="BM350" i="9"/>
  <c r="AX302" i="9"/>
  <c r="AX318" i="9"/>
  <c r="AX334" i="9"/>
  <c r="AX350" i="9"/>
  <c r="EJ301" i="9"/>
  <c r="EJ317" i="9"/>
  <c r="EJ333" i="9"/>
  <c r="EJ349" i="9"/>
  <c r="DU301" i="9"/>
  <c r="DU317" i="9"/>
  <c r="DU333" i="9"/>
  <c r="DU349" i="9"/>
  <c r="DF301" i="9"/>
  <c r="DF317" i="9"/>
  <c r="DF333" i="9"/>
  <c r="DF349" i="9"/>
  <c r="CQ301" i="9"/>
  <c r="CQ317" i="9"/>
  <c r="CQ333" i="9"/>
  <c r="CQ349" i="9"/>
  <c r="CB301" i="9"/>
  <c r="CB317" i="9"/>
  <c r="CB333" i="9"/>
  <c r="CB349" i="9"/>
  <c r="BM301" i="9"/>
  <c r="BM317" i="9"/>
  <c r="BM333" i="9"/>
  <c r="BM349" i="9"/>
  <c r="AX301" i="9"/>
  <c r="AX317" i="9"/>
  <c r="AX333" i="9"/>
  <c r="AX349" i="9"/>
  <c r="EJ300" i="9"/>
  <c r="EJ316" i="9"/>
  <c r="EJ332" i="9"/>
  <c r="EJ348" i="9"/>
  <c r="DU300" i="9"/>
  <c r="DU316" i="9"/>
  <c r="DU332" i="9"/>
  <c r="DU348" i="9"/>
  <c r="DF300" i="9"/>
  <c r="DF316" i="9"/>
  <c r="DF332" i="9"/>
  <c r="DF348" i="9"/>
  <c r="CQ300" i="9"/>
  <c r="CQ316" i="9"/>
  <c r="CQ332" i="9"/>
  <c r="CQ348" i="9"/>
  <c r="CB300" i="9"/>
  <c r="CB316" i="9"/>
  <c r="CB332" i="9"/>
  <c r="CB348" i="9"/>
  <c r="BM300" i="9"/>
  <c r="BM316" i="9"/>
  <c r="BM332" i="9"/>
  <c r="BM348" i="9"/>
  <c r="AX300" i="9"/>
  <c r="AX316" i="9"/>
  <c r="AX332" i="9"/>
  <c r="AX348" i="9"/>
  <c r="EJ299" i="9"/>
  <c r="EJ315" i="9"/>
  <c r="EJ331" i="9"/>
  <c r="EJ347" i="9"/>
  <c r="DU299" i="9"/>
  <c r="DU315" i="9"/>
  <c r="DU331" i="9"/>
  <c r="DU347" i="9"/>
  <c r="DF299" i="9"/>
  <c r="DF315" i="9"/>
  <c r="DF331" i="9"/>
  <c r="DF347" i="9"/>
  <c r="CQ299" i="9"/>
  <c r="CQ315" i="9"/>
  <c r="CQ331" i="9"/>
  <c r="CQ347" i="9"/>
  <c r="CB299" i="9"/>
  <c r="CB315" i="9"/>
  <c r="CB331" i="9"/>
  <c r="CB347" i="9"/>
  <c r="BM299" i="9"/>
  <c r="BM315" i="9"/>
  <c r="BM331" i="9"/>
  <c r="BM347" i="9"/>
  <c r="AX299" i="9"/>
  <c r="AX315" i="9"/>
  <c r="AX331" i="9"/>
  <c r="AX347" i="9"/>
  <c r="EJ298" i="9"/>
  <c r="EJ314" i="9"/>
  <c r="EJ330" i="9"/>
  <c r="EJ346" i="9"/>
  <c r="DU298" i="9"/>
  <c r="DU314" i="9"/>
  <c r="DU330" i="9"/>
  <c r="DU346" i="9"/>
  <c r="DF298" i="9"/>
  <c r="DF314" i="9"/>
  <c r="DF330" i="9"/>
  <c r="DF346" i="9"/>
  <c r="CQ298" i="9"/>
  <c r="CQ314" i="9"/>
  <c r="CQ330" i="9"/>
  <c r="CQ346" i="9"/>
  <c r="CB298" i="9"/>
  <c r="CB314" i="9"/>
  <c r="CB330" i="9"/>
  <c r="CB346" i="9"/>
  <c r="BM298" i="9"/>
  <c r="BM314" i="9"/>
  <c r="BM330" i="9"/>
  <c r="BM346" i="9"/>
  <c r="AX298" i="9"/>
  <c r="AX314" i="9"/>
  <c r="AX330" i="9"/>
  <c r="AX346" i="9"/>
  <c r="EJ297" i="9"/>
  <c r="EJ313" i="9"/>
  <c r="EJ329" i="9"/>
  <c r="EJ345" i="9"/>
  <c r="DU297" i="9"/>
  <c r="DU313" i="9"/>
  <c r="DU329" i="9"/>
  <c r="DU345" i="9"/>
  <c r="DF297" i="9"/>
  <c r="DF313" i="9"/>
  <c r="DF329" i="9"/>
  <c r="DF345" i="9"/>
  <c r="CQ297" i="9"/>
  <c r="CQ313" i="9"/>
  <c r="CQ329" i="9"/>
  <c r="CQ345" i="9"/>
  <c r="CB297" i="9"/>
  <c r="CB313" i="9"/>
  <c r="CB329" i="9"/>
  <c r="CB345" i="9"/>
  <c r="BM297" i="9"/>
  <c r="BM313" i="9"/>
  <c r="BM329" i="9"/>
  <c r="BM345" i="9"/>
  <c r="AX297" i="9"/>
  <c r="AX313" i="9"/>
  <c r="AX329" i="9"/>
  <c r="AX345" i="9"/>
  <c r="EJ296" i="9"/>
  <c r="EJ312" i="9"/>
  <c r="EJ328" i="9"/>
  <c r="EJ344" i="9"/>
  <c r="DU296" i="9"/>
  <c r="DU312" i="9"/>
  <c r="DU328" i="9"/>
  <c r="DU344" i="9"/>
  <c r="DF296" i="9"/>
  <c r="DF312" i="9"/>
  <c r="DF328" i="9"/>
  <c r="DF344" i="9"/>
  <c r="CQ296" i="9"/>
  <c r="CQ312" i="9"/>
  <c r="CQ328" i="9"/>
  <c r="CQ344" i="9"/>
  <c r="CB296" i="9"/>
  <c r="CB312" i="9"/>
  <c r="CB328" i="9"/>
  <c r="CB344" i="9"/>
  <c r="BM296" i="9"/>
  <c r="BM312" i="9"/>
  <c r="BM328" i="9"/>
  <c r="BM344" i="9"/>
  <c r="AX296" i="9"/>
  <c r="AX312" i="9"/>
  <c r="AX328" i="9"/>
  <c r="AX344" i="9"/>
  <c r="EJ295" i="9"/>
  <c r="EJ311" i="9"/>
  <c r="EJ327" i="9"/>
  <c r="EJ343" i="9"/>
  <c r="DU295" i="9"/>
  <c r="DU311" i="9"/>
  <c r="DU327" i="9"/>
  <c r="DU343" i="9"/>
  <c r="DF295" i="9"/>
  <c r="DF311" i="9"/>
  <c r="DF327" i="9"/>
  <c r="DF343" i="9"/>
  <c r="CQ295" i="9"/>
  <c r="CQ311" i="9"/>
  <c r="CQ327" i="9"/>
  <c r="CQ343" i="9"/>
  <c r="CB295" i="9"/>
  <c r="CB311" i="9"/>
  <c r="CB327" i="9"/>
  <c r="CB343" i="9"/>
  <c r="BM295" i="9"/>
  <c r="BM311" i="9"/>
  <c r="BM327" i="9"/>
  <c r="BM343" i="9"/>
  <c r="AX295" i="9"/>
  <c r="AX311" i="9"/>
  <c r="AX327" i="9"/>
  <c r="AX343" i="9"/>
  <c r="EJ294" i="9"/>
  <c r="EJ310" i="9"/>
  <c r="EJ326" i="9"/>
  <c r="EJ342" i="9"/>
  <c r="DU294" i="9"/>
  <c r="DU310" i="9"/>
  <c r="DU326" i="9"/>
  <c r="DU342" i="9"/>
  <c r="DF294" i="9"/>
  <c r="DF310" i="9"/>
  <c r="DF326" i="9"/>
  <c r="DF342" i="9"/>
  <c r="CQ294" i="9"/>
  <c r="CQ310" i="9"/>
  <c r="CQ326" i="9"/>
  <c r="CQ342" i="9"/>
  <c r="CB294" i="9"/>
  <c r="CB310" i="9"/>
  <c r="CB326" i="9"/>
  <c r="CB342" i="9"/>
  <c r="BM294" i="9"/>
  <c r="BM310" i="9"/>
  <c r="BM326" i="9"/>
  <c r="BM342" i="9"/>
  <c r="AX294" i="9"/>
  <c r="AX310" i="9"/>
  <c r="AX326" i="9"/>
  <c r="AX342" i="9"/>
  <c r="EJ293" i="9"/>
  <c r="EJ309" i="9"/>
  <c r="EJ325" i="9"/>
  <c r="EJ341" i="9"/>
  <c r="DU293" i="9"/>
  <c r="DU309" i="9"/>
  <c r="DU325" i="9"/>
  <c r="DU341" i="9"/>
  <c r="DF293" i="9"/>
  <c r="DF309" i="9"/>
  <c r="DF325" i="9"/>
  <c r="DF341" i="9"/>
  <c r="CQ293" i="9"/>
  <c r="CQ309" i="9"/>
  <c r="CQ325" i="9"/>
  <c r="CQ341" i="9"/>
  <c r="CB293" i="9"/>
  <c r="CB309" i="9"/>
  <c r="CB325" i="9"/>
  <c r="CB341" i="9"/>
  <c r="BM293" i="9"/>
  <c r="BM309" i="9"/>
  <c r="BM325" i="9"/>
  <c r="BM341" i="9"/>
  <c r="AX293" i="9"/>
  <c r="AX309" i="9"/>
  <c r="AX325" i="9"/>
  <c r="AX341" i="9"/>
  <c r="EJ292" i="9"/>
  <c r="EJ308" i="9"/>
  <c r="EJ324" i="9"/>
  <c r="EJ340" i="9"/>
  <c r="DU292" i="9"/>
  <c r="DU308" i="9"/>
  <c r="DU324" i="9"/>
  <c r="DU340" i="9"/>
  <c r="DF292" i="9"/>
  <c r="DF308" i="9"/>
  <c r="DF324" i="9"/>
  <c r="DF340" i="9"/>
  <c r="CQ292" i="9"/>
  <c r="CQ308" i="9"/>
  <c r="CQ324" i="9"/>
  <c r="CQ340" i="9"/>
  <c r="CB292" i="9"/>
  <c r="CB308" i="9"/>
  <c r="CB324" i="9"/>
  <c r="CB340" i="9"/>
  <c r="BM292" i="9"/>
  <c r="BM308" i="9"/>
  <c r="BM324" i="9"/>
  <c r="BM340" i="9"/>
  <c r="AX292" i="9"/>
  <c r="AX308" i="9"/>
  <c r="AX324" i="9"/>
  <c r="AX340" i="9"/>
  <c r="EJ291" i="9"/>
  <c r="EJ307" i="9"/>
  <c r="EJ323" i="9"/>
  <c r="EJ339" i="9"/>
  <c r="DU291" i="9"/>
  <c r="DU307" i="9"/>
  <c r="DU323" i="9"/>
  <c r="DU339" i="9"/>
  <c r="DF291" i="9"/>
  <c r="DF307" i="9"/>
  <c r="DF323" i="9"/>
  <c r="DF339" i="9"/>
  <c r="CQ291" i="9"/>
  <c r="CQ307" i="9"/>
  <c r="CQ323" i="9"/>
  <c r="CQ339" i="9"/>
  <c r="CB291" i="9"/>
  <c r="CB307" i="9"/>
  <c r="CB323" i="9"/>
  <c r="CB339" i="9"/>
  <c r="BM291" i="9"/>
  <c r="BM307" i="9"/>
  <c r="BM323" i="9"/>
  <c r="BM339" i="9"/>
  <c r="AX291" i="9"/>
  <c r="AX307" i="9"/>
  <c r="AX323" i="9"/>
  <c r="AX339" i="9"/>
  <c r="EJ290" i="9"/>
  <c r="EJ306" i="9"/>
  <c r="EJ322" i="9"/>
  <c r="EJ338" i="9"/>
  <c r="DU290" i="9"/>
  <c r="DU306" i="9"/>
  <c r="DU322" i="9"/>
  <c r="DU338" i="9"/>
  <c r="DF290" i="9"/>
  <c r="DF306" i="9"/>
  <c r="DF322" i="9"/>
  <c r="DF338" i="9"/>
  <c r="CQ290" i="9"/>
  <c r="CQ306" i="9"/>
  <c r="CQ322" i="9"/>
  <c r="CQ338" i="9"/>
  <c r="CB290" i="9"/>
  <c r="CB306" i="9"/>
  <c r="CB322" i="9"/>
  <c r="CB338" i="9"/>
  <c r="BM290" i="9"/>
  <c r="BM306" i="9"/>
  <c r="BM322" i="9"/>
  <c r="BM338" i="9"/>
  <c r="AX290" i="9"/>
  <c r="AX306" i="9"/>
  <c r="AX322" i="9"/>
  <c r="AX338" i="9"/>
  <c r="BK212" i="9"/>
  <c r="CO212" i="9"/>
  <c r="BI212" i="9"/>
  <c r="CM212" i="9"/>
  <c r="DQ212" i="9"/>
  <c r="BH212" i="9"/>
  <c r="BW212" i="9"/>
  <c r="BG212" i="9"/>
  <c r="CK212" i="9"/>
  <c r="CK227" i="9"/>
  <c r="CK242" i="9"/>
  <c r="CK257" i="9"/>
  <c r="CK273" i="9"/>
  <c r="CK289" i="9"/>
  <c r="CK305" i="9"/>
  <c r="CK321" i="9"/>
  <c r="BF212" i="9"/>
  <c r="CJ212" i="9"/>
  <c r="BE212" i="9"/>
  <c r="CI212" i="9"/>
  <c r="DM212" i="9"/>
  <c r="BD212" i="9"/>
  <c r="BS212" i="9"/>
  <c r="BC212" i="9"/>
  <c r="CG212" i="9"/>
  <c r="CG227" i="9"/>
  <c r="CG242" i="9"/>
  <c r="CG257" i="9"/>
  <c r="CG273" i="9"/>
  <c r="CG289" i="9"/>
  <c r="CG305" i="9"/>
  <c r="CG321" i="9"/>
  <c r="BB212" i="9"/>
  <c r="CF212" i="9"/>
  <c r="BA212" i="9"/>
  <c r="CE212" i="9"/>
  <c r="DI212" i="9"/>
  <c r="AZ212" i="9"/>
  <c r="BO212" i="9"/>
  <c r="AY212" i="9"/>
  <c r="CC212" i="9"/>
  <c r="CC227" i="9"/>
  <c r="CC242" i="9"/>
  <c r="CC257" i="9"/>
  <c r="CC273" i="9"/>
  <c r="CC289" i="9"/>
  <c r="CC305" i="9"/>
  <c r="CC321" i="9"/>
  <c r="BZ212" i="9"/>
  <c r="DD212" i="9"/>
  <c r="BX212" i="9"/>
  <c r="DB212" i="9"/>
  <c r="BV212" i="9"/>
  <c r="BV227" i="9"/>
  <c r="BV242" i="9"/>
  <c r="BV257" i="9"/>
  <c r="BV273" i="9"/>
  <c r="BV289" i="9"/>
  <c r="BV305" i="9"/>
  <c r="BV321" i="9"/>
  <c r="BU212" i="9"/>
  <c r="CY212" i="9"/>
  <c r="BT212" i="9"/>
  <c r="CX212" i="9"/>
  <c r="BR212" i="9"/>
  <c r="BR227" i="9"/>
  <c r="BR242" i="9"/>
  <c r="BR257" i="9"/>
  <c r="BR273" i="9"/>
  <c r="BR289" i="9"/>
  <c r="BR305" i="9"/>
  <c r="BR321" i="9"/>
  <c r="BQ212" i="9"/>
  <c r="CU212" i="9"/>
  <c r="BP212" i="9"/>
  <c r="CT212" i="9"/>
  <c r="BN212" i="9"/>
  <c r="BN227" i="9"/>
  <c r="BN242" i="9"/>
  <c r="BN257" i="9"/>
  <c r="BN273" i="9"/>
  <c r="BN289" i="9"/>
  <c r="BN305" i="9"/>
  <c r="BN321" i="9"/>
  <c r="BZ227" i="9"/>
  <c r="BZ242" i="9"/>
  <c r="BZ257" i="9"/>
  <c r="BZ273" i="9"/>
  <c r="BZ289" i="9"/>
  <c r="BZ305" i="9"/>
  <c r="BZ321" i="9"/>
  <c r="BU227" i="9"/>
  <c r="BU242" i="9"/>
  <c r="BU257" i="9"/>
  <c r="BU273" i="9"/>
  <c r="BU289" i="9"/>
  <c r="BU305" i="9"/>
  <c r="BU321" i="9"/>
  <c r="BQ227" i="9"/>
  <c r="BQ242" i="9"/>
  <c r="BQ257" i="9"/>
  <c r="BQ273" i="9"/>
  <c r="BQ289" i="9"/>
  <c r="BQ305" i="9"/>
  <c r="BQ321" i="9"/>
  <c r="BK227" i="9"/>
  <c r="BK242" i="9"/>
  <c r="BK257" i="9"/>
  <c r="BK273" i="9"/>
  <c r="BK289" i="9"/>
  <c r="BK305" i="9"/>
  <c r="BK321" i="9"/>
  <c r="BI227" i="9"/>
  <c r="BI242" i="9"/>
  <c r="BI257" i="9"/>
  <c r="BI273" i="9"/>
  <c r="BI289" i="9"/>
  <c r="BI305" i="9"/>
  <c r="BI321" i="9"/>
  <c r="BH227" i="9"/>
  <c r="BH242" i="9"/>
  <c r="BH257" i="9"/>
  <c r="BH273" i="9"/>
  <c r="BH289" i="9"/>
  <c r="BH305" i="9"/>
  <c r="BH321" i="9"/>
  <c r="BG227" i="9"/>
  <c r="BG242" i="9"/>
  <c r="BG257" i="9"/>
  <c r="BG273" i="9"/>
  <c r="BG289" i="9"/>
  <c r="BG305" i="9"/>
  <c r="BG321" i="9"/>
  <c r="BF227" i="9"/>
  <c r="BF242" i="9"/>
  <c r="BF257" i="9"/>
  <c r="BF273" i="9"/>
  <c r="BF289" i="9"/>
  <c r="BF305" i="9"/>
  <c r="BF321" i="9"/>
  <c r="BE227" i="9"/>
  <c r="BE242" i="9"/>
  <c r="BE257" i="9"/>
  <c r="BE273" i="9"/>
  <c r="BE289" i="9"/>
  <c r="BE305" i="9"/>
  <c r="BE321" i="9"/>
  <c r="BD227" i="9"/>
  <c r="BD242" i="9"/>
  <c r="BD257" i="9"/>
  <c r="BD273" i="9"/>
  <c r="BD289" i="9"/>
  <c r="BD305" i="9"/>
  <c r="BD321" i="9"/>
  <c r="BC227" i="9"/>
  <c r="BC242" i="9"/>
  <c r="BC257" i="9"/>
  <c r="BC273" i="9"/>
  <c r="BC289" i="9"/>
  <c r="BC305" i="9"/>
  <c r="BC321" i="9"/>
  <c r="BB227" i="9"/>
  <c r="BB242" i="9"/>
  <c r="BB257" i="9"/>
  <c r="BB273" i="9"/>
  <c r="BB289" i="9"/>
  <c r="BB305" i="9"/>
  <c r="BB321" i="9"/>
  <c r="BA227" i="9"/>
  <c r="BA242" i="9"/>
  <c r="BA257" i="9"/>
  <c r="BA273" i="9"/>
  <c r="BA289" i="9"/>
  <c r="BA305" i="9"/>
  <c r="BA321" i="9"/>
  <c r="AZ227" i="9"/>
  <c r="AZ242" i="9"/>
  <c r="AZ257" i="9"/>
  <c r="AZ273" i="9"/>
  <c r="AZ289" i="9"/>
  <c r="AZ305" i="9"/>
  <c r="AZ321" i="9"/>
  <c r="AY227" i="9"/>
  <c r="AY242" i="9"/>
  <c r="AY257" i="9"/>
  <c r="AY273" i="9"/>
  <c r="AY289" i="9"/>
  <c r="AY305" i="9"/>
  <c r="AY321" i="9"/>
  <c r="AV242" i="9"/>
  <c r="AV257" i="9"/>
  <c r="AV273" i="9"/>
  <c r="AV289" i="9"/>
  <c r="AV305" i="9"/>
  <c r="AV321" i="9"/>
  <c r="BJ212" i="9"/>
  <c r="BY212" i="9"/>
  <c r="AT289" i="9"/>
  <c r="AT305" i="9"/>
  <c r="AS289" i="9"/>
  <c r="AS305" i="9"/>
  <c r="AR289" i="9"/>
  <c r="AR305" i="9"/>
  <c r="AQ289" i="9"/>
  <c r="AQ305" i="9"/>
  <c r="AP289" i="9"/>
  <c r="AP305" i="9"/>
  <c r="AO289" i="9"/>
  <c r="AO305" i="9"/>
  <c r="AN289" i="9"/>
  <c r="AN305" i="9"/>
  <c r="AM289" i="9"/>
  <c r="AM305" i="9"/>
  <c r="AL289" i="9"/>
  <c r="AL305" i="9"/>
  <c r="AK289" i="9"/>
  <c r="AK305" i="9"/>
  <c r="AJ289" i="9"/>
  <c r="AJ305" i="9"/>
  <c r="AT257" i="9"/>
  <c r="AS257" i="9"/>
  <c r="AR257" i="9"/>
  <c r="AQ257" i="9"/>
  <c r="AP257" i="9"/>
  <c r="AO257" i="9"/>
  <c r="AN257" i="9"/>
  <c r="AM257" i="9"/>
  <c r="AL257" i="9"/>
  <c r="AK257" i="9"/>
  <c r="AJ212" i="9"/>
  <c r="AJ257" i="9"/>
  <c r="T104" i="9"/>
  <c r="T119" i="9"/>
  <c r="T134" i="9"/>
  <c r="T148" i="9"/>
  <c r="T163" i="9"/>
  <c r="T178" i="9"/>
  <c r="T209" i="9"/>
  <c r="T102" i="9"/>
  <c r="T117" i="9"/>
  <c r="T132" i="9"/>
  <c r="T146" i="9"/>
  <c r="T161" i="9"/>
  <c r="T176" i="9"/>
  <c r="T207" i="9"/>
  <c r="T100" i="9"/>
  <c r="T115" i="9"/>
  <c r="T130" i="9"/>
  <c r="T144" i="9"/>
  <c r="T159" i="9"/>
  <c r="T174" i="9"/>
  <c r="T205" i="9"/>
  <c r="T98" i="9"/>
  <c r="T113" i="9"/>
  <c r="T128" i="9"/>
  <c r="T142" i="9"/>
  <c r="T157" i="9"/>
  <c r="T172" i="9"/>
  <c r="T203" i="9"/>
  <c r="T95" i="9"/>
  <c r="T110" i="9"/>
  <c r="T125" i="9"/>
  <c r="T140" i="9"/>
  <c r="T155" i="9"/>
  <c r="T170" i="9"/>
  <c r="T200" i="9"/>
  <c r="T94" i="9"/>
  <c r="T109" i="9"/>
  <c r="T124" i="9"/>
  <c r="T139" i="9"/>
  <c r="T154" i="9"/>
  <c r="T169" i="9"/>
  <c r="T199" i="9"/>
  <c r="T93" i="9"/>
  <c r="T108" i="9"/>
  <c r="T123" i="9"/>
  <c r="T138" i="9"/>
  <c r="T153" i="9"/>
  <c r="T168" i="9"/>
  <c r="T198" i="9"/>
  <c r="AT242" i="9"/>
  <c r="AS242" i="9"/>
  <c r="AR242" i="9"/>
  <c r="AQ242" i="9"/>
  <c r="AP242" i="9"/>
  <c r="AO242" i="9"/>
  <c r="AN242" i="9"/>
  <c r="AM242" i="9"/>
  <c r="AL242" i="9"/>
  <c r="AK242" i="9"/>
  <c r="AJ242" i="9"/>
  <c r="T105" i="9"/>
  <c r="T120" i="9"/>
  <c r="T135" i="9"/>
  <c r="T149" i="9"/>
  <c r="T164" i="9"/>
  <c r="T179" i="9"/>
  <c r="T210" i="9"/>
  <c r="Q187" i="9"/>
  <c r="Q186" i="9"/>
  <c r="AF105" i="9"/>
  <c r="AF120" i="9"/>
  <c r="AF135" i="9"/>
  <c r="AE105" i="9"/>
  <c r="AE120" i="9"/>
  <c r="AE135" i="9"/>
  <c r="AD105" i="9"/>
  <c r="AD120" i="9"/>
  <c r="AD135" i="9"/>
  <c r="AC105" i="9"/>
  <c r="AC120" i="9"/>
  <c r="AC135" i="9"/>
  <c r="AB105" i="9"/>
  <c r="AB120" i="9"/>
  <c r="AB135" i="9"/>
  <c r="AA105" i="9"/>
  <c r="AA120" i="9"/>
  <c r="AA135" i="9"/>
  <c r="Z105" i="9"/>
  <c r="Z120" i="9"/>
  <c r="Z135" i="9"/>
  <c r="Y105" i="9"/>
  <c r="Y120" i="9"/>
  <c r="Y135" i="9"/>
  <c r="X105" i="9"/>
  <c r="X120" i="9"/>
  <c r="X135" i="9"/>
  <c r="W105" i="9"/>
  <c r="W120" i="9"/>
  <c r="W135" i="9"/>
  <c r="V105" i="9"/>
  <c r="V120" i="9"/>
  <c r="V135" i="9"/>
  <c r="AF104" i="9"/>
  <c r="AF119" i="9"/>
  <c r="AF134" i="9"/>
  <c r="AF103" i="9"/>
  <c r="AF118" i="9"/>
  <c r="AF133" i="9"/>
  <c r="AF102" i="9"/>
  <c r="AF117" i="9"/>
  <c r="AF132" i="9"/>
  <c r="AF101" i="9"/>
  <c r="AF116" i="9"/>
  <c r="AF131" i="9"/>
  <c r="AF100" i="9"/>
  <c r="AF115" i="9"/>
  <c r="AF130" i="9"/>
  <c r="AF99" i="9"/>
  <c r="AF114" i="9"/>
  <c r="AF129" i="9"/>
  <c r="AF98" i="9"/>
  <c r="AF113" i="9"/>
  <c r="AF128" i="9"/>
  <c r="AF97" i="9"/>
  <c r="AF112" i="9"/>
  <c r="AF127" i="9"/>
  <c r="AF95" i="9"/>
  <c r="AF110" i="9"/>
  <c r="AF12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50" i="9"/>
  <c r="T165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AF96" i="9"/>
  <c r="AF111" i="9"/>
  <c r="AF126" i="9"/>
  <c r="AN68" i="9"/>
  <c r="AN69" i="9"/>
  <c r="AO69" i="9"/>
  <c r="AP69" i="9"/>
  <c r="AQ69" i="9"/>
  <c r="AR69" i="9"/>
  <c r="AS69" i="9"/>
  <c r="AT69" i="9"/>
  <c r="AU69" i="9"/>
  <c r="AN70" i="9"/>
  <c r="AN71" i="9"/>
  <c r="AO71" i="9"/>
  <c r="AP71" i="9"/>
  <c r="AQ71" i="9"/>
  <c r="AR71" i="9"/>
  <c r="AS71" i="9"/>
  <c r="AT71" i="9"/>
  <c r="AU71" i="9"/>
  <c r="AN72" i="9"/>
  <c r="AN73" i="9"/>
  <c r="AO73" i="9"/>
  <c r="AP73" i="9"/>
  <c r="AQ73" i="9"/>
  <c r="AR73" i="9"/>
  <c r="AS73" i="9"/>
  <c r="AT73" i="9"/>
  <c r="AU73" i="9"/>
  <c r="AN74" i="9"/>
  <c r="AN75" i="9"/>
  <c r="AO70" i="9"/>
  <c r="AO72" i="9"/>
  <c r="AO74" i="9"/>
  <c r="AO68" i="9"/>
  <c r="AO75" i="9"/>
  <c r="AP70" i="9"/>
  <c r="AP72" i="9"/>
  <c r="AP74" i="9"/>
  <c r="AP68" i="9"/>
  <c r="AP75" i="9"/>
  <c r="AQ70" i="9"/>
  <c r="AQ72" i="9"/>
  <c r="AQ74" i="9"/>
  <c r="AQ68" i="9"/>
  <c r="AQ75" i="9"/>
  <c r="AR70" i="9"/>
  <c r="AR72" i="9"/>
  <c r="AR74" i="9"/>
  <c r="AR68" i="9"/>
  <c r="AR75" i="9"/>
  <c r="AS70" i="9"/>
  <c r="AS72" i="9"/>
  <c r="AS74" i="9"/>
  <c r="AS68" i="9"/>
  <c r="AS75" i="9"/>
  <c r="AT70" i="9"/>
  <c r="AT72" i="9"/>
  <c r="AT74" i="9"/>
  <c r="AT68" i="9"/>
  <c r="AT75" i="9"/>
  <c r="AU75" i="9"/>
  <c r="AU74" i="9"/>
  <c r="AU72" i="9"/>
  <c r="AU70" i="9"/>
  <c r="AU68" i="9"/>
  <c r="AN63" i="9"/>
  <c r="AO63" i="9"/>
  <c r="AP63" i="9"/>
  <c r="AQ63" i="9"/>
  <c r="AR63" i="9"/>
  <c r="AS63" i="9"/>
  <c r="AT63" i="9"/>
  <c r="AU63" i="9"/>
  <c r="AU62" i="9"/>
  <c r="AM62" i="9"/>
  <c r="AL62" i="9"/>
  <c r="AK62" i="9"/>
  <c r="AU61" i="9"/>
  <c r="AU60" i="9"/>
  <c r="AM60" i="9"/>
  <c r="AL60" i="9"/>
  <c r="AE60" i="9"/>
  <c r="AD60" i="9"/>
  <c r="AC60" i="9"/>
  <c r="AB60" i="9"/>
  <c r="AA60" i="9"/>
  <c r="Z60" i="9"/>
  <c r="Y60" i="9"/>
  <c r="X60" i="9"/>
  <c r="W60" i="9"/>
  <c r="V60" i="9"/>
  <c r="AU59" i="9"/>
  <c r="AM59" i="9"/>
  <c r="AL59" i="9"/>
  <c r="AU58" i="9"/>
  <c r="AL58" i="9"/>
  <c r="AU57" i="9"/>
  <c r="AM57" i="9"/>
  <c r="AL57" i="9"/>
  <c r="AU56" i="9"/>
  <c r="AL56" i="9"/>
  <c r="BO62" i="9"/>
  <c r="BO61" i="9"/>
  <c r="BP60" i="9"/>
  <c r="BO60" i="9"/>
  <c r="BP59" i="9"/>
  <c r="BO59" i="9"/>
  <c r="BR58" i="9"/>
  <c r="BQ58" i="9"/>
  <c r="BP58" i="9"/>
  <c r="BO58" i="9"/>
  <c r="BR57" i="9"/>
  <c r="BQ57" i="9"/>
  <c r="BP57" i="9"/>
  <c r="BO57" i="9"/>
  <c r="BT56" i="9"/>
  <c r="BS56" i="9"/>
  <c r="BR56" i="9"/>
  <c r="BQ56" i="9"/>
  <c r="BP56" i="9"/>
  <c r="BO56" i="9"/>
  <c r="BU55" i="9"/>
  <c r="BT55" i="9"/>
  <c r="BS55" i="9"/>
  <c r="BR55" i="9"/>
  <c r="BQ55" i="9"/>
  <c r="BP55" i="9"/>
  <c r="BO55" i="9"/>
  <c r="BU54" i="9"/>
  <c r="BT54" i="9"/>
  <c r="BS54" i="9"/>
  <c r="BR54" i="9"/>
  <c r="BQ54" i="9"/>
  <c r="BP54" i="9"/>
  <c r="BO54" i="9"/>
  <c r="BW53" i="9"/>
  <c r="BV53" i="9"/>
  <c r="BU53" i="9"/>
  <c r="BT53" i="9"/>
  <c r="BS53" i="9"/>
  <c r="BR53" i="9"/>
  <c r="BQ53" i="9"/>
  <c r="BP53" i="9"/>
  <c r="BO53" i="9"/>
  <c r="BX52" i="9"/>
  <c r="BW52" i="9"/>
  <c r="BV52" i="9"/>
  <c r="BU52" i="9"/>
  <c r="BT52" i="9"/>
  <c r="BS52" i="9"/>
  <c r="BR52" i="9"/>
  <c r="BQ52" i="9"/>
  <c r="BP52" i="9"/>
  <c r="BO52" i="9"/>
  <c r="BO51" i="9"/>
  <c r="AV41" i="9"/>
  <c r="I18" i="9"/>
  <c r="L18" i="9"/>
  <c r="K18" i="9"/>
  <c r="J18" i="9"/>
  <c r="G18" i="9"/>
  <c r="H18" i="9"/>
  <c r="F18" i="9"/>
  <c r="D18" i="9"/>
  <c r="U32" i="9"/>
  <c r="AV28" i="9"/>
  <c r="M18" i="9"/>
  <c r="AV15" i="9"/>
  <c r="P11" i="9"/>
  <c r="O11" i="9"/>
  <c r="N11" i="9"/>
  <c r="L11" i="9"/>
  <c r="K11" i="9"/>
  <c r="J11" i="9"/>
  <c r="P9" i="9"/>
  <c r="O9" i="9"/>
  <c r="L9" i="9"/>
  <c r="K9" i="9"/>
  <c r="P8" i="9"/>
  <c r="O8" i="9"/>
  <c r="L8" i="9"/>
  <c r="K8" i="9"/>
  <c r="O7" i="9"/>
  <c r="K7" i="9"/>
  <c r="P6" i="9"/>
  <c r="O6" i="9"/>
  <c r="L6" i="9"/>
  <c r="K6" i="9"/>
  <c r="P5" i="9"/>
  <c r="O5" i="9"/>
  <c r="L5" i="9"/>
  <c r="K5" i="9"/>
  <c r="T32" i="2"/>
  <c r="AG231" i="9"/>
  <c r="CU227" i="9"/>
  <c r="CU242" i="9"/>
  <c r="CU257" i="9"/>
  <c r="CU273" i="9"/>
  <c r="CU289" i="9"/>
  <c r="CU305" i="9"/>
  <c r="CU321" i="9"/>
  <c r="DY212" i="9"/>
  <c r="DY227" i="9"/>
  <c r="DY242" i="9"/>
  <c r="DY257" i="9"/>
  <c r="DY273" i="9"/>
  <c r="DY289" i="9"/>
  <c r="DY305" i="9"/>
  <c r="DY321" i="9"/>
  <c r="CF227" i="9"/>
  <c r="CF242" i="9"/>
  <c r="CF257" i="9"/>
  <c r="CF273" i="9"/>
  <c r="CF289" i="9"/>
  <c r="CF305" i="9"/>
  <c r="CF321" i="9"/>
  <c r="DJ212" i="9"/>
  <c r="EQ212" i="9"/>
  <c r="EQ227" i="9"/>
  <c r="EQ242" i="9"/>
  <c r="EQ257" i="9"/>
  <c r="EQ273" i="9"/>
  <c r="EQ289" i="9"/>
  <c r="EQ305" i="9"/>
  <c r="EQ321" i="9"/>
  <c r="DM227" i="9"/>
  <c r="DM242" i="9"/>
  <c r="DM257" i="9"/>
  <c r="DM273" i="9"/>
  <c r="DM289" i="9"/>
  <c r="DM305" i="9"/>
  <c r="DM321" i="9"/>
  <c r="CO227" i="9"/>
  <c r="CO242" i="9"/>
  <c r="CO257" i="9"/>
  <c r="CO273" i="9"/>
  <c r="CO289" i="9"/>
  <c r="CO305" i="9"/>
  <c r="CO321" i="9"/>
  <c r="DS212" i="9"/>
  <c r="EH339" i="9"/>
  <c r="DY350" i="9"/>
  <c r="DZ350" i="9"/>
  <c r="EH350" i="9"/>
  <c r="EV334" i="9"/>
  <c r="EV318" i="9"/>
  <c r="AK350" i="9"/>
  <c r="AM350" i="9"/>
  <c r="BD350" i="9"/>
  <c r="BF350" i="9"/>
  <c r="BZ350" i="9"/>
  <c r="CI350" i="9"/>
  <c r="CV350" i="9"/>
  <c r="Y149" i="9" s="1"/>
  <c r="DS350" i="9"/>
  <c r="EE343" i="9"/>
  <c r="EF212" i="9"/>
  <c r="EF227" i="9"/>
  <c r="EF242" i="9"/>
  <c r="EF257" i="9"/>
  <c r="EF273" i="9"/>
  <c r="EF289" i="9"/>
  <c r="EF305" i="9"/>
  <c r="EF321" i="9"/>
  <c r="DB227" i="9"/>
  <c r="DB242" i="9"/>
  <c r="DB257" i="9"/>
  <c r="DB273" i="9"/>
  <c r="DB289" i="9"/>
  <c r="DB305" i="9"/>
  <c r="DB321" i="9"/>
  <c r="CS212" i="9"/>
  <c r="BO227" i="9"/>
  <c r="BO242" i="9"/>
  <c r="BO257" i="9"/>
  <c r="BO273" i="9"/>
  <c r="BO289" i="9"/>
  <c r="BO305" i="9"/>
  <c r="BO321" i="9"/>
  <c r="DA212" i="9"/>
  <c r="BW227" i="9"/>
  <c r="BW242" i="9"/>
  <c r="BW257" i="9"/>
  <c r="BW273" i="9"/>
  <c r="BW289" i="9"/>
  <c r="BW305" i="9"/>
  <c r="BW321" i="9"/>
  <c r="EM334" i="9"/>
  <c r="EM318" i="9"/>
  <c r="EO334" i="9"/>
  <c r="EO318" i="9"/>
  <c r="EQ334" i="9"/>
  <c r="EQ318" i="9"/>
  <c r="ES334" i="9"/>
  <c r="ES318" i="9"/>
  <c r="EU334" i="9"/>
  <c r="EU318" i="9"/>
  <c r="DD345" i="9"/>
  <c r="AZ350" i="9"/>
  <c r="BB350" i="9"/>
  <c r="BV350" i="9"/>
  <c r="CE350" i="9"/>
  <c r="DO350" i="9"/>
  <c r="ED346" i="9"/>
  <c r="ET346" i="9"/>
  <c r="EB212" i="9"/>
  <c r="EB227" i="9"/>
  <c r="EB242" i="9"/>
  <c r="EB257" i="9"/>
  <c r="EB273" i="9"/>
  <c r="EB289" i="9"/>
  <c r="EB305" i="9"/>
  <c r="EB321" i="9"/>
  <c r="CX227" i="9"/>
  <c r="CX242" i="9"/>
  <c r="CX257" i="9"/>
  <c r="CX273" i="9"/>
  <c r="CX289" i="9"/>
  <c r="CX305" i="9"/>
  <c r="CX321" i="9"/>
  <c r="DD227" i="9"/>
  <c r="DD242" i="9"/>
  <c r="DD257" i="9"/>
  <c r="DD273" i="9"/>
  <c r="DD289" i="9"/>
  <c r="DD305" i="9"/>
  <c r="DD321" i="9"/>
  <c r="EH212" i="9"/>
  <c r="EH227" i="9"/>
  <c r="EH242" i="9"/>
  <c r="EH257" i="9"/>
  <c r="EH273" i="9"/>
  <c r="EH289" i="9"/>
  <c r="EH305" i="9"/>
  <c r="EH321" i="9"/>
  <c r="EM212" i="9"/>
  <c r="EM227" i="9"/>
  <c r="EM242" i="9"/>
  <c r="EM257" i="9"/>
  <c r="EM273" i="9"/>
  <c r="EM289" i="9"/>
  <c r="EM305" i="9"/>
  <c r="EM321" i="9"/>
  <c r="DI227" i="9"/>
  <c r="DI242" i="9"/>
  <c r="DI257" i="9"/>
  <c r="DI273" i="9"/>
  <c r="DI289" i="9"/>
  <c r="DI305" i="9"/>
  <c r="DI321" i="9"/>
  <c r="CJ227" i="9"/>
  <c r="CJ242" i="9"/>
  <c r="CJ257" i="9"/>
  <c r="CJ273" i="9"/>
  <c r="CJ289" i="9"/>
  <c r="CJ305" i="9"/>
  <c r="CJ321" i="9"/>
  <c r="DN212" i="9"/>
  <c r="EU212" i="9"/>
  <c r="EU227" i="9"/>
  <c r="EU242" i="9"/>
  <c r="EU257" i="9"/>
  <c r="EU273" i="9"/>
  <c r="EU289" i="9"/>
  <c r="EU305" i="9"/>
  <c r="EU321" i="9"/>
  <c r="DQ227" i="9"/>
  <c r="DQ242" i="9"/>
  <c r="DQ257" i="9"/>
  <c r="DQ273" i="9"/>
  <c r="DQ289" i="9"/>
  <c r="DQ305" i="9"/>
  <c r="DQ321" i="9"/>
  <c r="EH340" i="9"/>
  <c r="EH342" i="9"/>
  <c r="EH344" i="9"/>
  <c r="EC350" i="9"/>
  <c r="EW350" i="9"/>
  <c r="DS345" i="9"/>
  <c r="AS350" i="9"/>
  <c r="BR350" i="9"/>
  <c r="DD350" i="9"/>
  <c r="DK350" i="9"/>
  <c r="ET342" i="9"/>
  <c r="EU343" i="9"/>
  <c r="ER346" i="9"/>
  <c r="BY227" i="9"/>
  <c r="BY242" i="9"/>
  <c r="BY257" i="9"/>
  <c r="BY273" i="9"/>
  <c r="BY289" i="9"/>
  <c r="BY305" i="9"/>
  <c r="BY321" i="9"/>
  <c r="DC212" i="9"/>
  <c r="DX212" i="9"/>
  <c r="DX227" i="9"/>
  <c r="DX242" i="9"/>
  <c r="DX257" i="9"/>
  <c r="DX273" i="9"/>
  <c r="DX289" i="9"/>
  <c r="DX305" i="9"/>
  <c r="DX321" i="9"/>
  <c r="CT227" i="9"/>
  <c r="CT242" i="9"/>
  <c r="CT257" i="9"/>
  <c r="CT273" i="9"/>
  <c r="CT289" i="9"/>
  <c r="CT305" i="9"/>
  <c r="CT321" i="9"/>
  <c r="CY227" i="9"/>
  <c r="CY242" i="9"/>
  <c r="CY257" i="9"/>
  <c r="CY273" i="9"/>
  <c r="CY289" i="9"/>
  <c r="CY305" i="9"/>
  <c r="CY321" i="9"/>
  <c r="EC212" i="9"/>
  <c r="EC227" i="9"/>
  <c r="EC242" i="9"/>
  <c r="EC257" i="9"/>
  <c r="EC273" i="9"/>
  <c r="EC289" i="9"/>
  <c r="EC305" i="9"/>
  <c r="EC321" i="9"/>
  <c r="CW212" i="9"/>
  <c r="BS227" i="9"/>
  <c r="BS242" i="9"/>
  <c r="BS257" i="9"/>
  <c r="BS273" i="9"/>
  <c r="BS289" i="9"/>
  <c r="BS305" i="9"/>
  <c r="BS321" i="9"/>
  <c r="EW339" i="9"/>
  <c r="EB350" i="9"/>
  <c r="EL334" i="9"/>
  <c r="EL318" i="9"/>
  <c r="EL350" i="9"/>
  <c r="EN334" i="9"/>
  <c r="EN318" i="9"/>
  <c r="EN350" i="9"/>
  <c r="EP334" i="9"/>
  <c r="EP318" i="9"/>
  <c r="EP350" i="9"/>
  <c r="ER334" i="9"/>
  <c r="ER318" i="9"/>
  <c r="ER350" i="9"/>
  <c r="ET334" i="9"/>
  <c r="ET318" i="9"/>
  <c r="ET350" i="9"/>
  <c r="AO350" i="9"/>
  <c r="AQ350" i="9"/>
  <c r="BH350" i="9"/>
  <c r="CM350" i="9"/>
  <c r="CZ350" i="9"/>
  <c r="AC149" i="9" s="1"/>
  <c r="EF342" i="9"/>
  <c r="ES343" i="9"/>
  <c r="EB346" i="9"/>
  <c r="EP346" i="9"/>
  <c r="BJ227" i="9"/>
  <c r="BJ242" i="9"/>
  <c r="BJ257" i="9"/>
  <c r="BJ273" i="9"/>
  <c r="BJ289" i="9"/>
  <c r="BJ305" i="9"/>
  <c r="BJ321" i="9"/>
  <c r="CN212" i="9"/>
  <c r="BP227" i="9"/>
  <c r="BP242" i="9"/>
  <c r="BP257" i="9"/>
  <c r="BP273" i="9"/>
  <c r="BP289" i="9"/>
  <c r="BP305" i="9"/>
  <c r="BP321" i="9"/>
  <c r="BT227" i="9"/>
  <c r="BT242" i="9"/>
  <c r="BT257" i="9"/>
  <c r="BT273" i="9"/>
  <c r="BT289" i="9"/>
  <c r="BT305" i="9"/>
  <c r="BT321" i="9"/>
  <c r="BX227" i="9"/>
  <c r="BX242" i="9"/>
  <c r="BX257" i="9"/>
  <c r="BX273" i="9"/>
  <c r="BX289" i="9"/>
  <c r="BX305" i="9"/>
  <c r="BX321" i="9"/>
  <c r="CE227" i="9"/>
  <c r="CE242" i="9"/>
  <c r="CE257" i="9"/>
  <c r="CE273" i="9"/>
  <c r="CE289" i="9"/>
  <c r="CE305" i="9"/>
  <c r="CE321" i="9"/>
  <c r="CI227" i="9"/>
  <c r="CI242" i="9"/>
  <c r="CI257" i="9"/>
  <c r="CI273" i="9"/>
  <c r="CI289" i="9"/>
  <c r="CI305" i="9"/>
  <c r="CI321" i="9"/>
  <c r="CM227" i="9"/>
  <c r="CM242" i="9"/>
  <c r="CM257" i="9"/>
  <c r="CM273" i="9"/>
  <c r="CM289" i="9"/>
  <c r="CM305" i="9"/>
  <c r="CM321" i="9"/>
  <c r="CR212" i="9"/>
  <c r="CV212" i="9"/>
  <c r="CZ212" i="9"/>
  <c r="DG212" i="9"/>
  <c r="CD212" i="9"/>
  <c r="DK212" i="9"/>
  <c r="CH212" i="9"/>
  <c r="DO212" i="9"/>
  <c r="CL212" i="9"/>
  <c r="AV350" i="9"/>
  <c r="CO350" i="9"/>
  <c r="DI350" i="9"/>
  <c r="W179" i="9" s="1"/>
  <c r="DM350" i="9"/>
  <c r="AA179" i="9" s="1"/>
  <c r="DQ350" i="9"/>
  <c r="AE179" i="9" s="1"/>
  <c r="BP350" i="9"/>
  <c r="BT350" i="9"/>
  <c r="BX350" i="9"/>
  <c r="CG350" i="9"/>
  <c r="CK350" i="9"/>
  <c r="CT350" i="9"/>
  <c r="W149" i="9" s="1"/>
  <c r="CX350" i="9"/>
  <c r="AA149" i="9" s="1"/>
  <c r="DB350" i="9"/>
  <c r="AE149" i="9" s="1"/>
  <c r="AG227" i="9"/>
  <c r="AV212" i="9"/>
  <c r="AF227" i="9"/>
  <c r="AU212" i="9"/>
  <c r="AD32" i="9"/>
  <c r="Z32" i="9"/>
  <c r="V32" i="9"/>
  <c r="T26" i="9"/>
  <c r="T56" i="9"/>
  <c r="T71" i="9"/>
  <c r="T86" i="9"/>
  <c r="T22" i="9"/>
  <c r="T52" i="9"/>
  <c r="T67" i="9"/>
  <c r="T82" i="9"/>
  <c r="T28" i="9"/>
  <c r="T58" i="9"/>
  <c r="T73" i="9"/>
  <c r="T88" i="9"/>
  <c r="T24" i="9"/>
  <c r="T54" i="9"/>
  <c r="T69" i="9"/>
  <c r="T84" i="9"/>
  <c r="ED349" i="9"/>
  <c r="EF348" i="9"/>
  <c r="ED345" i="9"/>
  <c r="EQ346" i="9"/>
  <c r="DZ349" i="9"/>
  <c r="EB348" i="9"/>
  <c r="EF343" i="9"/>
  <c r="T189" i="9"/>
  <c r="T204" i="9"/>
  <c r="T99" i="9"/>
  <c r="T114" i="9"/>
  <c r="T129" i="9"/>
  <c r="T143" i="9"/>
  <c r="T158" i="9"/>
  <c r="T173" i="9"/>
  <c r="DP212" i="9"/>
  <c r="CL227" i="9"/>
  <c r="CL242" i="9"/>
  <c r="CL257" i="9"/>
  <c r="CL273" i="9"/>
  <c r="CL289" i="9"/>
  <c r="CL305" i="9"/>
  <c r="CL321" i="9"/>
  <c r="DH212" i="9"/>
  <c r="CD227" i="9"/>
  <c r="CD242" i="9"/>
  <c r="CD257" i="9"/>
  <c r="CD273" i="9"/>
  <c r="CD289" i="9"/>
  <c r="CD305" i="9"/>
  <c r="CD321" i="9"/>
  <c r="DV212" i="9"/>
  <c r="DV227" i="9"/>
  <c r="DV242" i="9"/>
  <c r="DV257" i="9"/>
  <c r="DV273" i="9"/>
  <c r="DV289" i="9"/>
  <c r="DV305" i="9"/>
  <c r="DV321" i="9"/>
  <c r="CR227" i="9"/>
  <c r="CR242" i="9"/>
  <c r="CR257" i="9"/>
  <c r="CR273" i="9"/>
  <c r="CR289" i="9"/>
  <c r="CR305" i="9"/>
  <c r="CR321" i="9"/>
  <c r="ES349" i="9"/>
  <c r="EO349" i="9"/>
  <c r="ES348" i="9"/>
  <c r="EO348" i="9"/>
  <c r="EA346" i="9"/>
  <c r="ES345" i="9"/>
  <c r="EU344" i="9"/>
  <c r="CD350" i="9"/>
  <c r="DD348" i="9"/>
  <c r="BI350" i="9"/>
  <c r="EC345" i="9"/>
  <c r="ER344" i="9"/>
  <c r="AC179" i="9"/>
  <c r="AC164" i="9"/>
  <c r="CL350" i="9"/>
  <c r="AT350" i="9"/>
  <c r="EE212" i="9"/>
  <c r="EE227" i="9"/>
  <c r="EE242" i="9"/>
  <c r="EE257" i="9"/>
  <c r="EE273" i="9"/>
  <c r="EE289" i="9"/>
  <c r="EE305" i="9"/>
  <c r="EE321" i="9"/>
  <c r="DA227" i="9"/>
  <c r="DA242" i="9"/>
  <c r="DA257" i="9"/>
  <c r="DA273" i="9"/>
  <c r="DA289" i="9"/>
  <c r="DA305" i="9"/>
  <c r="DA321" i="9"/>
  <c r="ER347" i="9"/>
  <c r="EF347" i="9"/>
  <c r="EB347" i="9"/>
  <c r="BW350" i="9"/>
  <c r="BA350" i="9"/>
  <c r="AR350" i="9"/>
  <c r="AK225" i="9"/>
  <c r="AO225" i="9"/>
  <c r="AS225" i="9"/>
  <c r="AL225" i="9"/>
  <c r="AP225" i="9"/>
  <c r="AT225" i="9"/>
  <c r="AU216" i="9"/>
  <c r="AM225" i="9"/>
  <c r="AQ225" i="9"/>
  <c r="AU225" i="9"/>
  <c r="AV216" i="9"/>
  <c r="AN225" i="9"/>
  <c r="AR225" i="9"/>
  <c r="AV225" i="9"/>
  <c r="AK57" i="9"/>
  <c r="J6" i="9"/>
  <c r="N6" i="9"/>
  <c r="T193" i="9"/>
  <c r="T208" i="9"/>
  <c r="T103" i="9"/>
  <c r="T118" i="9"/>
  <c r="T133" i="9"/>
  <c r="T147" i="9"/>
  <c r="T162" i="9"/>
  <c r="T177" i="9"/>
  <c r="T187" i="9"/>
  <c r="T202" i="9"/>
  <c r="T97" i="9"/>
  <c r="T112" i="9"/>
  <c r="T127" i="9"/>
  <c r="T141" i="9"/>
  <c r="T156" i="9"/>
  <c r="T171" i="9"/>
  <c r="AU273" i="9"/>
  <c r="AU289" i="9"/>
  <c r="AU257" i="9"/>
  <c r="ES212" i="9"/>
  <c r="ES227" i="9"/>
  <c r="ES242" i="9"/>
  <c r="ES257" i="9"/>
  <c r="ES273" i="9"/>
  <c r="ES289" i="9"/>
  <c r="ES305" i="9"/>
  <c r="ES321" i="9"/>
  <c r="DO227" i="9"/>
  <c r="DO242" i="9"/>
  <c r="DO257" i="9"/>
  <c r="DO273" i="9"/>
  <c r="DO289" i="9"/>
  <c r="DO305" i="9"/>
  <c r="DO321" i="9"/>
  <c r="EK212" i="9"/>
  <c r="EK227" i="9"/>
  <c r="EK242" i="9"/>
  <c r="EK257" i="9"/>
  <c r="EK273" i="9"/>
  <c r="EK289" i="9"/>
  <c r="EK305" i="9"/>
  <c r="EK321" i="9"/>
  <c r="DG227" i="9"/>
  <c r="DG242" i="9"/>
  <c r="DG257" i="9"/>
  <c r="DG273" i="9"/>
  <c r="DG289" i="9"/>
  <c r="DG305" i="9"/>
  <c r="DG321" i="9"/>
  <c r="ED344" i="9"/>
  <c r="EF341" i="9"/>
  <c r="CJ350" i="9"/>
  <c r="AL350" i="9"/>
  <c r="DD347" i="9"/>
  <c r="DD346" i="9"/>
  <c r="EW349" i="9"/>
  <c r="EH347" i="9"/>
  <c r="EW345" i="9"/>
  <c r="EH343" i="9"/>
  <c r="Y179" i="9"/>
  <c r="Y164" i="9"/>
  <c r="DA350" i="9"/>
  <c r="AD149" i="9" s="1"/>
  <c r="CU350" i="9"/>
  <c r="X149" i="9" s="1"/>
  <c r="AP350" i="9"/>
  <c r="DD342" i="9"/>
  <c r="EH348" i="9"/>
  <c r="DN227" i="9"/>
  <c r="DN242" i="9"/>
  <c r="DN257" i="9"/>
  <c r="DN273" i="9"/>
  <c r="DN289" i="9"/>
  <c r="DN305" i="9"/>
  <c r="DN321" i="9"/>
  <c r="ER212" i="9"/>
  <c r="ER227" i="9"/>
  <c r="ER242" i="9"/>
  <c r="ER257" i="9"/>
  <c r="ER273" i="9"/>
  <c r="ER289" i="9"/>
  <c r="ER305" i="9"/>
  <c r="ER321" i="9"/>
  <c r="EE349" i="9"/>
  <c r="EA349" i="9"/>
  <c r="EE348" i="9"/>
  <c r="EA348" i="9"/>
  <c r="EF346" i="9"/>
  <c r="DL350" i="9"/>
  <c r="Z164" i="9" s="1"/>
  <c r="BG350" i="9"/>
  <c r="ES350" i="9"/>
  <c r="EO350" i="9"/>
  <c r="DJ350" i="9"/>
  <c r="X179" i="9" s="1"/>
  <c r="CS350" i="9"/>
  <c r="V149" i="9" s="1"/>
  <c r="BK350" i="9"/>
  <c r="DS343" i="9"/>
  <c r="DD340" i="9"/>
  <c r="EW348" i="9"/>
  <c r="EW346" i="9"/>
  <c r="EW344" i="9"/>
  <c r="EW342" i="9"/>
  <c r="T191" i="9"/>
  <c r="T206" i="9"/>
  <c r="T101" i="9"/>
  <c r="T116" i="9"/>
  <c r="T131" i="9"/>
  <c r="T145" i="9"/>
  <c r="T160" i="9"/>
  <c r="T175" i="9"/>
  <c r="DL212" i="9"/>
  <c r="CH227" i="9"/>
  <c r="CH242" i="9"/>
  <c r="CH257" i="9"/>
  <c r="CH273" i="9"/>
  <c r="CH289" i="9"/>
  <c r="CH305" i="9"/>
  <c r="CH321" i="9"/>
  <c r="ED212" i="9"/>
  <c r="ED227" i="9"/>
  <c r="ED242" i="9"/>
  <c r="ED257" i="9"/>
  <c r="ED273" i="9"/>
  <c r="ED289" i="9"/>
  <c r="ED305" i="9"/>
  <c r="ED321" i="9"/>
  <c r="CZ227" i="9"/>
  <c r="CZ242" i="9"/>
  <c r="CZ257" i="9"/>
  <c r="CZ273" i="9"/>
  <c r="CZ289" i="9"/>
  <c r="CZ305" i="9"/>
  <c r="CZ321" i="9"/>
  <c r="EU349" i="9"/>
  <c r="EQ349" i="9"/>
  <c r="EM349" i="9"/>
  <c r="EU348" i="9"/>
  <c r="EQ348" i="9"/>
  <c r="EU345" i="9"/>
  <c r="EQ345" i="9"/>
  <c r="EA212" i="9"/>
  <c r="EA227" i="9"/>
  <c r="EA242" i="9"/>
  <c r="EA257" i="9"/>
  <c r="EA273" i="9"/>
  <c r="EA289" i="9"/>
  <c r="EA305" i="9"/>
  <c r="EA321" i="9"/>
  <c r="CW227" i="9"/>
  <c r="CW242" i="9"/>
  <c r="CW257" i="9"/>
  <c r="CW273" i="9"/>
  <c r="CW289" i="9"/>
  <c r="CW305" i="9"/>
  <c r="CW321" i="9"/>
  <c r="DH350" i="9"/>
  <c r="V164" i="9" s="1"/>
  <c r="BO350" i="9"/>
  <c r="EE345" i="9"/>
  <c r="ET344" i="9"/>
  <c r="BS350" i="9"/>
  <c r="DS347" i="9"/>
  <c r="DS346" i="9"/>
  <c r="DS340" i="9"/>
  <c r="DW212" i="9"/>
  <c r="DW227" i="9"/>
  <c r="DW242" i="9"/>
  <c r="DW257" i="9"/>
  <c r="DW273" i="9"/>
  <c r="DW289" i="9"/>
  <c r="DW305" i="9"/>
  <c r="DW321" i="9"/>
  <c r="CS227" i="9"/>
  <c r="CS242" i="9"/>
  <c r="CS257" i="9"/>
  <c r="CS273" i="9"/>
  <c r="CS289" i="9"/>
  <c r="CS305" i="9"/>
  <c r="CS321" i="9"/>
  <c r="ET347" i="9"/>
  <c r="EP347" i="9"/>
  <c r="ED347" i="9"/>
  <c r="DZ347" i="9"/>
  <c r="DP350" i="9"/>
  <c r="DS348" i="9"/>
  <c r="DS227" i="9"/>
  <c r="DS242" i="9"/>
  <c r="DS257" i="9"/>
  <c r="DS273" i="9"/>
  <c r="DS289" i="9"/>
  <c r="DS305" i="9"/>
  <c r="DS321" i="9"/>
  <c r="EW212" i="9"/>
  <c r="EW227" i="9"/>
  <c r="EW242" i="9"/>
  <c r="EW257" i="9"/>
  <c r="EW273" i="9"/>
  <c r="EW289" i="9"/>
  <c r="EW305" i="9"/>
  <c r="EW321" i="9"/>
  <c r="DJ227" i="9"/>
  <c r="DJ242" i="9"/>
  <c r="DJ257" i="9"/>
  <c r="DJ273" i="9"/>
  <c r="DJ289" i="9"/>
  <c r="DJ305" i="9"/>
  <c r="DJ321" i="9"/>
  <c r="EN212" i="9"/>
  <c r="EN227" i="9"/>
  <c r="EN242" i="9"/>
  <c r="EN257" i="9"/>
  <c r="EN273" i="9"/>
  <c r="EN289" i="9"/>
  <c r="EN305" i="9"/>
  <c r="EN321" i="9"/>
  <c r="AE164" i="9"/>
  <c r="EO212" i="9"/>
  <c r="EO227" i="9"/>
  <c r="EO242" i="9"/>
  <c r="EO257" i="9"/>
  <c r="EO273" i="9"/>
  <c r="EO289" i="9"/>
  <c r="EO305" i="9"/>
  <c r="EO321" i="9"/>
  <c r="DK227" i="9"/>
  <c r="DK242" i="9"/>
  <c r="DK257" i="9"/>
  <c r="DK273" i="9"/>
  <c r="DK289" i="9"/>
  <c r="DK305" i="9"/>
  <c r="DK321" i="9"/>
  <c r="DZ212" i="9"/>
  <c r="DZ227" i="9"/>
  <c r="DZ242" i="9"/>
  <c r="DZ257" i="9"/>
  <c r="DZ273" i="9"/>
  <c r="DZ289" i="9"/>
  <c r="DZ305" i="9"/>
  <c r="DZ321" i="9"/>
  <c r="CV227" i="9"/>
  <c r="CV242" i="9"/>
  <c r="CV257" i="9"/>
  <c r="CV273" i="9"/>
  <c r="CV289" i="9"/>
  <c r="CV305" i="9"/>
  <c r="CV321" i="9"/>
  <c r="DR212" i="9"/>
  <c r="CN227" i="9"/>
  <c r="CN242" i="9"/>
  <c r="CN257" i="9"/>
  <c r="CN273" i="9"/>
  <c r="CN289" i="9"/>
  <c r="CN305" i="9"/>
  <c r="CN321" i="9"/>
  <c r="EF344" i="9"/>
  <c r="DN350" i="9"/>
  <c r="AB179" i="9" s="1"/>
  <c r="CW350" i="9"/>
  <c r="Z149" i="9" s="1"/>
  <c r="BU350" i="9"/>
  <c r="BE350" i="9"/>
  <c r="EH349" i="9"/>
  <c r="EW347" i="9"/>
  <c r="EH345" i="9"/>
  <c r="EW343" i="9"/>
  <c r="DC227" i="9"/>
  <c r="DC242" i="9"/>
  <c r="DC257" i="9"/>
  <c r="DC273" i="9"/>
  <c r="DC289" i="9"/>
  <c r="DC305" i="9"/>
  <c r="DC321" i="9"/>
  <c r="EG212" i="9"/>
  <c r="EG227" i="9"/>
  <c r="EG242" i="9"/>
  <c r="EG257" i="9"/>
  <c r="EG273" i="9"/>
  <c r="EG289" i="9"/>
  <c r="EG305" i="9"/>
  <c r="EG321" i="9"/>
  <c r="CH350" i="9"/>
  <c r="BC350" i="9"/>
  <c r="DS342" i="9"/>
  <c r="EH346" i="9"/>
  <c r="EC349" i="9"/>
  <c r="DY349" i="9"/>
  <c r="EC348" i="9"/>
  <c r="DY348" i="9"/>
  <c r="CY350" i="9"/>
  <c r="AB149" i="9" s="1"/>
  <c r="AN350" i="9"/>
  <c r="EU350" i="9"/>
  <c r="EQ350" i="9"/>
  <c r="EM350" i="9"/>
  <c r="CF350" i="9"/>
  <c r="BQ350" i="9"/>
  <c r="DD343" i="9"/>
  <c r="EW340" i="9"/>
  <c r="AD179" i="9"/>
  <c r="AD164" i="9"/>
  <c r="V179" i="9"/>
  <c r="EO347" i="9"/>
  <c r="EL212" i="9"/>
  <c r="EL227" i="9"/>
  <c r="EL242" i="9"/>
  <c r="EL257" i="9"/>
  <c r="EL273" i="9"/>
  <c r="EL289" i="9"/>
  <c r="EL305" i="9"/>
  <c r="EL321" i="9"/>
  <c r="DH227" i="9"/>
  <c r="DH242" i="9"/>
  <c r="DH257" i="9"/>
  <c r="DH273" i="9"/>
  <c r="DH289" i="9"/>
  <c r="DH305" i="9"/>
  <c r="DH321" i="9"/>
  <c r="ED343" i="9"/>
  <c r="ER345" i="9"/>
  <c r="EP348" i="9"/>
  <c r="ET345" i="9"/>
  <c r="EP349" i="9"/>
  <c r="EA347" i="9"/>
  <c r="BK225" i="9"/>
  <c r="BJ240" i="9"/>
  <c r="BG225" i="9"/>
  <c r="BF240" i="9"/>
  <c r="BC225" i="9"/>
  <c r="BB240" i="9"/>
  <c r="AK58" i="9"/>
  <c r="BK240" i="9"/>
  <c r="BH225" i="9"/>
  <c r="BG240" i="9"/>
  <c r="BD225" i="9"/>
  <c r="BC240" i="9"/>
  <c r="AZ225" i="9"/>
  <c r="BI225" i="9"/>
  <c r="BH240" i="9"/>
  <c r="BE225" i="9"/>
  <c r="BD240" i="9"/>
  <c r="BA225" i="9"/>
  <c r="AZ240" i="9"/>
  <c r="J7" i="9"/>
  <c r="BJ225" i="9"/>
  <c r="BI240" i="9"/>
  <c r="BF225" i="9"/>
  <c r="BE240" i="9"/>
  <c r="BB225" i="9"/>
  <c r="BA240" i="9"/>
  <c r="N7" i="9"/>
  <c r="EP212" i="9"/>
  <c r="EP227" i="9"/>
  <c r="EP242" i="9"/>
  <c r="EP257" i="9"/>
  <c r="EP273" i="9"/>
  <c r="EP289" i="9"/>
  <c r="EP305" i="9"/>
  <c r="EP321" i="9"/>
  <c r="DL227" i="9"/>
  <c r="DL242" i="9"/>
  <c r="DL257" i="9"/>
  <c r="DL273" i="9"/>
  <c r="DL289" i="9"/>
  <c r="DL305" i="9"/>
  <c r="DL321" i="9"/>
  <c r="DS349" i="9"/>
  <c r="EU346" i="9"/>
  <c r="EN348" i="9"/>
  <c r="EN349" i="9"/>
  <c r="DS344" i="9"/>
  <c r="ES347" i="9"/>
  <c r="EU341" i="9"/>
  <c r="ET349" i="9"/>
  <c r="EB345" i="9"/>
  <c r="ED348" i="9"/>
  <c r="EB349" i="9"/>
  <c r="DD344" i="9"/>
  <c r="EC344" i="9"/>
  <c r="ET348" i="9"/>
  <c r="EV212" i="9"/>
  <c r="EV227" i="9"/>
  <c r="EV242" i="9"/>
  <c r="EV257" i="9"/>
  <c r="EV273" i="9"/>
  <c r="EV289" i="9"/>
  <c r="EV305" i="9"/>
  <c r="EV321" i="9"/>
  <c r="DR227" i="9"/>
  <c r="DR242" i="9"/>
  <c r="DR257" i="9"/>
  <c r="DR273" i="9"/>
  <c r="DR289" i="9"/>
  <c r="DR305" i="9"/>
  <c r="DR321" i="9"/>
  <c r="Z179" i="9"/>
  <c r="EU342" i="9"/>
  <c r="ER348" i="9"/>
  <c r="ER349" i="9"/>
  <c r="ET212" i="9"/>
  <c r="ET227" i="9"/>
  <c r="ET242" i="9"/>
  <c r="ET257" i="9"/>
  <c r="ET273" i="9"/>
  <c r="ET289" i="9"/>
  <c r="ET305" i="9"/>
  <c r="ET321" i="9"/>
  <c r="DP227" i="9"/>
  <c r="DP242" i="9"/>
  <c r="DP257" i="9"/>
  <c r="DP273" i="9"/>
  <c r="DP289" i="9"/>
  <c r="DP305" i="9"/>
  <c r="DP321" i="9"/>
  <c r="ES346" i="9"/>
  <c r="EF345" i="9"/>
  <c r="EF349" i="9"/>
  <c r="EU347" i="9"/>
  <c r="ET343" i="9"/>
  <c r="ES344" i="9"/>
  <c r="EE342" i="9"/>
  <c r="AU321" i="9"/>
  <c r="AU305" i="9"/>
  <c r="EC347" i="9"/>
  <c r="EC346" i="9"/>
  <c r="EE344" i="9"/>
  <c r="DZ348" i="9"/>
  <c r="DX349" i="9"/>
  <c r="EE346" i="9"/>
  <c r="EE347" i="9"/>
  <c r="DD349" i="9"/>
  <c r="EQ347" i="9"/>
  <c r="BR240" i="9"/>
  <c r="BT240" i="9"/>
  <c r="CO225" i="9"/>
  <c r="CN240" i="9"/>
  <c r="CK225" i="9"/>
  <c r="CJ240" i="9"/>
  <c r="CG225" i="9"/>
  <c r="CF240" i="9"/>
  <c r="CO240" i="9"/>
  <c r="CL225" i="9"/>
  <c r="CK240" i="9"/>
  <c r="CH225" i="9"/>
  <c r="CG240" i="9"/>
  <c r="CD225" i="9"/>
  <c r="CM225" i="9"/>
  <c r="CL240" i="9"/>
  <c r="CI225" i="9"/>
  <c r="CH240" i="9"/>
  <c r="CE225" i="9"/>
  <c r="CD240" i="9"/>
  <c r="AK60" i="9"/>
  <c r="J9" i="9"/>
  <c r="CN225" i="9"/>
  <c r="CM240" i="9"/>
  <c r="CJ225" i="9"/>
  <c r="CI240" i="9"/>
  <c r="CF225" i="9"/>
  <c r="CE240" i="9"/>
  <c r="N9" i="9"/>
  <c r="AK61" i="9"/>
  <c r="J10" i="9"/>
  <c r="N10" i="9"/>
  <c r="J2" i="9"/>
  <c r="K2" i="9"/>
  <c r="I2" i="9"/>
  <c r="L2" i="9"/>
  <c r="Q7" i="9"/>
  <c r="Q8" i="9"/>
  <c r="Q11" i="9"/>
  <c r="Q6" i="9"/>
  <c r="Q10" i="9"/>
  <c r="Q5" i="9"/>
  <c r="Q9" i="9"/>
  <c r="T74" i="1"/>
  <c r="T76" i="1"/>
  <c r="T73" i="1"/>
  <c r="T75" i="1"/>
  <c r="AB46" i="16"/>
  <c r="U42" i="16"/>
  <c r="B9" i="1"/>
  <c r="Y149" i="16"/>
  <c r="W150" i="16"/>
  <c r="W149" i="16"/>
  <c r="Y106" i="16"/>
  <c r="AB106" i="16"/>
  <c r="U153" i="16"/>
  <c r="V198" i="16"/>
  <c r="U62" i="16"/>
  <c r="V104" i="16"/>
  <c r="AC50" i="16"/>
  <c r="Z48" i="16"/>
  <c r="AA112" i="16"/>
  <c r="X192" i="16"/>
  <c r="X194" i="16"/>
  <c r="W194" i="16"/>
  <c r="X154" i="16"/>
  <c r="AA155" i="16"/>
  <c r="Y153" i="16"/>
  <c r="W105" i="16"/>
  <c r="U105" i="16"/>
  <c r="X104" i="16"/>
  <c r="W45" i="16"/>
  <c r="V52" i="16"/>
  <c r="U191" i="16"/>
  <c r="Z70" i="16"/>
  <c r="Y168" i="16"/>
  <c r="U172" i="16"/>
  <c r="U169" i="16"/>
  <c r="Y127" i="16"/>
  <c r="W128" i="16"/>
  <c r="AA114" i="16"/>
  <c r="Y72" i="16"/>
  <c r="AB72" i="16"/>
  <c r="V71" i="16"/>
  <c r="Z72" i="16"/>
  <c r="AA51" i="16"/>
  <c r="AB169" i="16"/>
  <c r="AB69" i="16"/>
  <c r="V172" i="16"/>
  <c r="AC174" i="16"/>
  <c r="V173" i="16"/>
  <c r="V130" i="16"/>
  <c r="W132" i="16"/>
  <c r="W129" i="16"/>
  <c r="AB85" i="16"/>
  <c r="AA85" i="16"/>
  <c r="Y84" i="16"/>
  <c r="AC134" i="16"/>
  <c r="AB170" i="16"/>
  <c r="W146" i="16"/>
  <c r="AC93" i="16"/>
  <c r="U152" i="16"/>
  <c r="W153" i="16"/>
  <c r="W152" i="16"/>
  <c r="U108" i="16"/>
  <c r="X108" i="16"/>
  <c r="AC104" i="16"/>
  <c r="Y63" i="16"/>
  <c r="AB63" i="16"/>
  <c r="X62" i="16"/>
  <c r="Y105" i="16"/>
  <c r="Y49" i="16"/>
  <c r="U133" i="16"/>
  <c r="W64" i="16"/>
  <c r="W167" i="16"/>
  <c r="V169" i="16"/>
  <c r="AC167" i="16"/>
  <c r="V126" i="16"/>
  <c r="AC126" i="16"/>
  <c r="V113" i="16"/>
  <c r="X71" i="16"/>
  <c r="W71" i="16"/>
  <c r="U70" i="16"/>
  <c r="W69" i="16"/>
  <c r="Z43" i="16"/>
  <c r="AA134" i="16"/>
  <c r="AA49" i="16"/>
  <c r="U92" i="16"/>
  <c r="W133" i="16"/>
  <c r="AA169" i="16"/>
  <c r="AA72" i="16"/>
  <c r="W112" i="16"/>
  <c r="X111" i="16"/>
  <c r="AA150" i="16"/>
  <c r="U66" i="16"/>
  <c r="V166" i="16"/>
  <c r="Z108" i="16"/>
  <c r="U44" i="16"/>
  <c r="X43" i="16"/>
  <c r="AC196" i="16"/>
  <c r="AB198" i="16"/>
  <c r="AC197" i="16"/>
  <c r="Z196" i="16"/>
  <c r="V196" i="16"/>
  <c r="U188" i="16"/>
  <c r="Z129" i="16"/>
  <c r="V129" i="16"/>
  <c r="AC132" i="16"/>
  <c r="AC71" i="16"/>
  <c r="Z91" i="16"/>
  <c r="Y194" i="16"/>
  <c r="Z87" i="16"/>
  <c r="X188" i="16"/>
  <c r="AC189" i="16"/>
  <c r="X189" i="16"/>
  <c r="AC135" i="16"/>
  <c r="AC136" i="16"/>
  <c r="W135" i="16"/>
  <c r="U91" i="16"/>
  <c r="X91" i="16"/>
  <c r="V90" i="16"/>
  <c r="W87" i="16"/>
  <c r="Z44" i="16"/>
  <c r="AA198" i="16"/>
  <c r="AA86" i="16"/>
  <c r="Y156" i="16"/>
  <c r="AB166" i="16"/>
  <c r="AA156" i="16"/>
  <c r="X113" i="16"/>
  <c r="AA113" i="16"/>
  <c r="AB110" i="16"/>
  <c r="AC68" i="16"/>
  <c r="U69" i="16"/>
  <c r="Z66" i="16"/>
  <c r="AA50" i="16"/>
  <c r="V50" i="16"/>
  <c r="AB111" i="16"/>
  <c r="AB49" i="16"/>
  <c r="U168" i="16"/>
  <c r="X170" i="16"/>
  <c r="AA168" i="16"/>
  <c r="U127" i="16"/>
  <c r="AB127" i="16"/>
  <c r="W114" i="16"/>
  <c r="U72" i="16"/>
  <c r="X72" i="16"/>
  <c r="AC70" i="16"/>
  <c r="U71" i="16"/>
  <c r="U52" i="16"/>
  <c r="AA93" i="16"/>
  <c r="Y198" i="16"/>
  <c r="AA147" i="16"/>
  <c r="Y148" i="16"/>
  <c r="Y147" i="16"/>
  <c r="AA104" i="16"/>
  <c r="AC192" i="16"/>
  <c r="Y134" i="16"/>
  <c r="Z168" i="16"/>
  <c r="V51" i="16"/>
  <c r="AA87" i="16"/>
  <c r="X167" i="16"/>
  <c r="Z189" i="16"/>
  <c r="AB107" i="16"/>
  <c r="Y52" i="16"/>
  <c r="V155" i="16"/>
  <c r="X156" i="16"/>
  <c r="X155" i="16"/>
  <c r="U112" i="16"/>
  <c r="X112" i="16"/>
  <c r="W108" i="16"/>
  <c r="AB66" i="16"/>
  <c r="AA66" i="16"/>
  <c r="Y65" i="16"/>
  <c r="U48" i="16"/>
  <c r="Z50" i="16"/>
  <c r="AB167" i="16"/>
  <c r="V189" i="16"/>
  <c r="W91" i="16"/>
  <c r="W134" i="16"/>
  <c r="W173" i="16"/>
  <c r="W92" i="16"/>
  <c r="W70" i="16"/>
  <c r="W111" i="16"/>
  <c r="AA149" i="16"/>
  <c r="U194" i="16"/>
  <c r="Y48" i="16"/>
  <c r="U43" i="16"/>
  <c r="AA46" i="16"/>
  <c r="AB192" i="16"/>
  <c r="AB194" i="16"/>
  <c r="AA194" i="16"/>
  <c r="V156" i="16"/>
  <c r="Z166" i="16"/>
  <c r="W155" i="16"/>
  <c r="Z106" i="16"/>
  <c r="AC105" i="16"/>
  <c r="AA105" i="16"/>
  <c r="Z46" i="16"/>
  <c r="W62" i="16"/>
  <c r="Z195" i="16"/>
  <c r="V108" i="16"/>
  <c r="X173" i="16"/>
  <c r="AA175" i="16"/>
  <c r="X174" i="16"/>
  <c r="X132" i="16"/>
  <c r="V133" i="16"/>
  <c r="X130" i="16"/>
  <c r="Y86" i="16"/>
  <c r="AB86" i="16"/>
  <c r="V85" i="16"/>
  <c r="U45" i="16"/>
  <c r="AA44" i="16"/>
  <c r="Y167" i="16"/>
  <c r="Y71" i="16"/>
  <c r="AC152" i="16"/>
  <c r="V154" i="16"/>
  <c r="V153" i="16"/>
  <c r="AC108" i="16"/>
  <c r="U110" i="16"/>
  <c r="Z105" i="16"/>
  <c r="V64" i="16"/>
  <c r="Y64" i="16"/>
  <c r="W63" i="16"/>
  <c r="Y45" i="16"/>
  <c r="Z42" i="16"/>
  <c r="Y126" i="16"/>
  <c r="AA69" i="16"/>
  <c r="U156" i="16"/>
  <c r="X166" i="16"/>
  <c r="W156" i="16"/>
  <c r="AC112" i="16"/>
  <c r="W113" i="16"/>
  <c r="X110" i="16"/>
  <c r="Y68" i="16"/>
  <c r="AB68" i="16"/>
  <c r="V66" i="16"/>
  <c r="X49" i="16"/>
  <c r="W46" i="16"/>
  <c r="Y107" i="16"/>
  <c r="W195" i="16"/>
  <c r="AB196" i="16"/>
  <c r="W196" i="16"/>
  <c r="W176" i="16"/>
  <c r="AC173" i="16"/>
  <c r="W172" i="16"/>
  <c r="U113" i="16"/>
  <c r="Y111" i="16"/>
  <c r="V112" i="16"/>
  <c r="Z63" i="16"/>
  <c r="AB84" i="16"/>
  <c r="AA154" i="16"/>
  <c r="AA70" i="16"/>
  <c r="E9" i="1"/>
  <c r="AB150" i="16"/>
  <c r="AB152" i="16"/>
  <c r="Z150" i="16"/>
  <c r="Z107" i="16"/>
  <c r="AC107" i="16"/>
  <c r="Y104" i="16"/>
  <c r="U63" i="16"/>
  <c r="X63" i="16"/>
  <c r="U173" i="16"/>
  <c r="X89" i="16"/>
  <c r="W51" i="16"/>
  <c r="U132" i="16"/>
  <c r="AA190" i="16"/>
  <c r="Y113" i="16"/>
  <c r="Z132" i="16"/>
  <c r="W170" i="16"/>
  <c r="U46" i="16"/>
  <c r="V70" i="16"/>
  <c r="X107" i="16"/>
  <c r="AC106" i="16"/>
  <c r="X169" i="16"/>
  <c r="W198" i="16"/>
  <c r="X44" i="16"/>
  <c r="W42" i="16"/>
  <c r="AB188" i="16"/>
  <c r="W190" i="16"/>
  <c r="AB189" i="16"/>
  <c r="V136" i="16"/>
  <c r="U146" i="16"/>
  <c r="AA135" i="16"/>
  <c r="Y91" i="16"/>
  <c r="AB91" i="16"/>
  <c r="Z90" i="16"/>
  <c r="AA92" i="16"/>
  <c r="W48" i="16"/>
  <c r="AC155" i="16"/>
  <c r="U190" i="16"/>
  <c r="AC168" i="16"/>
  <c r="Y172" i="16"/>
  <c r="Y169" i="16"/>
  <c r="AC127" i="16"/>
  <c r="AA128" i="16"/>
  <c r="X126" i="16"/>
  <c r="AC72" i="16"/>
  <c r="U83" i="16"/>
  <c r="Z71" i="16"/>
  <c r="AC85" i="16"/>
  <c r="AC49" i="16"/>
  <c r="AC114" i="16"/>
  <c r="V72" i="16"/>
  <c r="Z148" i="16"/>
  <c r="X149" i="16"/>
  <c r="X148" i="16"/>
  <c r="AB105" i="16"/>
  <c r="X197" i="16"/>
  <c r="W136" i="16"/>
  <c r="AA176" i="16"/>
  <c r="X52" i="16"/>
  <c r="Y90" i="16"/>
  <c r="AA42" i="16"/>
  <c r="W52" i="16"/>
  <c r="AB136" i="16"/>
  <c r="AB43" i="16"/>
  <c r="Y152" i="16"/>
  <c r="AA153" i="16"/>
  <c r="AA152" i="16"/>
  <c r="Y108" i="16"/>
  <c r="AB108" i="16"/>
  <c r="V105" i="16"/>
  <c r="AC63" i="16"/>
  <c r="U64" i="16"/>
  <c r="AB62" i="16"/>
  <c r="AA43" i="16"/>
  <c r="AC44" i="16"/>
  <c r="AA127" i="16"/>
  <c r="AB190" i="16"/>
  <c r="AC191" i="16"/>
  <c r="AB191" i="16"/>
  <c r="V149" i="16"/>
  <c r="Y150" i="16"/>
  <c r="V147" i="16"/>
  <c r="W93" i="16"/>
  <c r="V93" i="16"/>
  <c r="AB92" i="16"/>
  <c r="Y175" i="16"/>
  <c r="U90" i="16"/>
  <c r="AA173" i="16"/>
  <c r="X133" i="16"/>
  <c r="U198" i="16"/>
  <c r="W147" i="16"/>
  <c r="U148" i="16"/>
  <c r="U147" i="16"/>
  <c r="W104" i="16"/>
  <c r="AA191" i="16"/>
  <c r="AB133" i="16"/>
  <c r="U134" i="16"/>
  <c r="Y192" i="16"/>
  <c r="U85" i="16"/>
  <c r="Z149" i="16"/>
  <c r="AC166" i="16"/>
  <c r="Z62" i="16"/>
  <c r="V190" i="16"/>
  <c r="AB51" i="16"/>
  <c r="V87" i="16"/>
  <c r="AB128" i="16"/>
  <c r="Y166" i="16"/>
  <c r="X69" i="16"/>
  <c r="AA65" i="16"/>
  <c r="U107" i="16"/>
  <c r="V106" i="16"/>
  <c r="AA130" i="16"/>
  <c r="AB197" i="16"/>
  <c r="V42" i="16"/>
  <c r="W43" i="16"/>
  <c r="AB173" i="16"/>
  <c r="U176" i="16"/>
  <c r="AB174" i="16"/>
  <c r="AB132" i="16"/>
  <c r="Z133" i="16"/>
  <c r="V132" i="16"/>
  <c r="AC86" i="16"/>
  <c r="U87" i="16"/>
  <c r="Z85" i="16"/>
  <c r="Z49" i="16"/>
  <c r="AB42" i="16"/>
  <c r="AC154" i="16"/>
  <c r="AB154" i="16"/>
  <c r="AC156" i="16"/>
  <c r="V167" i="16"/>
  <c r="W166" i="16"/>
  <c r="AB113" i="16"/>
  <c r="X114" i="16"/>
  <c r="V111" i="16"/>
  <c r="V69" i="16"/>
  <c r="Y69" i="16"/>
  <c r="W68" i="16"/>
  <c r="X51" i="16"/>
  <c r="AB48" i="16"/>
  <c r="X147" i="16"/>
  <c r="U196" i="16"/>
  <c r="Z197" i="16"/>
  <c r="U197" i="16"/>
  <c r="U192" i="16"/>
  <c r="AA189" i="16"/>
  <c r="AA174" i="16"/>
  <c r="V127" i="16"/>
  <c r="W126" i="16"/>
  <c r="Z114" i="16"/>
  <c r="AB65" i="16"/>
  <c r="V86" i="16"/>
  <c r="AA197" i="16"/>
  <c r="U104" i="16"/>
  <c r="AC198" i="16"/>
  <c r="V148" i="16"/>
  <c r="AC148" i="16"/>
  <c r="AC147" i="16"/>
  <c r="X105" i="16"/>
  <c r="Z194" i="16"/>
  <c r="V135" i="16"/>
  <c r="W174" i="16"/>
  <c r="Z51" i="16"/>
  <c r="AB89" i="16"/>
  <c r="V194" i="16"/>
  <c r="U170" i="16"/>
  <c r="V92" i="16"/>
  <c r="AB175" i="16"/>
  <c r="AA188" i="16"/>
  <c r="AB176" i="16"/>
  <c r="AB134" i="16"/>
  <c r="AB135" i="16"/>
  <c r="AC133" i="16"/>
  <c r="AA89" i="16"/>
  <c r="Z89" i="16"/>
  <c r="U89" i="16"/>
  <c r="U50" i="16"/>
  <c r="U51" i="16"/>
  <c r="Z175" i="16"/>
  <c r="W66" i="16"/>
  <c r="AC194" i="16"/>
  <c r="X196" i="16"/>
  <c r="AC195" i="16"/>
  <c r="U175" i="16"/>
  <c r="AA172" i="16"/>
  <c r="V170" i="16"/>
  <c r="AC111" i="16"/>
  <c r="W110" i="16"/>
  <c r="U111" i="16"/>
  <c r="W50" i="16"/>
  <c r="AA83" i="16"/>
  <c r="AC176" i="16"/>
  <c r="V84" i="16"/>
  <c r="Z136" i="16"/>
  <c r="Y51" i="16"/>
  <c r="Y87" i="16"/>
  <c r="AB129" i="16"/>
  <c r="X168" i="16"/>
  <c r="AA62" i="16"/>
  <c r="Z65" i="16"/>
  <c r="W191" i="16"/>
  <c r="V146" i="16"/>
  <c r="X93" i="16"/>
  <c r="X146" i="16"/>
  <c r="Z156" i="16"/>
  <c r="V45" i="16"/>
  <c r="C9" i="1"/>
  <c r="V43" i="16"/>
  <c r="Y44" i="16"/>
  <c r="W169" i="16"/>
  <c r="AC172" i="16"/>
  <c r="AC169" i="16"/>
  <c r="X128" i="16"/>
  <c r="X129" i="16"/>
  <c r="AB126" i="16"/>
  <c r="V83" i="16"/>
  <c r="Y83" i="16"/>
  <c r="W72" i="16"/>
  <c r="Z86" i="16"/>
  <c r="X48" i="16"/>
  <c r="AA133" i="16"/>
  <c r="V68" i="16"/>
  <c r="X153" i="16"/>
  <c r="Z154" i="16"/>
  <c r="Z153" i="16"/>
  <c r="V110" i="16"/>
  <c r="Y110" i="16"/>
  <c r="W106" i="16"/>
  <c r="Z64" i="16"/>
  <c r="AC64" i="16"/>
  <c r="AA63" i="16"/>
  <c r="AA48" i="16"/>
  <c r="AC51" i="16"/>
  <c r="Y190" i="16"/>
  <c r="Z191" i="16"/>
  <c r="AA192" i="16"/>
  <c r="Z192" i="16"/>
  <c r="Z152" i="16"/>
  <c r="AC153" i="16"/>
  <c r="U150" i="16"/>
  <c r="AB104" i="16"/>
  <c r="Z104" i="16"/>
  <c r="Y93" i="16"/>
  <c r="AB44" i="16"/>
  <c r="Y50" i="16"/>
  <c r="X150" i="16"/>
  <c r="W84" i="16"/>
  <c r="AA195" i="16"/>
  <c r="V197" i="16"/>
  <c r="AA196" i="16"/>
  <c r="AC188" i="16"/>
  <c r="Y188" i="16"/>
  <c r="Y173" i="16"/>
  <c r="AA126" i="16"/>
  <c r="Z112" i="16"/>
  <c r="AC113" i="16"/>
  <c r="AA64" i="16"/>
  <c r="Y85" i="16"/>
  <c r="Z146" i="16"/>
  <c r="AC87" i="16"/>
  <c r="AC170" i="16"/>
  <c r="Y174" i="16"/>
  <c r="AB172" i="16"/>
  <c r="AC129" i="16"/>
  <c r="AC130" i="16"/>
  <c r="Z128" i="16"/>
  <c r="X85" i="16"/>
  <c r="W85" i="16"/>
  <c r="U84" i="16"/>
  <c r="V114" i="16"/>
  <c r="X45" i="16"/>
  <c r="AB146" i="16"/>
  <c r="X83" i="16"/>
  <c r="X190" i="16"/>
  <c r="Y191" i="16"/>
  <c r="X191" i="16"/>
  <c r="Z147" i="16"/>
  <c r="AA148" i="16"/>
  <c r="AA146" i="16"/>
  <c r="Z92" i="16"/>
  <c r="AC92" i="16"/>
  <c r="X92" i="16"/>
  <c r="Y132" i="16"/>
  <c r="AB70" i="16"/>
  <c r="Y195" i="16"/>
  <c r="AA91" i="16"/>
  <c r="AC146" i="16"/>
  <c r="V174" i="16"/>
  <c r="W86" i="16"/>
  <c r="W127" i="16"/>
  <c r="U167" i="16"/>
  <c r="W154" i="16"/>
  <c r="AB64" i="16"/>
  <c r="V62" i="16"/>
  <c r="W189" i="16"/>
  <c r="AB87" i="16"/>
  <c r="W130" i="16"/>
  <c r="W197" i="16"/>
  <c r="X42" i="16"/>
  <c r="Y43" i="16"/>
  <c r="Y42" i="16"/>
  <c r="U166" i="16"/>
  <c r="Z167" i="16"/>
  <c r="AA166" i="16"/>
  <c r="U114" i="16"/>
  <c r="AB114" i="16"/>
  <c r="Z111" i="16"/>
  <c r="Z69" i="16"/>
  <c r="AC69" i="16"/>
  <c r="AA68" i="16"/>
  <c r="Z52" i="16"/>
  <c r="Z45" i="16"/>
  <c r="Z170" i="16"/>
  <c r="AB45" i="16"/>
  <c r="U149" i="16"/>
  <c r="AB149" i="16"/>
  <c r="AB148" i="16"/>
  <c r="U106" i="16"/>
  <c r="Z198" i="16"/>
  <c r="AB147" i="16"/>
  <c r="AB195" i="16"/>
  <c r="AB52" i="16"/>
  <c r="V91" i="16"/>
  <c r="AC45" i="16"/>
  <c r="AB50" i="16"/>
  <c r="AA110" i="16"/>
  <c r="Z176" i="16"/>
  <c r="Y189" i="16"/>
  <c r="Z188" i="16"/>
  <c r="Y135" i="16"/>
  <c r="Y136" i="16"/>
  <c r="Z134" i="16"/>
  <c r="AB90" i="16"/>
  <c r="AA90" i="16"/>
  <c r="AC89" i="16"/>
  <c r="Z68" i="16"/>
  <c r="AC52" i="16"/>
  <c r="AB168" i="16"/>
  <c r="Y92" i="16"/>
  <c r="V191" i="16"/>
  <c r="W192" i="16"/>
  <c r="V192" i="16"/>
  <c r="AC150" i="16"/>
  <c r="V152" i="16"/>
  <c r="W148" i="16"/>
  <c r="AB93" i="16"/>
  <c r="Z93" i="16"/>
  <c r="U93" i="16"/>
  <c r="AC42" i="16"/>
  <c r="V49" i="16"/>
  <c r="X152" i="16"/>
  <c r="AA107" i="16"/>
  <c r="AA167" i="16"/>
  <c r="Z169" i="16"/>
  <c r="W168" i="16"/>
  <c r="Z126" i="16"/>
  <c r="X127" i="16"/>
  <c r="Z113" i="16"/>
  <c r="AB71" i="16"/>
  <c r="AA71" i="16"/>
  <c r="Y70" i="16"/>
  <c r="X70" i="16"/>
  <c r="AB130" i="16"/>
  <c r="V107" i="16"/>
  <c r="X84" i="16"/>
  <c r="X175" i="16"/>
  <c r="W188" i="16"/>
  <c r="X176" i="16"/>
  <c r="X134" i="16"/>
  <c r="X135" i="16"/>
  <c r="Y133" i="16"/>
  <c r="W89" i="16"/>
  <c r="V89" i="16"/>
  <c r="X87" i="16"/>
  <c r="X46" i="16"/>
  <c r="AA52" i="16"/>
  <c r="AA170" i="16"/>
  <c r="Z127" i="16"/>
  <c r="X136" i="16"/>
  <c r="Y176" i="16"/>
  <c r="V63" i="16"/>
  <c r="Z83" i="16"/>
  <c r="Y114" i="16"/>
  <c r="Y155" i="16"/>
  <c r="AA45" i="16"/>
  <c r="Y62" i="16"/>
  <c r="W83" i="16"/>
  <c r="V168" i="16"/>
  <c r="W44" i="16"/>
  <c r="V44" i="16"/>
  <c r="D9" i="1"/>
  <c r="AB153" i="16"/>
  <c r="U155" i="16"/>
  <c r="U154" i="16"/>
  <c r="Z110" i="16"/>
  <c r="AC110" i="16"/>
  <c r="AA106" i="16"/>
  <c r="W65" i="16"/>
  <c r="V65" i="16"/>
  <c r="X64" i="16"/>
  <c r="AC43" i="16"/>
  <c r="X50" i="16"/>
  <c r="AA111" i="16"/>
  <c r="Y196" i="16"/>
  <c r="X198" i="16"/>
  <c r="Y197" i="16"/>
  <c r="X195" i="16"/>
  <c r="AC190" i="16"/>
  <c r="AC175" i="16"/>
  <c r="AC128" i="16"/>
  <c r="Y128" i="16"/>
  <c r="U128" i="16"/>
  <c r="Y66" i="16"/>
  <c r="AC90" i="16"/>
  <c r="Z174" i="16"/>
  <c r="X66" i="16"/>
  <c r="Z172" i="16"/>
  <c r="W175" i="16"/>
  <c r="Z173" i="16"/>
  <c r="Z130" i="16"/>
  <c r="AA132" i="16"/>
  <c r="AA129" i="16"/>
  <c r="U86" i="16"/>
  <c r="X86" i="16"/>
  <c r="AC84" i="16"/>
  <c r="Y146" i="16"/>
  <c r="Y46" i="16"/>
  <c r="Z190" i="16"/>
  <c r="AC62" i="16"/>
  <c r="V176" i="16"/>
  <c r="U189" i="16"/>
  <c r="V188" i="16"/>
  <c r="U135" i="16"/>
  <c r="U136" i="16"/>
  <c r="V134" i="16"/>
  <c r="X90" i="16"/>
  <c r="W90" i="16"/>
  <c r="Y89" i="16"/>
  <c r="X65" i="16"/>
  <c r="W49" i="16"/>
  <c r="V150" i="16"/>
  <c r="U65" i="16"/>
  <c r="Z155" i="16"/>
  <c r="AB156" i="16"/>
  <c r="AB155" i="16"/>
  <c r="Y112" i="16"/>
  <c r="AB112" i="16"/>
  <c r="AA108" i="16"/>
  <c r="U68" i="16"/>
  <c r="X68" i="16"/>
  <c r="AC65" i="16"/>
  <c r="AC48" i="16"/>
  <c r="U49" i="16"/>
  <c r="U130" i="16"/>
  <c r="V46" i="16"/>
  <c r="Y170" i="16"/>
  <c r="U174" i="16"/>
  <c r="X172" i="16"/>
  <c r="Y129" i="16"/>
  <c r="Y130" i="16"/>
  <c r="V128" i="16"/>
  <c r="AA84" i="16"/>
  <c r="Z84" i="16"/>
  <c r="AB83" i="16"/>
  <c r="W107" i="16"/>
  <c r="AC46" i="16"/>
  <c r="U129" i="16"/>
  <c r="Z135" i="16"/>
  <c r="AC91" i="16"/>
  <c r="V175" i="16"/>
  <c r="V48" i="16"/>
  <c r="AC83" i="16"/>
  <c r="U126" i="16"/>
  <c r="Y154" i="16"/>
  <c r="AC149" i="16"/>
  <c r="AA136" i="16"/>
  <c r="V195" i="16"/>
  <c r="U195" i="16"/>
  <c r="X106" i="16"/>
  <c r="AC66" i="16"/>
  <c r="AU260" i="9" l="1"/>
  <c r="AU284" i="9"/>
  <c r="AU300" i="9" s="1"/>
  <c r="BJ282" i="9"/>
  <c r="CO281" i="9"/>
  <c r="BG279" i="9"/>
  <c r="BK282" i="9"/>
  <c r="CI269" i="9"/>
  <c r="DQ262" i="9"/>
  <c r="DP281" i="9"/>
  <c r="DP297" i="9" s="1"/>
  <c r="AV276" i="9"/>
  <c r="BK259" i="9"/>
  <c r="BI264" i="9"/>
  <c r="CO280" i="9"/>
  <c r="CK265" i="9"/>
  <c r="CG267" i="9"/>
  <c r="DQ269" i="9"/>
  <c r="CJ269" i="9"/>
  <c r="BF264" i="9"/>
  <c r="CN263" i="9"/>
  <c r="CK268" i="9"/>
  <c r="DQ264" i="9"/>
  <c r="DQ266" i="9"/>
  <c r="DK283" i="9"/>
  <c r="DK299" i="9" s="1"/>
  <c r="DQ267" i="9"/>
  <c r="AV264" i="9"/>
  <c r="BI263" i="9"/>
  <c r="BJ266" i="9"/>
  <c r="BC285" i="9"/>
  <c r="BJ269" i="9"/>
  <c r="CO259" i="9"/>
  <c r="DP278" i="9"/>
  <c r="DN284" i="9"/>
  <c r="DN300" i="9" s="1"/>
  <c r="AN238" i="9"/>
  <c r="AN284" i="9" s="1"/>
  <c r="AN300" i="9" s="1"/>
  <c r="DL267" i="9"/>
  <c r="DN267" i="9"/>
  <c r="DP267" i="9"/>
  <c r="B20" i="1"/>
  <c r="B40" i="1" s="1"/>
  <c r="B38" i="2"/>
  <c r="BH279" i="9"/>
  <c r="BF266" i="9"/>
  <c r="BH283" i="9"/>
  <c r="BF284" i="9"/>
  <c r="CN278" i="9"/>
  <c r="CK279" i="9"/>
  <c r="CH282" i="9"/>
  <c r="CO282" i="9"/>
  <c r="CO298" i="9" s="1"/>
  <c r="DN266" i="9"/>
  <c r="DK285" i="9"/>
  <c r="DK301" i="9" s="1"/>
  <c r="DK317" i="9" s="1"/>
  <c r="BI278" i="9"/>
  <c r="BF280" i="9"/>
  <c r="CF300" i="9"/>
  <c r="DO263" i="9"/>
  <c r="DJ268" i="9"/>
  <c r="DN268" i="9"/>
  <c r="DP268" i="9"/>
  <c r="DM269" i="9"/>
  <c r="AV275" i="9"/>
  <c r="AV291" i="9" s="1"/>
  <c r="AV263" i="9"/>
  <c r="BG266" i="9"/>
  <c r="CM261" i="9"/>
  <c r="CL262" i="9"/>
  <c r="CL279" i="9"/>
  <c r="CL295" i="9" s="1"/>
  <c r="CI281" i="9"/>
  <c r="CE285" i="9"/>
  <c r="CE301" i="9" s="1"/>
  <c r="CE317" i="9" s="1"/>
  <c r="DP280" i="9"/>
  <c r="DP296" i="9" s="1"/>
  <c r="DL266" i="9"/>
  <c r="DL284" i="9"/>
  <c r="DL300" i="9" s="1"/>
  <c r="AB164" i="9"/>
  <c r="W164" i="9"/>
  <c r="AU283" i="9"/>
  <c r="AU299" i="9" s="1"/>
  <c r="BD266" i="9"/>
  <c r="BK266" i="9"/>
  <c r="BF283" i="9"/>
  <c r="CN260" i="9"/>
  <c r="DM265" i="9"/>
  <c r="DN283" i="9"/>
  <c r="X164" i="9"/>
  <c r="AU276" i="9"/>
  <c r="AU292" i="9" s="1"/>
  <c r="BK275" i="9"/>
  <c r="BG283" i="9"/>
  <c r="BJ267" i="9"/>
  <c r="BD268" i="9"/>
  <c r="CO279" i="9"/>
  <c r="CK285" i="9"/>
  <c r="CK301" i="9" s="1"/>
  <c r="DO266" i="9"/>
  <c r="DQ284" i="9"/>
  <c r="DQ300" i="9" s="1"/>
  <c r="DI269" i="9"/>
  <c r="DL285" i="9"/>
  <c r="S4" i="2"/>
  <c r="S5" i="2" s="1"/>
  <c r="S6" i="2" s="1"/>
  <c r="S7" i="2" s="1"/>
  <c r="S8" i="2" s="1"/>
  <c r="S9" i="2" s="1"/>
  <c r="S10" i="2" s="1"/>
  <c r="S11" i="2" s="1"/>
  <c r="S12" i="2" s="1"/>
  <c r="S13" i="2" s="1"/>
  <c r="S14" i="2" s="1"/>
  <c r="S15" i="2" s="1"/>
  <c r="AV278" i="9"/>
  <c r="AV294" i="9" s="1"/>
  <c r="CO260" i="9"/>
  <c r="CK263" i="9"/>
  <c r="CO297" i="9"/>
  <c r="CO266" i="9"/>
  <c r="CH283" i="9"/>
  <c r="CH299" i="9" s="1"/>
  <c r="CM267" i="9"/>
  <c r="DO279" i="9"/>
  <c r="AN268" i="9"/>
  <c r="W239" i="9"/>
  <c r="AB220" i="9"/>
  <c r="AT233" i="9"/>
  <c r="AT263" i="9" s="1"/>
  <c r="CM268" i="9"/>
  <c r="J8" i="9"/>
  <c r="BV240" i="9"/>
  <c r="AG234" i="9"/>
  <c r="AS238" i="9"/>
  <c r="AM239" i="9"/>
  <c r="AM285" i="9" s="1"/>
  <c r="AM301" i="9" s="1"/>
  <c r="BI261" i="9"/>
  <c r="BI277" i="9"/>
  <c r="BG264" i="9"/>
  <c r="BG280" i="9"/>
  <c r="BF267" i="9"/>
  <c r="BI283" i="9"/>
  <c r="BI267" i="9"/>
  <c r="DB248" i="9"/>
  <c r="BX239" i="9"/>
  <c r="BT239" i="9"/>
  <c r="BZ223" i="9"/>
  <c r="BT222" i="9"/>
  <c r="BW221" i="9"/>
  <c r="BS221" i="9"/>
  <c r="BY235" i="9"/>
  <c r="BW235" i="9"/>
  <c r="BU220" i="9"/>
  <c r="BZ219" i="9"/>
  <c r="BX234" i="9"/>
  <c r="BZ218" i="9"/>
  <c r="BX233" i="9"/>
  <c r="BZ217" i="9"/>
  <c r="BW232" i="9"/>
  <c r="BW278" i="9" s="1"/>
  <c r="BW294" i="9" s="1"/>
  <c r="BX216" i="9"/>
  <c r="BZ224" i="9"/>
  <c r="BQ224" i="9"/>
  <c r="BZ238" i="9"/>
  <c r="BX223" i="9"/>
  <c r="BV223" i="9"/>
  <c r="BR223" i="9"/>
  <c r="BT237" i="9"/>
  <c r="BR222" i="9"/>
  <c r="BW236" i="9"/>
  <c r="BT221" i="9"/>
  <c r="BS236" i="9"/>
  <c r="BU235" i="9"/>
  <c r="BZ234" i="9"/>
  <c r="BZ233" i="9"/>
  <c r="BZ232" i="9"/>
  <c r="BX231" i="9"/>
  <c r="BY215" i="9"/>
  <c r="BZ239" i="9"/>
  <c r="BZ269" i="9" s="1"/>
  <c r="BW224" i="9"/>
  <c r="BS224" i="9"/>
  <c r="BQ239" i="9"/>
  <c r="BX238" i="9"/>
  <c r="BV238" i="9"/>
  <c r="BT223" i="9"/>
  <c r="BR238" i="9"/>
  <c r="BZ222" i="9"/>
  <c r="BX222" i="9"/>
  <c r="BV222" i="9"/>
  <c r="BV283" i="9" s="1"/>
  <c r="BV299" i="9" s="1"/>
  <c r="BR237" i="9"/>
  <c r="BY221" i="9"/>
  <c r="BT236" i="9"/>
  <c r="BV219" i="9"/>
  <c r="BW218" i="9"/>
  <c r="BY230" i="9"/>
  <c r="BW239" i="9"/>
  <c r="BU224" i="9"/>
  <c r="BS239" i="9"/>
  <c r="BT238" i="9"/>
  <c r="BZ237" i="9"/>
  <c r="BX237" i="9"/>
  <c r="BV237" i="9"/>
  <c r="BY236" i="9"/>
  <c r="BV221" i="9"/>
  <c r="BX220" i="9"/>
  <c r="BX265" i="9" s="1"/>
  <c r="BT220" i="9"/>
  <c r="BY219" i="9"/>
  <c r="BV234" i="9"/>
  <c r="BY218" i="9"/>
  <c r="BW233" i="9"/>
  <c r="BY217" i="9"/>
  <c r="BX217" i="9"/>
  <c r="BY224" i="9"/>
  <c r="BY285" i="9" s="1"/>
  <c r="BY301" i="9" s="1"/>
  <c r="BU239" i="9"/>
  <c r="BY223" i="9"/>
  <c r="BQ223" i="9"/>
  <c r="BS222" i="9"/>
  <c r="BV236" i="9"/>
  <c r="BZ220" i="9"/>
  <c r="BX235" i="9"/>
  <c r="BV220" i="9"/>
  <c r="BT235" i="9"/>
  <c r="BY234" i="9"/>
  <c r="BW219" i="9"/>
  <c r="BY233" i="9"/>
  <c r="BY232" i="9"/>
  <c r="BX232" i="9"/>
  <c r="BY239" i="9"/>
  <c r="BV224" i="9"/>
  <c r="BR224" i="9"/>
  <c r="BR269" i="9" s="1"/>
  <c r="BP224" i="9"/>
  <c r="BY238" i="9"/>
  <c r="BQ238" i="9"/>
  <c r="BU222" i="9"/>
  <c r="BS237" i="9"/>
  <c r="BZ221" i="9"/>
  <c r="BX221" i="9"/>
  <c r="BZ235" i="9"/>
  <c r="BV235" i="9"/>
  <c r="BW234" i="9"/>
  <c r="BU219" i="9"/>
  <c r="BV218" i="9"/>
  <c r="BZ215" i="9"/>
  <c r="BR239" i="9"/>
  <c r="BU238" i="9"/>
  <c r="BW237" i="9"/>
  <c r="BW267" i="9" s="1"/>
  <c r="BX218" i="9"/>
  <c r="BV225" i="9"/>
  <c r="BV239" i="9"/>
  <c r="BW217" i="9"/>
  <c r="BU240" i="9"/>
  <c r="BZ236" i="9"/>
  <c r="BU221" i="9"/>
  <c r="BY220" i="9"/>
  <c r="BZ230" i="9"/>
  <c r="BR225" i="9"/>
  <c r="BO225" i="9"/>
  <c r="BY225" i="9"/>
  <c r="BW223" i="9"/>
  <c r="BS223" i="9"/>
  <c r="BY222" i="9"/>
  <c r="BU237" i="9"/>
  <c r="BU267" i="9" s="1"/>
  <c r="BU236" i="9"/>
  <c r="BV233" i="9"/>
  <c r="BQ240" i="9"/>
  <c r="BP239" i="9"/>
  <c r="BW238" i="9"/>
  <c r="BS238" i="9"/>
  <c r="BY237" i="9"/>
  <c r="BU234" i="9"/>
  <c r="BU280" i="9" s="1"/>
  <c r="BU296" i="9" s="1"/>
  <c r="AK59" i="9"/>
  <c r="BW240" i="9"/>
  <c r="BU225" i="9"/>
  <c r="BT224" i="9"/>
  <c r="BT269" i="9" s="1"/>
  <c r="BW220" i="9"/>
  <c r="BX240" i="9"/>
  <c r="AC238" i="9"/>
  <c r="DA224" i="9"/>
  <c r="CY224" i="9"/>
  <c r="CU239" i="9"/>
  <c r="CZ223" i="9"/>
  <c r="CW238" i="9"/>
  <c r="CU223" i="9"/>
  <c r="DB237" i="9"/>
  <c r="CW237" i="9"/>
  <c r="DA221" i="9"/>
  <c r="CY221" i="9"/>
  <c r="DB234" i="9"/>
  <c r="CZ219" i="9"/>
  <c r="DA233" i="9"/>
  <c r="DB232" i="9"/>
  <c r="DA239" i="9"/>
  <c r="CY239" i="9"/>
  <c r="CV224" i="9"/>
  <c r="CZ238" i="9"/>
  <c r="CU238" i="9"/>
  <c r="CZ222" i="9"/>
  <c r="DB221" i="9"/>
  <c r="DA236" i="9"/>
  <c r="CY236" i="9"/>
  <c r="CW221" i="9"/>
  <c r="CZ220" i="9"/>
  <c r="CZ234" i="9"/>
  <c r="CV239" i="9"/>
  <c r="DB223" i="9"/>
  <c r="DA222" i="9"/>
  <c r="CZ237" i="9"/>
  <c r="CX222" i="9"/>
  <c r="DB236" i="9"/>
  <c r="CW236" i="9"/>
  <c r="CZ235" i="9"/>
  <c r="CX220" i="9"/>
  <c r="DA219" i="9"/>
  <c r="CZ218" i="9"/>
  <c r="CX224" i="9"/>
  <c r="DB238" i="9"/>
  <c r="CY223" i="9"/>
  <c r="CX223" i="9"/>
  <c r="CV223" i="9"/>
  <c r="DA237" i="9"/>
  <c r="CX237" i="9"/>
  <c r="CV222" i="9"/>
  <c r="CX235" i="9"/>
  <c r="DA234" i="9"/>
  <c r="CZ233" i="9"/>
  <c r="CZ263" i="9" s="1"/>
  <c r="DA217" i="9"/>
  <c r="DB224" i="9"/>
  <c r="CX239" i="9"/>
  <c r="CT224" i="9"/>
  <c r="CY238" i="9"/>
  <c r="CX238" i="9"/>
  <c r="CV238" i="9"/>
  <c r="CV237" i="9"/>
  <c r="CZ221" i="9"/>
  <c r="DB218" i="9"/>
  <c r="DA232" i="9"/>
  <c r="DD229" i="9"/>
  <c r="DD275" i="9" s="1"/>
  <c r="DD291" i="9" s="1"/>
  <c r="DB239" i="9"/>
  <c r="CZ224" i="9"/>
  <c r="CT239" i="9"/>
  <c r="DA223" i="9"/>
  <c r="CY222" i="9"/>
  <c r="CZ236" i="9"/>
  <c r="CX221" i="9"/>
  <c r="DA220" i="9"/>
  <c r="CY220" i="9"/>
  <c r="CY219" i="9"/>
  <c r="DB233" i="9"/>
  <c r="DB220" i="9"/>
  <c r="DB219" i="9"/>
  <c r="DA218" i="9"/>
  <c r="K10" i="9"/>
  <c r="CW223" i="9"/>
  <c r="CY237" i="9"/>
  <c r="DB235" i="9"/>
  <c r="CZ239" i="9"/>
  <c r="DA235" i="9"/>
  <c r="AL61" i="9"/>
  <c r="CY234" i="9"/>
  <c r="DB217" i="9"/>
  <c r="CW224" i="9"/>
  <c r="DA238" i="9"/>
  <c r="CW222" i="9"/>
  <c r="CX236" i="9"/>
  <c r="CY235" i="9"/>
  <c r="DB216" i="9"/>
  <c r="CW239" i="9"/>
  <c r="DB231" i="9"/>
  <c r="BW225" i="9"/>
  <c r="AG222" i="9"/>
  <c r="AE237" i="9"/>
  <c r="AD221" i="9"/>
  <c r="AC233" i="9"/>
  <c r="AT232" i="9"/>
  <c r="AS268" i="9"/>
  <c r="AS284" i="9"/>
  <c r="AS300" i="9" s="1"/>
  <c r="BZ229" i="9"/>
  <c r="CU224" i="9"/>
  <c r="AG230" i="9"/>
  <c r="BO240" i="9"/>
  <c r="BP225" i="9"/>
  <c r="BZ240" i="9"/>
  <c r="AG219" i="9"/>
  <c r="AB225" i="9"/>
  <c r="AE238" i="9"/>
  <c r="AA223" i="9"/>
  <c r="AE222" i="9"/>
  <c r="AC218" i="9"/>
  <c r="AE231" i="9"/>
  <c r="BZ214" i="9"/>
  <c r="BX219" i="9"/>
  <c r="BU223" i="9"/>
  <c r="BX224" i="9"/>
  <c r="BX269" i="9" s="1"/>
  <c r="DB222" i="9"/>
  <c r="DP279" i="9"/>
  <c r="DP263" i="9"/>
  <c r="DP266" i="9"/>
  <c r="DP282" i="9"/>
  <c r="DP298" i="9" s="1"/>
  <c r="AD219" i="9"/>
  <c r="CH268" i="9"/>
  <c r="CH284" i="9"/>
  <c r="CH300" i="9" s="1"/>
  <c r="BI254" i="9"/>
  <c r="BK253" i="9"/>
  <c r="BH252" i="9"/>
  <c r="BI251" i="9"/>
  <c r="BK254" i="9"/>
  <c r="BF254" i="9"/>
  <c r="BC253" i="9"/>
  <c r="BF252" i="9"/>
  <c r="BF299" i="9" s="1"/>
  <c r="BF315" i="9" s="1"/>
  <c r="BD251" i="9"/>
  <c r="BJ250" i="9"/>
  <c r="BD254" i="9"/>
  <c r="BB254" i="9"/>
  <c r="BG253" i="9"/>
  <c r="BE253" i="9"/>
  <c r="BI252" i="9"/>
  <c r="BC252" i="9"/>
  <c r="BH254" i="9"/>
  <c r="BJ253" i="9"/>
  <c r="BH253" i="9"/>
  <c r="BH251" i="9"/>
  <c r="BF251" i="9"/>
  <c r="BE250" i="9"/>
  <c r="BJ249" i="9"/>
  <c r="BJ296" i="9" s="1"/>
  <c r="BH249" i="9"/>
  <c r="BH296" i="9" s="1"/>
  <c r="BB253" i="9"/>
  <c r="BJ252" i="9"/>
  <c r="BE252" i="9"/>
  <c r="BJ254" i="9"/>
  <c r="BE254" i="9"/>
  <c r="BE301" i="9" s="1"/>
  <c r="BA254" i="9"/>
  <c r="BF253" i="9"/>
  <c r="BG252" i="9"/>
  <c r="BK250" i="9"/>
  <c r="BI250" i="9"/>
  <c r="BG250" i="9"/>
  <c r="BF249" i="9"/>
  <c r="BF296" i="9" s="1"/>
  <c r="BH250" i="9"/>
  <c r="BJ247" i="9"/>
  <c r="BH247" i="9"/>
  <c r="BG255" i="9"/>
  <c r="BG254" i="9"/>
  <c r="BI248" i="9"/>
  <c r="BG248" i="9"/>
  <c r="BG295" i="9" s="1"/>
  <c r="BF255" i="9"/>
  <c r="P7" i="9"/>
  <c r="BK252" i="9"/>
  <c r="BK251" i="9"/>
  <c r="BK298" i="9" s="1"/>
  <c r="BK248" i="9"/>
  <c r="BE255" i="9"/>
  <c r="BD253" i="9"/>
  <c r="BE251" i="9"/>
  <c r="BI249" i="9"/>
  <c r="BG249" i="9"/>
  <c r="BI246" i="9"/>
  <c r="BJ245" i="9"/>
  <c r="BJ292" i="9" s="1"/>
  <c r="BD255" i="9"/>
  <c r="L7" i="9"/>
  <c r="BC254" i="9"/>
  <c r="BD252" i="9"/>
  <c r="BK249" i="9"/>
  <c r="BK296" i="9" s="1"/>
  <c r="BK255" i="9"/>
  <c r="BC255" i="9"/>
  <c r="AM58" i="9"/>
  <c r="BH248" i="9"/>
  <c r="BH295" i="9" s="1"/>
  <c r="BK247" i="9"/>
  <c r="BI247" i="9"/>
  <c r="BJ255" i="9"/>
  <c r="BB255" i="9"/>
  <c r="BY240" i="9"/>
  <c r="BA255" i="9"/>
  <c r="Z225" i="9"/>
  <c r="Y239" i="9"/>
  <c r="AE223" i="9"/>
  <c r="Z222" i="9"/>
  <c r="AD235" i="9"/>
  <c r="AF234" i="9"/>
  <c r="AB234" i="9"/>
  <c r="AR234" i="9"/>
  <c r="AR280" i="9" s="1"/>
  <c r="AR296" i="9" s="1"/>
  <c r="AP235" i="9"/>
  <c r="AP265" i="9" s="1"/>
  <c r="AQ236" i="9"/>
  <c r="AV268" i="9"/>
  <c r="AV284" i="9"/>
  <c r="AV300" i="9" s="1"/>
  <c r="BK245" i="9"/>
  <c r="BI294" i="9"/>
  <c r="BI310" i="9" s="1"/>
  <c r="BK279" i="9"/>
  <c r="BK263" i="9"/>
  <c r="BJ251" i="9"/>
  <c r="BI253" i="9"/>
  <c r="AR239" i="9"/>
  <c r="AR269" i="9" s="1"/>
  <c r="AP237" i="9"/>
  <c r="AP267" i="9" s="1"/>
  <c r="AR236" i="9"/>
  <c r="AR266" i="9" s="1"/>
  <c r="AF215" i="9"/>
  <c r="AE217" i="9"/>
  <c r="AF218" i="9"/>
  <c r="AD234" i="9"/>
  <c r="AD280" i="9" s="1"/>
  <c r="AD296" i="9" s="1"/>
  <c r="AB235" i="9"/>
  <c r="Z221" i="9"/>
  <c r="AB221" i="9"/>
  <c r="AD236" i="9"/>
  <c r="AF221" i="9"/>
  <c r="Z237" i="9"/>
  <c r="Y238" i="9"/>
  <c r="AA238" i="9"/>
  <c r="Z224" i="9"/>
  <c r="AB224" i="9"/>
  <c r="AD239" i="9"/>
  <c r="W225" i="9"/>
  <c r="AG214" i="9"/>
  <c r="AG224" i="9"/>
  <c r="AE240" i="9"/>
  <c r="Z240" i="9"/>
  <c r="AO239" i="9"/>
  <c r="AO269" i="9" s="1"/>
  <c r="AQ238" i="9"/>
  <c r="AQ268" i="9" s="1"/>
  <c r="AO238" i="9"/>
  <c r="AO284" i="9" s="1"/>
  <c r="AO300" i="9" s="1"/>
  <c r="AN237" i="9"/>
  <c r="AQ235" i="9"/>
  <c r="AQ281" i="9" s="1"/>
  <c r="AQ297" i="9" s="1"/>
  <c r="AS232" i="9"/>
  <c r="AS262" i="9" s="1"/>
  <c r="AF230" i="9"/>
  <c r="AE232" i="9"/>
  <c r="AD218" i="9"/>
  <c r="AF233" i="9"/>
  <c r="AE220" i="9"/>
  <c r="Z236" i="9"/>
  <c r="AB236" i="9"/>
  <c r="AB282" i="9" s="1"/>
  <c r="AB298" i="9" s="1"/>
  <c r="AF236" i="9"/>
  <c r="AB222" i="9"/>
  <c r="AD222" i="9"/>
  <c r="AF222" i="9"/>
  <c r="AD223" i="9"/>
  <c r="Z239" i="9"/>
  <c r="AB239" i="9"/>
  <c r="AF224" i="9"/>
  <c r="AF269" i="9" s="1"/>
  <c r="AC225" i="9"/>
  <c r="AC286" i="9" s="1"/>
  <c r="AC302" i="9" s="1"/>
  <c r="Y240" i="9"/>
  <c r="AG216" i="9"/>
  <c r="AG225" i="9"/>
  <c r="AA240" i="9"/>
  <c r="V240" i="9"/>
  <c r="AT238" i="9"/>
  <c r="AT268" i="9" s="1"/>
  <c r="AM238" i="9"/>
  <c r="AM284" i="9" s="1"/>
  <c r="AM300" i="9" s="1"/>
  <c r="AR237" i="9"/>
  <c r="AT236" i="9"/>
  <c r="AS235" i="9"/>
  <c r="AS281" i="9" s="1"/>
  <c r="AS297" i="9" s="1"/>
  <c r="AS234" i="9"/>
  <c r="AS264" i="9" s="1"/>
  <c r="AQ234" i="9"/>
  <c r="AS233" i="9"/>
  <c r="AD217" i="9"/>
  <c r="AD233" i="9"/>
  <c r="AD263" i="9" s="1"/>
  <c r="AE219" i="9"/>
  <c r="AA220" i="9"/>
  <c r="AC220" i="9"/>
  <c r="AE235" i="9"/>
  <c r="AB237" i="9"/>
  <c r="AD237" i="9"/>
  <c r="AF237" i="9"/>
  <c r="AB223" i="9"/>
  <c r="AD238" i="9"/>
  <c r="AF223" i="9"/>
  <c r="X224" i="9"/>
  <c r="X285" i="9" s="1"/>
  <c r="X301" i="9" s="1"/>
  <c r="AE224" i="9"/>
  <c r="AF239" i="9"/>
  <c r="AA225" i="9"/>
  <c r="AD225" i="9"/>
  <c r="AF225" i="9"/>
  <c r="AG240" i="9"/>
  <c r="AG217" i="9"/>
  <c r="AF240" i="9"/>
  <c r="W240" i="9"/>
  <c r="AG238" i="9"/>
  <c r="AQ239" i="9"/>
  <c r="AQ285" i="9" s="1"/>
  <c r="AQ301" i="9" s="1"/>
  <c r="AL239" i="9"/>
  <c r="AL285" i="9" s="1"/>
  <c r="AL301" i="9" s="1"/>
  <c r="AT237" i="9"/>
  <c r="AT267" i="9" s="1"/>
  <c r="AP236" i="9"/>
  <c r="AP282" i="9" s="1"/>
  <c r="AP298" i="9" s="1"/>
  <c r="AT231" i="9"/>
  <c r="AD232" i="9"/>
  <c r="AF217" i="9"/>
  <c r="AC219" i="9"/>
  <c r="AE234" i="9"/>
  <c r="AA235" i="9"/>
  <c r="AC235" i="9"/>
  <c r="AA221" i="9"/>
  <c r="AC221" i="9"/>
  <c r="AE221" i="9"/>
  <c r="AA222" i="9"/>
  <c r="AA267" i="9" s="1"/>
  <c r="Z223" i="9"/>
  <c r="AB238" i="9"/>
  <c r="AF238" i="9"/>
  <c r="X239" i="9"/>
  <c r="X269" i="9" s="1"/>
  <c r="AC224" i="9"/>
  <c r="AE239" i="9"/>
  <c r="X225" i="9"/>
  <c r="AF216" i="9"/>
  <c r="AK56" i="9"/>
  <c r="N5" i="9"/>
  <c r="AG220" i="9"/>
  <c r="AB240" i="9"/>
  <c r="AG236" i="9"/>
  <c r="AG233" i="9"/>
  <c r="AT239" i="9"/>
  <c r="AT285" i="9" s="1"/>
  <c r="AT301" i="9" s="1"/>
  <c r="AS239" i="9"/>
  <c r="AS285" i="9" s="1"/>
  <c r="AS301" i="9" s="1"/>
  <c r="AN239" i="9"/>
  <c r="AN269" i="9" s="1"/>
  <c r="AR238" i="9"/>
  <c r="AR284" i="9" s="1"/>
  <c r="AR300" i="9" s="1"/>
  <c r="AF232" i="9"/>
  <c r="AE218" i="9"/>
  <c r="AC234" i="9"/>
  <c r="AF220" i="9"/>
  <c r="AA236" i="9"/>
  <c r="AC236" i="9"/>
  <c r="AE236" i="9"/>
  <c r="Y222" i="9"/>
  <c r="AA237" i="9"/>
  <c r="X223" i="9"/>
  <c r="Z238" i="9"/>
  <c r="AA224" i="9"/>
  <c r="AC239" i="9"/>
  <c r="V225" i="9"/>
  <c r="AG239" i="9"/>
  <c r="AG218" i="9"/>
  <c r="AG221" i="9"/>
  <c r="X240" i="9"/>
  <c r="AG235" i="9"/>
  <c r="AF231" i="9"/>
  <c r="AP238" i="9"/>
  <c r="AP284" i="9" s="1"/>
  <c r="AQ237" i="9"/>
  <c r="AQ283" i="9" s="1"/>
  <c r="AQ299" i="9" s="1"/>
  <c r="AS236" i="9"/>
  <c r="AS282" i="9" s="1"/>
  <c r="AS298" i="9" s="1"/>
  <c r="AR235" i="9"/>
  <c r="AR281" i="9" s="1"/>
  <c r="AR297" i="9" s="1"/>
  <c r="AT234" i="9"/>
  <c r="AR233" i="9"/>
  <c r="AR279" i="9" s="1"/>
  <c r="AR295" i="9" s="1"/>
  <c r="AE216" i="9"/>
  <c r="AE233" i="9"/>
  <c r="AB219" i="9"/>
  <c r="AF235" i="9"/>
  <c r="Y237" i="9"/>
  <c r="X238" i="9"/>
  <c r="AC223" i="9"/>
  <c r="W224" i="9"/>
  <c r="Y224" i="9"/>
  <c r="AA239" i="9"/>
  <c r="AE225" i="9"/>
  <c r="AG223" i="9"/>
  <c r="AG215" i="9"/>
  <c r="AG237" i="9"/>
  <c r="AG232" i="9"/>
  <c r="AG229" i="9"/>
  <c r="BS225" i="9"/>
  <c r="BP240" i="9"/>
  <c r="BZ225" i="9"/>
  <c r="J5" i="9"/>
  <c r="BH255" i="9"/>
  <c r="Y225" i="9"/>
  <c r="Y286" i="9" s="1"/>
  <c r="Y302" i="9" s="1"/>
  <c r="AD224" i="9"/>
  <c r="AD220" i="9"/>
  <c r="AD265" i="9" s="1"/>
  <c r="AF219" i="9"/>
  <c r="AV259" i="9"/>
  <c r="AV307" i="9" s="1"/>
  <c r="AO237" i="9"/>
  <c r="AO267" i="9" s="1"/>
  <c r="BG251" i="9"/>
  <c r="BE268" i="9"/>
  <c r="BE284" i="9"/>
  <c r="CW254" i="9"/>
  <c r="CY252" i="9"/>
  <c r="CX251" i="9"/>
  <c r="DA250" i="9"/>
  <c r="CY249" i="9"/>
  <c r="DB252" i="9"/>
  <c r="CY250" i="9"/>
  <c r="DB249" i="9"/>
  <c r="DA248" i="9"/>
  <c r="DB246" i="9"/>
  <c r="CY254" i="9"/>
  <c r="CU254" i="9"/>
  <c r="CZ253" i="9"/>
  <c r="CW253" i="9"/>
  <c r="CW252" i="9"/>
  <c r="DB250" i="9"/>
  <c r="DB247" i="9"/>
  <c r="DA251" i="9"/>
  <c r="CW251" i="9"/>
  <c r="CZ249" i="9"/>
  <c r="DA254" i="9"/>
  <c r="DB253" i="9"/>
  <c r="CU253" i="9"/>
  <c r="CZ252" i="9"/>
  <c r="CY251" i="9"/>
  <c r="CZ250" i="9"/>
  <c r="CX250" i="9"/>
  <c r="CZ248" i="9"/>
  <c r="CX254" i="9"/>
  <c r="CV254" i="9"/>
  <c r="DB251" i="9"/>
  <c r="CX253" i="9"/>
  <c r="DB254" i="9"/>
  <c r="CT254" i="9"/>
  <c r="DA249" i="9"/>
  <c r="AM61" i="9"/>
  <c r="CZ254" i="9"/>
  <c r="CV253" i="9"/>
  <c r="CX252" i="9"/>
  <c r="CZ251" i="9"/>
  <c r="DA253" i="9"/>
  <c r="CV252" i="9"/>
  <c r="DA247" i="9"/>
  <c r="P10" i="9"/>
  <c r="L10" i="9"/>
  <c r="AC240" i="9"/>
  <c r="AP239" i="9"/>
  <c r="AP269" i="9" s="1"/>
  <c r="N8" i="9"/>
  <c r="BS240" i="9"/>
  <c r="BT225" i="9"/>
  <c r="BQ225" i="9"/>
  <c r="BX225" i="9"/>
  <c r="AD240" i="9"/>
  <c r="BI255" i="9"/>
  <c r="Y223" i="9"/>
  <c r="AC237" i="9"/>
  <c r="AC267" i="9" s="1"/>
  <c r="AV279" i="9"/>
  <c r="AV295" i="9" s="1"/>
  <c r="AV311" i="9" s="1"/>
  <c r="AU264" i="9"/>
  <c r="AU280" i="9"/>
  <c r="AU296" i="9" s="1"/>
  <c r="AT235" i="9"/>
  <c r="AS237" i="9"/>
  <c r="AS267" i="9" s="1"/>
  <c r="BK244" i="9"/>
  <c r="BK291" i="9" s="1"/>
  <c r="BK307" i="9" s="1"/>
  <c r="BH299" i="9"/>
  <c r="BX236" i="9"/>
  <c r="CY253" i="9"/>
  <c r="AV260" i="9"/>
  <c r="AV308" i="9" s="1"/>
  <c r="AT279" i="9"/>
  <c r="AT295" i="9" s="1"/>
  <c r="AT311" i="9" s="1"/>
  <c r="AV280" i="9"/>
  <c r="AV296" i="9" s="1"/>
  <c r="AO266" i="9"/>
  <c r="AV267" i="9"/>
  <c r="BI297" i="9"/>
  <c r="BB269" i="9"/>
  <c r="BB285" i="9"/>
  <c r="CK281" i="9"/>
  <c r="CK297" i="9" s="1"/>
  <c r="DO295" i="9"/>
  <c r="BK278" i="9"/>
  <c r="BH263" i="9"/>
  <c r="BJ279" i="9"/>
  <c r="BJ295" i="9" s="1"/>
  <c r="BI269" i="9"/>
  <c r="DJ269" i="9"/>
  <c r="DJ285" i="9"/>
  <c r="BG297" i="9"/>
  <c r="BG313" i="9" s="1"/>
  <c r="BJ298" i="9"/>
  <c r="BJ314" i="9" s="1"/>
  <c r="BG284" i="9"/>
  <c r="BG268" i="9"/>
  <c r="CO295" i="9"/>
  <c r="CO311" i="9" s="1"/>
  <c r="CK266" i="9"/>
  <c r="CK282" i="9"/>
  <c r="CK298" i="9" s="1"/>
  <c r="CJ285" i="9"/>
  <c r="CJ301" i="9" s="1"/>
  <c r="DL298" i="9"/>
  <c r="DL314" i="9" s="1"/>
  <c r="AP266" i="9"/>
  <c r="AL269" i="9"/>
  <c r="AL333" i="9" s="1"/>
  <c r="BJ281" i="9"/>
  <c r="BJ297" i="9" s="1"/>
  <c r="BC301" i="9"/>
  <c r="CM262" i="9"/>
  <c r="CM278" i="9"/>
  <c r="CM294" i="9" s="1"/>
  <c r="CM310" i="9" s="1"/>
  <c r="CO296" i="9"/>
  <c r="CO312" i="9" s="1"/>
  <c r="CM317" i="9"/>
  <c r="CM333" i="9"/>
  <c r="DM283" i="9"/>
  <c r="DM299" i="9" s="1"/>
  <c r="DM267" i="9"/>
  <c r="DO267" i="9"/>
  <c r="DO283" i="9"/>
  <c r="AV292" i="9"/>
  <c r="BJ260" i="9"/>
  <c r="BI282" i="9"/>
  <c r="BI298" i="9" s="1"/>
  <c r="BH268" i="9"/>
  <c r="BH284" i="9"/>
  <c r="BH300" i="9" s="1"/>
  <c r="BD285" i="9"/>
  <c r="BD301" i="9" s="1"/>
  <c r="BD333" i="9" s="1"/>
  <c r="BD269" i="9"/>
  <c r="CJ264" i="9"/>
  <c r="CJ280" i="9"/>
  <c r="CJ296" i="9" s="1"/>
  <c r="CJ267" i="9"/>
  <c r="CJ331" i="9" s="1"/>
  <c r="CJ283" i="9"/>
  <c r="CJ299" i="9" s="1"/>
  <c r="CO283" i="9"/>
  <c r="CO299" i="9" s="1"/>
  <c r="CO284" i="9"/>
  <c r="CO300" i="9" s="1"/>
  <c r="CO268" i="9"/>
  <c r="DP294" i="9"/>
  <c r="BG282" i="9"/>
  <c r="BH267" i="9"/>
  <c r="CO276" i="9"/>
  <c r="CO292" i="9" s="1"/>
  <c r="CO308" i="9" s="1"/>
  <c r="CL278" i="9"/>
  <c r="CL294" i="9" s="1"/>
  <c r="CL310" i="9" s="1"/>
  <c r="CM280" i="9"/>
  <c r="CM296" i="9" s="1"/>
  <c r="CI283" i="9"/>
  <c r="CI299" i="9" s="1"/>
  <c r="CI315" i="9" s="1"/>
  <c r="CG284" i="9"/>
  <c r="CG300" i="9" s="1"/>
  <c r="CI285" i="9"/>
  <c r="CI301" i="9" s="1"/>
  <c r="CI333" i="9" s="1"/>
  <c r="CL285" i="9"/>
  <c r="CL301" i="9" s="1"/>
  <c r="CL317" i="9" s="1"/>
  <c r="DQ277" i="9"/>
  <c r="DQ293" i="9" s="1"/>
  <c r="DM282" i="9"/>
  <c r="DM298" i="9" s="1"/>
  <c r="DQ268" i="9"/>
  <c r="DQ316" i="9" s="1"/>
  <c r="BD300" i="9"/>
  <c r="BD332" i="9" s="1"/>
  <c r="BF300" i="9"/>
  <c r="CK295" i="9"/>
  <c r="CK327" i="9" s="1"/>
  <c r="CJ281" i="9"/>
  <c r="CJ297" i="9" s="1"/>
  <c r="CG283" i="9"/>
  <c r="CG299" i="9" s="1"/>
  <c r="CG315" i="9" s="1"/>
  <c r="CK300" i="9"/>
  <c r="CK316" i="9" s="1"/>
  <c r="CN284" i="9"/>
  <c r="CN300" i="9" s="1"/>
  <c r="DQ278" i="9"/>
  <c r="DQ294" i="9" s="1"/>
  <c r="DQ280" i="9"/>
  <c r="DQ296" i="9" s="1"/>
  <c r="DQ312" i="9" s="1"/>
  <c r="DQ281" i="9"/>
  <c r="DQ297" i="9" s="1"/>
  <c r="DQ313" i="9" s="1"/>
  <c r="DL283" i="9"/>
  <c r="DL299" i="9" s="1"/>
  <c r="DL331" i="9" s="1"/>
  <c r="DJ284" i="9"/>
  <c r="DJ300" i="9" s="1"/>
  <c r="DN285" i="9"/>
  <c r="DN301" i="9" s="1"/>
  <c r="DN317" i="9" s="1"/>
  <c r="DO285" i="9"/>
  <c r="DO301" i="9" s="1"/>
  <c r="DO317" i="9" s="1"/>
  <c r="BK281" i="9"/>
  <c r="BK297" i="9" s="1"/>
  <c r="BK313" i="9" s="1"/>
  <c r="BJ283" i="9"/>
  <c r="BJ299" i="9" s="1"/>
  <c r="BE269" i="9"/>
  <c r="CN276" i="9"/>
  <c r="CN292" i="9" s="1"/>
  <c r="CN324" i="9" s="1"/>
  <c r="CM277" i="9"/>
  <c r="CM293" i="9" s="1"/>
  <c r="CM309" i="9" s="1"/>
  <c r="CN262" i="9"/>
  <c r="CH266" i="9"/>
  <c r="CJ282" i="9"/>
  <c r="CJ298" i="9" s="1"/>
  <c r="CJ314" i="9" s="1"/>
  <c r="CN267" i="9"/>
  <c r="DN299" i="9"/>
  <c r="DN331" i="9" s="1"/>
  <c r="DQ283" i="9"/>
  <c r="DQ299" i="9" s="1"/>
  <c r="DQ315" i="9" s="1"/>
  <c r="DK284" i="9"/>
  <c r="CL263" i="9"/>
  <c r="CL327" i="9" s="1"/>
  <c r="CN264" i="9"/>
  <c r="CN328" i="9" s="1"/>
  <c r="CO314" i="9"/>
  <c r="DP262" i="9"/>
  <c r="DP310" i="9" s="1"/>
  <c r="DQ279" i="9"/>
  <c r="DQ295" i="9" s="1"/>
  <c r="DN280" i="9"/>
  <c r="DN296" i="9" s="1"/>
  <c r="DQ282" i="9"/>
  <c r="DQ298" i="9" s="1"/>
  <c r="DQ314" i="9" s="1"/>
  <c r="DM268" i="9"/>
  <c r="CI297" i="9"/>
  <c r="CI298" i="9"/>
  <c r="CF268" i="9"/>
  <c r="CK269" i="9"/>
  <c r="CK317" i="9" s="1"/>
  <c r="DO265" i="9"/>
  <c r="DP265" i="9"/>
  <c r="DP313" i="9" s="1"/>
  <c r="DK267" i="9"/>
  <c r="DK331" i="9" s="1"/>
  <c r="DP283" i="9"/>
  <c r="DP299" i="9" s="1"/>
  <c r="DP315" i="9" s="1"/>
  <c r="DL268" i="9"/>
  <c r="DL316" i="9" s="1"/>
  <c r="BK285" i="9"/>
  <c r="CI265" i="9"/>
  <c r="CI329" i="9" s="1"/>
  <c r="CO265" i="9"/>
  <c r="CH269" i="9"/>
  <c r="DQ261" i="9"/>
  <c r="DP264" i="9"/>
  <c r="DP312" i="9" s="1"/>
  <c r="DM297" i="9"/>
  <c r="DM266" i="9"/>
  <c r="B81" i="1"/>
  <c r="B101" i="1" s="1"/>
  <c r="AC270" i="9"/>
  <c r="AV265" i="9"/>
  <c r="AV281" i="9"/>
  <c r="AV297" i="9" s="1"/>
  <c r="CF269" i="9"/>
  <c r="CF285" i="9"/>
  <c r="CF301" i="9" s="1"/>
  <c r="AB269" i="9"/>
  <c r="AB285" i="9"/>
  <c r="AB301" i="9" s="1"/>
  <c r="BV264" i="9"/>
  <c r="BV280" i="9"/>
  <c r="BV296" i="9" s="1"/>
  <c r="BH285" i="9"/>
  <c r="BH301" i="9" s="1"/>
  <c r="BH269" i="9"/>
  <c r="AA164" i="9"/>
  <c r="AU279" i="9"/>
  <c r="AU295" i="9" s="1"/>
  <c r="AU263" i="9"/>
  <c r="AO283" i="9"/>
  <c r="AO299" i="9" s="1"/>
  <c r="BD267" i="9"/>
  <c r="BD283" i="9"/>
  <c r="BD299" i="9" s="1"/>
  <c r="Z282" i="9"/>
  <c r="Z298" i="9" s="1"/>
  <c r="AD281" i="9"/>
  <c r="AD297" i="9" s="1"/>
  <c r="AS279" i="9"/>
  <c r="AS295" i="9" s="1"/>
  <c r="AS263" i="9"/>
  <c r="AP300" i="9"/>
  <c r="AF278" i="9"/>
  <c r="AF294" i="9" s="1"/>
  <c r="AF262" i="9"/>
  <c r="BE265" i="9"/>
  <c r="BE281" i="9"/>
  <c r="BE297" i="9" s="1"/>
  <c r="AD279" i="9"/>
  <c r="AD295" i="9" s="1"/>
  <c r="AU324" i="9"/>
  <c r="AU308" i="9"/>
  <c r="AF285" i="9"/>
  <c r="AF301" i="9" s="1"/>
  <c r="AB265" i="9"/>
  <c r="AB281" i="9"/>
  <c r="AB297" i="9" s="1"/>
  <c r="AR267" i="9"/>
  <c r="AR283" i="9"/>
  <c r="AR299" i="9" s="1"/>
  <c r="AF283" i="9"/>
  <c r="AF299" i="9" s="1"/>
  <c r="AE262" i="9"/>
  <c r="AV266" i="9"/>
  <c r="AV282" i="9"/>
  <c r="AV298" i="9" s="1"/>
  <c r="AS316" i="9"/>
  <c r="AU269" i="9"/>
  <c r="AU285" i="9"/>
  <c r="AU301" i="9" s="1"/>
  <c r="BF268" i="9"/>
  <c r="BK284" i="9"/>
  <c r="BK300" i="9" s="1"/>
  <c r="BK268" i="9"/>
  <c r="AF268" i="9"/>
  <c r="AE284" i="9"/>
  <c r="AE300" i="9" s="1"/>
  <c r="AU266" i="9"/>
  <c r="AU282" i="9"/>
  <c r="AU298" i="9" s="1"/>
  <c r="AV283" i="9"/>
  <c r="AV299" i="9" s="1"/>
  <c r="BC284" i="9"/>
  <c r="BC300" i="9" s="1"/>
  <c r="BC268" i="9"/>
  <c r="BX282" i="9"/>
  <c r="BX298" i="9" s="1"/>
  <c r="DB279" i="9"/>
  <c r="DB263" i="9"/>
  <c r="AV327" i="9"/>
  <c r="AU265" i="9"/>
  <c r="AU281" i="9"/>
  <c r="AU297" i="9" s="1"/>
  <c r="AV269" i="9"/>
  <c r="AV285" i="9"/>
  <c r="AV301" i="9" s="1"/>
  <c r="BH278" i="9"/>
  <c r="BH262" i="9"/>
  <c r="BH266" i="9"/>
  <c r="BH282" i="9"/>
  <c r="Y267" i="9"/>
  <c r="AD264" i="9"/>
  <c r="AV262" i="9"/>
  <c r="AU328" i="9"/>
  <c r="AN267" i="9"/>
  <c r="AN283" i="9"/>
  <c r="AN299" i="9" s="1"/>
  <c r="AU267" i="9"/>
  <c r="BI326" i="9"/>
  <c r="BI408" i="9" s="1"/>
  <c r="BF281" i="9"/>
  <c r="BF297" i="9" s="1"/>
  <c r="BF265" i="9"/>
  <c r="BK329" i="9"/>
  <c r="BK345" i="9" s="1"/>
  <c r="AQ267" i="9"/>
  <c r="AL317" i="9"/>
  <c r="BJ262" i="9"/>
  <c r="BJ278" i="9"/>
  <c r="BJ294" i="9" s="1"/>
  <c r="BW262" i="9"/>
  <c r="BW263" i="9"/>
  <c r="BW279" i="9"/>
  <c r="BW295" i="9" s="1"/>
  <c r="AU262" i="9"/>
  <c r="AU278" i="9"/>
  <c r="AU294" i="9" s="1"/>
  <c r="BH265" i="9"/>
  <c r="BH281" i="9"/>
  <c r="BH297" i="9" s="1"/>
  <c r="BV267" i="9"/>
  <c r="CL311" i="9"/>
  <c r="AU332" i="9"/>
  <c r="BI280" i="9"/>
  <c r="BB268" i="9"/>
  <c r="BB284" i="9"/>
  <c r="BB300" i="9" s="1"/>
  <c r="BC269" i="9"/>
  <c r="BJ301" i="9"/>
  <c r="BJ317" i="9" s="1"/>
  <c r="BK269" i="9"/>
  <c r="CH298" i="9"/>
  <c r="DO284" i="9"/>
  <c r="DO300" i="9" s="1"/>
  <c r="DO268" i="9"/>
  <c r="AR264" i="9"/>
  <c r="AS280" i="9"/>
  <c r="AS296" i="9" s="1"/>
  <c r="AS312" i="9" s="1"/>
  <c r="AO282" i="9"/>
  <c r="AO298" i="9" s="1"/>
  <c r="AP268" i="9"/>
  <c r="AQ284" i="9"/>
  <c r="AQ300" i="9" s="1"/>
  <c r="AO285" i="9"/>
  <c r="AO301" i="9" s="1"/>
  <c r="AP285" i="9"/>
  <c r="AP301" i="9" s="1"/>
  <c r="AP317" i="9" s="1"/>
  <c r="AR285" i="9"/>
  <c r="AR301" i="9" s="1"/>
  <c r="BK276" i="9"/>
  <c r="BK292" i="9" s="1"/>
  <c r="BK324" i="9" s="1"/>
  <c r="BI279" i="9"/>
  <c r="BI295" i="9" s="1"/>
  <c r="BH264" i="9"/>
  <c r="BD282" i="9"/>
  <c r="BD298" i="9" s="1"/>
  <c r="BD314" i="9" s="1"/>
  <c r="BF282" i="9"/>
  <c r="BF298" i="9" s="1"/>
  <c r="BC267" i="9"/>
  <c r="BC283" i="9"/>
  <c r="BJ268" i="9"/>
  <c r="BJ284" i="9"/>
  <c r="BJ300" i="9" s="1"/>
  <c r="BG269" i="9"/>
  <c r="BG285" i="9"/>
  <c r="BG301" i="9" s="1"/>
  <c r="BV263" i="9"/>
  <c r="BV279" i="9"/>
  <c r="BV295" i="9" s="1"/>
  <c r="CN281" i="9"/>
  <c r="CN297" i="9" s="1"/>
  <c r="CN265" i="9"/>
  <c r="CL284" i="9"/>
  <c r="CL300" i="9" s="1"/>
  <c r="CL268" i="9"/>
  <c r="CX265" i="9"/>
  <c r="BG263" i="9"/>
  <c r="BJ265" i="9"/>
  <c r="BE266" i="9"/>
  <c r="BE282" i="9"/>
  <c r="BE298" i="9" s="1"/>
  <c r="BK267" i="9"/>
  <c r="BK283" i="9"/>
  <c r="BK299" i="9" s="1"/>
  <c r="BA285" i="9"/>
  <c r="BA301" i="9" s="1"/>
  <c r="BA317" i="9" s="1"/>
  <c r="BI285" i="9"/>
  <c r="BI301" i="9" s="1"/>
  <c r="BU264" i="9"/>
  <c r="CL264" i="9"/>
  <c r="CL280" i="9"/>
  <c r="CL296" i="9" s="1"/>
  <c r="DM313" i="9"/>
  <c r="DM329" i="9"/>
  <c r="AS265" i="9"/>
  <c r="AM269" i="9"/>
  <c r="AN285" i="9"/>
  <c r="AN301" i="9" s="1"/>
  <c r="BJ263" i="9"/>
  <c r="BI268" i="9"/>
  <c r="BI284" i="9"/>
  <c r="BI300" i="9" s="1"/>
  <c r="BF269" i="9"/>
  <c r="BF285" i="9"/>
  <c r="BF301" i="9" s="1"/>
  <c r="BZ265" i="9"/>
  <c r="BU283" i="9"/>
  <c r="BU299" i="9" s="1"/>
  <c r="BW268" i="9"/>
  <c r="CK311" i="9"/>
  <c r="DJ332" i="9"/>
  <c r="DJ316" i="9"/>
  <c r="AS332" i="9"/>
  <c r="AU316" i="9"/>
  <c r="BY282" i="9"/>
  <c r="BY298" i="9" s="1"/>
  <c r="CM279" i="9"/>
  <c r="CM295" i="9" s="1"/>
  <c r="CM263" i="9"/>
  <c r="AS266" i="9"/>
  <c r="BK262" i="9"/>
  <c r="BI265" i="9"/>
  <c r="BI266" i="9"/>
  <c r="BE283" i="9"/>
  <c r="BE299" i="9" s="1"/>
  <c r="BE331" i="9" s="1"/>
  <c r="BZ263" i="9"/>
  <c r="BR268" i="9"/>
  <c r="CI266" i="9"/>
  <c r="CN282" i="9"/>
  <c r="CN298" i="9" s="1"/>
  <c r="CN266" i="9"/>
  <c r="CK332" i="9"/>
  <c r="CZ285" i="9"/>
  <c r="CZ269" i="9"/>
  <c r="CG332" i="9"/>
  <c r="CI268" i="9"/>
  <c r="CI284" i="9"/>
  <c r="CI300" i="9" s="1"/>
  <c r="CX269" i="9"/>
  <c r="CX285" i="9"/>
  <c r="DN281" i="9"/>
  <c r="DN297" i="9" s="1"/>
  <c r="DN265" i="9"/>
  <c r="BV266" i="9"/>
  <c r="BV282" i="9"/>
  <c r="BV298" i="9" s="1"/>
  <c r="BW285" i="9"/>
  <c r="BW301" i="9" s="1"/>
  <c r="CM265" i="9"/>
  <c r="CM281" i="9"/>
  <c r="CM297" i="9" s="1"/>
  <c r="CO330" i="9"/>
  <c r="CO412" i="9" s="1"/>
  <c r="CH267" i="9"/>
  <c r="CM283" i="9"/>
  <c r="CM299" i="9" s="1"/>
  <c r="CM331" i="9" s="1"/>
  <c r="CH285" i="9"/>
  <c r="CH301" i="9" s="1"/>
  <c r="CH317" i="9" s="1"/>
  <c r="CJ317" i="9"/>
  <c r="CJ333" i="9"/>
  <c r="CO269" i="9"/>
  <c r="CO285" i="9"/>
  <c r="CO301" i="9" s="1"/>
  <c r="DA284" i="9"/>
  <c r="DA300" i="9" s="1"/>
  <c r="CW269" i="9"/>
  <c r="CW285" i="9"/>
  <c r="CW301" i="9" s="1"/>
  <c r="DP328" i="9"/>
  <c r="DO282" i="9"/>
  <c r="DO298" i="9" s="1"/>
  <c r="DO330" i="9" s="1"/>
  <c r="DL332" i="9"/>
  <c r="CK264" i="9"/>
  <c r="CK280" i="9"/>
  <c r="CK296" i="9" s="1"/>
  <c r="CN312" i="9"/>
  <c r="CM266" i="9"/>
  <c r="CM282" i="9"/>
  <c r="CM298" i="9" s="1"/>
  <c r="CF316" i="9"/>
  <c r="CF332" i="9"/>
  <c r="DA263" i="9"/>
  <c r="DA279" i="9"/>
  <c r="DA295" i="9" s="1"/>
  <c r="DS259" i="9"/>
  <c r="DS275" i="9"/>
  <c r="DS291" i="9" s="1"/>
  <c r="BZ280" i="9"/>
  <c r="BZ296" i="9" s="1"/>
  <c r="BU265" i="9"/>
  <c r="BP269" i="9"/>
  <c r="CO275" i="9"/>
  <c r="CO291" i="9" s="1"/>
  <c r="CO307" i="9" s="1"/>
  <c r="CN294" i="9"/>
  <c r="CO262" i="9"/>
  <c r="CO278" i="9"/>
  <c r="CO294" i="9" s="1"/>
  <c r="CL265" i="9"/>
  <c r="CL281" i="9"/>
  <c r="CL297" i="9" s="1"/>
  <c r="CL267" i="9"/>
  <c r="CL283" i="9"/>
  <c r="CL299" i="9" s="1"/>
  <c r="CO315" i="9"/>
  <c r="CO331" i="9"/>
  <c r="CG316" i="9"/>
  <c r="CM284" i="9"/>
  <c r="CM300" i="9" s="1"/>
  <c r="CM332" i="9" s="1"/>
  <c r="CN268" i="9"/>
  <c r="DP285" i="9"/>
  <c r="DP301" i="9" s="1"/>
  <c r="DP269" i="9"/>
  <c r="BT285" i="9"/>
  <c r="BT301" i="9" s="1"/>
  <c r="BU285" i="9"/>
  <c r="BU301" i="9" s="1"/>
  <c r="BZ285" i="9"/>
  <c r="BZ301" i="9" s="1"/>
  <c r="BZ317" i="9" s="1"/>
  <c r="CN308" i="9"/>
  <c r="CL326" i="9"/>
  <c r="CN279" i="9"/>
  <c r="CN295" i="9" s="1"/>
  <c r="CN327" i="9" s="1"/>
  <c r="CM264" i="9"/>
  <c r="CJ330" i="9"/>
  <c r="CL266" i="9"/>
  <c r="CL282" i="9"/>
  <c r="CL298" i="9" s="1"/>
  <c r="CN283" i="9"/>
  <c r="CN299" i="9" s="1"/>
  <c r="CN315" i="9" s="1"/>
  <c r="CJ268" i="9"/>
  <c r="CJ284" i="9"/>
  <c r="CJ300" i="9" s="1"/>
  <c r="CG269" i="9"/>
  <c r="CG285" i="9"/>
  <c r="CG301" i="9" s="1"/>
  <c r="CI317" i="9"/>
  <c r="CL333" i="9"/>
  <c r="CN269" i="9"/>
  <c r="CN285" i="9"/>
  <c r="CN301" i="9" s="1"/>
  <c r="DD259" i="9"/>
  <c r="CZ268" i="9"/>
  <c r="CZ284" i="9"/>
  <c r="DB268" i="9"/>
  <c r="DK332" i="9"/>
  <c r="BS268" i="9"/>
  <c r="BS284" i="9"/>
  <c r="BS300" i="9" s="1"/>
  <c r="CI331" i="9"/>
  <c r="CI413" i="9" s="1"/>
  <c r="CK267" i="9"/>
  <c r="CK283" i="9"/>
  <c r="CK299" i="9" s="1"/>
  <c r="DP295" i="9"/>
  <c r="DP311" i="9" s="1"/>
  <c r="DN264" i="9"/>
  <c r="DQ329" i="9"/>
  <c r="DQ411" i="9" s="1"/>
  <c r="DM330" i="9"/>
  <c r="DK300" i="9"/>
  <c r="DK316" i="9" s="1"/>
  <c r="DJ301" i="9"/>
  <c r="DK333" i="9"/>
  <c r="DM285" i="9"/>
  <c r="DM301" i="9" s="1"/>
  <c r="DM333" i="9" s="1"/>
  <c r="DO264" i="9"/>
  <c r="DN298" i="9"/>
  <c r="DN314" i="9" s="1"/>
  <c r="DO297" i="9"/>
  <c r="DO299" i="9"/>
  <c r="DO331" i="9" s="1"/>
  <c r="DP331" i="9"/>
  <c r="DP413" i="9" s="1"/>
  <c r="DM300" i="9"/>
  <c r="DM332" i="9" s="1"/>
  <c r="DQ332" i="9"/>
  <c r="DL301" i="9"/>
  <c r="DL333" i="9" s="1"/>
  <c r="DQ263" i="9"/>
  <c r="DP284" i="9"/>
  <c r="DP300" i="9" s="1"/>
  <c r="DP316" i="9" s="1"/>
  <c r="DK315" i="9"/>
  <c r="DI285" i="9"/>
  <c r="DI301" i="9" s="1"/>
  <c r="DI317" i="9" s="1"/>
  <c r="DQ285" i="9"/>
  <c r="DQ301" i="9" s="1"/>
  <c r="DQ317" i="9" s="1"/>
  <c r="S19" i="2"/>
  <c r="S33" i="2"/>
  <c r="S48" i="2"/>
  <c r="S63" i="2" s="1"/>
  <c r="S78" i="2" s="1"/>
  <c r="S93" i="2" s="1"/>
  <c r="S108" i="2" s="1"/>
  <c r="S123" i="2" s="1"/>
  <c r="T17" i="2"/>
  <c r="U2" i="2"/>
  <c r="X119" i="16"/>
  <c r="V181" i="16"/>
  <c r="W143" i="16"/>
  <c r="X159" i="16"/>
  <c r="V57" i="16"/>
  <c r="AC79" i="16"/>
  <c r="Z121" i="16"/>
  <c r="AB100" i="16"/>
  <c r="AA143" i="16"/>
  <c r="V179" i="16"/>
  <c r="W96" i="16"/>
  <c r="W202" i="16"/>
  <c r="V159" i="16"/>
  <c r="V119" i="16"/>
  <c r="X182" i="16"/>
  <c r="U79" i="16"/>
  <c r="Y75" i="16"/>
  <c r="V75" i="16"/>
  <c r="W204" i="16"/>
  <c r="U120" i="16"/>
  <c r="AC119" i="16"/>
  <c r="AA162" i="16"/>
  <c r="AA163" i="16"/>
  <c r="AC162" i="16"/>
  <c r="AA57" i="16"/>
  <c r="AB77" i="16"/>
  <c r="Z78" i="16"/>
  <c r="AA78" i="16"/>
  <c r="X120" i="16"/>
  <c r="AA75" i="16"/>
  <c r="U139" i="16"/>
  <c r="U180" i="16"/>
  <c r="X181" i="16"/>
  <c r="Y179" i="16"/>
  <c r="U58" i="16"/>
  <c r="AC96" i="16"/>
  <c r="Z96" i="16"/>
  <c r="W140" i="16"/>
  <c r="AB142" i="16"/>
  <c r="AB141" i="16"/>
  <c r="W183" i="16"/>
  <c r="AA182" i="16"/>
  <c r="V76" i="16"/>
  <c r="W99" i="16"/>
  <c r="Y100" i="16"/>
  <c r="V100" i="16"/>
  <c r="AC159" i="16"/>
  <c r="V203" i="16"/>
  <c r="AA203" i="16"/>
  <c r="V202" i="16"/>
  <c r="Z140" i="16"/>
  <c r="V97" i="16"/>
  <c r="Z75" i="16"/>
  <c r="AB180" i="16"/>
  <c r="U142" i="16"/>
  <c r="AA183" i="16"/>
  <c r="AC179" i="16"/>
  <c r="Z55" i="16"/>
  <c r="AC58" i="16"/>
  <c r="AA96" i="16"/>
  <c r="Z162" i="16"/>
  <c r="W120" i="16"/>
  <c r="X58" i="16"/>
  <c r="U98" i="16"/>
  <c r="Y78" i="16"/>
  <c r="AB96" i="16"/>
  <c r="X100" i="16"/>
  <c r="Y205" i="16"/>
  <c r="X76" i="16"/>
  <c r="AA79" i="16"/>
  <c r="Z97" i="16"/>
  <c r="U76" i="16"/>
  <c r="AB79" i="16"/>
  <c r="AA97" i="16"/>
  <c r="Y117" i="16"/>
  <c r="W121" i="16"/>
  <c r="V141" i="16"/>
  <c r="AA159" i="16"/>
  <c r="V183" i="16"/>
  <c r="AA204" i="16"/>
  <c r="AC120" i="16"/>
  <c r="AC139" i="16"/>
  <c r="Y143" i="16"/>
  <c r="AA161" i="16"/>
  <c r="W117" i="16"/>
  <c r="Z120" i="16"/>
  <c r="V139" i="16"/>
  <c r="Y142" i="16"/>
  <c r="Z160" i="16"/>
  <c r="U160" i="16"/>
  <c r="Z163" i="16"/>
  <c r="AC180" i="16"/>
  <c r="X204" i="16"/>
  <c r="U161" i="16"/>
  <c r="V182" i="16"/>
  <c r="W201" i="16"/>
  <c r="Y204" i="16"/>
  <c r="W160" i="16"/>
  <c r="AB163" i="16"/>
  <c r="W180" i="16"/>
  <c r="Y183" i="16"/>
  <c r="X203" i="16"/>
  <c r="D2" i="9"/>
  <c r="D2" i="2"/>
  <c r="W77" i="16"/>
  <c r="V58" i="16"/>
  <c r="X97" i="16"/>
  <c r="X96" i="16"/>
  <c r="W79" i="16"/>
  <c r="AB120" i="16"/>
  <c r="U143" i="16"/>
  <c r="V120" i="16"/>
  <c r="AB159" i="16"/>
  <c r="Z202" i="16"/>
  <c r="AB143" i="16"/>
  <c r="X57" i="16"/>
  <c r="AB97" i="16"/>
  <c r="X180" i="16"/>
  <c r="Y118" i="16"/>
  <c r="Z76" i="16"/>
  <c r="AA100" i="16"/>
  <c r="X75" i="16"/>
  <c r="AC78" i="16"/>
  <c r="U97" i="16"/>
  <c r="AB76" i="16"/>
  <c r="W98" i="16"/>
  <c r="Z181" i="16"/>
  <c r="Y76" i="16"/>
  <c r="X98" i="16"/>
  <c r="AC117" i="16"/>
  <c r="AA121" i="16"/>
  <c r="Z141" i="16"/>
  <c r="V160" i="16"/>
  <c r="AC205" i="16"/>
  <c r="X121" i="16"/>
  <c r="X140" i="16"/>
  <c r="AC143" i="16"/>
  <c r="Y163" i="16"/>
  <c r="AA117" i="16"/>
  <c r="U121" i="16"/>
  <c r="Z139" i="16"/>
  <c r="AC142" i="16"/>
  <c r="V162" i="16"/>
  <c r="Y160" i="16"/>
  <c r="W181" i="16"/>
  <c r="AB204" i="16"/>
  <c r="Y161" i="16"/>
  <c r="Z182" i="16"/>
  <c r="AA201" i="16"/>
  <c r="AC204" i="16"/>
  <c r="AA160" i="16"/>
  <c r="AA180" i="16"/>
  <c r="AC183" i="16"/>
  <c r="AB203" i="16"/>
  <c r="U78" i="16"/>
  <c r="AA120" i="16"/>
  <c r="AC100" i="16"/>
  <c r="AA140" i="16"/>
  <c r="Y120" i="16"/>
  <c r="W159" i="16"/>
  <c r="V163" i="16"/>
  <c r="Z159" i="16"/>
  <c r="U183" i="16"/>
  <c r="AC56" i="16"/>
  <c r="W58" i="16"/>
  <c r="AB183" i="16"/>
  <c r="Y98" i="16"/>
  <c r="AA55" i="16"/>
  <c r="X78" i="16"/>
  <c r="AC54" i="16"/>
  <c r="AA77" i="16"/>
  <c r="AB75" i="16"/>
  <c r="V79" i="16"/>
  <c r="Y97" i="16"/>
  <c r="U77" i="16"/>
  <c r="AA98" i="16"/>
  <c r="AC76" i="16"/>
  <c r="AB98" i="16"/>
  <c r="AA139" i="16"/>
  <c r="V118" i="16"/>
  <c r="W142" i="16"/>
  <c r="W161" i="16"/>
  <c r="AB121" i="16"/>
  <c r="AB140" i="16"/>
  <c r="Y201" i="16"/>
  <c r="X118" i="16"/>
  <c r="Y121" i="16"/>
  <c r="U140" i="16"/>
  <c r="V143" i="16"/>
  <c r="AC163" i="16"/>
  <c r="AC201" i="16"/>
  <c r="AC160" i="16"/>
  <c r="AA181" i="16"/>
  <c r="V201" i="16"/>
  <c r="V205" i="16"/>
  <c r="AC161" i="16"/>
  <c r="X179" i="16"/>
  <c r="X183" i="16"/>
  <c r="U202" i="16"/>
  <c r="W205" i="16"/>
  <c r="V161" i="16"/>
  <c r="U181" i="16"/>
  <c r="V204" i="16"/>
  <c r="AB55" i="16"/>
  <c r="AC75" i="16"/>
  <c r="W97" i="16"/>
  <c r="U117" i="16"/>
  <c r="Y139" i="16"/>
  <c r="AB182" i="16"/>
  <c r="Z203" i="16"/>
  <c r="AB181" i="16"/>
  <c r="X163" i="16"/>
  <c r="Z54" i="16"/>
  <c r="Y58" i="16"/>
  <c r="V99" i="16"/>
  <c r="AA54" i="16"/>
  <c r="Y57" i="16"/>
  <c r="Y159" i="16"/>
  <c r="AB56" i="16"/>
  <c r="AB78" i="16"/>
  <c r="W76" i="16"/>
  <c r="Z79" i="16"/>
  <c r="AC97" i="16"/>
  <c r="Y77" i="16"/>
  <c r="X99" i="16"/>
  <c r="Z117" i="16"/>
  <c r="W139" i="16"/>
  <c r="V77" i="16"/>
  <c r="U99" i="16"/>
  <c r="AB117" i="16"/>
  <c r="V140" i="16"/>
  <c r="Z118" i="16"/>
  <c r="AA142" i="16"/>
  <c r="U163" i="16"/>
  <c r="W141" i="16"/>
  <c r="AA202" i="16"/>
  <c r="AB118" i="16"/>
  <c r="AC121" i="16"/>
  <c r="Y140" i="16"/>
  <c r="Z143" i="16"/>
  <c r="U205" i="16"/>
  <c r="X161" i="16"/>
  <c r="U182" i="16"/>
  <c r="Z201" i="16"/>
  <c r="Z205" i="16"/>
  <c r="X162" i="16"/>
  <c r="AB179" i="16"/>
  <c r="Y202" i="16"/>
  <c r="AA205" i="16"/>
  <c r="Z161" i="16"/>
  <c r="Y181" i="16"/>
  <c r="Z204" i="16"/>
  <c r="AA99" i="16"/>
  <c r="X79" i="16"/>
  <c r="Y203" i="16"/>
  <c r="X160" i="16"/>
  <c r="Y180" i="16"/>
  <c r="U204" i="16"/>
  <c r="AA56" i="16"/>
  <c r="Z56" i="16"/>
  <c r="AC57" i="16"/>
  <c r="AC98" i="16"/>
  <c r="U57" i="16"/>
  <c r="W100" i="16"/>
  <c r="W57" i="16"/>
  <c r="Y79" i="16"/>
  <c r="AA76" i="16"/>
  <c r="V98" i="16"/>
  <c r="X117" i="16"/>
  <c r="U141" i="16"/>
  <c r="AC77" i="16"/>
  <c r="U96" i="16"/>
  <c r="AB99" i="16"/>
  <c r="U118" i="16"/>
  <c r="Y141" i="16"/>
  <c r="Z77" i="16"/>
  <c r="Y99" i="16"/>
  <c r="W118" i="16"/>
  <c r="AC141" i="16"/>
  <c r="AB160" i="16"/>
  <c r="W119" i="16"/>
  <c r="X139" i="16"/>
  <c r="X143" i="16"/>
  <c r="AA141" i="16"/>
  <c r="AC203" i="16"/>
  <c r="U119" i="16"/>
  <c r="AC140" i="16"/>
  <c r="AB161" i="16"/>
  <c r="W179" i="16"/>
  <c r="Y182" i="16"/>
  <c r="X202" i="16"/>
  <c r="AB162" i="16"/>
  <c r="V180" i="16"/>
  <c r="AC202" i="16"/>
  <c r="U162" i="16"/>
  <c r="AC181" i="16"/>
  <c r="X201" i="16"/>
  <c r="X205" i="16"/>
  <c r="AB57" i="16"/>
  <c r="U203" i="16"/>
  <c r="V121" i="16"/>
  <c r="Z100" i="16"/>
  <c r="Z183" i="16"/>
  <c r="Z57" i="16"/>
  <c r="AB54" i="16"/>
  <c r="W75" i="16"/>
  <c r="AC55" i="16"/>
  <c r="Z99" i="16"/>
  <c r="Z58" i="16"/>
  <c r="V117" i="16"/>
  <c r="X77" i="16"/>
  <c r="Z98" i="16"/>
  <c r="AA118" i="16"/>
  <c r="U75" i="16"/>
  <c r="V78" i="16"/>
  <c r="Y96" i="16"/>
  <c r="U100" i="16"/>
  <c r="AC118" i="16"/>
  <c r="V142" i="16"/>
  <c r="W78" i="16"/>
  <c r="V96" i="16"/>
  <c r="AC99" i="16"/>
  <c r="Z119" i="16"/>
  <c r="Z142" i="16"/>
  <c r="AA119" i="16"/>
  <c r="AB139" i="16"/>
  <c r="U201" i="16"/>
  <c r="AB119" i="16"/>
  <c r="X142" i="16"/>
  <c r="U159" i="16"/>
  <c r="Z179" i="16"/>
  <c r="Y119" i="16"/>
  <c r="X141" i="16"/>
  <c r="W162" i="16"/>
  <c r="AA179" i="16"/>
  <c r="AC182" i="16"/>
  <c r="AB202" i="16"/>
  <c r="W163" i="16"/>
  <c r="Z180" i="16"/>
  <c r="W203" i="16"/>
  <c r="Y162" i="16"/>
  <c r="U179" i="16"/>
  <c r="W182" i="16"/>
  <c r="AB201" i="16"/>
  <c r="AB205" i="16"/>
  <c r="A2" i="2"/>
  <c r="A2" i="9"/>
  <c r="C2" i="9"/>
  <c r="C2" i="2"/>
  <c r="Y54" i="16"/>
  <c r="Y56" i="16"/>
  <c r="W55" i="16"/>
  <c r="W54" i="16"/>
  <c r="AA58" i="16"/>
  <c r="H9" i="1" s="1"/>
  <c r="X55" i="16"/>
  <c r="U54" i="16"/>
  <c r="V56" i="16"/>
  <c r="Y55" i="16"/>
  <c r="V55" i="16"/>
  <c r="V54" i="16"/>
  <c r="X56" i="16"/>
  <c r="U55" i="16"/>
  <c r="U56" i="16"/>
  <c r="AB58" i="16"/>
  <c r="I9" i="1" s="1"/>
  <c r="W56" i="16"/>
  <c r="X54" i="16"/>
  <c r="B2" i="2"/>
  <c r="AB1" i="2" s="1"/>
  <c r="B2" i="9"/>
  <c r="DN316" i="9" l="1"/>
  <c r="DN332" i="9"/>
  <c r="AN316" i="9"/>
  <c r="AN332" i="9"/>
  <c r="DP326" i="9"/>
  <c r="DN333" i="9"/>
  <c r="DQ328" i="9"/>
  <c r="BI296" i="9"/>
  <c r="AM268" i="9"/>
  <c r="AV324" i="9"/>
  <c r="BK301" i="9"/>
  <c r="CX266" i="9"/>
  <c r="DO333" i="9"/>
  <c r="AS283" i="9"/>
  <c r="AS299" i="9" s="1"/>
  <c r="AV315" i="9"/>
  <c r="BY269" i="9"/>
  <c r="DM314" i="9"/>
  <c r="CI313" i="9"/>
  <c r="BX266" i="9"/>
  <c r="Z269" i="9"/>
  <c r="CO324" i="9"/>
  <c r="BJ330" i="9"/>
  <c r="BJ379" i="9" s="1"/>
  <c r="AO317" i="9"/>
  <c r="AT327" i="9"/>
  <c r="AT283" i="9"/>
  <c r="AT299" i="9" s="1"/>
  <c r="BD317" i="9"/>
  <c r="AE268" i="9"/>
  <c r="CK333" i="9"/>
  <c r="BE333" i="9"/>
  <c r="CO332" i="9"/>
  <c r="BG299" i="9"/>
  <c r="BG331" i="9" s="1"/>
  <c r="CH332" i="9"/>
  <c r="BZ259" i="9"/>
  <c r="BU284" i="9"/>
  <c r="BU300" i="9" s="1"/>
  <c r="DQ325" i="9"/>
  <c r="BG329" i="9"/>
  <c r="AR263" i="9"/>
  <c r="AE316" i="9"/>
  <c r="DM315" i="9"/>
  <c r="BU282" i="9"/>
  <c r="BU298" i="9" s="1"/>
  <c r="BX279" i="9"/>
  <c r="BX295" i="9" s="1"/>
  <c r="BP285" i="9"/>
  <c r="BP301" i="9" s="1"/>
  <c r="BT284" i="9"/>
  <c r="BT300" i="9" s="1"/>
  <c r="BZ279" i="9"/>
  <c r="BZ295" i="9" s="1"/>
  <c r="CJ412" i="9"/>
  <c r="AF264" i="9"/>
  <c r="BS285" i="9"/>
  <c r="BS301" i="9" s="1"/>
  <c r="CM325" i="9"/>
  <c r="AT284" i="9"/>
  <c r="AT300" i="9" s="1"/>
  <c r="AP283" i="9"/>
  <c r="AP299" i="9" s="1"/>
  <c r="AP331" i="9" s="1"/>
  <c r="BY266" i="9"/>
  <c r="BR284" i="9"/>
  <c r="BR300" i="9" s="1"/>
  <c r="AU312" i="9"/>
  <c r="AA284" i="9"/>
  <c r="AA300" i="9" s="1"/>
  <c r="AC279" i="9"/>
  <c r="AC295" i="9" s="1"/>
  <c r="DA268" i="9"/>
  <c r="CZ279" i="9"/>
  <c r="CZ295" i="9" s="1"/>
  <c r="CY285" i="9"/>
  <c r="CY301" i="9" s="1"/>
  <c r="CW283" i="9"/>
  <c r="CW299" i="9" s="1"/>
  <c r="BZ281" i="9"/>
  <c r="BZ297" i="9" s="1"/>
  <c r="BZ264" i="9"/>
  <c r="BZ328" i="9" s="1"/>
  <c r="BW282" i="9"/>
  <c r="BW298" i="9" s="1"/>
  <c r="AQ316" i="9"/>
  <c r="AC283" i="9"/>
  <c r="AC299" i="9" s="1"/>
  <c r="AE263" i="9"/>
  <c r="Y285" i="9"/>
  <c r="Y301" i="9" s="1"/>
  <c r="BI333" i="9"/>
  <c r="BK323" i="9"/>
  <c r="Z268" i="9"/>
  <c r="AA282" i="9"/>
  <c r="AA298" i="9" s="1"/>
  <c r="AP314" i="9"/>
  <c r="BJ324" i="9"/>
  <c r="BW284" i="9"/>
  <c r="BW300" i="9" s="1"/>
  <c r="BD316" i="9"/>
  <c r="DL315" i="9"/>
  <c r="BG298" i="9"/>
  <c r="BE300" i="9"/>
  <c r="BE332" i="9" s="1"/>
  <c r="BE348" i="9" s="1"/>
  <c r="DP330" i="9"/>
  <c r="AT269" i="9"/>
  <c r="AT317" i="9" s="1"/>
  <c r="AS278" i="9"/>
  <c r="AS294" i="9" s="1"/>
  <c r="CE333" i="9"/>
  <c r="AN317" i="9"/>
  <c r="Y283" i="9"/>
  <c r="Y299" i="9" s="1"/>
  <c r="AB284" i="9"/>
  <c r="AB300" i="9" s="1"/>
  <c r="AE281" i="9"/>
  <c r="AE297" i="9" s="1"/>
  <c r="AD285" i="9"/>
  <c r="AD301" i="9" s="1"/>
  <c r="AB266" i="9"/>
  <c r="AB330" i="9" s="1"/>
  <c r="AV332" i="9"/>
  <c r="BB301" i="9"/>
  <c r="BB317" i="9" s="1"/>
  <c r="AO314" i="9"/>
  <c r="AD40" i="1"/>
  <c r="AD60" i="1" s="1"/>
  <c r="B60" i="1"/>
  <c r="BH311" i="9"/>
  <c r="BH327" i="9"/>
  <c r="BH343" i="9" s="1"/>
  <c r="CJ313" i="9"/>
  <c r="CJ329" i="9"/>
  <c r="BJ312" i="9"/>
  <c r="BJ328" i="9"/>
  <c r="CK329" i="9"/>
  <c r="CK313" i="9"/>
  <c r="AC282" i="9"/>
  <c r="AC298" i="9" s="1"/>
  <c r="AC266" i="9"/>
  <c r="AC314" i="9" s="1"/>
  <c r="AT266" i="9"/>
  <c r="AT282" i="9"/>
  <c r="AT298" i="9" s="1"/>
  <c r="AF263" i="9"/>
  <c r="AF327" i="9" s="1"/>
  <c r="AF279" i="9"/>
  <c r="AF295" i="9" s="1"/>
  <c r="X317" i="9"/>
  <c r="X333" i="9"/>
  <c r="DJ317" i="9"/>
  <c r="BI328" i="9"/>
  <c r="BI312" i="9"/>
  <c r="BI410" i="9" s="1"/>
  <c r="Y269" i="9"/>
  <c r="Y333" i="9" s="1"/>
  <c r="BH315" i="9"/>
  <c r="BH331" i="9"/>
  <c r="BH316" i="9"/>
  <c r="BH332" i="9"/>
  <c r="BK314" i="9"/>
  <c r="BK330" i="9"/>
  <c r="DN315" i="9"/>
  <c r="CO328" i="9"/>
  <c r="BF330" i="9"/>
  <c r="BF314" i="9"/>
  <c r="AV323" i="9"/>
  <c r="AV405" i="9" s="1"/>
  <c r="BE317" i="9"/>
  <c r="BE382" i="9" s="1"/>
  <c r="BG314" i="9"/>
  <c r="BG330" i="9"/>
  <c r="CJ328" i="9"/>
  <c r="CJ312" i="9"/>
  <c r="CM382" i="9"/>
  <c r="CM349" i="9"/>
  <c r="CM415" i="9"/>
  <c r="AS326" i="9"/>
  <c r="AA285" i="9"/>
  <c r="AA301" i="9" s="1"/>
  <c r="AA269" i="9"/>
  <c r="AT261" i="9"/>
  <c r="AT277" i="9"/>
  <c r="AT293" i="9" s="1"/>
  <c r="AT315" i="9"/>
  <c r="AT413" i="9" s="1"/>
  <c r="AT331" i="9"/>
  <c r="BE316" i="9"/>
  <c r="BK328" i="9"/>
  <c r="BK312" i="9"/>
  <c r="BF312" i="9"/>
  <c r="BF328" i="9"/>
  <c r="DN330" i="9"/>
  <c r="AV316" i="9"/>
  <c r="BF331" i="9"/>
  <c r="BJ331" i="9"/>
  <c r="BJ315" i="9"/>
  <c r="DQ310" i="9"/>
  <c r="DQ326" i="9"/>
  <c r="AF265" i="9"/>
  <c r="AF281" i="9"/>
  <c r="AF297" i="9" s="1"/>
  <c r="AB283" i="9"/>
  <c r="AB299" i="9" s="1"/>
  <c r="AB267" i="9"/>
  <c r="AT265" i="9"/>
  <c r="AT281" i="9"/>
  <c r="AT297" i="9" s="1"/>
  <c r="DB261" i="9"/>
  <c r="DB277" i="9"/>
  <c r="DB293" i="9" s="1"/>
  <c r="DB264" i="9"/>
  <c r="DB280" i="9"/>
  <c r="DB296" i="9" s="1"/>
  <c r="CY267" i="9"/>
  <c r="CY283" i="9"/>
  <c r="CY299" i="9" s="1"/>
  <c r="CZ266" i="9"/>
  <c r="CZ282" i="9"/>
  <c r="CZ298" i="9" s="1"/>
  <c r="CX284" i="9"/>
  <c r="CX300" i="9" s="1"/>
  <c r="CX268" i="9"/>
  <c r="CX332" i="9" s="1"/>
  <c r="CZ265" i="9"/>
  <c r="CZ281" i="9"/>
  <c r="CV269" i="9"/>
  <c r="CV285" i="9"/>
  <c r="CV301" i="9" s="1"/>
  <c r="DA282" i="9"/>
  <c r="DA298" i="9" s="1"/>
  <c r="DA266" i="9"/>
  <c r="DA269" i="9"/>
  <c r="DA285" i="9"/>
  <c r="DA301" i="9" s="1"/>
  <c r="BY284" i="9"/>
  <c r="BY300" i="9" s="1"/>
  <c r="BY268" i="9"/>
  <c r="BY280" i="9"/>
  <c r="BY296" i="9" s="1"/>
  <c r="BY264" i="9"/>
  <c r="BY328" i="9" s="1"/>
  <c r="BZ262" i="9"/>
  <c r="BZ278" i="9"/>
  <c r="BZ294" i="9" s="1"/>
  <c r="BS266" i="9"/>
  <c r="BS282" i="9"/>
  <c r="BS298" i="9" s="1"/>
  <c r="BS314" i="9" s="1"/>
  <c r="CK314" i="9"/>
  <c r="CK330" i="9"/>
  <c r="AA281" i="9"/>
  <c r="AA297" i="9" s="1"/>
  <c r="AA265" i="9"/>
  <c r="AQ282" i="9"/>
  <c r="AQ298" i="9" s="1"/>
  <c r="AQ266" i="9"/>
  <c r="BT317" i="9"/>
  <c r="BT333" i="9"/>
  <c r="BG315" i="9"/>
  <c r="DP329" i="9"/>
  <c r="DP411" i="9" s="1"/>
  <c r="CO327" i="9"/>
  <c r="CO409" i="9" s="1"/>
  <c r="AV328" i="9"/>
  <c r="AV312" i="9"/>
  <c r="AE267" i="9"/>
  <c r="AE283" i="9"/>
  <c r="AE299" i="9" s="1"/>
  <c r="AT262" i="9"/>
  <c r="AT278" i="9"/>
  <c r="AT294" i="9" s="1"/>
  <c r="DA262" i="9"/>
  <c r="DA278" i="9"/>
  <c r="DA294" i="9" s="1"/>
  <c r="DO311" i="9"/>
  <c r="DO327" i="9"/>
  <c r="DB267" i="9"/>
  <c r="DB283" i="9"/>
  <c r="DB299" i="9" s="1"/>
  <c r="CW282" i="9"/>
  <c r="CW298" i="9" s="1"/>
  <c r="AE277" i="9"/>
  <c r="AE293" i="9" s="1"/>
  <c r="AE261" i="9"/>
  <c r="AC285" i="9"/>
  <c r="AC301" i="9" s="1"/>
  <c r="AC269" i="9"/>
  <c r="BK295" i="9"/>
  <c r="BK327" i="9" s="1"/>
  <c r="Z270" i="9"/>
  <c r="Z286" i="9"/>
  <c r="Z302" i="9" s="1"/>
  <c r="AP315" i="9"/>
  <c r="AP380" i="9" s="1"/>
  <c r="DB265" i="9"/>
  <c r="DB281" i="9"/>
  <c r="DB297" i="9" s="1"/>
  <c r="CY268" i="9"/>
  <c r="CY284" i="9"/>
  <c r="CY300" i="9" s="1"/>
  <c r="BV268" i="9"/>
  <c r="BV284" i="9"/>
  <c r="BV300" i="9" s="1"/>
  <c r="CX301" i="9"/>
  <c r="CX317" i="9" s="1"/>
  <c r="CM316" i="9"/>
  <c r="CM414" i="9" s="1"/>
  <c r="BJ308" i="9"/>
  <c r="BJ406" i="9" s="1"/>
  <c r="BH298" i="9"/>
  <c r="CO313" i="9"/>
  <c r="CO329" i="9"/>
  <c r="DQ331" i="9"/>
  <c r="DQ413" i="9" s="1"/>
  <c r="W285" i="9"/>
  <c r="W301" i="9" s="1"/>
  <c r="W269" i="9"/>
  <c r="X268" i="9"/>
  <c r="AE279" i="9"/>
  <c r="AE295" i="9" s="1"/>
  <c r="AF270" i="9"/>
  <c r="AF286" i="9"/>
  <c r="AF302" i="9" s="1"/>
  <c r="AF282" i="9"/>
  <c r="AF298" i="9" s="1"/>
  <c r="AF266" i="9"/>
  <c r="AF260" i="9"/>
  <c r="AF276" i="9"/>
  <c r="AF292" i="9" s="1"/>
  <c r="AD282" i="9"/>
  <c r="AD298" i="9" s="1"/>
  <c r="AD266" i="9"/>
  <c r="CX267" i="9"/>
  <c r="CX283" i="9"/>
  <c r="CX299" i="9" s="1"/>
  <c r="BY267" i="9"/>
  <c r="BY283" i="9"/>
  <c r="BY299" i="9" s="1"/>
  <c r="BU266" i="9"/>
  <c r="BU314" i="9" s="1"/>
  <c r="BU268" i="9"/>
  <c r="BV285" i="9"/>
  <c r="BV301" i="9" s="1"/>
  <c r="BV269" i="9"/>
  <c r="BV281" i="9"/>
  <c r="BV297" i="9" s="1"/>
  <c r="BV265" i="9"/>
  <c r="BU269" i="9"/>
  <c r="BU317" i="9" s="1"/>
  <c r="BX284" i="9"/>
  <c r="BX300" i="9" s="1"/>
  <c r="BX268" i="9"/>
  <c r="BT267" i="9"/>
  <c r="BT283" i="9"/>
  <c r="BT299" i="9" s="1"/>
  <c r="BI299" i="9"/>
  <c r="BI315" i="9" s="1"/>
  <c r="AE280" i="9"/>
  <c r="AE296" i="9" s="1"/>
  <c r="AE264" i="9"/>
  <c r="CH316" i="9"/>
  <c r="BY281" i="9"/>
  <c r="BY297" i="9" s="1"/>
  <c r="BY265" i="9"/>
  <c r="BT281" i="9"/>
  <c r="BT297" i="9" s="1"/>
  <c r="BT265" i="9"/>
  <c r="BX263" i="9"/>
  <c r="BX327" i="9" s="1"/>
  <c r="BX285" i="9"/>
  <c r="BX301" i="9" s="1"/>
  <c r="BX317" i="9" s="1"/>
  <c r="CN311" i="9"/>
  <c r="CN376" i="9" s="1"/>
  <c r="CZ301" i="9"/>
  <c r="DB295" i="9"/>
  <c r="CM326" i="9"/>
  <c r="CM408" i="9" s="1"/>
  <c r="AD269" i="9"/>
  <c r="AD317" i="9" s="1"/>
  <c r="AC268" i="9"/>
  <c r="AC284" i="9"/>
  <c r="AC300" i="9" s="1"/>
  <c r="AT264" i="9"/>
  <c r="AT280" i="9"/>
  <c r="AT296" i="9" s="1"/>
  <c r="AA283" i="9"/>
  <c r="AA299" i="9" s="1"/>
  <c r="AF284" i="9"/>
  <c r="AF300" i="9" s="1"/>
  <c r="AD270" i="9"/>
  <c r="AD286" i="9"/>
  <c r="AD302" i="9" s="1"/>
  <c r="AF267" i="9"/>
  <c r="AF331" i="9" s="1"/>
  <c r="AD278" i="9"/>
  <c r="AD294" i="9" s="1"/>
  <c r="AD262" i="9"/>
  <c r="W270" i="9"/>
  <c r="W286" i="9"/>
  <c r="W302" i="9" s="1"/>
  <c r="BG300" i="9"/>
  <c r="AQ265" i="9"/>
  <c r="BX264" i="9"/>
  <c r="BX280" i="9"/>
  <c r="BX296" i="9" s="1"/>
  <c r="AB286" i="9"/>
  <c r="AB302" i="9" s="1"/>
  <c r="AB270" i="9"/>
  <c r="AS269" i="9"/>
  <c r="AS333" i="9" s="1"/>
  <c r="CW267" i="9"/>
  <c r="CY264" i="9"/>
  <c r="CY280" i="9"/>
  <c r="CY296" i="9" s="1"/>
  <c r="CX281" i="9"/>
  <c r="CX297" i="9" s="1"/>
  <c r="CU268" i="9"/>
  <c r="CU284" i="9"/>
  <c r="CU300" i="9" s="1"/>
  <c r="BR285" i="9"/>
  <c r="BR301" i="9" s="1"/>
  <c r="BZ266" i="9"/>
  <c r="BZ282" i="9"/>
  <c r="BZ298" i="9" s="1"/>
  <c r="BX281" i="9"/>
  <c r="BX297" i="9" s="1"/>
  <c r="BX278" i="9"/>
  <c r="BX294" i="9" s="1"/>
  <c r="BX262" i="9"/>
  <c r="BX283" i="9"/>
  <c r="BX299" i="9" s="1"/>
  <c r="BX267" i="9"/>
  <c r="BW269" i="9"/>
  <c r="BW317" i="9" s="1"/>
  <c r="BZ268" i="9"/>
  <c r="BZ284" i="9"/>
  <c r="BZ300" i="9" s="1"/>
  <c r="CZ297" i="9"/>
  <c r="AA270" i="9"/>
  <c r="AA286" i="9"/>
  <c r="AA302" i="9" s="1"/>
  <c r="BZ275" i="9"/>
  <c r="BZ291" i="9" s="1"/>
  <c r="BZ307" i="9" s="1"/>
  <c r="AO268" i="9"/>
  <c r="CY281" i="9"/>
  <c r="CY297" i="9" s="1"/>
  <c r="CY313" i="9" s="1"/>
  <c r="CY265" i="9"/>
  <c r="CV283" i="9"/>
  <c r="CV299" i="9" s="1"/>
  <c r="CV267" i="9"/>
  <c r="DA267" i="9"/>
  <c r="DA283" i="9"/>
  <c r="DA299" i="9" s="1"/>
  <c r="DB266" i="9"/>
  <c r="DB282" i="9"/>
  <c r="DB298" i="9" s="1"/>
  <c r="BW265" i="9"/>
  <c r="BW281" i="9"/>
  <c r="BW297" i="9" s="1"/>
  <c r="BZ260" i="9"/>
  <c r="BZ276" i="9"/>
  <c r="BZ292" i="9" s="1"/>
  <c r="BY262" i="9"/>
  <c r="BY278" i="9"/>
  <c r="BY294" i="9" s="1"/>
  <c r="BZ283" i="9"/>
  <c r="BZ299" i="9" s="1"/>
  <c r="BZ267" i="9"/>
  <c r="BT266" i="9"/>
  <c r="BT282" i="9"/>
  <c r="BT298" i="9" s="1"/>
  <c r="BQ285" i="9"/>
  <c r="BQ301" i="9" s="1"/>
  <c r="BQ269" i="9"/>
  <c r="AF280" i="9"/>
  <c r="AF296" i="9" s="1"/>
  <c r="AF312" i="9" s="1"/>
  <c r="DQ330" i="9"/>
  <c r="DQ412" i="9" s="1"/>
  <c r="DL330" i="9"/>
  <c r="CZ300" i="9"/>
  <c r="CG331" i="9"/>
  <c r="CW266" i="9"/>
  <c r="BS269" i="9"/>
  <c r="BS317" i="9" s="1"/>
  <c r="AO330" i="9"/>
  <c r="AO412" i="9" s="1"/>
  <c r="CM315" i="9"/>
  <c r="CM380" i="9" s="1"/>
  <c r="X284" i="9"/>
  <c r="X300" i="9" s="1"/>
  <c r="X332" i="9" s="1"/>
  <c r="CO316" i="9"/>
  <c r="BK294" i="9"/>
  <c r="Z284" i="9"/>
  <c r="Z300" i="9" s="1"/>
  <c r="Z316" i="9" s="1"/>
  <c r="AC280" i="9"/>
  <c r="AC296" i="9" s="1"/>
  <c r="AC264" i="9"/>
  <c r="AQ264" i="9"/>
  <c r="AQ280" i="9"/>
  <c r="AQ296" i="9" s="1"/>
  <c r="AD284" i="9"/>
  <c r="AD300" i="9" s="1"/>
  <c r="AD268" i="9"/>
  <c r="Z266" i="9"/>
  <c r="Z314" i="9" s="1"/>
  <c r="AR282" i="9"/>
  <c r="AR298" i="9" s="1"/>
  <c r="AR314" i="9" s="1"/>
  <c r="CW268" i="9"/>
  <c r="CW284" i="9"/>
  <c r="CW300" i="9" s="1"/>
  <c r="DA281" i="9"/>
  <c r="DA297" i="9" s="1"/>
  <c r="DA265" i="9"/>
  <c r="CT269" i="9"/>
  <c r="CT285" i="9"/>
  <c r="CT301" i="9" s="1"/>
  <c r="DA264" i="9"/>
  <c r="DA280" i="9"/>
  <c r="DA296" i="9" s="1"/>
  <c r="DB284" i="9"/>
  <c r="DB300" i="9" s="1"/>
  <c r="CZ283" i="9"/>
  <c r="CZ299" i="9" s="1"/>
  <c r="CZ267" i="9"/>
  <c r="CZ280" i="9"/>
  <c r="CZ296" i="9" s="1"/>
  <c r="CZ312" i="9" s="1"/>
  <c r="CZ264" i="9"/>
  <c r="BY260" i="9"/>
  <c r="BY276" i="9"/>
  <c r="BY292" i="9" s="1"/>
  <c r="BW266" i="9"/>
  <c r="BW330" i="9" s="1"/>
  <c r="BU281" i="9"/>
  <c r="BU297" i="9" s="1"/>
  <c r="BU329" i="9" s="1"/>
  <c r="BG296" i="9"/>
  <c r="BW283" i="9"/>
  <c r="BW299" i="9" s="1"/>
  <c r="BW331" i="9" s="1"/>
  <c r="DO329" i="9"/>
  <c r="BC299" i="9"/>
  <c r="AR317" i="9"/>
  <c r="BH294" i="9"/>
  <c r="AB268" i="9"/>
  <c r="Y270" i="9"/>
  <c r="Y334" i="9" s="1"/>
  <c r="AA268" i="9"/>
  <c r="AA332" i="9" s="1"/>
  <c r="Z330" i="9"/>
  <c r="Z379" i="9" s="1"/>
  <c r="AC263" i="9"/>
  <c r="DQ309" i="9"/>
  <c r="AQ269" i="9"/>
  <c r="AQ333" i="9" s="1"/>
  <c r="AR265" i="9"/>
  <c r="Y268" i="9"/>
  <c r="Y284" i="9"/>
  <c r="Y300" i="9" s="1"/>
  <c r="V270" i="9"/>
  <c r="V286" i="9"/>
  <c r="V302" i="9" s="1"/>
  <c r="AS317" i="9"/>
  <c r="AS382" i="9" s="1"/>
  <c r="AA315" i="9"/>
  <c r="AA331" i="9"/>
  <c r="AE285" i="9"/>
  <c r="AE301" i="9" s="1"/>
  <c r="AE269" i="9"/>
  <c r="AE265" i="9"/>
  <c r="AE329" i="9" s="1"/>
  <c r="Z285" i="9"/>
  <c r="Z301" i="9" s="1"/>
  <c r="Z333" i="9" s="1"/>
  <c r="Z283" i="9"/>
  <c r="Z299" i="9" s="1"/>
  <c r="Z267" i="9"/>
  <c r="DB262" i="9"/>
  <c r="DB278" i="9"/>
  <c r="DB294" i="9" s="1"/>
  <c r="CX282" i="9"/>
  <c r="CX298" i="9" s="1"/>
  <c r="BS267" i="9"/>
  <c r="BS283" i="9"/>
  <c r="BS299" i="9" s="1"/>
  <c r="BY279" i="9"/>
  <c r="BY295" i="9" s="1"/>
  <c r="BY263" i="9"/>
  <c r="BT268" i="9"/>
  <c r="BT332" i="9" s="1"/>
  <c r="BR283" i="9"/>
  <c r="BR299" i="9" s="1"/>
  <c r="BR267" i="9"/>
  <c r="BX277" i="9"/>
  <c r="BX293" i="9" s="1"/>
  <c r="BX261" i="9"/>
  <c r="AR268" i="9"/>
  <c r="CH314" i="9"/>
  <c r="CJ315" i="9"/>
  <c r="AP281" i="9"/>
  <c r="AP297" i="9" s="1"/>
  <c r="AP313" i="9" s="1"/>
  <c r="AE286" i="9"/>
  <c r="AE302" i="9" s="1"/>
  <c r="AE270" i="9"/>
  <c r="AB280" i="9"/>
  <c r="AB296" i="9" s="1"/>
  <c r="AB264" i="9"/>
  <c r="AA266" i="9"/>
  <c r="X270" i="9"/>
  <c r="X286" i="9"/>
  <c r="X302" i="9" s="1"/>
  <c r="AE266" i="9"/>
  <c r="AE282" i="9"/>
  <c r="AE298" i="9" s="1"/>
  <c r="AC281" i="9"/>
  <c r="AC297" i="9" s="1"/>
  <c r="AC265" i="9"/>
  <c r="AC313" i="9" s="1"/>
  <c r="AD267" i="9"/>
  <c r="AD283" i="9"/>
  <c r="AD299" i="9" s="1"/>
  <c r="AE278" i="9"/>
  <c r="AE294" i="9" s="1"/>
  <c r="AE310" i="9" s="1"/>
  <c r="CU285" i="9"/>
  <c r="CU301" i="9" s="1"/>
  <c r="CU269" i="9"/>
  <c r="DB269" i="9"/>
  <c r="DB285" i="9"/>
  <c r="DB301" i="9" s="1"/>
  <c r="CV268" i="9"/>
  <c r="CV284" i="9"/>
  <c r="CV300" i="9" s="1"/>
  <c r="CY266" i="9"/>
  <c r="CY282" i="9"/>
  <c r="CY298" i="9" s="1"/>
  <c r="CY269" i="9"/>
  <c r="CY317" i="9" s="1"/>
  <c r="BW264" i="9"/>
  <c r="BW280" i="9"/>
  <c r="BW296" i="9" s="1"/>
  <c r="BQ284" i="9"/>
  <c r="BQ300" i="9" s="1"/>
  <c r="BQ268" i="9"/>
  <c r="BI293" i="9"/>
  <c r="X1" i="2"/>
  <c r="Z1" i="2"/>
  <c r="DK414" i="9"/>
  <c r="DK348" i="9"/>
  <c r="DK381" i="9"/>
  <c r="DQ327" i="9"/>
  <c r="DQ311" i="9"/>
  <c r="CJ415" i="9"/>
  <c r="CJ382" i="9"/>
  <c r="CJ349" i="9"/>
  <c r="BI344" i="9"/>
  <c r="Y315" i="9"/>
  <c r="Y331" i="9"/>
  <c r="AU329" i="9"/>
  <c r="AU313" i="9"/>
  <c r="AD327" i="9"/>
  <c r="AD311" i="9"/>
  <c r="DI333" i="9"/>
  <c r="DI382" i="9" s="1"/>
  <c r="DM331" i="9"/>
  <c r="DM413" i="9" s="1"/>
  <c r="CL382" i="9"/>
  <c r="CL349" i="9"/>
  <c r="CN406" i="9"/>
  <c r="CN373" i="9"/>
  <c r="CJ378" i="9"/>
  <c r="CJ345" i="9"/>
  <c r="BU313" i="9"/>
  <c r="CK328" i="9"/>
  <c r="CK312" i="9"/>
  <c r="DM316" i="9"/>
  <c r="BW333" i="9"/>
  <c r="DP327" i="9"/>
  <c r="DP409" i="9" s="1"/>
  <c r="DN415" i="9"/>
  <c r="DN382" i="9"/>
  <c r="DN349" i="9"/>
  <c r="CW314" i="9"/>
  <c r="CW330" i="9"/>
  <c r="CO410" i="9"/>
  <c r="CO377" i="9"/>
  <c r="CO344" i="9"/>
  <c r="AT314" i="9"/>
  <c r="AT330" i="9"/>
  <c r="CM311" i="9"/>
  <c r="CM327" i="9"/>
  <c r="AU414" i="9"/>
  <c r="AU381" i="9"/>
  <c r="CK409" i="9"/>
  <c r="CK376" i="9"/>
  <c r="CK343" i="9"/>
  <c r="BZ313" i="9"/>
  <c r="BZ329" i="9"/>
  <c r="BI316" i="9"/>
  <c r="BI332" i="9"/>
  <c r="CH330" i="9"/>
  <c r="BD414" i="9"/>
  <c r="BD381" i="9"/>
  <c r="BD348" i="9"/>
  <c r="CL415" i="9"/>
  <c r="DO316" i="9"/>
  <c r="DO332" i="9"/>
  <c r="BV331" i="9"/>
  <c r="BV315" i="9"/>
  <c r="BH313" i="9"/>
  <c r="BH329" i="9"/>
  <c r="BD415" i="9"/>
  <c r="BD382" i="9"/>
  <c r="BD349" i="9"/>
  <c r="AL415" i="9"/>
  <c r="AL382" i="9"/>
  <c r="AL349" i="9"/>
  <c r="AN315" i="9"/>
  <c r="AN331" i="9"/>
  <c r="BK308" i="9"/>
  <c r="AV372" i="9"/>
  <c r="BI317" i="9"/>
  <c r="BB333" i="9"/>
  <c r="BB349" i="9" s="1"/>
  <c r="AU317" i="9"/>
  <c r="AU333" i="9"/>
  <c r="AF317" i="9"/>
  <c r="AF333" i="9"/>
  <c r="BA333" i="9"/>
  <c r="BA415" i="9" s="1"/>
  <c r="AE315" i="9"/>
  <c r="AE331" i="9"/>
  <c r="AD313" i="9"/>
  <c r="AD329" i="9"/>
  <c r="AO331" i="9"/>
  <c r="AO315" i="9"/>
  <c r="CL375" i="9"/>
  <c r="CL342" i="9"/>
  <c r="DN313" i="9"/>
  <c r="DN329" i="9"/>
  <c r="BF317" i="9"/>
  <c r="BF333" i="9"/>
  <c r="CK414" i="9"/>
  <c r="CK381" i="9"/>
  <c r="CK348" i="9"/>
  <c r="CX313" i="9"/>
  <c r="CX329" i="9"/>
  <c r="AR328" i="9"/>
  <c r="AR312" i="9"/>
  <c r="AE311" i="9"/>
  <c r="AE327" i="9"/>
  <c r="AB333" i="9"/>
  <c r="AB317" i="9"/>
  <c r="V2" i="2"/>
  <c r="U17" i="2"/>
  <c r="U32" i="2"/>
  <c r="DK413" i="9"/>
  <c r="DK380" i="9"/>
  <c r="DK347" i="9"/>
  <c r="DQ348" i="9"/>
  <c r="DQ381" i="9"/>
  <c r="DL317" i="9"/>
  <c r="CK315" i="9"/>
  <c r="CK331" i="9"/>
  <c r="CG414" i="9"/>
  <c r="CG381" i="9"/>
  <c r="CG348" i="9"/>
  <c r="CF414" i="9"/>
  <c r="CF348" i="9"/>
  <c r="CF381" i="9"/>
  <c r="DO313" i="9"/>
  <c r="DA316" i="9"/>
  <c r="DA332" i="9"/>
  <c r="CI316" i="9"/>
  <c r="CI332" i="9"/>
  <c r="CN331" i="9"/>
  <c r="CN413" i="9" s="1"/>
  <c r="CL408" i="9"/>
  <c r="BR316" i="9"/>
  <c r="BR332" i="9"/>
  <c r="BZ311" i="9"/>
  <c r="BZ327" i="9"/>
  <c r="AS314" i="9"/>
  <c r="AS330" i="9"/>
  <c r="AS329" i="9"/>
  <c r="AS313" i="9"/>
  <c r="CL316" i="9"/>
  <c r="CL332" i="9"/>
  <c r="BV311" i="9"/>
  <c r="BV327" i="9"/>
  <c r="BZ333" i="9"/>
  <c r="BZ415" i="9" s="1"/>
  <c r="AQ315" i="9"/>
  <c r="AQ331" i="9"/>
  <c r="BG413" i="9"/>
  <c r="BG380" i="9"/>
  <c r="BG347" i="9"/>
  <c r="DL413" i="9"/>
  <c r="DL347" i="9"/>
  <c r="DL380" i="9"/>
  <c r="BE315" i="9"/>
  <c r="AS328" i="9"/>
  <c r="DQ414" i="9"/>
  <c r="AB316" i="9"/>
  <c r="AB332" i="9"/>
  <c r="Y318" i="9"/>
  <c r="BE313" i="9"/>
  <c r="BE329" i="9"/>
  <c r="CK412" i="9"/>
  <c r="CK379" i="9"/>
  <c r="CK346" i="9"/>
  <c r="BH333" i="9"/>
  <c r="BH317" i="9"/>
  <c r="CF317" i="9"/>
  <c r="CF333" i="9"/>
  <c r="CN410" i="9"/>
  <c r="CN377" i="9"/>
  <c r="DO382" i="9"/>
  <c r="DO349" i="9"/>
  <c r="CL313" i="9"/>
  <c r="CL329" i="9"/>
  <c r="T47" i="2"/>
  <c r="T62" i="2" s="1"/>
  <c r="T77" i="2" s="1"/>
  <c r="T92" i="2" s="1"/>
  <c r="T107" i="2" s="1"/>
  <c r="T122" i="2" s="1"/>
  <c r="C21" i="2"/>
  <c r="DJ333" i="9"/>
  <c r="DM412" i="9"/>
  <c r="DM346" i="9"/>
  <c r="DM379" i="9"/>
  <c r="CZ311" i="9"/>
  <c r="CZ327" i="9"/>
  <c r="CI380" i="9"/>
  <c r="CI347" i="9"/>
  <c r="CI415" i="9"/>
  <c r="CI382" i="9"/>
  <c r="CI349" i="9"/>
  <c r="CL314" i="9"/>
  <c r="CL330" i="9"/>
  <c r="DP317" i="9"/>
  <c r="DP333" i="9"/>
  <c r="CO310" i="9"/>
  <c r="CO326" i="9"/>
  <c r="DL414" i="9"/>
  <c r="DL381" i="9"/>
  <c r="DL348" i="9"/>
  <c r="CH315" i="9"/>
  <c r="CH331" i="9"/>
  <c r="BV314" i="9"/>
  <c r="BV330" i="9"/>
  <c r="CO406" i="9"/>
  <c r="CO340" i="9"/>
  <c r="CO373" i="9"/>
  <c r="DO415" i="9"/>
  <c r="BU312" i="9"/>
  <c r="BU328" i="9"/>
  <c r="BK315" i="9"/>
  <c r="BK331" i="9"/>
  <c r="BB316" i="9"/>
  <c r="BB332" i="9"/>
  <c r="AQ317" i="9"/>
  <c r="CJ410" i="9"/>
  <c r="CJ377" i="9"/>
  <c r="CJ344" i="9"/>
  <c r="AQ332" i="9"/>
  <c r="AQ414" i="9" s="1"/>
  <c r="AO379" i="9"/>
  <c r="BI375" i="9"/>
  <c r="BI342" i="9"/>
  <c r="DB311" i="9"/>
  <c r="DB327" i="9"/>
  <c r="BC332" i="9"/>
  <c r="BC316" i="9"/>
  <c r="BK332" i="9"/>
  <c r="BK316" i="9"/>
  <c r="AN333" i="9"/>
  <c r="AN415" i="9" s="1"/>
  <c r="AP333" i="9"/>
  <c r="AP349" i="9" s="1"/>
  <c r="AE313" i="9"/>
  <c r="CJ316" i="9"/>
  <c r="CJ332" i="9"/>
  <c r="DN412" i="9"/>
  <c r="DN379" i="9"/>
  <c r="DN346" i="9"/>
  <c r="AJ123" i="2"/>
  <c r="S138" i="2"/>
  <c r="DP380" i="9"/>
  <c r="DP347" i="9"/>
  <c r="DO312" i="9"/>
  <c r="DO328" i="9"/>
  <c r="DB316" i="9"/>
  <c r="DB332" i="9"/>
  <c r="CY329" i="9"/>
  <c r="CY411" i="9" s="1"/>
  <c r="CJ379" i="9"/>
  <c r="CJ346" i="9"/>
  <c r="CO413" i="9"/>
  <c r="CO380" i="9"/>
  <c r="CO347" i="9"/>
  <c r="CN310" i="9"/>
  <c r="CN326" i="9"/>
  <c r="DM317" i="9"/>
  <c r="DP408" i="9"/>
  <c r="DP375" i="9"/>
  <c r="DP342" i="9"/>
  <c r="DB328" i="9"/>
  <c r="DB312" i="9"/>
  <c r="CG413" i="9"/>
  <c r="CG380" i="9"/>
  <c r="CG347" i="9"/>
  <c r="CO379" i="9"/>
  <c r="CO346" i="9"/>
  <c r="BU330" i="9"/>
  <c r="CK415" i="9"/>
  <c r="CK382" i="9"/>
  <c r="CK349" i="9"/>
  <c r="CN330" i="9"/>
  <c r="CN314" i="9"/>
  <c r="BI314" i="9"/>
  <c r="BI330" i="9"/>
  <c r="DJ414" i="9"/>
  <c r="DJ381" i="9"/>
  <c r="DJ348" i="9"/>
  <c r="BW316" i="9"/>
  <c r="BW332" i="9"/>
  <c r="BZ310" i="9"/>
  <c r="BZ326" i="9"/>
  <c r="BJ311" i="9"/>
  <c r="BJ327" i="9"/>
  <c r="DM411" i="9"/>
  <c r="DM378" i="9"/>
  <c r="DM345" i="9"/>
  <c r="CI411" i="9"/>
  <c r="CI378" i="9"/>
  <c r="CI345" i="9"/>
  <c r="BG317" i="9"/>
  <c r="BG333" i="9"/>
  <c r="BH312" i="9"/>
  <c r="BH328" i="9"/>
  <c r="AP316" i="9"/>
  <c r="AP332" i="9"/>
  <c r="DO409" i="9"/>
  <c r="DO376" i="9"/>
  <c r="DO343" i="9"/>
  <c r="BK317" i="9"/>
  <c r="BK333" i="9"/>
  <c r="AV414" i="9"/>
  <c r="AV381" i="9"/>
  <c r="AV348" i="9"/>
  <c r="BF329" i="9"/>
  <c r="BF313" i="9"/>
  <c r="AR311" i="9"/>
  <c r="AR327" i="9"/>
  <c r="DO314" i="9"/>
  <c r="AV317" i="9"/>
  <c r="AV333" i="9"/>
  <c r="AV409" i="9"/>
  <c r="AV376" i="9"/>
  <c r="AV343" i="9"/>
  <c r="AF316" i="9"/>
  <c r="AF332" i="9"/>
  <c r="AS414" i="9"/>
  <c r="AS381" i="9"/>
  <c r="AS348" i="9"/>
  <c r="AE332" i="9"/>
  <c r="AE414" i="9" s="1"/>
  <c r="AT326" i="9"/>
  <c r="AT310" i="9"/>
  <c r="AS311" i="9"/>
  <c r="AS327" i="9"/>
  <c r="BD315" i="9"/>
  <c r="BD331" i="9"/>
  <c r="AU327" i="9"/>
  <c r="AU311" i="9"/>
  <c r="AC315" i="9"/>
  <c r="AC331" i="9"/>
  <c r="BK378" i="9"/>
  <c r="BV328" i="9"/>
  <c r="BV312" i="9"/>
  <c r="AF315" i="9"/>
  <c r="DA311" i="9"/>
  <c r="DA327" i="9"/>
  <c r="CN317" i="9"/>
  <c r="CN333" i="9"/>
  <c r="CN316" i="9"/>
  <c r="CN332" i="9"/>
  <c r="DN414" i="9"/>
  <c r="DN381" i="9"/>
  <c r="DN348" i="9"/>
  <c r="DQ378" i="9"/>
  <c r="DQ345" i="9"/>
  <c r="BS316" i="9"/>
  <c r="BS332" i="9"/>
  <c r="CG317" i="9"/>
  <c r="CG333" i="9"/>
  <c r="CM328" i="9"/>
  <c r="CM312" i="9"/>
  <c r="DQ374" i="9"/>
  <c r="DQ341" i="9"/>
  <c r="DO315" i="9"/>
  <c r="DP410" i="9"/>
  <c r="DP344" i="9"/>
  <c r="DP377" i="9"/>
  <c r="DP314" i="9"/>
  <c r="CN409" i="9"/>
  <c r="CZ317" i="9"/>
  <c r="CZ333" i="9"/>
  <c r="CO323" i="9"/>
  <c r="CO405" i="9" s="1"/>
  <c r="BI313" i="9"/>
  <c r="BI329" i="9"/>
  <c r="CN329" i="9"/>
  <c r="CN313" i="9"/>
  <c r="BI327" i="9"/>
  <c r="BI311" i="9"/>
  <c r="CH333" i="9"/>
  <c r="CH415" i="9" s="1"/>
  <c r="BG345" i="9"/>
  <c r="BG378" i="9"/>
  <c r="AV410" i="9"/>
  <c r="AV344" i="9"/>
  <c r="AV377" i="9"/>
  <c r="AO333" i="9"/>
  <c r="AO415" i="9" s="1"/>
  <c r="AV310" i="9"/>
  <c r="AV326" i="9"/>
  <c r="BH314" i="9"/>
  <c r="BH330" i="9"/>
  <c r="AR333" i="9"/>
  <c r="AR349" i="9" s="1"/>
  <c r="AU330" i="9"/>
  <c r="AU314" i="9"/>
  <c r="BW314" i="9"/>
  <c r="BF316" i="9"/>
  <c r="BF332" i="9"/>
  <c r="AR315" i="9"/>
  <c r="AR331" i="9"/>
  <c r="AB313" i="9"/>
  <c r="AB329" i="9"/>
  <c r="CJ411" i="9"/>
  <c r="AD315" i="9"/>
  <c r="BJ412" i="9"/>
  <c r="BK411" i="9"/>
  <c r="BF413" i="9"/>
  <c r="BF380" i="9"/>
  <c r="BF347" i="9"/>
  <c r="BJ333" i="9"/>
  <c r="BJ415" i="9" s="1"/>
  <c r="DN413" i="9"/>
  <c r="DN347" i="9"/>
  <c r="DN380" i="9"/>
  <c r="BK310" i="9"/>
  <c r="BK326" i="9"/>
  <c r="BJ329" i="9"/>
  <c r="BJ313" i="9"/>
  <c r="DQ333" i="9"/>
  <c r="DQ349" i="9" s="1"/>
  <c r="BZ316" i="9"/>
  <c r="BZ332" i="9"/>
  <c r="BT415" i="9"/>
  <c r="BT382" i="9"/>
  <c r="BT349" i="9"/>
  <c r="CM407" i="9"/>
  <c r="CM374" i="9"/>
  <c r="CM341" i="9"/>
  <c r="BG327" i="9"/>
  <c r="BG311" i="9"/>
  <c r="BC331" i="9"/>
  <c r="BC315" i="9"/>
  <c r="CL409" i="9"/>
  <c r="CL376" i="9"/>
  <c r="CL343" i="9"/>
  <c r="CM413" i="9"/>
  <c r="S34" i="2"/>
  <c r="S49" i="2"/>
  <c r="S64" i="2" s="1"/>
  <c r="S79" i="2" s="1"/>
  <c r="S94" i="2" s="1"/>
  <c r="S109" i="2" s="1"/>
  <c r="S124" i="2" s="1"/>
  <c r="S20" i="2"/>
  <c r="B23" i="2"/>
  <c r="DL346" i="9"/>
  <c r="DL379" i="9"/>
  <c r="DK382" i="9"/>
  <c r="DK349" i="9"/>
  <c r="DN312" i="9"/>
  <c r="DN328" i="9"/>
  <c r="DK415" i="9"/>
  <c r="CZ316" i="9"/>
  <c r="CZ332" i="9"/>
  <c r="DD307" i="9"/>
  <c r="DD323" i="9"/>
  <c r="CL315" i="9"/>
  <c r="CL331" i="9"/>
  <c r="DP332" i="9"/>
  <c r="DP414" i="9" s="1"/>
  <c r="DS323" i="9"/>
  <c r="DS307" i="9"/>
  <c r="CM314" i="9"/>
  <c r="CM330" i="9"/>
  <c r="CO317" i="9"/>
  <c r="CO333" i="9"/>
  <c r="CM313" i="9"/>
  <c r="CM329" i="9"/>
  <c r="CI314" i="9"/>
  <c r="CI330" i="9"/>
  <c r="BY314" i="9"/>
  <c r="BY330" i="9"/>
  <c r="AM333" i="9"/>
  <c r="AM317" i="9"/>
  <c r="DQ410" i="9"/>
  <c r="DQ344" i="9"/>
  <c r="DQ377" i="9"/>
  <c r="CL312" i="9"/>
  <c r="CL328" i="9"/>
  <c r="BE314" i="9"/>
  <c r="BE330" i="9"/>
  <c r="DB315" i="9"/>
  <c r="DB331" i="9"/>
  <c r="BJ316" i="9"/>
  <c r="BJ332" i="9"/>
  <c r="BC317" i="9"/>
  <c r="BC333" i="9"/>
  <c r="BK405" i="9"/>
  <c r="BK339" i="9"/>
  <c r="BK372" i="9"/>
  <c r="BW327" i="9"/>
  <c r="BW311" i="9"/>
  <c r="DQ407" i="9"/>
  <c r="AM332" i="9"/>
  <c r="AM316" i="9"/>
  <c r="DL412" i="9"/>
  <c r="AT409" i="9"/>
  <c r="AT376" i="9"/>
  <c r="AT343" i="9"/>
  <c r="BX314" i="9"/>
  <c r="BX330" i="9"/>
  <c r="BH413" i="9"/>
  <c r="BH347" i="9"/>
  <c r="BH380" i="9"/>
  <c r="AP330" i="9"/>
  <c r="BG411" i="9"/>
  <c r="AV314" i="9"/>
  <c r="AV330" i="9"/>
  <c r="BY333" i="9"/>
  <c r="BY317" i="9"/>
  <c r="AU406" i="9"/>
  <c r="AU373" i="9"/>
  <c r="AD333" i="9"/>
  <c r="BJ410" i="9"/>
  <c r="BJ377" i="9"/>
  <c r="AV406" i="9"/>
  <c r="AV340" i="9"/>
  <c r="AV373" i="9"/>
  <c r="X349" i="9"/>
  <c r="X366" i="9" s="1"/>
  <c r="AV331" i="9"/>
  <c r="AV413" i="9" s="1"/>
  <c r="BD330" i="9"/>
  <c r="BD412" i="9" s="1"/>
  <c r="AV313" i="9"/>
  <c r="AV329" i="9"/>
  <c r="BP317" i="9"/>
  <c r="BP333" i="9"/>
  <c r="CW333" i="9"/>
  <c r="CW317" i="9"/>
  <c r="BU315" i="9"/>
  <c r="BU331" i="9"/>
  <c r="AS410" i="9"/>
  <c r="AS377" i="9"/>
  <c r="AS344" i="9"/>
  <c r="BG412" i="9"/>
  <c r="BG346" i="9"/>
  <c r="BG379" i="9"/>
  <c r="AU310" i="9"/>
  <c r="AU326" i="9"/>
  <c r="BW310" i="9"/>
  <c r="BW326" i="9"/>
  <c r="BJ310" i="9"/>
  <c r="BJ326" i="9"/>
  <c r="AS315" i="9"/>
  <c r="AS331" i="9"/>
  <c r="AU315" i="9"/>
  <c r="AU331" i="9"/>
  <c r="AD312" i="9"/>
  <c r="AD328" i="9"/>
  <c r="BH326" i="9"/>
  <c r="BH310" i="9"/>
  <c r="AS310" i="9"/>
  <c r="BF412" i="9"/>
  <c r="BF379" i="9"/>
  <c r="BF346" i="9"/>
  <c r="BF410" i="9"/>
  <c r="BF377" i="9"/>
  <c r="BF344" i="9"/>
  <c r="AU410" i="9"/>
  <c r="AU377" i="9"/>
  <c r="AA317" i="9"/>
  <c r="AA333" i="9"/>
  <c r="Z412" i="9"/>
  <c r="AF310" i="9"/>
  <c r="AF326" i="9"/>
  <c r="AN414" i="9"/>
  <c r="AN381" i="9"/>
  <c r="AN348" i="9"/>
  <c r="AC318" i="9"/>
  <c r="AC334" i="9"/>
  <c r="G2" i="2"/>
  <c r="G2" i="9"/>
  <c r="F2" i="2"/>
  <c r="F2" i="9"/>
  <c r="J10" i="1"/>
  <c r="U45" i="9"/>
  <c r="V44" i="9"/>
  <c r="W28" i="9"/>
  <c r="X12" i="9"/>
  <c r="W40" i="9"/>
  <c r="W43" i="9"/>
  <c r="X27" i="9"/>
  <c r="U15" i="9"/>
  <c r="U11" i="9"/>
  <c r="U30" i="9"/>
  <c r="X42" i="9"/>
  <c r="U26" i="9"/>
  <c r="Y11" i="9"/>
  <c r="V14" i="9"/>
  <c r="Y26" i="9"/>
  <c r="Z10" i="9"/>
  <c r="Y39" i="9"/>
  <c r="W8" i="9"/>
  <c r="Y37" i="9"/>
  <c r="X6" i="9"/>
  <c r="AB35" i="9"/>
  <c r="V4" i="9"/>
  <c r="Y33" i="9"/>
  <c r="AG18" i="9"/>
  <c r="W13" i="9"/>
  <c r="Y41" i="9"/>
  <c r="Z25" i="9"/>
  <c r="AA39" i="9"/>
  <c r="W23" i="9"/>
  <c r="Z8" i="9"/>
  <c r="AC37" i="9"/>
  <c r="X21" i="9"/>
  <c r="AD6" i="9"/>
  <c r="AE35" i="9"/>
  <c r="V19" i="9"/>
  <c r="AA4" i="9"/>
  <c r="AC33" i="9"/>
  <c r="W10" i="9"/>
  <c r="U9" i="9"/>
  <c r="Z23" i="9"/>
  <c r="AB8" i="9"/>
  <c r="AD21" i="9"/>
  <c r="AA19" i="9"/>
  <c r="AF4" i="9"/>
  <c r="AG33" i="9"/>
  <c r="W25" i="9"/>
  <c r="Z40" i="9"/>
  <c r="U24" i="9"/>
  <c r="V9" i="9"/>
  <c r="W38" i="9"/>
  <c r="AB23" i="9"/>
  <c r="X36" i="9"/>
  <c r="W5" i="9"/>
  <c r="V34" i="9"/>
  <c r="AF19" i="9"/>
  <c r="V24" i="9"/>
  <c r="X9" i="9"/>
  <c r="Z38" i="9"/>
  <c r="U7" i="9"/>
  <c r="AD36" i="9"/>
  <c r="W20" i="9"/>
  <c r="Z5" i="9"/>
  <c r="AA34" i="9"/>
  <c r="U3" i="9"/>
  <c r="U39" i="9"/>
  <c r="X24" i="9"/>
  <c r="Y9" i="9"/>
  <c r="AB38" i="9"/>
  <c r="U22" i="9"/>
  <c r="Y7" i="9"/>
  <c r="Z20" i="9"/>
  <c r="AB5" i="9"/>
  <c r="AF34" i="9"/>
  <c r="U18" i="9"/>
  <c r="Y3" i="9"/>
  <c r="V29" i="9"/>
  <c r="AA9" i="9"/>
  <c r="Y18" i="9"/>
  <c r="U38" i="9"/>
  <c r="U36" i="9"/>
  <c r="U35" i="9"/>
  <c r="U34" i="9"/>
  <c r="V43" i="9"/>
  <c r="X33" i="9"/>
  <c r="W33" i="9"/>
  <c r="V33" i="9"/>
  <c r="AE19" i="9"/>
  <c r="AD19" i="9"/>
  <c r="AC19" i="9"/>
  <c r="AB19" i="9"/>
  <c r="Z4" i="9"/>
  <c r="Y4" i="9"/>
  <c r="X4" i="9"/>
  <c r="W4" i="9"/>
  <c r="Y35" i="9"/>
  <c r="X35" i="9"/>
  <c r="AC6" i="9"/>
  <c r="AB6" i="9"/>
  <c r="AA6" i="9"/>
  <c r="Z6" i="9"/>
  <c r="Y6" i="9"/>
  <c r="Y23" i="9"/>
  <c r="X23" i="9"/>
  <c r="V8" i="9"/>
  <c r="AA24" i="9"/>
  <c r="Z35" i="9"/>
  <c r="U44" i="9"/>
  <c r="U43" i="9"/>
  <c r="U42" i="9"/>
  <c r="U40" i="9"/>
  <c r="Z19" i="9"/>
  <c r="Y19" i="9"/>
  <c r="X19" i="9"/>
  <c r="W19" i="9"/>
  <c r="V35" i="9"/>
  <c r="AC21" i="9"/>
  <c r="AB21" i="9"/>
  <c r="AA21" i="9"/>
  <c r="Z21" i="9"/>
  <c r="Y21" i="9"/>
  <c r="W6" i="9"/>
  <c r="V6" i="9"/>
  <c r="AA38" i="9"/>
  <c r="V39" i="9"/>
  <c r="AB20" i="9"/>
  <c r="AC3" i="9"/>
  <c r="AE34" i="9"/>
  <c r="AD34" i="9"/>
  <c r="AC34" i="9"/>
  <c r="AB34" i="9"/>
  <c r="W21" i="9"/>
  <c r="V21" i="9"/>
  <c r="Y38" i="9"/>
  <c r="X38" i="9"/>
  <c r="Z9" i="9"/>
  <c r="U37" i="9"/>
  <c r="AC18" i="9"/>
  <c r="AF3" i="9"/>
  <c r="AE3" i="9"/>
  <c r="AD3" i="9"/>
  <c r="Z34" i="9"/>
  <c r="Y34" i="9"/>
  <c r="X34" i="9"/>
  <c r="W34" i="9"/>
  <c r="AD5" i="9"/>
  <c r="AC5" i="9"/>
  <c r="AC36" i="9"/>
  <c r="AB36" i="9"/>
  <c r="AA36" i="9"/>
  <c r="Z36" i="9"/>
  <c r="Y36" i="9"/>
  <c r="Y22" i="9"/>
  <c r="AE5" i="9"/>
  <c r="AF18" i="9"/>
  <c r="AE18" i="9"/>
  <c r="AD18" i="9"/>
  <c r="AB3" i="9"/>
  <c r="AA3" i="9"/>
  <c r="Z3" i="9"/>
  <c r="AD20" i="9"/>
  <c r="AC20" i="9"/>
  <c r="AA5" i="9"/>
  <c r="W36" i="9"/>
  <c r="V36" i="9"/>
  <c r="AB22" i="9"/>
  <c r="AA22" i="9"/>
  <c r="Z22" i="9"/>
  <c r="X7" i="9"/>
  <c r="W7" i="9"/>
  <c r="V7" i="9"/>
  <c r="X39" i="9"/>
  <c r="AE20" i="9"/>
  <c r="AG3" i="9"/>
  <c r="U8" i="9"/>
  <c r="U6" i="9"/>
  <c r="U5" i="9"/>
  <c r="U4" i="9"/>
  <c r="V13" i="9"/>
  <c r="AB18" i="9"/>
  <c r="AA18" i="9"/>
  <c r="Z18" i="9"/>
  <c r="X3" i="9"/>
  <c r="W3" i="9"/>
  <c r="V3" i="9"/>
  <c r="AA20" i="9"/>
  <c r="Y5" i="9"/>
  <c r="X5" i="9"/>
  <c r="X22" i="9"/>
  <c r="W22" i="9"/>
  <c r="V22" i="9"/>
  <c r="Z39" i="9"/>
  <c r="U10" i="9"/>
  <c r="U19" i="9"/>
  <c r="Z33" i="9"/>
  <c r="AD4" i="9"/>
  <c r="V20" i="9"/>
  <c r="Z7" i="9"/>
  <c r="X37" i="9"/>
  <c r="X8" i="9"/>
  <c r="V38" i="9"/>
  <c r="W24" i="9"/>
  <c r="X41" i="9"/>
  <c r="W41" i="9"/>
  <c r="V41" i="9"/>
  <c r="W27" i="9"/>
  <c r="V27" i="9"/>
  <c r="U25" i="9"/>
  <c r="AC35" i="9"/>
  <c r="Y20" i="9"/>
  <c r="Z37" i="9"/>
  <c r="Z24" i="9"/>
  <c r="U14" i="9"/>
  <c r="U23" i="9"/>
  <c r="AC4" i="9"/>
  <c r="AB7" i="9"/>
  <c r="W39" i="9"/>
  <c r="Y10" i="9"/>
  <c r="X10" i="9"/>
  <c r="W42" i="9"/>
  <c r="V42" i="9"/>
  <c r="W35" i="9"/>
  <c r="U29" i="9"/>
  <c r="AF33" i="9"/>
  <c r="X18" i="9"/>
  <c r="X20" i="9"/>
  <c r="AB37" i="9"/>
  <c r="W37" i="9"/>
  <c r="Y25" i="9"/>
  <c r="X25" i="9"/>
  <c r="V10" i="9"/>
  <c r="U33" i="9"/>
  <c r="U13" i="9"/>
  <c r="U21" i="9"/>
  <c r="AB33" i="9"/>
  <c r="AB4" i="9"/>
  <c r="V25" i="9"/>
  <c r="U41" i="9"/>
  <c r="Y24" i="9"/>
  <c r="AC7" i="9"/>
  <c r="U28" i="9"/>
  <c r="AE33" i="9"/>
  <c r="W18" i="9"/>
  <c r="AA7" i="9"/>
  <c r="Y8" i="9"/>
  <c r="Y40" i="9"/>
  <c r="X40" i="9"/>
  <c r="X11" i="9"/>
  <c r="W11" i="9"/>
  <c r="V11" i="9"/>
  <c r="AD33" i="9"/>
  <c r="AD35" i="9"/>
  <c r="V5" i="9"/>
  <c r="AA33" i="9"/>
  <c r="AE4" i="9"/>
  <c r="AA35" i="9"/>
  <c r="AA37" i="9"/>
  <c r="X26" i="9"/>
  <c r="U12" i="9"/>
  <c r="V28" i="9"/>
  <c r="AA23" i="9"/>
  <c r="V12" i="9"/>
  <c r="U27" i="9"/>
  <c r="V40" i="9"/>
  <c r="W26" i="9"/>
  <c r="U20" i="9"/>
  <c r="V18" i="9"/>
  <c r="V23" i="9"/>
  <c r="W9" i="9"/>
  <c r="W12" i="9"/>
  <c r="AC22" i="9"/>
  <c r="V37" i="9"/>
  <c r="AA8" i="9"/>
  <c r="V26" i="9"/>
  <c r="E2" i="9"/>
  <c r="V1" i="2"/>
  <c r="W1" i="9" s="1"/>
  <c r="E2" i="2"/>
  <c r="DB329" i="9" l="1"/>
  <c r="AT325" i="9"/>
  <c r="BX312" i="9"/>
  <c r="BK410" i="9"/>
  <c r="BK379" i="9"/>
  <c r="DJ415" i="9"/>
  <c r="CU317" i="9"/>
  <c r="Z315" i="9"/>
  <c r="DA314" i="9"/>
  <c r="BE414" i="9"/>
  <c r="AP329" i="9"/>
  <c r="AC312" i="9"/>
  <c r="AS415" i="9"/>
  <c r="Y332" i="9"/>
  <c r="AE328" i="9"/>
  <c r="CX331" i="9"/>
  <c r="BE381" i="9"/>
  <c r="AC328" i="9"/>
  <c r="CV333" i="9"/>
  <c r="DQ380" i="9"/>
  <c r="DJ349" i="9"/>
  <c r="AB314" i="9"/>
  <c r="W334" i="9"/>
  <c r="CM342" i="9"/>
  <c r="BY332" i="9"/>
  <c r="X415" i="9"/>
  <c r="DJ382" i="9"/>
  <c r="BK346" i="9"/>
  <c r="CH412" i="9"/>
  <c r="AP382" i="9"/>
  <c r="AT333" i="9"/>
  <c r="AT415" i="9" s="1"/>
  <c r="CM375" i="9"/>
  <c r="BK311" i="9"/>
  <c r="BK409" i="9" s="1"/>
  <c r="DB314" i="9"/>
  <c r="AP379" i="9"/>
  <c r="BS333" i="9"/>
  <c r="BW312" i="9"/>
  <c r="DA315" i="9"/>
  <c r="BX315" i="9"/>
  <c r="BX347" i="9" s="1"/>
  <c r="AQ330" i="9"/>
  <c r="BZ312" i="9"/>
  <c r="BH376" i="9"/>
  <c r="AA316" i="9"/>
  <c r="AC330" i="9"/>
  <c r="BJ373" i="9"/>
  <c r="AC327" i="9"/>
  <c r="DA329" i="9"/>
  <c r="BT331" i="9"/>
  <c r="CE382" i="9"/>
  <c r="CE349" i="9"/>
  <c r="CE415" i="9"/>
  <c r="AT316" i="9"/>
  <c r="AT332" i="9"/>
  <c r="Z317" i="9"/>
  <c r="CO339" i="9"/>
  <c r="CZ331" i="9"/>
  <c r="BX326" i="9"/>
  <c r="AD415" i="9"/>
  <c r="AA329" i="9"/>
  <c r="BT316" i="9"/>
  <c r="AT313" i="9"/>
  <c r="BK412" i="9"/>
  <c r="BK343" i="9"/>
  <c r="BK376" i="9"/>
  <c r="BY327" i="9"/>
  <c r="BY311" i="9"/>
  <c r="X382" i="9"/>
  <c r="BV313" i="9"/>
  <c r="BV329" i="9"/>
  <c r="AO346" i="9"/>
  <c r="AC311" i="9"/>
  <c r="CO376" i="9"/>
  <c r="BY312" i="9"/>
  <c r="BY410" i="9" s="1"/>
  <c r="AV339" i="9"/>
  <c r="DI349" i="9"/>
  <c r="BI377" i="9"/>
  <c r="AV347" i="9"/>
  <c r="CY314" i="9"/>
  <c r="CY330" i="9"/>
  <c r="AD331" i="9"/>
  <c r="AA314" i="9"/>
  <c r="AA330" i="9"/>
  <c r="AR316" i="9"/>
  <c r="AR332" i="9"/>
  <c r="BG312" i="9"/>
  <c r="BG328" i="9"/>
  <c r="CZ315" i="9"/>
  <c r="BI331" i="9"/>
  <c r="BI413" i="9" s="1"/>
  <c r="BY310" i="9"/>
  <c r="BY326" i="9"/>
  <c r="DA331" i="9"/>
  <c r="DA347" i="9" s="1"/>
  <c r="AD146" i="9" s="1"/>
  <c r="BX331" i="9"/>
  <c r="CU332" i="9"/>
  <c r="CU316" i="9"/>
  <c r="BX328" i="9"/>
  <c r="AC332" i="9"/>
  <c r="AC316" i="9"/>
  <c r="AE312" i="9"/>
  <c r="CX315" i="9"/>
  <c r="AF334" i="9"/>
  <c r="AF318" i="9"/>
  <c r="CY333" i="9"/>
  <c r="CY382" i="9" s="1"/>
  <c r="CV317" i="9"/>
  <c r="AF311" i="9"/>
  <c r="AF376" i="9" s="1"/>
  <c r="AB334" i="9"/>
  <c r="AB318" i="9"/>
  <c r="CH348" i="9"/>
  <c r="CH381" i="9"/>
  <c r="CH414" i="9"/>
  <c r="X318" i="9"/>
  <c r="X334" i="9"/>
  <c r="V318" i="9"/>
  <c r="V334" i="9"/>
  <c r="AP347" i="9"/>
  <c r="AP413" i="9"/>
  <c r="DA310" i="9"/>
  <c r="DA326" i="9"/>
  <c r="CZ314" i="9"/>
  <c r="CZ330" i="9"/>
  <c r="BX333" i="9"/>
  <c r="DI415" i="9"/>
  <c r="AR415" i="9"/>
  <c r="BI325" i="9"/>
  <c r="BI309" i="9"/>
  <c r="AB312" i="9"/>
  <c r="AB328" i="9"/>
  <c r="BX309" i="9"/>
  <c r="BX325" i="9"/>
  <c r="BS331" i="9"/>
  <c r="BS315" i="9"/>
  <c r="AE317" i="9"/>
  <c r="AE333" i="9"/>
  <c r="CW316" i="9"/>
  <c r="CW332" i="9"/>
  <c r="BQ317" i="9"/>
  <c r="BQ333" i="9"/>
  <c r="CV331" i="9"/>
  <c r="CV315" i="9"/>
  <c r="BV317" i="9"/>
  <c r="BV333" i="9"/>
  <c r="AD330" i="9"/>
  <c r="AD314" i="9"/>
  <c r="BV316" i="9"/>
  <c r="BV332" i="9"/>
  <c r="Z334" i="9"/>
  <c r="Z318" i="9"/>
  <c r="CY315" i="9"/>
  <c r="CY331" i="9"/>
  <c r="AB315" i="9"/>
  <c r="AB331" i="9"/>
  <c r="BH348" i="9"/>
  <c r="BH381" i="9"/>
  <c r="BH414" i="9"/>
  <c r="CJ380" i="9"/>
  <c r="CJ347" i="9"/>
  <c r="CJ413" i="9"/>
  <c r="BR317" i="9"/>
  <c r="BR333" i="9"/>
  <c r="CK411" i="9"/>
  <c r="CK345" i="9"/>
  <c r="CK378" i="9"/>
  <c r="DA313" i="9"/>
  <c r="BK344" i="9"/>
  <c r="DQ379" i="9"/>
  <c r="CX333" i="9"/>
  <c r="BU333" i="9"/>
  <c r="BU415" i="9" s="1"/>
  <c r="DP378" i="9"/>
  <c r="BQ316" i="9"/>
  <c r="BQ332" i="9"/>
  <c r="CV316" i="9"/>
  <c r="CV332" i="9"/>
  <c r="CX330" i="9"/>
  <c r="CX314" i="9"/>
  <c r="Y316" i="9"/>
  <c r="BZ308" i="9"/>
  <c r="BZ324" i="9"/>
  <c r="AA334" i="9"/>
  <c r="AA318" i="9"/>
  <c r="BX310" i="9"/>
  <c r="AQ329" i="9"/>
  <c r="AQ313" i="9"/>
  <c r="AD318" i="9"/>
  <c r="AD334" i="9"/>
  <c r="BT329" i="9"/>
  <c r="BT313" i="9"/>
  <c r="X316" i="9"/>
  <c r="CO378" i="9"/>
  <c r="CO345" i="9"/>
  <c r="CO411" i="9"/>
  <c r="BW315" i="9"/>
  <c r="BY316" i="9"/>
  <c r="BY414" i="9" s="1"/>
  <c r="BZ323" i="9"/>
  <c r="BZ372" i="9" s="1"/>
  <c r="Z332" i="9"/>
  <c r="Z414" i="9" s="1"/>
  <c r="AD382" i="9"/>
  <c r="AT328" i="9"/>
  <c r="AT312" i="9"/>
  <c r="DA330" i="9"/>
  <c r="DA379" i="9" s="1"/>
  <c r="BW347" i="9"/>
  <c r="AQ312" i="9"/>
  <c r="AQ328" i="9"/>
  <c r="AE344" i="9"/>
  <c r="AE361" i="9" s="1"/>
  <c r="AA313" i="9"/>
  <c r="AA411" i="9" s="1"/>
  <c r="BJ413" i="9"/>
  <c r="BJ380" i="9"/>
  <c r="BK377" i="9"/>
  <c r="DQ346" i="9"/>
  <c r="AN349" i="9"/>
  <c r="Z331" i="9"/>
  <c r="Z413" i="9" s="1"/>
  <c r="CM348" i="9"/>
  <c r="DP345" i="9"/>
  <c r="AT347" i="9"/>
  <c r="AC329" i="9"/>
  <c r="AC378" i="9" s="1"/>
  <c r="AE334" i="9"/>
  <c r="AE318" i="9"/>
  <c r="BR331" i="9"/>
  <c r="BR315" i="9"/>
  <c r="AA347" i="9"/>
  <c r="AA364" i="9" s="1"/>
  <c r="AR313" i="9"/>
  <c r="AR329" i="9"/>
  <c r="DA328" i="9"/>
  <c r="DA312" i="9"/>
  <c r="BX313" i="9"/>
  <c r="BX329" i="9"/>
  <c r="CY312" i="9"/>
  <c r="CY328" i="9"/>
  <c r="BG316" i="9"/>
  <c r="BG332" i="9"/>
  <c r="BT315" i="9"/>
  <c r="BU332" i="9"/>
  <c r="BU316" i="9"/>
  <c r="W333" i="9"/>
  <c r="W317" i="9"/>
  <c r="AC333" i="9"/>
  <c r="AC317" i="9"/>
  <c r="BS330" i="9"/>
  <c r="BX311" i="9"/>
  <c r="CZ313" i="9"/>
  <c r="CZ329" i="9"/>
  <c r="AF328" i="9"/>
  <c r="AF410" i="9" s="1"/>
  <c r="AP412" i="9"/>
  <c r="CO343" i="9"/>
  <c r="AO316" i="9"/>
  <c r="AO332" i="9"/>
  <c r="BT348" i="9"/>
  <c r="CM347" i="9"/>
  <c r="Y317" i="9"/>
  <c r="AN382" i="9"/>
  <c r="AT329" i="9"/>
  <c r="AT411" i="9" s="1"/>
  <c r="AE326" i="9"/>
  <c r="BD379" i="9"/>
  <c r="CM381" i="9"/>
  <c r="AT309" i="9"/>
  <c r="AT407" i="9" s="1"/>
  <c r="AT380" i="9"/>
  <c r="DB317" i="9"/>
  <c r="DB333" i="9"/>
  <c r="DB310" i="9"/>
  <c r="DB326" i="9"/>
  <c r="AA413" i="9"/>
  <c r="AA380" i="9"/>
  <c r="BY308" i="9"/>
  <c r="BY324" i="9"/>
  <c r="AD316" i="9"/>
  <c r="AD332" i="9"/>
  <c r="CO381" i="9"/>
  <c r="CO348" i="9"/>
  <c r="CO414" i="9"/>
  <c r="BT330" i="9"/>
  <c r="BT314" i="9"/>
  <c r="BW329" i="9"/>
  <c r="BW313" i="9"/>
  <c r="CW315" i="9"/>
  <c r="CW331" i="9"/>
  <c r="BY313" i="9"/>
  <c r="BY329" i="9"/>
  <c r="BX316" i="9"/>
  <c r="BX332" i="9"/>
  <c r="BX414" i="9" s="1"/>
  <c r="AF308" i="9"/>
  <c r="AF324" i="9"/>
  <c r="CY316" i="9"/>
  <c r="CY332" i="9"/>
  <c r="AF313" i="9"/>
  <c r="AF329" i="9"/>
  <c r="AR330" i="9"/>
  <c r="AR379" i="9" s="1"/>
  <c r="BE349" i="9"/>
  <c r="BE415" i="9"/>
  <c r="AT349" i="9"/>
  <c r="AD326" i="9"/>
  <c r="AD310" i="9"/>
  <c r="BY315" i="9"/>
  <c r="BY331" i="9"/>
  <c r="DQ408" i="9"/>
  <c r="DQ375" i="9"/>
  <c r="DQ342" i="9"/>
  <c r="Z346" i="9"/>
  <c r="Z363" i="9" s="1"/>
  <c r="BB415" i="9"/>
  <c r="BW328" i="9"/>
  <c r="BW410" i="9" s="1"/>
  <c r="CU333" i="9"/>
  <c r="CU415" i="9" s="1"/>
  <c r="AE314" i="9"/>
  <c r="AE330" i="9"/>
  <c r="CZ328" i="9"/>
  <c r="CZ410" i="9" s="1"/>
  <c r="CT317" i="9"/>
  <c r="CT333" i="9"/>
  <c r="BZ331" i="9"/>
  <c r="BZ315" i="9"/>
  <c r="DB330" i="9"/>
  <c r="DB379" i="9" s="1"/>
  <c r="BZ314" i="9"/>
  <c r="BZ330" i="9"/>
  <c r="AS349" i="9"/>
  <c r="W318" i="9"/>
  <c r="AF330" i="9"/>
  <c r="AF314" i="9"/>
  <c r="DB313" i="9"/>
  <c r="AE309" i="9"/>
  <c r="AE325" i="9"/>
  <c r="AQ314" i="9"/>
  <c r="AQ346" i="9" s="1"/>
  <c r="DA333" i="9"/>
  <c r="DA317" i="9"/>
  <c r="CX316" i="9"/>
  <c r="DB325" i="9"/>
  <c r="DB309" i="9"/>
  <c r="DQ347" i="9"/>
  <c r="BH409" i="9"/>
  <c r="AE178" i="9"/>
  <c r="AE163" i="9"/>
  <c r="AS408" i="9"/>
  <c r="AS375" i="9"/>
  <c r="AS342" i="9"/>
  <c r="AU413" i="9"/>
  <c r="AU380" i="9"/>
  <c r="BP415" i="9"/>
  <c r="BP382" i="9"/>
  <c r="BP349" i="9"/>
  <c r="BY415" i="9"/>
  <c r="BY382" i="9"/>
  <c r="Z175" i="9"/>
  <c r="Z160" i="9"/>
  <c r="AB176" i="9"/>
  <c r="AB161" i="9"/>
  <c r="BI409" i="9"/>
  <c r="BI376" i="9"/>
  <c r="BI343" i="9"/>
  <c r="DP412" i="9"/>
  <c r="DP346" i="9"/>
  <c r="DP379" i="9"/>
  <c r="CN414" i="9"/>
  <c r="CN381" i="9"/>
  <c r="DA409" i="9"/>
  <c r="DA376" i="9"/>
  <c r="DA343" i="9"/>
  <c r="AD142" i="9" s="1"/>
  <c r="AF380" i="9"/>
  <c r="AF413" i="9"/>
  <c r="DO412" i="9"/>
  <c r="DO346" i="9"/>
  <c r="DO379" i="9"/>
  <c r="X177" i="9"/>
  <c r="X162" i="9"/>
  <c r="DB414" i="9"/>
  <c r="DB381" i="9"/>
  <c r="DB348" i="9"/>
  <c r="AE147" i="9" s="1"/>
  <c r="S153" i="2"/>
  <c r="S168" i="2" s="1"/>
  <c r="S183" i="2" s="1"/>
  <c r="S198" i="2" s="1"/>
  <c r="S213" i="2" s="1"/>
  <c r="AJ138" i="2"/>
  <c r="DB409" i="9"/>
  <c r="DB376" i="9"/>
  <c r="DB343" i="9"/>
  <c r="AE142" i="9" s="1"/>
  <c r="BU349" i="9"/>
  <c r="CZ409" i="9"/>
  <c r="CZ376" i="9"/>
  <c r="CZ343" i="9"/>
  <c r="AC142" i="9" s="1"/>
  <c r="CL411" i="9"/>
  <c r="CL378" i="9"/>
  <c r="CL345" i="9"/>
  <c r="DQ382" i="9"/>
  <c r="AQ347" i="9"/>
  <c r="AQ380" i="9"/>
  <c r="AQ413" i="9"/>
  <c r="CL414" i="9"/>
  <c r="CL381" i="9"/>
  <c r="CL348" i="9"/>
  <c r="DO411" i="9"/>
  <c r="DO345" i="9"/>
  <c r="DO378" i="9"/>
  <c r="AE177" i="9"/>
  <c r="AE162" i="9"/>
  <c r="AE413" i="9"/>
  <c r="AE347" i="9"/>
  <c r="AE364" i="9" s="1"/>
  <c r="AE380" i="9"/>
  <c r="BI415" i="9"/>
  <c r="BI349" i="9"/>
  <c r="BI382" i="9"/>
  <c r="BV413" i="9"/>
  <c r="BV380" i="9"/>
  <c r="BV347" i="9"/>
  <c r="AT412" i="9"/>
  <c r="AT346" i="9"/>
  <c r="AT379" i="9"/>
  <c r="AD174" i="9"/>
  <c r="AD159" i="9"/>
  <c r="BH408" i="9"/>
  <c r="BH375" i="9"/>
  <c r="BH342" i="9"/>
  <c r="BW408" i="9"/>
  <c r="BW342" i="9"/>
  <c r="BW375" i="9"/>
  <c r="AM414" i="9"/>
  <c r="AM381" i="9"/>
  <c r="AM348" i="9"/>
  <c r="BY412" i="9"/>
  <c r="BY379" i="9"/>
  <c r="CZ414" i="9"/>
  <c r="CZ381" i="9"/>
  <c r="CZ348" i="9"/>
  <c r="AC147" i="9" s="1"/>
  <c r="BJ411" i="9"/>
  <c r="BJ378" i="9"/>
  <c r="BF414" i="9"/>
  <c r="BF348" i="9"/>
  <c r="BF381" i="9"/>
  <c r="AV342" i="9"/>
  <c r="AV375" i="9"/>
  <c r="AV408" i="9"/>
  <c r="CM410" i="9"/>
  <c r="CM377" i="9"/>
  <c r="CM344" i="9"/>
  <c r="BV410" i="9"/>
  <c r="BV344" i="9"/>
  <c r="BV377" i="9"/>
  <c r="BD413" i="9"/>
  <c r="BD380" i="9"/>
  <c r="BD347" i="9"/>
  <c r="BH410" i="9"/>
  <c r="BH377" i="9"/>
  <c r="BH344" i="9"/>
  <c r="AD156" i="9"/>
  <c r="AD171" i="9"/>
  <c r="CJ414" i="9"/>
  <c r="CJ381" i="9"/>
  <c r="CJ348" i="9"/>
  <c r="AB346" i="9"/>
  <c r="AB363" i="9" s="1"/>
  <c r="AB379" i="9"/>
  <c r="AB412" i="9"/>
  <c r="AE342" i="9"/>
  <c r="AE359" i="9" s="1"/>
  <c r="AE408" i="9"/>
  <c r="AE375" i="9"/>
  <c r="BD346" i="9"/>
  <c r="AC163" i="9"/>
  <c r="AC178" i="9"/>
  <c r="DQ415" i="9"/>
  <c r="BH415" i="9"/>
  <c r="BH382" i="9"/>
  <c r="BH349" i="9"/>
  <c r="BR414" i="9"/>
  <c r="BR381" i="9"/>
  <c r="BR348" i="9"/>
  <c r="Y161" i="9"/>
  <c r="Y176" i="9"/>
  <c r="DN411" i="9"/>
  <c r="DN345" i="9"/>
  <c r="DN378" i="9"/>
  <c r="AU415" i="9"/>
  <c r="AU382" i="9"/>
  <c r="DO414" i="9"/>
  <c r="DO381" i="9"/>
  <c r="DO348" i="9"/>
  <c r="AT345" i="9"/>
  <c r="AD349" i="9"/>
  <c r="AD366" i="9" s="1"/>
  <c r="AP415" i="9"/>
  <c r="AV380" i="9"/>
  <c r="DM347" i="9"/>
  <c r="CY345" i="9"/>
  <c r="AB144" i="9" s="1"/>
  <c r="BB382" i="9"/>
  <c r="CO372" i="9"/>
  <c r="AF408" i="9"/>
  <c r="AF375" i="9"/>
  <c r="AV411" i="9"/>
  <c r="AV378" i="9"/>
  <c r="AV345" i="9"/>
  <c r="BX412" i="9"/>
  <c r="BX379" i="9"/>
  <c r="BX346" i="9"/>
  <c r="BJ414" i="9"/>
  <c r="BJ381" i="9"/>
  <c r="CL410" i="9"/>
  <c r="CL377" i="9"/>
  <c r="CL344" i="9"/>
  <c r="CM412" i="9"/>
  <c r="CM379" i="9"/>
  <c r="CM346" i="9"/>
  <c r="AE175" i="9"/>
  <c r="AE160" i="9"/>
  <c r="X163" i="9"/>
  <c r="X178" i="9"/>
  <c r="BW412" i="9"/>
  <c r="BW379" i="9"/>
  <c r="BW346" i="9"/>
  <c r="CN411" i="9"/>
  <c r="CN378" i="9"/>
  <c r="BI411" i="9"/>
  <c r="BI378" i="9"/>
  <c r="BI345" i="9"/>
  <c r="AD158" i="9"/>
  <c r="AD173" i="9"/>
  <c r="AE174" i="9"/>
  <c r="AE159" i="9"/>
  <c r="CN415" i="9"/>
  <c r="CN382" i="9"/>
  <c r="AF381" i="9"/>
  <c r="AF414" i="9"/>
  <c r="AR409" i="9"/>
  <c r="AR376" i="9"/>
  <c r="AR343" i="9"/>
  <c r="BK415" i="9"/>
  <c r="BK382" i="9"/>
  <c r="BK349" i="9"/>
  <c r="DO410" i="9"/>
  <c r="DO344" i="9"/>
  <c r="DO377" i="9"/>
  <c r="AB160" i="9"/>
  <c r="AB175" i="9"/>
  <c r="AQ415" i="9"/>
  <c r="AQ382" i="9"/>
  <c r="AQ349" i="9"/>
  <c r="BV412" i="9"/>
  <c r="BV379" i="9"/>
  <c r="BV346" i="9"/>
  <c r="AA175" i="9"/>
  <c r="AA160" i="9"/>
  <c r="Z347" i="9"/>
  <c r="Z364" i="9" s="1"/>
  <c r="BE411" i="9"/>
  <c r="BE378" i="9"/>
  <c r="BE345" i="9"/>
  <c r="AB414" i="9"/>
  <c r="AB381" i="9"/>
  <c r="AB348" i="9"/>
  <c r="AB365" i="9" s="1"/>
  <c r="AO382" i="9"/>
  <c r="AE376" i="9"/>
  <c r="AE409" i="9"/>
  <c r="AE343" i="9"/>
  <c r="AE360" i="9" s="1"/>
  <c r="BW415" i="9"/>
  <c r="BW382" i="9"/>
  <c r="BW349" i="9"/>
  <c r="BZ349" i="9"/>
  <c r="DM380" i="9"/>
  <c r="CY378" i="9"/>
  <c r="DP343" i="9"/>
  <c r="AU408" i="9"/>
  <c r="AU375" i="9"/>
  <c r="AV412" i="9"/>
  <c r="AV346" i="9"/>
  <c r="AV379" i="9"/>
  <c r="DS405" i="9"/>
  <c r="DS339" i="9"/>
  <c r="DS372" i="9"/>
  <c r="Y415" i="9"/>
  <c r="Y382" i="9"/>
  <c r="Y349" i="9"/>
  <c r="Y366" i="9" s="1"/>
  <c r="AU412" i="9"/>
  <c r="AU379" i="9"/>
  <c r="AS409" i="9"/>
  <c r="AS343" i="9"/>
  <c r="AS376" i="9"/>
  <c r="BF411" i="9"/>
  <c r="BF345" i="9"/>
  <c r="BF378" i="9"/>
  <c r="AC172" i="9"/>
  <c r="AC157" i="9"/>
  <c r="BG415" i="9"/>
  <c r="BG349" i="9"/>
  <c r="BG382" i="9"/>
  <c r="BJ409" i="9"/>
  <c r="BJ376" i="9"/>
  <c r="AD176" i="9"/>
  <c r="AD161" i="9"/>
  <c r="BK414" i="9"/>
  <c r="BK381" i="9"/>
  <c r="BK348" i="9"/>
  <c r="Y350" i="9"/>
  <c r="Y383" i="9"/>
  <c r="Y416" i="9"/>
  <c r="AO349" i="9"/>
  <c r="AD411" i="9"/>
  <c r="AD345" i="9"/>
  <c r="AD362" i="9" s="1"/>
  <c r="AD378" i="9"/>
  <c r="AF415" i="9"/>
  <c r="AF382" i="9"/>
  <c r="BU411" i="9"/>
  <c r="BU378" i="9"/>
  <c r="BU345" i="9"/>
  <c r="AU411" i="9"/>
  <c r="AU378" i="9"/>
  <c r="BZ382" i="9"/>
  <c r="CH346" i="9"/>
  <c r="DP376" i="9"/>
  <c r="BJ382" i="9"/>
  <c r="DB413" i="9"/>
  <c r="DB380" i="9"/>
  <c r="DB347" i="9"/>
  <c r="AE146" i="9" s="1"/>
  <c r="AE158" i="9"/>
  <c r="AE173" i="9"/>
  <c r="CI412" i="9"/>
  <c r="CI379" i="9"/>
  <c r="CI346" i="9"/>
  <c r="CM411" i="9"/>
  <c r="CM378" i="9"/>
  <c r="CM345" i="9"/>
  <c r="DN410" i="9"/>
  <c r="DN377" i="9"/>
  <c r="DN344" i="9"/>
  <c r="B21" i="1"/>
  <c r="B41" i="1" s="1"/>
  <c r="B82" i="1" s="1"/>
  <c r="B102" i="1" s="1"/>
  <c r="B39" i="2"/>
  <c r="BC413" i="9"/>
  <c r="BC380" i="9"/>
  <c r="BC347" i="9"/>
  <c r="BK408" i="9"/>
  <c r="BK342" i="9"/>
  <c r="BK375" i="9"/>
  <c r="DO413" i="9"/>
  <c r="DO380" i="9"/>
  <c r="DO347" i="9"/>
  <c r="CG415" i="9"/>
  <c r="CG382" i="9"/>
  <c r="CG349" i="9"/>
  <c r="AB177" i="9"/>
  <c r="AB162" i="9"/>
  <c r="AT408" i="9"/>
  <c r="AT375" i="9"/>
  <c r="AT342" i="9"/>
  <c r="CX415" i="9"/>
  <c r="CX382" i="9"/>
  <c r="CX349" i="9"/>
  <c r="AA148" i="9" s="1"/>
  <c r="DM415" i="9"/>
  <c r="DM349" i="9"/>
  <c r="DM382" i="9"/>
  <c r="BB414" i="9"/>
  <c r="BB381" i="9"/>
  <c r="BB348" i="9"/>
  <c r="BK413" i="9"/>
  <c r="BK380" i="9"/>
  <c r="BK347" i="9"/>
  <c r="CH413" i="9"/>
  <c r="CH380" i="9"/>
  <c r="CH347" i="9"/>
  <c r="CL412" i="9"/>
  <c r="CL379" i="9"/>
  <c r="CL346" i="9"/>
  <c r="CF415" i="9"/>
  <c r="CF382" i="9"/>
  <c r="CF349" i="9"/>
  <c r="AC409" i="9"/>
  <c r="AC376" i="9"/>
  <c r="AC343" i="9"/>
  <c r="AC360" i="9" s="1"/>
  <c r="AR410" i="9"/>
  <c r="AR377" i="9"/>
  <c r="AR344" i="9"/>
  <c r="BX415" i="9"/>
  <c r="BX382" i="9"/>
  <c r="BX349" i="9"/>
  <c r="BF415" i="9"/>
  <c r="BF382" i="9"/>
  <c r="BF349" i="9"/>
  <c r="AC412" i="9"/>
  <c r="AC379" i="9"/>
  <c r="AC346" i="9"/>
  <c r="AC363" i="9" s="1"/>
  <c r="DM414" i="9"/>
  <c r="DM381" i="9"/>
  <c r="DM348" i="9"/>
  <c r="CH379" i="9"/>
  <c r="CN380" i="9"/>
  <c r="CH349" i="9"/>
  <c r="Z415" i="9"/>
  <c r="Z382" i="9"/>
  <c r="Z349" i="9"/>
  <c r="Z366" i="9" s="1"/>
  <c r="AS413" i="9"/>
  <c r="AS347" i="9"/>
  <c r="AS380" i="9"/>
  <c r="CW415" i="9"/>
  <c r="CW382" i="9"/>
  <c r="CW349" i="9"/>
  <c r="Z148" i="9" s="1"/>
  <c r="BC415" i="9"/>
  <c r="BC382" i="9"/>
  <c r="BC349" i="9"/>
  <c r="Y163" i="9"/>
  <c r="Y178" i="9"/>
  <c r="S21" i="2"/>
  <c r="S50" i="2"/>
  <c r="S65" i="2" s="1"/>
  <c r="S80" i="2" s="1"/>
  <c r="S95" i="2" s="1"/>
  <c r="S110" i="2" s="1"/>
  <c r="S125" i="2" s="1"/>
  <c r="B24" i="2"/>
  <c r="S35" i="2"/>
  <c r="AC410" i="9"/>
  <c r="AC377" i="9"/>
  <c r="AC344" i="9"/>
  <c r="AC361" i="9" s="1"/>
  <c r="AB378" i="9"/>
  <c r="AB345" i="9"/>
  <c r="AB362" i="9" s="1"/>
  <c r="AB411" i="9"/>
  <c r="AP346" i="9"/>
  <c r="CZ415" i="9"/>
  <c r="CZ382" i="9"/>
  <c r="CZ349" i="9"/>
  <c r="AC148" i="9" s="1"/>
  <c r="AC380" i="9"/>
  <c r="AC413" i="9"/>
  <c r="AC347" i="9"/>
  <c r="AC364" i="9" s="1"/>
  <c r="BZ408" i="9"/>
  <c r="BZ342" i="9"/>
  <c r="BZ375" i="9"/>
  <c r="BI412" i="9"/>
  <c r="BI379" i="9"/>
  <c r="BI346" i="9"/>
  <c r="DP348" i="9"/>
  <c r="AE378" i="9"/>
  <c r="AE411" i="9"/>
  <c r="AE345" i="9"/>
  <c r="AE362" i="9" s="1"/>
  <c r="BC414" i="9"/>
  <c r="BC381" i="9"/>
  <c r="BC348" i="9"/>
  <c r="Z177" i="9"/>
  <c r="Z162" i="9"/>
  <c r="CO408" i="9"/>
  <c r="CO375" i="9"/>
  <c r="CO342" i="9"/>
  <c r="C19" i="1"/>
  <c r="C39" i="1" s="1"/>
  <c r="C80" i="1" s="1"/>
  <c r="C100" i="1" s="1"/>
  <c r="C37" i="2"/>
  <c r="BE413" i="9"/>
  <c r="BE380" i="9"/>
  <c r="BE347" i="9"/>
  <c r="AS412" i="9"/>
  <c r="AS346" i="9"/>
  <c r="AS379" i="9"/>
  <c r="CI414" i="9"/>
  <c r="CI381" i="9"/>
  <c r="CI348" i="9"/>
  <c r="CK413" i="9"/>
  <c r="CK380" i="9"/>
  <c r="CK347" i="9"/>
  <c r="U47" i="2"/>
  <c r="U62" i="2" s="1"/>
  <c r="U77" i="2" s="1"/>
  <c r="U92" i="2" s="1"/>
  <c r="U107" i="2" s="1"/>
  <c r="U122" i="2" s="1"/>
  <c r="D21" i="2"/>
  <c r="AO413" i="9"/>
  <c r="AO380" i="9"/>
  <c r="AO347" i="9"/>
  <c r="BK406" i="9"/>
  <c r="BK373" i="9"/>
  <c r="BK340" i="9"/>
  <c r="BI414" i="9"/>
  <c r="BI381" i="9"/>
  <c r="BI348" i="9"/>
  <c r="CW412" i="9"/>
  <c r="CW379" i="9"/>
  <c r="CW346" i="9"/>
  <c r="Z145" i="9" s="1"/>
  <c r="CK410" i="9"/>
  <c r="CK377" i="9"/>
  <c r="CK344" i="9"/>
  <c r="W178" i="9"/>
  <c r="W163" i="9"/>
  <c r="DQ409" i="9"/>
  <c r="DQ343" i="9"/>
  <c r="DQ376" i="9"/>
  <c r="AE348" i="9"/>
  <c r="AE365" i="9" s="1"/>
  <c r="CH382" i="9"/>
  <c r="AQ348" i="9"/>
  <c r="BA382" i="9"/>
  <c r="AC416" i="9"/>
  <c r="AC383" i="9"/>
  <c r="AC350" i="9"/>
  <c r="AD377" i="9"/>
  <c r="AD344" i="9"/>
  <c r="AD361" i="9" s="1"/>
  <c r="AD410" i="9"/>
  <c r="BU413" i="9"/>
  <c r="BU380" i="9"/>
  <c r="BU347" i="9"/>
  <c r="BE412" i="9"/>
  <c r="BE379" i="9"/>
  <c r="BE346" i="9"/>
  <c r="AM415" i="9"/>
  <c r="AM349" i="9"/>
  <c r="AM382" i="9"/>
  <c r="CO415" i="9"/>
  <c r="CO382" i="9"/>
  <c r="CO349" i="9"/>
  <c r="AJ124" i="2"/>
  <c r="S139" i="2"/>
  <c r="BG409" i="9"/>
  <c r="BG376" i="9"/>
  <c r="BG343" i="9"/>
  <c r="BS415" i="9"/>
  <c r="BS382" i="9"/>
  <c r="BS349" i="9"/>
  <c r="BS414" i="9"/>
  <c r="BS348" i="9"/>
  <c r="BS381" i="9"/>
  <c r="AU409" i="9"/>
  <c r="AU376" i="9"/>
  <c r="CN412" i="9"/>
  <c r="CN379" i="9"/>
  <c r="BU412" i="9"/>
  <c r="BU379" i="9"/>
  <c r="BU346" i="9"/>
  <c r="CN375" i="9"/>
  <c r="CN408" i="9"/>
  <c r="DP381" i="9"/>
  <c r="BU377" i="9"/>
  <c r="BU344" i="9"/>
  <c r="BU410" i="9"/>
  <c r="T137" i="2"/>
  <c r="AK122" i="2"/>
  <c r="BV409" i="9"/>
  <c r="BV376" i="9"/>
  <c r="BV343" i="9"/>
  <c r="DL415" i="9"/>
  <c r="DL382" i="9"/>
  <c r="DL349" i="9"/>
  <c r="V17" i="2"/>
  <c r="W2" i="2"/>
  <c r="V32" i="2"/>
  <c r="AT374" i="9"/>
  <c r="CM409" i="9"/>
  <c r="CM376" i="9"/>
  <c r="CM343" i="9"/>
  <c r="AB178" i="9"/>
  <c r="AB163" i="9"/>
  <c r="AD409" i="9"/>
  <c r="AD343" i="9"/>
  <c r="AD360" i="9" s="1"/>
  <c r="AD376" i="9"/>
  <c r="Y413" i="9"/>
  <c r="Y380" i="9"/>
  <c r="Y347" i="9"/>
  <c r="Y364" i="9" s="1"/>
  <c r="AE381" i="9"/>
  <c r="AR382" i="9"/>
  <c r="AQ381" i="9"/>
  <c r="BA349" i="9"/>
  <c r="AA415" i="9"/>
  <c r="AA382" i="9"/>
  <c r="AA349" i="9"/>
  <c r="AA366" i="9" s="1"/>
  <c r="BJ408" i="9"/>
  <c r="BJ375" i="9"/>
  <c r="BW409" i="9"/>
  <c r="BW376" i="9"/>
  <c r="BW343" i="9"/>
  <c r="CL413" i="9"/>
  <c r="CL380" i="9"/>
  <c r="CL347" i="9"/>
  <c r="DD405" i="9"/>
  <c r="DD372" i="9"/>
  <c r="DD339" i="9"/>
  <c r="BZ414" i="9"/>
  <c r="BZ381" i="9"/>
  <c r="BZ348" i="9"/>
  <c r="AD380" i="9"/>
  <c r="AD413" i="9"/>
  <c r="AD347" i="9"/>
  <c r="AD364" i="9" s="1"/>
  <c r="AR413" i="9"/>
  <c r="AR380" i="9"/>
  <c r="AR347" i="9"/>
  <c r="BH412" i="9"/>
  <c r="BH379" i="9"/>
  <c r="BH346" i="9"/>
  <c r="AV382" i="9"/>
  <c r="AV349" i="9"/>
  <c r="AV415" i="9"/>
  <c r="AP414" i="9"/>
  <c r="AP348" i="9"/>
  <c r="AP381" i="9"/>
  <c r="AA174" i="9"/>
  <c r="AA159" i="9"/>
  <c r="BW414" i="9"/>
  <c r="BW381" i="9"/>
  <c r="BW348" i="9"/>
  <c r="DB410" i="9"/>
  <c r="DB377" i="9"/>
  <c r="DB344" i="9"/>
  <c r="AE143" i="9" s="1"/>
  <c r="DP415" i="9"/>
  <c r="DP382" i="9"/>
  <c r="DP349" i="9"/>
  <c r="AA381" i="9"/>
  <c r="AA414" i="9"/>
  <c r="AA348" i="9"/>
  <c r="AA365" i="9" s="1"/>
  <c r="Z161" i="9"/>
  <c r="Z176" i="9"/>
  <c r="AS411" i="9"/>
  <c r="AS378" i="9"/>
  <c r="AS345" i="9"/>
  <c r="BZ409" i="9"/>
  <c r="BZ376" i="9"/>
  <c r="BZ343" i="9"/>
  <c r="DA414" i="9"/>
  <c r="DA381" i="9"/>
  <c r="DA348" i="9"/>
  <c r="AD147" i="9" s="1"/>
  <c r="AB382" i="9"/>
  <c r="AB415" i="9"/>
  <c r="AB349" i="9"/>
  <c r="AB366" i="9" s="1"/>
  <c r="CX411" i="9"/>
  <c r="CX378" i="9"/>
  <c r="CX345" i="9"/>
  <c r="AA144" i="9" s="1"/>
  <c r="AN380" i="9"/>
  <c r="AN347" i="9"/>
  <c r="AN413" i="9"/>
  <c r="BH411" i="9"/>
  <c r="BH378" i="9"/>
  <c r="BH345" i="9"/>
  <c r="BZ411" i="9"/>
  <c r="BZ378" i="9"/>
  <c r="BZ345" i="9"/>
  <c r="Y162" i="9"/>
  <c r="Y177" i="9"/>
  <c r="V243" i="9"/>
  <c r="AK243" i="9"/>
  <c r="AZ243" i="9"/>
  <c r="BO243" i="9"/>
  <c r="CD243" i="9"/>
  <c r="CS243" i="9"/>
  <c r="DW243" i="9"/>
  <c r="EL243" i="9"/>
  <c r="DH243" i="9"/>
  <c r="X100" i="9"/>
  <c r="X55" i="9"/>
  <c r="Y95" i="9"/>
  <c r="Y50" i="9"/>
  <c r="V52" i="9"/>
  <c r="V97" i="9"/>
  <c r="BJ243" i="9"/>
  <c r="BY243" i="9"/>
  <c r="CN243" i="9"/>
  <c r="DC243" i="9"/>
  <c r="DR243" i="9"/>
  <c r="EV243" i="9"/>
  <c r="AF243" i="9"/>
  <c r="EG243" i="9"/>
  <c r="AF48" i="9"/>
  <c r="V96" i="9"/>
  <c r="V51" i="9"/>
  <c r="DN244" i="9"/>
  <c r="AB244" i="9"/>
  <c r="AQ244" i="9"/>
  <c r="BF244" i="9"/>
  <c r="BU244" i="9"/>
  <c r="CY244" i="9"/>
  <c r="ER244" i="9"/>
  <c r="EC244" i="9"/>
  <c r="CJ244" i="9"/>
  <c r="AJ243" i="9"/>
  <c r="AY243" i="9"/>
  <c r="BN243" i="9"/>
  <c r="CC243" i="9"/>
  <c r="CR243" i="9"/>
  <c r="DG243" i="9"/>
  <c r="U243" i="9"/>
  <c r="DV243" i="9"/>
  <c r="EK243" i="9"/>
  <c r="V251" i="9"/>
  <c r="AK251" i="9"/>
  <c r="AZ251" i="9"/>
  <c r="DW251" i="9"/>
  <c r="BO251" i="9"/>
  <c r="CD251" i="9"/>
  <c r="CS251" i="9"/>
  <c r="EL251" i="9"/>
  <c r="DH251" i="9"/>
  <c r="U245" i="9"/>
  <c r="AJ245" i="9"/>
  <c r="AY245" i="9"/>
  <c r="BN245" i="9"/>
  <c r="CC245" i="9"/>
  <c r="CR245" i="9"/>
  <c r="EK245" i="9"/>
  <c r="DG245" i="9"/>
  <c r="DV245" i="9"/>
  <c r="X251" i="9"/>
  <c r="DY251" i="9"/>
  <c r="AM251" i="9"/>
  <c r="BB251" i="9"/>
  <c r="BQ251" i="9"/>
  <c r="CF251" i="9"/>
  <c r="CU251" i="9"/>
  <c r="EN251" i="9"/>
  <c r="DJ251" i="9"/>
  <c r="V101" i="9"/>
  <c r="V56" i="9"/>
  <c r="U246" i="9"/>
  <c r="AJ246" i="9"/>
  <c r="AY246" i="9"/>
  <c r="BN246" i="9"/>
  <c r="CC246" i="9"/>
  <c r="CR246" i="9"/>
  <c r="DV246" i="9"/>
  <c r="DG246" i="9"/>
  <c r="EK246" i="9"/>
  <c r="X245" i="9"/>
  <c r="AM245" i="9"/>
  <c r="BB245" i="9"/>
  <c r="BQ245" i="9"/>
  <c r="CF245" i="9"/>
  <c r="CU245" i="9"/>
  <c r="EN245" i="9"/>
  <c r="DJ245" i="9"/>
  <c r="DY245" i="9"/>
  <c r="Y55" i="9"/>
  <c r="Y100" i="9"/>
  <c r="Y245" i="9"/>
  <c r="AN245" i="9"/>
  <c r="BC245" i="9"/>
  <c r="BR245" i="9"/>
  <c r="CG245" i="9"/>
  <c r="CV245" i="9"/>
  <c r="EO245" i="9"/>
  <c r="DK245" i="9"/>
  <c r="DZ245" i="9"/>
  <c r="DI249" i="9"/>
  <c r="EM249" i="9"/>
  <c r="W249" i="9"/>
  <c r="AL249" i="9"/>
  <c r="DX249" i="9"/>
  <c r="BA249" i="9"/>
  <c r="BP249" i="9"/>
  <c r="CT249" i="9"/>
  <c r="CE249" i="9"/>
  <c r="U244" i="9"/>
  <c r="AJ244" i="9"/>
  <c r="AY244" i="9"/>
  <c r="BN244" i="9"/>
  <c r="CC244" i="9"/>
  <c r="CR244" i="9"/>
  <c r="DG244" i="9"/>
  <c r="EK244" i="9"/>
  <c r="DV244" i="9"/>
  <c r="AP245" i="9"/>
  <c r="BE245" i="9"/>
  <c r="BT245" i="9"/>
  <c r="CI245" i="9"/>
  <c r="CX245" i="9"/>
  <c r="DM245" i="9"/>
  <c r="AA245" i="9"/>
  <c r="EB245" i="9"/>
  <c r="EQ245" i="9"/>
  <c r="U49" i="9"/>
  <c r="U94" i="9"/>
  <c r="W52" i="9"/>
  <c r="W97" i="9"/>
  <c r="BG245" i="9"/>
  <c r="BV245" i="9"/>
  <c r="CK245" i="9"/>
  <c r="CZ245" i="9"/>
  <c r="DO245" i="9"/>
  <c r="AC245" i="9"/>
  <c r="ES245" i="9"/>
  <c r="AR245" i="9"/>
  <c r="ED245" i="9"/>
  <c r="AE50" i="9"/>
  <c r="AD50" i="9"/>
  <c r="AC243" i="9"/>
  <c r="AR243" i="9"/>
  <c r="BG243" i="9"/>
  <c r="BV243" i="9"/>
  <c r="CK243" i="9"/>
  <c r="CZ243" i="9"/>
  <c r="DO243" i="9"/>
  <c r="ED243" i="9"/>
  <c r="ES243" i="9"/>
  <c r="W96" i="9"/>
  <c r="W51" i="9"/>
  <c r="CU244" i="9"/>
  <c r="DJ244" i="9"/>
  <c r="X244" i="9"/>
  <c r="AM244" i="9"/>
  <c r="BB244" i="9"/>
  <c r="CF244" i="9"/>
  <c r="DY244" i="9"/>
  <c r="BQ244" i="9"/>
  <c r="EN244" i="9"/>
  <c r="AA249" i="9"/>
  <c r="AP249" i="9"/>
  <c r="BE249" i="9"/>
  <c r="BT249" i="9"/>
  <c r="CI249" i="9"/>
  <c r="DM249" i="9"/>
  <c r="EQ249" i="9"/>
  <c r="CX249" i="9"/>
  <c r="EB249" i="9"/>
  <c r="AC51" i="9"/>
  <c r="DO244" i="9"/>
  <c r="AC244" i="9"/>
  <c r="AR244" i="9"/>
  <c r="BG244" i="9"/>
  <c r="BV244" i="9"/>
  <c r="CZ244" i="9"/>
  <c r="ES244" i="9"/>
  <c r="ED244" i="9"/>
  <c r="CK244" i="9"/>
  <c r="X54" i="9"/>
  <c r="X99" i="9"/>
  <c r="V99" i="9"/>
  <c r="V54" i="9"/>
  <c r="AB53" i="9"/>
  <c r="AD51" i="9"/>
  <c r="W58" i="9"/>
  <c r="U56" i="9"/>
  <c r="U101" i="9"/>
  <c r="AA53" i="9"/>
  <c r="AA98" i="9"/>
  <c r="W251" i="9"/>
  <c r="AL251" i="9"/>
  <c r="DX251" i="9"/>
  <c r="BA251" i="9"/>
  <c r="BP251" i="9"/>
  <c r="CE251" i="9"/>
  <c r="CT251" i="9"/>
  <c r="EM251" i="9"/>
  <c r="DI251" i="9"/>
  <c r="W101" i="9"/>
  <c r="W56" i="9"/>
  <c r="U253" i="9"/>
  <c r="AJ253" i="9"/>
  <c r="AY253" i="9"/>
  <c r="BN253" i="9"/>
  <c r="CC253" i="9"/>
  <c r="DV253" i="9"/>
  <c r="CR253" i="9"/>
  <c r="DG253" i="9"/>
  <c r="EK253" i="9"/>
  <c r="U103" i="9"/>
  <c r="U58" i="9"/>
  <c r="X243" i="9"/>
  <c r="AM243" i="9"/>
  <c r="BB243" i="9"/>
  <c r="BQ243" i="9"/>
  <c r="CF243" i="9"/>
  <c r="CU243" i="9"/>
  <c r="DJ243" i="9"/>
  <c r="EN243" i="9"/>
  <c r="DY243" i="9"/>
  <c r="U100" i="9"/>
  <c r="U55" i="9"/>
  <c r="V48" i="9"/>
  <c r="U50" i="9"/>
  <c r="U95" i="9"/>
  <c r="X52" i="9"/>
  <c r="X97" i="9"/>
  <c r="BH245" i="9"/>
  <c r="BW245" i="9"/>
  <c r="CL245" i="9"/>
  <c r="DA245" i="9"/>
  <c r="DP245" i="9"/>
  <c r="AD245" i="9"/>
  <c r="ET245" i="9"/>
  <c r="AS245" i="9"/>
  <c r="EE245" i="9"/>
  <c r="Y247" i="9"/>
  <c r="AN247" i="9"/>
  <c r="BC247" i="9"/>
  <c r="BR247" i="9"/>
  <c r="CG247" i="9"/>
  <c r="CV247" i="9"/>
  <c r="DK247" i="9"/>
  <c r="EO247" i="9"/>
  <c r="DZ247" i="9"/>
  <c r="CV246" i="9"/>
  <c r="DK246" i="9"/>
  <c r="Y246" i="9"/>
  <c r="AN246" i="9"/>
  <c r="BC246" i="9"/>
  <c r="CG246" i="9"/>
  <c r="EO246" i="9"/>
  <c r="BR246" i="9"/>
  <c r="DZ246" i="9"/>
  <c r="CV244" i="9"/>
  <c r="DK244" i="9"/>
  <c r="Y244" i="9"/>
  <c r="AN244" i="9"/>
  <c r="BC244" i="9"/>
  <c r="DZ244" i="9"/>
  <c r="BR244" i="9"/>
  <c r="EO244" i="9"/>
  <c r="CG244" i="9"/>
  <c r="V53" i="9"/>
  <c r="V98" i="9"/>
  <c r="DP244" i="9"/>
  <c r="AD244" i="9"/>
  <c r="AS244" i="9"/>
  <c r="BH244" i="9"/>
  <c r="BW244" i="9"/>
  <c r="ET244" i="9"/>
  <c r="CL244" i="9"/>
  <c r="DA244" i="9"/>
  <c r="EE244" i="9"/>
  <c r="AB50" i="9"/>
  <c r="AB95" i="9"/>
  <c r="U48" i="9"/>
  <c r="AZ249" i="9"/>
  <c r="BO249" i="9"/>
  <c r="CD249" i="9"/>
  <c r="CS249" i="9"/>
  <c r="DH249" i="9"/>
  <c r="V249" i="9"/>
  <c r="EL249" i="9"/>
  <c r="DW249" i="9"/>
  <c r="AK249" i="9"/>
  <c r="BN249" i="9"/>
  <c r="CC249" i="9"/>
  <c r="CR249" i="9"/>
  <c r="DG249" i="9"/>
  <c r="U249" i="9"/>
  <c r="AJ249" i="9"/>
  <c r="AY249" i="9"/>
  <c r="EK249" i="9"/>
  <c r="DV249" i="9"/>
  <c r="CH248" i="9"/>
  <c r="CW248" i="9"/>
  <c r="DL248" i="9"/>
  <c r="Z248" i="9"/>
  <c r="AO248" i="9"/>
  <c r="BD248" i="9"/>
  <c r="EP248" i="9"/>
  <c r="EA248" i="9"/>
  <c r="BS248" i="9"/>
  <c r="CU246" i="9"/>
  <c r="DJ246" i="9"/>
  <c r="X246" i="9"/>
  <c r="AM246" i="9"/>
  <c r="BB246" i="9"/>
  <c r="BQ246" i="9"/>
  <c r="CF246" i="9"/>
  <c r="EN246" i="9"/>
  <c r="DY246" i="9"/>
  <c r="DD243" i="9"/>
  <c r="DS243" i="9"/>
  <c r="AG243" i="9"/>
  <c r="AV243" i="9"/>
  <c r="BK243" i="9"/>
  <c r="CO243" i="9"/>
  <c r="EW243" i="9"/>
  <c r="BZ243" i="9"/>
  <c r="EH243" i="9"/>
  <c r="Z55" i="9"/>
  <c r="U60" i="9"/>
  <c r="U105" i="9"/>
  <c r="W98" i="9"/>
  <c r="W53" i="9"/>
  <c r="X101" i="9"/>
  <c r="X56" i="9"/>
  <c r="AC52" i="9"/>
  <c r="AB97" i="9"/>
  <c r="AB52" i="9"/>
  <c r="U250" i="9"/>
  <c r="AJ250" i="9"/>
  <c r="AY250" i="9"/>
  <c r="BN250" i="9"/>
  <c r="CC250" i="9"/>
  <c r="DV250" i="9"/>
  <c r="DG250" i="9"/>
  <c r="EK250" i="9"/>
  <c r="CR250" i="9"/>
  <c r="X98" i="9"/>
  <c r="X53" i="9"/>
  <c r="W48" i="9"/>
  <c r="U51" i="9"/>
  <c r="U96" i="9"/>
  <c r="BD247" i="9"/>
  <c r="BS247" i="9"/>
  <c r="CH247" i="9"/>
  <c r="DL247" i="9"/>
  <c r="AO247" i="9"/>
  <c r="EA247" i="9"/>
  <c r="Z247" i="9"/>
  <c r="CW247" i="9"/>
  <c r="EP247" i="9"/>
  <c r="Z48" i="9"/>
  <c r="Z54" i="9"/>
  <c r="Z99" i="9"/>
  <c r="CW246" i="9"/>
  <c r="DL246" i="9"/>
  <c r="Z246" i="9"/>
  <c r="AO246" i="9"/>
  <c r="BD246" i="9"/>
  <c r="CH246" i="9"/>
  <c r="EP246" i="9"/>
  <c r="BS246" i="9"/>
  <c r="EA246" i="9"/>
  <c r="CW244" i="9"/>
  <c r="DL244" i="9"/>
  <c r="Z244" i="9"/>
  <c r="AO244" i="9"/>
  <c r="BD244" i="9"/>
  <c r="BS244" i="9"/>
  <c r="CH244" i="9"/>
  <c r="EP244" i="9"/>
  <c r="EA244" i="9"/>
  <c r="DJ248" i="9"/>
  <c r="X248" i="9"/>
  <c r="BB248" i="9"/>
  <c r="BQ248" i="9"/>
  <c r="CF248" i="9"/>
  <c r="EN248" i="9"/>
  <c r="CU248" i="9"/>
  <c r="AM248" i="9"/>
  <c r="DY248" i="9"/>
  <c r="DQ244" i="9"/>
  <c r="AE244" i="9"/>
  <c r="AT244" i="9"/>
  <c r="BI244" i="9"/>
  <c r="BX244" i="9"/>
  <c r="CM244" i="9"/>
  <c r="EF244" i="9"/>
  <c r="DB244" i="9"/>
  <c r="EU244" i="9"/>
  <c r="AO245" i="9"/>
  <c r="BD245" i="9"/>
  <c r="BS245" i="9"/>
  <c r="CH245" i="9"/>
  <c r="CW245" i="9"/>
  <c r="DL245" i="9"/>
  <c r="Z245" i="9"/>
  <c r="EA245" i="9"/>
  <c r="EP245" i="9"/>
  <c r="BY244" i="9"/>
  <c r="CN244" i="9"/>
  <c r="DC244" i="9"/>
  <c r="DR244" i="9"/>
  <c r="AF244" i="9"/>
  <c r="AU244" i="9"/>
  <c r="BJ244" i="9"/>
  <c r="AU243" i="9"/>
  <c r="EG244" i="9"/>
  <c r="EV244" i="9"/>
  <c r="U99" i="9"/>
  <c r="U54" i="9"/>
  <c r="AN251" i="9"/>
  <c r="BC251" i="9"/>
  <c r="BR251" i="9"/>
  <c r="CG251" i="9"/>
  <c r="CV251" i="9"/>
  <c r="DK251" i="9"/>
  <c r="Y251" i="9"/>
  <c r="EO251" i="9"/>
  <c r="DZ251" i="9"/>
  <c r="CF252" i="9"/>
  <c r="CU252" i="9"/>
  <c r="DJ252" i="9"/>
  <c r="X252" i="9"/>
  <c r="AM252" i="9"/>
  <c r="BB252" i="9"/>
  <c r="BQ252" i="9"/>
  <c r="EN252" i="9"/>
  <c r="DY252" i="9"/>
  <c r="AC247" i="9"/>
  <c r="AR247" i="9"/>
  <c r="BG247" i="9"/>
  <c r="BV247" i="9"/>
  <c r="CK247" i="9"/>
  <c r="CZ247" i="9"/>
  <c r="DO247" i="9"/>
  <c r="ES247" i="9"/>
  <c r="ED247" i="9"/>
  <c r="U252" i="9"/>
  <c r="AJ252" i="9"/>
  <c r="AY252" i="9"/>
  <c r="BN252" i="9"/>
  <c r="CC252" i="9"/>
  <c r="EK252" i="9"/>
  <c r="CR252" i="9"/>
  <c r="DV252" i="9"/>
  <c r="DG252" i="9"/>
  <c r="AE49" i="9"/>
  <c r="Y249" i="9"/>
  <c r="AN249" i="9"/>
  <c r="BC249" i="9"/>
  <c r="BR249" i="9"/>
  <c r="CG249" i="9"/>
  <c r="CV249" i="9"/>
  <c r="DK249" i="9"/>
  <c r="DZ249" i="9"/>
  <c r="EO249" i="9"/>
  <c r="V55" i="9"/>
  <c r="V100" i="9"/>
  <c r="U254" i="9"/>
  <c r="AJ254" i="9"/>
  <c r="AY254" i="9"/>
  <c r="BN254" i="9"/>
  <c r="CC254" i="9"/>
  <c r="CR254" i="9"/>
  <c r="EK254" i="9"/>
  <c r="DG254" i="9"/>
  <c r="DV254" i="9"/>
  <c r="AC94" i="9"/>
  <c r="AC49" i="9"/>
  <c r="DH252" i="9"/>
  <c r="V252" i="9"/>
  <c r="EL252" i="9"/>
  <c r="AK252" i="9"/>
  <c r="AZ252" i="9"/>
  <c r="BO252" i="9"/>
  <c r="DW252" i="9"/>
  <c r="CD252" i="9"/>
  <c r="CS252" i="9"/>
  <c r="AK247" i="9"/>
  <c r="AZ247" i="9"/>
  <c r="BO247" i="9"/>
  <c r="CS247" i="9"/>
  <c r="DH247" i="9"/>
  <c r="V247" i="9"/>
  <c r="EL247" i="9"/>
  <c r="CD247" i="9"/>
  <c r="DW247" i="9"/>
  <c r="X48" i="9"/>
  <c r="U98" i="9"/>
  <c r="U53" i="9"/>
  <c r="BE247" i="9"/>
  <c r="BT247" i="9"/>
  <c r="CI247" i="9"/>
  <c r="DM247" i="9"/>
  <c r="AA247" i="9"/>
  <c r="EB247" i="9"/>
  <c r="CX247" i="9"/>
  <c r="AP247" i="9"/>
  <c r="EQ247" i="9"/>
  <c r="AA48" i="9"/>
  <c r="AC48" i="9"/>
  <c r="CX246" i="9"/>
  <c r="DM246" i="9"/>
  <c r="AA246" i="9"/>
  <c r="AP246" i="9"/>
  <c r="BE246" i="9"/>
  <c r="EQ246" i="9"/>
  <c r="BT246" i="9"/>
  <c r="EB246" i="9"/>
  <c r="CI246" i="9"/>
  <c r="DK248" i="9"/>
  <c r="Y248" i="9"/>
  <c r="BC248" i="9"/>
  <c r="BR248" i="9"/>
  <c r="CV248" i="9"/>
  <c r="EO248" i="9"/>
  <c r="AN248" i="9"/>
  <c r="DZ248" i="9"/>
  <c r="CG248" i="9"/>
  <c r="W94" i="9"/>
  <c r="W49" i="9"/>
  <c r="Y243" i="9"/>
  <c r="AN243" i="9"/>
  <c r="BC243" i="9"/>
  <c r="BR243" i="9"/>
  <c r="CG243" i="9"/>
  <c r="CV243" i="9"/>
  <c r="DK243" i="9"/>
  <c r="EO243" i="9"/>
  <c r="DZ243" i="9"/>
  <c r="Y52" i="9"/>
  <c r="Y97" i="9"/>
  <c r="Z50" i="9"/>
  <c r="Z95" i="9"/>
  <c r="W250" i="9"/>
  <c r="BA250" i="9"/>
  <c r="DI250" i="9"/>
  <c r="AL250" i="9"/>
  <c r="BP250" i="9"/>
  <c r="CT250" i="9"/>
  <c r="CE250" i="9"/>
  <c r="EM250" i="9"/>
  <c r="DX250" i="9"/>
  <c r="W55" i="9"/>
  <c r="W100" i="9"/>
  <c r="Z53" i="9"/>
  <c r="Z98" i="9"/>
  <c r="V94" i="9"/>
  <c r="V49" i="9"/>
  <c r="V59" i="9"/>
  <c r="AO9" i="9"/>
  <c r="AS3" i="9"/>
  <c r="AN23" i="9"/>
  <c r="AN34" i="9"/>
  <c r="AQ19" i="9"/>
  <c r="AQ3" i="9"/>
  <c r="AL22" i="9"/>
  <c r="AM33" i="9"/>
  <c r="AS18" i="9"/>
  <c r="AR17" i="9"/>
  <c r="AL12" i="9"/>
  <c r="AL9" i="9"/>
  <c r="AO33" i="9"/>
  <c r="AM32" i="9"/>
  <c r="AK18" i="9"/>
  <c r="AP32" i="9"/>
  <c r="AU29" i="9"/>
  <c r="AM36" i="9"/>
  <c r="AP30" i="9"/>
  <c r="AQ16" i="9"/>
  <c r="AK21" i="9"/>
  <c r="AQ17" i="9"/>
  <c r="AR16" i="9"/>
  <c r="AL34" i="9"/>
  <c r="AN35" i="9"/>
  <c r="AL3" i="9"/>
  <c r="AM24" i="9"/>
  <c r="AP33" i="9"/>
  <c r="AM29" i="9"/>
  <c r="AM11" i="9"/>
  <c r="AS5" i="9"/>
  <c r="AL10" i="9"/>
  <c r="AL36" i="9"/>
  <c r="AM21" i="9"/>
  <c r="AO6" i="9"/>
  <c r="AK26" i="9"/>
  <c r="AO34" i="9"/>
  <c r="AL20" i="9"/>
  <c r="AQ18" i="9"/>
  <c r="AP5" i="9"/>
  <c r="AK38" i="9"/>
  <c r="AN20" i="9"/>
  <c r="AL19" i="9"/>
  <c r="AT30" i="9"/>
  <c r="AK19" i="9"/>
  <c r="AT29" i="9"/>
  <c r="AM8" i="9"/>
  <c r="AO17" i="9"/>
  <c r="AO3" i="9"/>
  <c r="AQ33" i="9"/>
  <c r="AO4" i="9"/>
  <c r="AP29" i="9"/>
  <c r="AM20" i="9"/>
  <c r="AR31" i="9"/>
  <c r="AO22" i="9"/>
  <c r="AO21" i="9"/>
  <c r="AT3" i="9"/>
  <c r="AR6" i="9"/>
  <c r="AK23" i="9"/>
  <c r="AK8" i="9"/>
  <c r="AN32" i="9"/>
  <c r="AL25" i="9"/>
  <c r="AN21" i="9"/>
  <c r="AR19" i="9"/>
  <c r="AO5" i="9"/>
  <c r="AN9" i="9"/>
  <c r="AM37" i="9"/>
  <c r="AK35" i="9"/>
  <c r="AL7" i="9"/>
  <c r="AR18" i="9"/>
  <c r="AK12" i="9"/>
  <c r="AR30" i="9"/>
  <c r="AS16" i="9"/>
  <c r="AN33" i="9"/>
  <c r="AM4" i="9"/>
  <c r="AN29" i="9"/>
  <c r="AK7" i="9"/>
  <c r="AN30" i="9"/>
  <c r="AO16" i="9"/>
  <c r="AM6" i="9"/>
  <c r="AP17" i="9"/>
  <c r="AQ7" i="9"/>
  <c r="AQ31" i="9"/>
  <c r="AK36" i="9"/>
  <c r="AL4" i="9"/>
  <c r="AM22" i="9"/>
  <c r="AN4" i="9"/>
  <c r="AP7" i="9"/>
  <c r="AK39" i="9"/>
  <c r="AO35" i="9"/>
  <c r="AO20" i="9"/>
  <c r="AM19" i="9"/>
  <c r="AK37" i="9"/>
  <c r="AL8" i="9"/>
  <c r="AP6" i="9"/>
  <c r="AN5" i="9"/>
  <c r="AT4" i="9"/>
  <c r="AL24" i="9"/>
  <c r="AP21" i="9"/>
  <c r="AP18" i="9"/>
  <c r="AK24" i="9"/>
  <c r="AP4" i="9"/>
  <c r="AQ29" i="9"/>
  <c r="AO19" i="9"/>
  <c r="AL30" i="9"/>
  <c r="AM16" i="9"/>
  <c r="AL32" i="9"/>
  <c r="AM17" i="9"/>
  <c r="AM3" i="9"/>
  <c r="AS30" i="9"/>
  <c r="AP3" i="9"/>
  <c r="AK22" i="9"/>
  <c r="AL6" i="9"/>
  <c r="AL21" i="9"/>
  <c r="AK31" i="9"/>
  <c r="AR29" i="9"/>
  <c r="AP8" i="9"/>
  <c r="AL38" i="9"/>
  <c r="AM9" i="9"/>
  <c r="AM7" i="9"/>
  <c r="AK6" i="9"/>
  <c r="AM10" i="9"/>
  <c r="AO32" i="9"/>
  <c r="AM5" i="9"/>
  <c r="AQ4" i="9"/>
  <c r="AN36" i="9"/>
  <c r="AN8" i="9"/>
  <c r="AK33" i="9"/>
  <c r="AO18" i="9"/>
  <c r="AN10" i="9"/>
  <c r="AO30" i="9"/>
  <c r="AP16" i="9"/>
  <c r="AO31" i="9"/>
  <c r="AK17" i="9"/>
  <c r="AK3" i="9"/>
  <c r="AP31" i="9"/>
  <c r="AK4" i="9"/>
  <c r="AL29" i="9"/>
  <c r="AM30" i="9"/>
  <c r="AK29" i="9"/>
  <c r="AR4" i="9"/>
  <c r="AK5" i="9"/>
  <c r="AM18" i="9"/>
  <c r="AT16" i="9"/>
  <c r="AR5" i="9"/>
  <c r="AK25" i="9"/>
  <c r="AL35" i="9"/>
  <c r="AL33" i="9"/>
  <c r="AS31" i="9"/>
  <c r="AL23" i="9"/>
  <c r="AK34" i="9"/>
  <c r="AN19" i="9"/>
  <c r="AL5" i="9"/>
  <c r="AL11" i="9"/>
  <c r="AM23" i="9"/>
  <c r="AM34" i="9"/>
  <c r="AQ32" i="9"/>
  <c r="AN18" i="9"/>
  <c r="AK9" i="9"/>
  <c r="AN17" i="9"/>
  <c r="AN3" i="9"/>
  <c r="AM31" i="9"/>
  <c r="AU16" i="9"/>
  <c r="AL37" i="9"/>
  <c r="AN31" i="9"/>
  <c r="AU3" i="9"/>
  <c r="AK16" i="9"/>
  <c r="AN16" i="9"/>
  <c r="AL17" i="9"/>
  <c r="AK20" i="9"/>
  <c r="AP19" i="9"/>
  <c r="AL31" i="9"/>
  <c r="AM35" i="9"/>
  <c r="AL18" i="9"/>
  <c r="AS29" i="9"/>
  <c r="AN7" i="9"/>
  <c r="AP20" i="9"/>
  <c r="AO29" i="9"/>
  <c r="AQ5" i="9"/>
  <c r="AK32" i="9"/>
  <c r="AK30" i="9"/>
  <c r="AK10" i="9"/>
  <c r="AQ6" i="9"/>
  <c r="AS4" i="9"/>
  <c r="AL16" i="9"/>
  <c r="AQ30" i="9"/>
  <c r="AK11" i="9"/>
  <c r="AK13" i="9"/>
  <c r="AT17" i="9"/>
  <c r="AO8" i="9"/>
  <c r="AN22" i="9"/>
  <c r="AR3" i="9"/>
  <c r="AR32" i="9"/>
  <c r="AO7" i="9"/>
  <c r="AQ20" i="9"/>
  <c r="AN6" i="9"/>
  <c r="AS17" i="9"/>
  <c r="AP34" i="9"/>
  <c r="U57" i="9"/>
  <c r="U102" i="9"/>
  <c r="W243" i="9"/>
  <c r="AL243" i="9"/>
  <c r="BA243" i="9"/>
  <c r="BP243" i="9"/>
  <c r="CE243" i="9"/>
  <c r="CT243" i="9"/>
  <c r="EM243" i="9"/>
  <c r="DI243" i="9"/>
  <c r="DX243" i="9"/>
  <c r="V103" i="9"/>
  <c r="V58" i="9"/>
  <c r="AA95" i="9"/>
  <c r="AA50" i="9"/>
  <c r="AC95" i="9"/>
  <c r="AC50" i="9"/>
  <c r="CT244" i="9"/>
  <c r="DI244" i="9"/>
  <c r="W244" i="9"/>
  <c r="AL244" i="9"/>
  <c r="BA244" i="9"/>
  <c r="CE244" i="9"/>
  <c r="DX244" i="9"/>
  <c r="BP244" i="9"/>
  <c r="EM244" i="9"/>
  <c r="AB51" i="9"/>
  <c r="AB96" i="9"/>
  <c r="AM249" i="9"/>
  <c r="BB249" i="9"/>
  <c r="BQ249" i="9"/>
  <c r="CF249" i="9"/>
  <c r="CU249" i="9"/>
  <c r="DJ249" i="9"/>
  <c r="X249" i="9"/>
  <c r="DY249" i="9"/>
  <c r="EN249" i="9"/>
  <c r="CL246" i="9"/>
  <c r="DA246" i="9"/>
  <c r="DP246" i="9"/>
  <c r="AD246" i="9"/>
  <c r="AS246" i="9"/>
  <c r="BH246" i="9"/>
  <c r="BW246" i="9"/>
  <c r="EE246" i="9"/>
  <c r="ET246" i="9"/>
  <c r="W102" i="9"/>
  <c r="W57" i="9"/>
  <c r="V102" i="9"/>
  <c r="V57" i="9"/>
  <c r="BQ250" i="9"/>
  <c r="CF250" i="9"/>
  <c r="CU250" i="9"/>
  <c r="EN250" i="9"/>
  <c r="DJ250" i="9"/>
  <c r="X250" i="9"/>
  <c r="DY250" i="9"/>
  <c r="AM250" i="9"/>
  <c r="BB250" i="9"/>
  <c r="U248" i="9"/>
  <c r="AJ248" i="9"/>
  <c r="AY248" i="9"/>
  <c r="BN248" i="9"/>
  <c r="CC248" i="9"/>
  <c r="CR248" i="9"/>
  <c r="DG248" i="9"/>
  <c r="DV248" i="9"/>
  <c r="EK248" i="9"/>
  <c r="DI252" i="9"/>
  <c r="EM252" i="9"/>
  <c r="W252" i="9"/>
  <c r="AL252" i="9"/>
  <c r="BA252" i="9"/>
  <c r="DX252" i="9"/>
  <c r="BP252" i="9"/>
  <c r="CT252" i="9"/>
  <c r="CE252" i="9"/>
  <c r="Z97" i="9"/>
  <c r="Z52" i="9"/>
  <c r="AL247" i="9"/>
  <c r="BA247" i="9"/>
  <c r="BP247" i="9"/>
  <c r="CT247" i="9"/>
  <c r="DI247" i="9"/>
  <c r="EM247" i="9"/>
  <c r="CE247" i="9"/>
  <c r="DX247" i="9"/>
  <c r="W247" i="9"/>
  <c r="AO243" i="9"/>
  <c r="BD243" i="9"/>
  <c r="BS243" i="9"/>
  <c r="CH243" i="9"/>
  <c r="CW243" i="9"/>
  <c r="DL243" i="9"/>
  <c r="EP243" i="9"/>
  <c r="Z243" i="9"/>
  <c r="EA243" i="9"/>
  <c r="AG48" i="9"/>
  <c r="BF247" i="9"/>
  <c r="BU247" i="9"/>
  <c r="CJ247" i="9"/>
  <c r="DN247" i="9"/>
  <c r="EC247" i="9"/>
  <c r="AQ247" i="9"/>
  <c r="ER247" i="9"/>
  <c r="CY247" i="9"/>
  <c r="AB247" i="9"/>
  <c r="AB48" i="9"/>
  <c r="AB245" i="9"/>
  <c r="AQ245" i="9"/>
  <c r="BF245" i="9"/>
  <c r="BU245" i="9"/>
  <c r="CJ245" i="9"/>
  <c r="CY245" i="9"/>
  <c r="DN245" i="9"/>
  <c r="EC245" i="9"/>
  <c r="ER245" i="9"/>
  <c r="CY246" i="9"/>
  <c r="DN246" i="9"/>
  <c r="AB246" i="9"/>
  <c r="AQ246" i="9"/>
  <c r="BF246" i="9"/>
  <c r="ER246" i="9"/>
  <c r="BU246" i="9"/>
  <c r="CJ246" i="9"/>
  <c r="EC246" i="9"/>
  <c r="Y96" i="9"/>
  <c r="Y51" i="9"/>
  <c r="X49" i="9"/>
  <c r="X94" i="9"/>
  <c r="AA54" i="9"/>
  <c r="AJ247" i="9"/>
  <c r="AY247" i="9"/>
  <c r="BN247" i="9"/>
  <c r="CC247" i="9"/>
  <c r="CR247" i="9"/>
  <c r="DG247" i="9"/>
  <c r="U247" i="9"/>
  <c r="EK247" i="9"/>
  <c r="DV247" i="9"/>
  <c r="BA245" i="9"/>
  <c r="BP245" i="9"/>
  <c r="CE245" i="9"/>
  <c r="CT245" i="9"/>
  <c r="DI245" i="9"/>
  <c r="W245" i="9"/>
  <c r="AL245" i="9"/>
  <c r="EM245" i="9"/>
  <c r="DX245" i="9"/>
  <c r="W95" i="9"/>
  <c r="W50" i="9"/>
  <c r="CT248" i="9"/>
  <c r="DI248" i="9"/>
  <c r="W248" i="9"/>
  <c r="AL248" i="9"/>
  <c r="BA248" i="9"/>
  <c r="BP248" i="9"/>
  <c r="DX248" i="9"/>
  <c r="CE248" i="9"/>
  <c r="EM248" i="9"/>
  <c r="Y56" i="9"/>
  <c r="W54" i="9"/>
  <c r="W99" i="9"/>
  <c r="AA248" i="9"/>
  <c r="AP248" i="9"/>
  <c r="BT248" i="9"/>
  <c r="CI248" i="9"/>
  <c r="BE248" i="9"/>
  <c r="EQ248" i="9"/>
  <c r="CX248" i="9"/>
  <c r="EB248" i="9"/>
  <c r="DM248" i="9"/>
  <c r="V95" i="9"/>
  <c r="V50" i="9"/>
  <c r="Y53" i="9"/>
  <c r="Y98" i="9"/>
  <c r="AZ250" i="9"/>
  <c r="BO250" i="9"/>
  <c r="CD250" i="9"/>
  <c r="CS250" i="9"/>
  <c r="DH250" i="9"/>
  <c r="EL250" i="9"/>
  <c r="AK250" i="9"/>
  <c r="DW250" i="9"/>
  <c r="V250" i="9"/>
  <c r="BR250" i="9"/>
  <c r="CG250" i="9"/>
  <c r="EO250" i="9"/>
  <c r="CV250" i="9"/>
  <c r="DK250" i="9"/>
  <c r="DZ250" i="9"/>
  <c r="Y250" i="9"/>
  <c r="AN250" i="9"/>
  <c r="BC250" i="9"/>
  <c r="U59" i="9"/>
  <c r="U104" i="9"/>
  <c r="V245" i="9"/>
  <c r="AK245" i="9"/>
  <c r="AZ245" i="9"/>
  <c r="BO245" i="9"/>
  <c r="CD245" i="9"/>
  <c r="DH245" i="9"/>
  <c r="EL245" i="9"/>
  <c r="CS245" i="9"/>
  <c r="DW245" i="9"/>
  <c r="AM247" i="9"/>
  <c r="BB247" i="9"/>
  <c r="BQ247" i="9"/>
  <c r="CU247" i="9"/>
  <c r="DJ247" i="9"/>
  <c r="CF247" i="9"/>
  <c r="EN247" i="9"/>
  <c r="X247" i="9"/>
  <c r="DY247" i="9"/>
  <c r="AP243" i="9"/>
  <c r="BE243" i="9"/>
  <c r="BT243" i="9"/>
  <c r="CI243" i="9"/>
  <c r="CX243" i="9"/>
  <c r="DM243" i="9"/>
  <c r="AA243" i="9"/>
  <c r="EQ243" i="9"/>
  <c r="EB243" i="9"/>
  <c r="AE245" i="9"/>
  <c r="AT245" i="9"/>
  <c r="BI245" i="9"/>
  <c r="BX245" i="9"/>
  <c r="CM245" i="9"/>
  <c r="DB245" i="9"/>
  <c r="DQ245" i="9"/>
  <c r="EU245" i="9"/>
  <c r="EF245" i="9"/>
  <c r="BH243" i="9"/>
  <c r="BW243" i="9"/>
  <c r="CL243" i="9"/>
  <c r="DA243" i="9"/>
  <c r="DP243" i="9"/>
  <c r="EE243" i="9"/>
  <c r="AD243" i="9"/>
  <c r="AS243" i="9"/>
  <c r="ET243" i="9"/>
  <c r="AD48" i="9"/>
  <c r="CD246" i="9"/>
  <c r="CS246" i="9"/>
  <c r="DH246" i="9"/>
  <c r="V246" i="9"/>
  <c r="AK246" i="9"/>
  <c r="DW246" i="9"/>
  <c r="AZ246" i="9"/>
  <c r="EL246" i="9"/>
  <c r="BO246" i="9"/>
  <c r="CZ246" i="9"/>
  <c r="DO246" i="9"/>
  <c r="AC246" i="9"/>
  <c r="AR246" i="9"/>
  <c r="BG246" i="9"/>
  <c r="CK246" i="9"/>
  <c r="ED246" i="9"/>
  <c r="BV246" i="9"/>
  <c r="ES246" i="9"/>
  <c r="Z51" i="9"/>
  <c r="Z96" i="9"/>
  <c r="Y49" i="9"/>
  <c r="Y94" i="9"/>
  <c r="V254" i="9"/>
  <c r="AK254" i="9"/>
  <c r="AZ254" i="9"/>
  <c r="BO254" i="9"/>
  <c r="CD254" i="9"/>
  <c r="CS254" i="9"/>
  <c r="DH254" i="9"/>
  <c r="EL254" i="9"/>
  <c r="DW254" i="9"/>
  <c r="AF94" i="9"/>
  <c r="AF49" i="9"/>
  <c r="AA49" i="9"/>
  <c r="AA94" i="9"/>
  <c r="X96" i="9"/>
  <c r="X51" i="9"/>
  <c r="AY251" i="9"/>
  <c r="BN251" i="9"/>
  <c r="CC251" i="9"/>
  <c r="CR251" i="9"/>
  <c r="DG251" i="9"/>
  <c r="U251" i="9"/>
  <c r="AJ251" i="9"/>
  <c r="EK251" i="9"/>
  <c r="DV251" i="9"/>
  <c r="X57" i="9"/>
  <c r="AG410" i="9"/>
  <c r="AG414" i="9"/>
  <c r="ES416" i="9"/>
  <c r="EV407" i="9"/>
  <c r="BK407" i="9"/>
  <c r="EH416" i="9"/>
  <c r="DZ416" i="9"/>
  <c r="DN416" i="9"/>
  <c r="DC416" i="9"/>
  <c r="AF407" i="9"/>
  <c r="ER416" i="9"/>
  <c r="DS407" i="9"/>
  <c r="DC407" i="9"/>
  <c r="CN407" i="9"/>
  <c r="BY407" i="9"/>
  <c r="AU407" i="9"/>
  <c r="EG416" i="9"/>
  <c r="DY416" i="9"/>
  <c r="DQ416" i="9"/>
  <c r="DI416" i="9"/>
  <c r="AG405" i="9"/>
  <c r="AG407" i="9"/>
  <c r="AG411" i="9"/>
  <c r="AG415" i="9"/>
  <c r="EQ416" i="9"/>
  <c r="EP416" i="9"/>
  <c r="AG406" i="9"/>
  <c r="AG408" i="9"/>
  <c r="AG412" i="9"/>
  <c r="EW416" i="9"/>
  <c r="EO416" i="9"/>
  <c r="EW407" i="9"/>
  <c r="BJ407" i="9"/>
  <c r="ED416" i="9"/>
  <c r="DR416" i="9"/>
  <c r="DJ416" i="9"/>
  <c r="CY416" i="9"/>
  <c r="CN416" i="9"/>
  <c r="EV416" i="9"/>
  <c r="EN416" i="9"/>
  <c r="DR407" i="9"/>
  <c r="DD407" i="9"/>
  <c r="CO407" i="9"/>
  <c r="BZ407" i="9"/>
  <c r="AV407" i="9"/>
  <c r="EC416" i="9"/>
  <c r="DM416" i="9"/>
  <c r="DB416" i="9"/>
  <c r="CT416" i="9"/>
  <c r="EL416" i="9"/>
  <c r="DW416" i="9"/>
  <c r="DK416" i="9"/>
  <c r="CL416" i="9"/>
  <c r="CD416" i="9"/>
  <c r="BS416" i="9"/>
  <c r="DD341" i="9"/>
  <c r="DS341" i="9"/>
  <c r="AG409" i="9"/>
  <c r="DP416" i="9"/>
  <c r="CG416" i="9"/>
  <c r="BV416" i="9"/>
  <c r="EW341" i="9"/>
  <c r="BZ341" i="9"/>
  <c r="DO416" i="9"/>
  <c r="DD416" i="9"/>
  <c r="CW416" i="9"/>
  <c r="CO416" i="9"/>
  <c r="CJ416" i="9"/>
  <c r="BY416" i="9"/>
  <c r="BQ416" i="9"/>
  <c r="BK341" i="9"/>
  <c r="BU416" i="9"/>
  <c r="AG413" i="9"/>
  <c r="EH407" i="9"/>
  <c r="AG416" i="9"/>
  <c r="EF416" i="9"/>
  <c r="DL416" i="9"/>
  <c r="CM416" i="9"/>
  <c r="CE416" i="9"/>
  <c r="BT416" i="9"/>
  <c r="EH341" i="9"/>
  <c r="CO341" i="9"/>
  <c r="ET416" i="9"/>
  <c r="CF416" i="9"/>
  <c r="EE416" i="9"/>
  <c r="DS416" i="9"/>
  <c r="CZ416" i="9"/>
  <c r="CU416" i="9"/>
  <c r="CH416" i="9"/>
  <c r="BW416" i="9"/>
  <c r="BO416" i="9"/>
  <c r="EA416" i="9"/>
  <c r="EU416" i="9"/>
  <c r="EB416" i="9"/>
  <c r="DH416" i="9"/>
  <c r="CX416" i="9"/>
  <c r="CS416" i="9"/>
  <c r="CK416" i="9"/>
  <c r="BZ416" i="9"/>
  <c r="BR416" i="9"/>
  <c r="AV341" i="9"/>
  <c r="EM416" i="9"/>
  <c r="CV416" i="9"/>
  <c r="CI416" i="9"/>
  <c r="DX416" i="9"/>
  <c r="BX416" i="9"/>
  <c r="EG407" i="9"/>
  <c r="DA416" i="9"/>
  <c r="BP416" i="9"/>
  <c r="AJ255" i="9"/>
  <c r="BN255" i="9"/>
  <c r="CR255" i="9"/>
  <c r="U255" i="9"/>
  <c r="AY255" i="9"/>
  <c r="CC255" i="9"/>
  <c r="DG255" i="9"/>
  <c r="EK255" i="9"/>
  <c r="DV255" i="9"/>
  <c r="CS248" i="9"/>
  <c r="AK248" i="9"/>
  <c r="AZ248" i="9"/>
  <c r="BO248" i="9"/>
  <c r="DH248" i="9"/>
  <c r="DW248" i="9"/>
  <c r="V248" i="9"/>
  <c r="CD248" i="9"/>
  <c r="EL248" i="9"/>
  <c r="V253" i="9"/>
  <c r="AK253" i="9"/>
  <c r="AZ253" i="9"/>
  <c r="BO253" i="9"/>
  <c r="CD253" i="9"/>
  <c r="CS253" i="9"/>
  <c r="DW253" i="9"/>
  <c r="EL253" i="9"/>
  <c r="DH253" i="9"/>
  <c r="AA52" i="9"/>
  <c r="AA97" i="9"/>
  <c r="AB49" i="9"/>
  <c r="AB94" i="9"/>
  <c r="Z249" i="9"/>
  <c r="EA249" i="9"/>
  <c r="BD249" i="9"/>
  <c r="BS249" i="9"/>
  <c r="CH249" i="9"/>
  <c r="AO249" i="9"/>
  <c r="CW249" i="9"/>
  <c r="EP249" i="9"/>
  <c r="DL249" i="9"/>
  <c r="AD49" i="9"/>
  <c r="AD94" i="9"/>
  <c r="X95" i="9"/>
  <c r="X50" i="9"/>
  <c r="AQ243" i="9"/>
  <c r="BF243" i="9"/>
  <c r="BU243" i="9"/>
  <c r="CJ243" i="9"/>
  <c r="CY243" i="9"/>
  <c r="DN243" i="9"/>
  <c r="EC243" i="9"/>
  <c r="ER243" i="9"/>
  <c r="AB243" i="9"/>
  <c r="BI243" i="9"/>
  <c r="BX243" i="9"/>
  <c r="CM243" i="9"/>
  <c r="DB243" i="9"/>
  <c r="DQ243" i="9"/>
  <c r="AT243" i="9"/>
  <c r="EU243" i="9"/>
  <c r="AE243" i="9"/>
  <c r="EF243" i="9"/>
  <c r="AE48" i="9"/>
  <c r="CE246" i="9"/>
  <c r="CT246" i="9"/>
  <c r="DI246" i="9"/>
  <c r="W246" i="9"/>
  <c r="AL246" i="9"/>
  <c r="DX246" i="9"/>
  <c r="BA246" i="9"/>
  <c r="BP246" i="9"/>
  <c r="EM246" i="9"/>
  <c r="AA96" i="9"/>
  <c r="AA51" i="9"/>
  <c r="Z49" i="9"/>
  <c r="Z94" i="9"/>
  <c r="Y48" i="9"/>
  <c r="Y99" i="9"/>
  <c r="Y54" i="9"/>
  <c r="U52" i="9"/>
  <c r="U97" i="9"/>
  <c r="BU248" i="9"/>
  <c r="CJ248" i="9"/>
  <c r="CY248" i="9"/>
  <c r="DN248" i="9"/>
  <c r="AB248" i="9"/>
  <c r="AQ248" i="9"/>
  <c r="ER248" i="9"/>
  <c r="BF248" i="9"/>
  <c r="EC248" i="9"/>
  <c r="CI244" i="9"/>
  <c r="CX244" i="9"/>
  <c r="DM244" i="9"/>
  <c r="AA244" i="9"/>
  <c r="AP244" i="9"/>
  <c r="BE244" i="9"/>
  <c r="BT244" i="9"/>
  <c r="EQ244" i="9"/>
  <c r="EB244" i="9"/>
  <c r="CS244" i="9"/>
  <c r="DH244" i="9"/>
  <c r="V244" i="9"/>
  <c r="AK244" i="9"/>
  <c r="AZ244" i="9"/>
  <c r="BO244" i="9"/>
  <c r="CD244" i="9"/>
  <c r="EL244" i="9"/>
  <c r="DW244" i="9"/>
  <c r="CW250" i="9"/>
  <c r="DL250" i="9"/>
  <c r="Z250" i="9"/>
  <c r="AO250" i="9"/>
  <c r="BD250" i="9"/>
  <c r="CH250" i="9"/>
  <c r="EP250" i="9"/>
  <c r="EA250" i="9"/>
  <c r="BS250" i="9"/>
  <c r="DI253" i="9"/>
  <c r="W253" i="9"/>
  <c r="AL253" i="9"/>
  <c r="BA253" i="9"/>
  <c r="BP253" i="9"/>
  <c r="CE253" i="9"/>
  <c r="CT253" i="9"/>
  <c r="EM253" i="9"/>
  <c r="DX253" i="9"/>
  <c r="AB347" i="9" l="1"/>
  <c r="AB364" i="9" s="1"/>
  <c r="CZ413" i="9"/>
  <c r="CY415" i="9"/>
  <c r="DA380" i="9"/>
  <c r="BX413" i="9"/>
  <c r="AT382" i="9"/>
  <c r="DA413" i="9"/>
  <c r="AP411" i="9"/>
  <c r="AP378" i="9"/>
  <c r="AP345" i="9"/>
  <c r="BW344" i="9"/>
  <c r="BX380" i="9"/>
  <c r="AR346" i="9"/>
  <c r="BY377" i="9"/>
  <c r="BG348" i="9"/>
  <c r="AF409" i="9"/>
  <c r="BY381" i="9"/>
  <c r="CY349" i="9"/>
  <c r="AB148" i="9" s="1"/>
  <c r="DA412" i="9"/>
  <c r="BT381" i="9"/>
  <c r="BT414" i="9"/>
  <c r="AT414" i="9"/>
  <c r="AT381" i="9"/>
  <c r="AT348" i="9"/>
  <c r="AC345" i="9"/>
  <c r="AC362" i="9" s="1"/>
  <c r="BZ405" i="9"/>
  <c r="AC411" i="9"/>
  <c r="AF377" i="9"/>
  <c r="CZ344" i="9"/>
  <c r="AC143" i="9" s="1"/>
  <c r="V383" i="9"/>
  <c r="BI347" i="9"/>
  <c r="BZ344" i="9"/>
  <c r="BZ377" i="9"/>
  <c r="BZ410" i="9"/>
  <c r="BT411" i="9"/>
  <c r="BT345" i="9"/>
  <c r="BT378" i="9"/>
  <c r="DB374" i="9"/>
  <c r="DB407" i="9"/>
  <c r="DB341" i="9"/>
  <c r="DB411" i="9"/>
  <c r="DB378" i="9"/>
  <c r="DB345" i="9"/>
  <c r="AE144" i="9" s="1"/>
  <c r="BZ413" i="9"/>
  <c r="BZ380" i="9"/>
  <c r="BZ347" i="9"/>
  <c r="BY413" i="9"/>
  <c r="BY380" i="9"/>
  <c r="BT379" i="9"/>
  <c r="BT346" i="9"/>
  <c r="BT412" i="9"/>
  <c r="BY406" i="9"/>
  <c r="BY373" i="9"/>
  <c r="BW377" i="9"/>
  <c r="W415" i="9"/>
  <c r="W349" i="9"/>
  <c r="W366" i="9" s="1"/>
  <c r="W382" i="9"/>
  <c r="CY410" i="9"/>
  <c r="CY377" i="9"/>
  <c r="CY344" i="9"/>
  <c r="AB143" i="9" s="1"/>
  <c r="BR347" i="9"/>
  <c r="BR380" i="9"/>
  <c r="BR413" i="9"/>
  <c r="Z416" i="9"/>
  <c r="Z383" i="9"/>
  <c r="Z350" i="9"/>
  <c r="CV380" i="9"/>
  <c r="CV413" i="9"/>
  <c r="CV347" i="9"/>
  <c r="Y146" i="9" s="1"/>
  <c r="BS413" i="9"/>
  <c r="BS380" i="9"/>
  <c r="BS347" i="9"/>
  <c r="DA408" i="9"/>
  <c r="DA375" i="9"/>
  <c r="DA342" i="9"/>
  <c r="AD141" i="9" s="1"/>
  <c r="CU382" i="9"/>
  <c r="AE161" i="9"/>
  <c r="AE176" i="9"/>
  <c r="AF406" i="9"/>
  <c r="AF373" i="9"/>
  <c r="BV349" i="9"/>
  <c r="BV382" i="9"/>
  <c r="BV415" i="9"/>
  <c r="AE415" i="9"/>
  <c r="AE349" i="9"/>
  <c r="AE366" i="9" s="1"/>
  <c r="AE382" i="9"/>
  <c r="DB412" i="9"/>
  <c r="AC414" i="9"/>
  <c r="AC381" i="9"/>
  <c r="AC348" i="9"/>
  <c r="AC365" i="9" s="1"/>
  <c r="BY408" i="9"/>
  <c r="BY375" i="9"/>
  <c r="AA346" i="9"/>
  <c r="AA363" i="9" s="1"/>
  <c r="AA379" i="9"/>
  <c r="AT341" i="9"/>
  <c r="AF412" i="9"/>
  <c r="AF379" i="9"/>
  <c r="AD375" i="9"/>
  <c r="AD342" i="9"/>
  <c r="AD359" i="9" s="1"/>
  <c r="AD408" i="9"/>
  <c r="BX348" i="9"/>
  <c r="BX381" i="9"/>
  <c r="AQ410" i="9"/>
  <c r="AQ377" i="9"/>
  <c r="AQ344" i="9"/>
  <c r="BZ406" i="9"/>
  <c r="BZ373" i="9"/>
  <c r="BZ340" i="9"/>
  <c r="CV382" i="9"/>
  <c r="CV349" i="9"/>
  <c r="Y148" i="9" s="1"/>
  <c r="CV415" i="9"/>
  <c r="BX410" i="9"/>
  <c r="BX377" i="9"/>
  <c r="BX344" i="9"/>
  <c r="CZ380" i="9"/>
  <c r="CZ347" i="9"/>
  <c r="AC146" i="9" s="1"/>
  <c r="AE341" i="9"/>
  <c r="AE358" i="9" s="1"/>
  <c r="AE407" i="9"/>
  <c r="AE374" i="9"/>
  <c r="CX381" i="9"/>
  <c r="CX414" i="9"/>
  <c r="CX348" i="9"/>
  <c r="AA147" i="9" s="1"/>
  <c r="AF411" i="9"/>
  <c r="AF378" i="9"/>
  <c r="BU414" i="9"/>
  <c r="BU381" i="9"/>
  <c r="BU348" i="9"/>
  <c r="BX411" i="9"/>
  <c r="BX378" i="9"/>
  <c r="BX345" i="9"/>
  <c r="AE350" i="9"/>
  <c r="AE416" i="9"/>
  <c r="AE383" i="9"/>
  <c r="BW413" i="9"/>
  <c r="BW380" i="9"/>
  <c r="AD350" i="9"/>
  <c r="AD416" i="9"/>
  <c r="AD383" i="9"/>
  <c r="AR412" i="9"/>
  <c r="CU414" i="9"/>
  <c r="CU381" i="9"/>
  <c r="CU348" i="9"/>
  <c r="X147" i="9" s="1"/>
  <c r="CY412" i="9"/>
  <c r="CY379" i="9"/>
  <c r="CY346" i="9"/>
  <c r="AB145" i="9" s="1"/>
  <c r="BY409" i="9"/>
  <c r="BY376" i="9"/>
  <c r="Z381" i="9"/>
  <c r="BI380" i="9"/>
  <c r="DA415" i="9"/>
  <c r="DA382" i="9"/>
  <c r="DA349" i="9"/>
  <c r="AD148" i="9" s="1"/>
  <c r="DA410" i="9"/>
  <c r="DA377" i="9"/>
  <c r="DA344" i="9"/>
  <c r="AD143" i="9" s="1"/>
  <c r="AF416" i="9"/>
  <c r="AF383" i="9"/>
  <c r="BU382" i="9"/>
  <c r="AE171" i="9"/>
  <c r="AE156" i="9"/>
  <c r="DB342" i="9"/>
  <c r="AE141" i="9" s="1"/>
  <c r="DB375" i="9"/>
  <c r="DB408" i="9"/>
  <c r="BX343" i="9"/>
  <c r="BX409" i="9"/>
  <c r="BX376" i="9"/>
  <c r="BT413" i="9"/>
  <c r="BT380" i="9"/>
  <c r="BT347" i="9"/>
  <c r="AT344" i="9"/>
  <c r="AT377" i="9"/>
  <c r="AT410" i="9"/>
  <c r="CV414" i="9"/>
  <c r="CV381" i="9"/>
  <c r="CV348" i="9"/>
  <c r="Y147" i="9" s="1"/>
  <c r="AB380" i="9"/>
  <c r="AB413" i="9"/>
  <c r="AD346" i="9"/>
  <c r="AD363" i="9" s="1"/>
  <c r="AD379" i="9"/>
  <c r="AD412" i="9"/>
  <c r="CU349" i="9"/>
  <c r="X148" i="9" s="1"/>
  <c r="V416" i="9"/>
  <c r="V350" i="9"/>
  <c r="CZ377" i="9"/>
  <c r="Z348" i="9"/>
  <c r="Z365" i="9" s="1"/>
  <c r="CT382" i="9"/>
  <c r="CT349" i="9"/>
  <c r="W148" i="9" s="1"/>
  <c r="CT415" i="9"/>
  <c r="BR415" i="9"/>
  <c r="BR382" i="9"/>
  <c r="BR349" i="9"/>
  <c r="BG410" i="9"/>
  <c r="BG377" i="9"/>
  <c r="BG344" i="9"/>
  <c r="Z380" i="9"/>
  <c r="AQ379" i="9"/>
  <c r="AQ412" i="9"/>
  <c r="CY414" i="9"/>
  <c r="CY381" i="9"/>
  <c r="CY348" i="9"/>
  <c r="AB147" i="9" s="1"/>
  <c r="CW347" i="9"/>
  <c r="Z146" i="9" s="1"/>
  <c r="CW413" i="9"/>
  <c r="CW380" i="9"/>
  <c r="BS412" i="9"/>
  <c r="BS379" i="9"/>
  <c r="BS346" i="9"/>
  <c r="BX375" i="9"/>
  <c r="BX342" i="9"/>
  <c r="BX408" i="9"/>
  <c r="Y414" i="9"/>
  <c r="Y381" i="9"/>
  <c r="Y348" i="9"/>
  <c r="Y365" i="9" s="1"/>
  <c r="CW414" i="9"/>
  <c r="CW381" i="9"/>
  <c r="CW348" i="9"/>
  <c r="Z147" i="9" s="1"/>
  <c r="AB344" i="9"/>
  <c r="AB361" i="9" s="1"/>
  <c r="AB410" i="9"/>
  <c r="AB377" i="9"/>
  <c r="X350" i="9"/>
  <c r="DB346" i="9"/>
  <c r="AE145" i="9" s="1"/>
  <c r="CX413" i="9"/>
  <c r="CX347" i="9"/>
  <c r="AA146" i="9" s="1"/>
  <c r="CX380" i="9"/>
  <c r="AR414" i="9"/>
  <c r="AR381" i="9"/>
  <c r="AR348" i="9"/>
  <c r="BV411" i="9"/>
  <c r="BV378" i="9"/>
  <c r="BV345" i="9"/>
  <c r="DA346" i="9"/>
  <c r="AD145" i="9" s="1"/>
  <c r="BZ339" i="9"/>
  <c r="AT378" i="9"/>
  <c r="W416" i="9"/>
  <c r="W350" i="9"/>
  <c r="W383" i="9"/>
  <c r="BY411" i="9"/>
  <c r="BY378" i="9"/>
  <c r="CZ411" i="9"/>
  <c r="CZ378" i="9"/>
  <c r="CZ345" i="9"/>
  <c r="AC144" i="9" s="1"/>
  <c r="AQ411" i="9"/>
  <c r="AQ345" i="9"/>
  <c r="AQ378" i="9"/>
  <c r="BV381" i="9"/>
  <c r="BV348" i="9"/>
  <c r="BV414" i="9"/>
  <c r="BQ415" i="9"/>
  <c r="BQ382" i="9"/>
  <c r="BQ349" i="9"/>
  <c r="BX407" i="9"/>
  <c r="BX341" i="9"/>
  <c r="BX374" i="9"/>
  <c r="AB383" i="9"/>
  <c r="AB350" i="9"/>
  <c r="AB416" i="9"/>
  <c r="BZ412" i="9"/>
  <c r="BZ346" i="9"/>
  <c r="BZ379" i="9"/>
  <c r="AE346" i="9"/>
  <c r="AE363" i="9" s="1"/>
  <c r="AE412" i="9"/>
  <c r="AE379" i="9"/>
  <c r="BW411" i="9"/>
  <c r="BW378" i="9"/>
  <c r="BW345" i="9"/>
  <c r="AD414" i="9"/>
  <c r="AD348" i="9"/>
  <c r="AD365" i="9" s="1"/>
  <c r="AD381" i="9"/>
  <c r="DB415" i="9"/>
  <c r="DB382" i="9"/>
  <c r="DB349" i="9"/>
  <c r="AE148" i="9" s="1"/>
  <c r="AO348" i="9"/>
  <c r="AO414" i="9"/>
  <c r="AO381" i="9"/>
  <c r="AC415" i="9"/>
  <c r="AC349" i="9"/>
  <c r="AC366" i="9" s="1"/>
  <c r="AC382" i="9"/>
  <c r="BG414" i="9"/>
  <c r="BG381" i="9"/>
  <c r="AR411" i="9"/>
  <c r="AR378" i="9"/>
  <c r="AR345" i="9"/>
  <c r="AA378" i="9"/>
  <c r="AA345" i="9"/>
  <c r="AA362" i="9" s="1"/>
  <c r="X381" i="9"/>
  <c r="X414" i="9"/>
  <c r="X348" i="9"/>
  <c r="X365" i="9" s="1"/>
  <c r="AA416" i="9"/>
  <c r="AA350" i="9"/>
  <c r="AA383" i="9"/>
  <c r="CX412" i="9"/>
  <c r="CX346" i="9"/>
  <c r="AA145" i="9" s="1"/>
  <c r="CX379" i="9"/>
  <c r="BQ414" i="9"/>
  <c r="BQ381" i="9"/>
  <c r="BQ348" i="9"/>
  <c r="DA378" i="9"/>
  <c r="DA345" i="9"/>
  <c r="AD144" i="9" s="1"/>
  <c r="DA411" i="9"/>
  <c r="CY347" i="9"/>
  <c r="AB146" i="9" s="1"/>
  <c r="CY380" i="9"/>
  <c r="CY413" i="9"/>
  <c r="BI341" i="9"/>
  <c r="BI407" i="9"/>
  <c r="BI374" i="9"/>
  <c r="CZ412" i="9"/>
  <c r="CZ379" i="9"/>
  <c r="CZ346" i="9"/>
  <c r="AC145" i="9" s="1"/>
  <c r="X416" i="9"/>
  <c r="X383" i="9"/>
  <c r="AE410" i="9"/>
  <c r="AE377" i="9"/>
  <c r="AA412" i="9"/>
  <c r="AN46" i="9"/>
  <c r="AK52" i="9"/>
  <c r="AO47" i="9"/>
  <c r="AR43" i="9"/>
  <c r="AM42" i="9"/>
  <c r="S36" i="2"/>
  <c r="S22" i="2"/>
  <c r="S51" i="2"/>
  <c r="S66" i="2" s="1"/>
  <c r="S81" i="2" s="1"/>
  <c r="S96" i="2" s="1"/>
  <c r="S111" i="2" s="1"/>
  <c r="S126" i="2" s="1"/>
  <c r="B25" i="2"/>
  <c r="AK50" i="9"/>
  <c r="AQ44" i="9"/>
  <c r="AD177" i="9"/>
  <c r="AD162" i="9"/>
  <c r="AC160" i="9"/>
  <c r="AC175" i="9"/>
  <c r="AB159" i="9"/>
  <c r="AB174" i="9"/>
  <c r="AC177" i="9"/>
  <c r="AC162" i="9"/>
  <c r="S228" i="2"/>
  <c r="S243" i="2" s="1"/>
  <c r="S258" i="2" s="1"/>
  <c r="S273" i="2" s="1"/>
  <c r="S288" i="2" s="1"/>
  <c r="S303" i="2" s="1"/>
  <c r="S318" i="2" s="1"/>
  <c r="S333" i="2" s="1"/>
  <c r="S349" i="2" s="1"/>
  <c r="S365" i="2" s="1"/>
  <c r="AW213" i="2"/>
  <c r="AH213" i="2"/>
  <c r="AH228" i="2" s="1"/>
  <c r="AH243" i="2" s="1"/>
  <c r="AH258" i="2" s="1"/>
  <c r="AH273" i="2" s="1"/>
  <c r="AH288" i="2" s="1"/>
  <c r="AH303" i="2" s="1"/>
  <c r="AH318" i="2" s="1"/>
  <c r="AH333" i="2" s="1"/>
  <c r="AN42" i="9"/>
  <c r="AR44" i="9"/>
  <c r="AK45" i="9"/>
  <c r="AE172" i="9"/>
  <c r="AE157" i="9"/>
  <c r="AD160" i="9"/>
  <c r="AD175" i="9"/>
  <c r="AS43" i="9"/>
  <c r="AM46" i="9"/>
  <c r="AM45" i="9"/>
  <c r="X2" i="2"/>
  <c r="W17" i="2"/>
  <c r="W32" i="2"/>
  <c r="AJ139" i="2"/>
  <c r="S154" i="2"/>
  <c r="S169" i="2" s="1"/>
  <c r="S184" i="2" s="1"/>
  <c r="S199" i="2" s="1"/>
  <c r="S214" i="2" s="1"/>
  <c r="AC161" i="9"/>
  <c r="AC176" i="9"/>
  <c r="AQ45" i="9"/>
  <c r="AK48" i="9"/>
  <c r="AN47" i="9"/>
  <c r="AM48" i="9"/>
  <c r="AP42" i="9"/>
  <c r="AN43" i="9"/>
  <c r="AK51" i="9"/>
  <c r="AM47" i="9"/>
  <c r="AS44" i="9"/>
  <c r="AD163" i="9"/>
  <c r="AD178" i="9"/>
  <c r="V47" i="2"/>
  <c r="V62" i="2" s="1"/>
  <c r="V77" i="2" s="1"/>
  <c r="V92" i="2" s="1"/>
  <c r="V107" i="2" s="1"/>
  <c r="V122" i="2" s="1"/>
  <c r="E21" i="2"/>
  <c r="AK137" i="2"/>
  <c r="T152" i="2"/>
  <c r="T167" i="2" s="1"/>
  <c r="T182" i="2" s="1"/>
  <c r="T197" i="2" s="1"/>
  <c r="T212" i="2" s="1"/>
  <c r="AE39" i="1"/>
  <c r="AE59" i="1" s="1"/>
  <c r="C59" i="1"/>
  <c r="AA177" i="9"/>
  <c r="AA162" i="9"/>
  <c r="AD157" i="9"/>
  <c r="AD172" i="9"/>
  <c r="AC158" i="9"/>
  <c r="AC173" i="9"/>
  <c r="AA176" i="9"/>
  <c r="AA161" i="9"/>
  <c r="Z163" i="9"/>
  <c r="Z178" i="9"/>
  <c r="D19" i="1"/>
  <c r="D39" i="1" s="1"/>
  <c r="D80" i="1" s="1"/>
  <c r="D100" i="1" s="1"/>
  <c r="D37" i="2"/>
  <c r="B22" i="1"/>
  <c r="B42" i="1" s="1"/>
  <c r="B83" i="1" s="1"/>
  <c r="B103" i="1" s="1"/>
  <c r="B40" i="2"/>
  <c r="AD41" i="1"/>
  <c r="AD61" i="1" s="1"/>
  <c r="B61" i="1"/>
  <c r="AC174" i="9"/>
  <c r="AC159" i="9"/>
  <c r="AQ43" i="9"/>
  <c r="U137" i="2"/>
  <c r="AL122" i="2"/>
  <c r="S140" i="2"/>
  <c r="AJ125" i="2"/>
  <c r="AA178" i="9"/>
  <c r="AA163" i="9"/>
  <c r="AB173" i="9"/>
  <c r="AB158" i="9"/>
  <c r="AK49" i="9"/>
  <c r="AU42" i="9"/>
  <c r="AK44" i="9"/>
  <c r="AP43" i="9"/>
  <c r="AL47" i="9"/>
  <c r="AI34" i="9"/>
  <c r="AM50" i="9"/>
  <c r="AQ42" i="9"/>
  <c r="AP47" i="9"/>
  <c r="AI30" i="9"/>
  <c r="AL43" i="9"/>
  <c r="AK46" i="9"/>
  <c r="AI33" i="9"/>
  <c r="AL46" i="9"/>
  <c r="AN45" i="9"/>
  <c r="AM44" i="9"/>
  <c r="AK47" i="9"/>
  <c r="AI35" i="9"/>
  <c r="AL48" i="9"/>
  <c r="AM43" i="9"/>
  <c r="AO43" i="9"/>
  <c r="AO45" i="9"/>
  <c r="AL51" i="9"/>
  <c r="AI38" i="9"/>
  <c r="AO46" i="9"/>
  <c r="AI37" i="9"/>
  <c r="AL50" i="9"/>
  <c r="AN49" i="9"/>
  <c r="AM49" i="9"/>
  <c r="AQ46" i="9"/>
  <c r="AN48" i="9"/>
  <c r="AR45" i="9"/>
  <c r="AI29" i="9"/>
  <c r="AL42" i="9"/>
  <c r="AS42" i="9"/>
  <c r="AL44" i="9"/>
  <c r="AI31" i="9"/>
  <c r="AK43" i="9"/>
  <c r="AL45" i="9"/>
  <c r="AI32" i="9"/>
  <c r="AT43" i="9"/>
  <c r="AO44" i="9"/>
  <c r="AT42" i="9"/>
  <c r="AO42" i="9"/>
  <c r="AO48" i="9"/>
  <c r="AR42" i="9"/>
  <c r="AN44" i="9"/>
  <c r="AP46" i="9"/>
  <c r="AP44" i="9"/>
  <c r="AI36" i="9"/>
  <c r="AL49" i="9"/>
  <c r="AK42" i="9"/>
  <c r="AP45" i="9"/>
  <c r="AW228" i="2" l="1"/>
  <c r="AW243" i="2" s="1"/>
  <c r="AW258" i="2" s="1"/>
  <c r="AW273" i="2" s="1"/>
  <c r="AW288" i="2" s="1"/>
  <c r="AW303" i="2" s="1"/>
  <c r="AW318" i="2" s="1"/>
  <c r="AW333" i="2" s="1"/>
  <c r="CA213" i="2"/>
  <c r="DE213" i="2" s="1"/>
  <c r="DE228" i="2" s="1"/>
  <c r="DE243" i="2" s="1"/>
  <c r="DE258" i="2" s="1"/>
  <c r="DE273" i="2" s="1"/>
  <c r="DE288" i="2" s="1"/>
  <c r="DE303" i="2" s="1"/>
  <c r="DE318" i="2" s="1"/>
  <c r="DE333" i="2" s="1"/>
  <c r="BL213" i="2"/>
  <c r="CP213" i="2" s="1"/>
  <c r="CP228" i="2" s="1"/>
  <c r="CP243" i="2" s="1"/>
  <c r="CP258" i="2" s="1"/>
  <c r="CP273" i="2" s="1"/>
  <c r="CP288" i="2" s="1"/>
  <c r="CP303" i="2" s="1"/>
  <c r="CP318" i="2" s="1"/>
  <c r="CP333" i="2" s="1"/>
  <c r="B23" i="1"/>
  <c r="B43" i="1" s="1"/>
  <c r="B84" i="1" s="1"/>
  <c r="B104" i="1" s="1"/>
  <c r="B41" i="2"/>
  <c r="S381" i="2"/>
  <c r="S396" i="2" s="1"/>
  <c r="S411" i="2" s="1"/>
  <c r="S427" i="2" s="1"/>
  <c r="S443" i="2" s="1"/>
  <c r="AH365" i="2"/>
  <c r="AJ126" i="2"/>
  <c r="S141" i="2"/>
  <c r="S229" i="2"/>
  <c r="S244" i="2" s="1"/>
  <c r="S259" i="2" s="1"/>
  <c r="S274" i="2" s="1"/>
  <c r="S289" i="2" s="1"/>
  <c r="S304" i="2" s="1"/>
  <c r="S319" i="2" s="1"/>
  <c r="S334" i="2" s="1"/>
  <c r="S350" i="2" s="1"/>
  <c r="S366" i="2" s="1"/>
  <c r="AW214" i="2"/>
  <c r="AH214" i="2"/>
  <c r="AH229" i="2" s="1"/>
  <c r="AH244" i="2" s="1"/>
  <c r="AH259" i="2" s="1"/>
  <c r="AH274" i="2" s="1"/>
  <c r="AH289" i="2" s="1"/>
  <c r="AH304" i="2" s="1"/>
  <c r="AH319" i="2" s="1"/>
  <c r="AH334" i="2" s="1"/>
  <c r="S23" i="2"/>
  <c r="S52" i="2"/>
  <c r="S67" i="2" s="1"/>
  <c r="S82" i="2" s="1"/>
  <c r="S97" i="2" s="1"/>
  <c r="S112" i="2" s="1"/>
  <c r="S127" i="2" s="1"/>
  <c r="S37" i="2"/>
  <c r="B26" i="2"/>
  <c r="AD42" i="1"/>
  <c r="AD62" i="1" s="1"/>
  <c r="B62" i="1"/>
  <c r="T227" i="2"/>
  <c r="T242" i="2" s="1"/>
  <c r="T257" i="2" s="1"/>
  <c r="T272" i="2" s="1"/>
  <c r="T287" i="2" s="1"/>
  <c r="T302" i="2" s="1"/>
  <c r="T317" i="2" s="1"/>
  <c r="T332" i="2" s="1"/>
  <c r="T348" i="2" s="1"/>
  <c r="T364" i="2" s="1"/>
  <c r="AX212" i="2"/>
  <c r="AI212" i="2"/>
  <c r="AI227" i="2" s="1"/>
  <c r="AI242" i="2" s="1"/>
  <c r="AI257" i="2" s="1"/>
  <c r="AI272" i="2" s="1"/>
  <c r="AI287" i="2" s="1"/>
  <c r="AI302" i="2" s="1"/>
  <c r="AI317" i="2" s="1"/>
  <c r="AI332" i="2" s="1"/>
  <c r="S155" i="2"/>
  <c r="S170" i="2" s="1"/>
  <c r="S185" i="2" s="1"/>
  <c r="S200" i="2" s="1"/>
  <c r="S215" i="2" s="1"/>
  <c r="AJ140" i="2"/>
  <c r="AF39" i="1"/>
  <c r="AF59" i="1" s="1"/>
  <c r="D59" i="1"/>
  <c r="E19" i="1"/>
  <c r="E39" i="1" s="1"/>
  <c r="E80" i="1" s="1"/>
  <c r="E100" i="1" s="1"/>
  <c r="E37" i="2"/>
  <c r="W47" i="2"/>
  <c r="W62" i="2" s="1"/>
  <c r="W77" i="2" s="1"/>
  <c r="W92" i="2" s="1"/>
  <c r="W107" i="2" s="1"/>
  <c r="W122" i="2" s="1"/>
  <c r="F21" i="2"/>
  <c r="V137" i="2"/>
  <c r="AM122" i="2"/>
  <c r="Y2" i="2"/>
  <c r="X17" i="2"/>
  <c r="X32" i="2"/>
  <c r="AL137" i="2"/>
  <c r="U152" i="2"/>
  <c r="U167" i="2" s="1"/>
  <c r="U182" i="2" s="1"/>
  <c r="U197" i="2" s="1"/>
  <c r="U212" i="2" s="1"/>
  <c r="Y1" i="9"/>
  <c r="T1" i="2" l="1"/>
  <c r="Z2" i="2"/>
  <c r="Y17" i="2"/>
  <c r="Y32" i="2"/>
  <c r="AW365" i="2"/>
  <c r="AH381" i="2"/>
  <c r="AH396" i="2" s="1"/>
  <c r="AH411" i="2" s="1"/>
  <c r="AJ127" i="2"/>
  <c r="S142" i="2"/>
  <c r="U227" i="2"/>
  <c r="U242" i="2" s="1"/>
  <c r="U257" i="2" s="1"/>
  <c r="U272" i="2" s="1"/>
  <c r="U287" i="2" s="1"/>
  <c r="U302" i="2" s="1"/>
  <c r="U317" i="2" s="1"/>
  <c r="U332" i="2" s="1"/>
  <c r="U348" i="2" s="1"/>
  <c r="U364" i="2" s="1"/>
  <c r="AJ212" i="2"/>
  <c r="AJ227" i="2" s="1"/>
  <c r="AJ242" i="2" s="1"/>
  <c r="AJ257" i="2" s="1"/>
  <c r="AJ272" i="2" s="1"/>
  <c r="AJ287" i="2" s="1"/>
  <c r="AJ302" i="2" s="1"/>
  <c r="AJ317" i="2" s="1"/>
  <c r="AJ332" i="2" s="1"/>
  <c r="AY212" i="2"/>
  <c r="AM137" i="2"/>
  <c r="V152" i="2"/>
  <c r="V167" i="2" s="1"/>
  <c r="V182" i="2" s="1"/>
  <c r="V197" i="2" s="1"/>
  <c r="V212" i="2" s="1"/>
  <c r="S230" i="2"/>
  <c r="S245" i="2" s="1"/>
  <c r="S260" i="2" s="1"/>
  <c r="S275" i="2" s="1"/>
  <c r="S290" i="2" s="1"/>
  <c r="S305" i="2" s="1"/>
  <c r="S320" i="2" s="1"/>
  <c r="S335" i="2" s="1"/>
  <c r="S351" i="2" s="1"/>
  <c r="S367" i="2" s="1"/>
  <c r="AW215" i="2"/>
  <c r="AH215" i="2"/>
  <c r="AH230" i="2" s="1"/>
  <c r="AH245" i="2" s="1"/>
  <c r="AH260" i="2" s="1"/>
  <c r="AH275" i="2" s="1"/>
  <c r="AH290" i="2" s="1"/>
  <c r="AH305" i="2" s="1"/>
  <c r="AH320" i="2" s="1"/>
  <c r="AH335" i="2" s="1"/>
  <c r="S38" i="2"/>
  <c r="S53" i="2"/>
  <c r="S68" i="2" s="1"/>
  <c r="S83" i="2" s="1"/>
  <c r="S98" i="2" s="1"/>
  <c r="S113" i="2" s="1"/>
  <c r="S128" i="2" s="1"/>
  <c r="S24" i="2"/>
  <c r="B27" i="2"/>
  <c r="F19" i="1"/>
  <c r="F39" i="1" s="1"/>
  <c r="F80" i="1" s="1"/>
  <c r="F100" i="1" s="1"/>
  <c r="F37" i="2"/>
  <c r="AD43" i="1"/>
  <c r="AD63" i="1" s="1"/>
  <c r="B63" i="1"/>
  <c r="AN122" i="2"/>
  <c r="W137" i="2"/>
  <c r="AW229" i="2"/>
  <c r="AW244" i="2" s="1"/>
  <c r="AW259" i="2" s="1"/>
  <c r="AW274" i="2" s="1"/>
  <c r="AW289" i="2" s="1"/>
  <c r="AW304" i="2" s="1"/>
  <c r="AW319" i="2" s="1"/>
  <c r="AW334" i="2" s="1"/>
  <c r="CA214" i="2"/>
  <c r="DE214" i="2" s="1"/>
  <c r="DE229" i="2" s="1"/>
  <c r="DE244" i="2" s="1"/>
  <c r="DE259" i="2" s="1"/>
  <c r="DE274" i="2" s="1"/>
  <c r="DE289" i="2" s="1"/>
  <c r="DE304" i="2" s="1"/>
  <c r="DE319" i="2" s="1"/>
  <c r="DE334" i="2" s="1"/>
  <c r="BL214" i="2"/>
  <c r="CP214" i="2" s="1"/>
  <c r="CP229" i="2" s="1"/>
  <c r="CP244" i="2" s="1"/>
  <c r="CP259" i="2" s="1"/>
  <c r="CP274" i="2" s="1"/>
  <c r="CP289" i="2" s="1"/>
  <c r="CP304" i="2" s="1"/>
  <c r="CP319" i="2" s="1"/>
  <c r="CP334" i="2" s="1"/>
  <c r="BL228" i="2"/>
  <c r="BL243" i="2" s="1"/>
  <c r="BL258" i="2" s="1"/>
  <c r="BL273" i="2" s="1"/>
  <c r="BL288" i="2" s="1"/>
  <c r="BL303" i="2" s="1"/>
  <c r="BL318" i="2" s="1"/>
  <c r="BL333" i="2" s="1"/>
  <c r="CB212" i="2"/>
  <c r="DF212" i="2" s="1"/>
  <c r="DF227" i="2" s="1"/>
  <c r="DF242" i="2" s="1"/>
  <c r="DF257" i="2" s="1"/>
  <c r="DF272" i="2" s="1"/>
  <c r="DF287" i="2" s="1"/>
  <c r="DF302" i="2" s="1"/>
  <c r="DF317" i="2" s="1"/>
  <c r="DF332" i="2" s="1"/>
  <c r="AX227" i="2"/>
  <c r="AX242" i="2" s="1"/>
  <c r="AX257" i="2" s="1"/>
  <c r="AX272" i="2" s="1"/>
  <c r="AX287" i="2" s="1"/>
  <c r="AX302" i="2" s="1"/>
  <c r="AX317" i="2" s="1"/>
  <c r="AX332" i="2" s="1"/>
  <c r="BM212" i="2"/>
  <c r="CQ212" i="2" s="1"/>
  <c r="CQ227" i="2" s="1"/>
  <c r="CQ242" i="2" s="1"/>
  <c r="CQ257" i="2" s="1"/>
  <c r="CQ272" i="2" s="1"/>
  <c r="CQ287" i="2" s="1"/>
  <c r="CQ302" i="2" s="1"/>
  <c r="CQ317" i="2" s="1"/>
  <c r="CQ332" i="2" s="1"/>
  <c r="S382" i="2"/>
  <c r="S397" i="2" s="1"/>
  <c r="S412" i="2" s="1"/>
  <c r="S428" i="2" s="1"/>
  <c r="S444" i="2" s="1"/>
  <c r="AH366" i="2"/>
  <c r="CA228" i="2"/>
  <c r="CA243" i="2" s="1"/>
  <c r="CA258" i="2" s="1"/>
  <c r="CA273" i="2" s="1"/>
  <c r="CA288" i="2" s="1"/>
  <c r="CA303" i="2" s="1"/>
  <c r="CA318" i="2" s="1"/>
  <c r="CA333" i="2" s="1"/>
  <c r="AG39" i="1"/>
  <c r="AG59" i="1" s="1"/>
  <c r="E59" i="1"/>
  <c r="AI364" i="2"/>
  <c r="T380" i="2"/>
  <c r="T395" i="2" s="1"/>
  <c r="T410" i="2" s="1"/>
  <c r="T426" i="2" s="1"/>
  <c r="T442" i="2" s="1"/>
  <c r="S156" i="2"/>
  <c r="S171" i="2" s="1"/>
  <c r="S186" i="2" s="1"/>
  <c r="S201" i="2" s="1"/>
  <c r="S216" i="2" s="1"/>
  <c r="AJ141" i="2"/>
  <c r="X47" i="2"/>
  <c r="X62" i="2" s="1"/>
  <c r="X77" i="2" s="1"/>
  <c r="X92" i="2" s="1"/>
  <c r="X107" i="2" s="1"/>
  <c r="X122" i="2" s="1"/>
  <c r="G21" i="2"/>
  <c r="B24" i="1"/>
  <c r="B44" i="1" s="1"/>
  <c r="B85" i="1" s="1"/>
  <c r="B105" i="1" s="1"/>
  <c r="B42" i="2"/>
  <c r="AA1" i="9"/>
  <c r="H2" i="9" l="1"/>
  <c r="EP373" i="2"/>
  <c r="ED373" i="2"/>
  <c r="ET406" i="2"/>
  <c r="EJ367" i="2"/>
  <c r="EC402" i="2"/>
  <c r="EK399" i="2"/>
  <c r="EG398" i="2"/>
  <c r="EJ387" i="2"/>
  <c r="DZ393" i="2"/>
  <c r="EM381" i="2"/>
  <c r="EL392" i="2"/>
  <c r="EU391" i="2"/>
  <c r="ER385" i="2"/>
  <c r="EA369" i="2"/>
  <c r="EU408" i="2"/>
  <c r="DZ408" i="2"/>
  <c r="ET369" i="2"/>
  <c r="ES371" i="2"/>
  <c r="ES376" i="2"/>
  <c r="DY401" i="2"/>
  <c r="EB404" i="2"/>
  <c r="EV406" i="2"/>
  <c r="DU387" i="2"/>
  <c r="EB386" i="2"/>
  <c r="EP401" i="2"/>
  <c r="EV385" i="2"/>
  <c r="DZ371" i="2"/>
  <c r="DX370" i="2"/>
  <c r="EQ375" i="2"/>
  <c r="DW382" i="2"/>
  <c r="EO371" i="2"/>
  <c r="DV399" i="2"/>
  <c r="ET384" i="2"/>
  <c r="EA405" i="2"/>
  <c r="EB396" i="2"/>
  <c r="DV402" i="2"/>
  <c r="EC377" i="2"/>
  <c r="EJ400" i="2"/>
  <c r="EA370" i="2"/>
  <c r="EU396" i="2"/>
  <c r="EJ391" i="2"/>
  <c r="EE385" i="2"/>
  <c r="DW368" i="2"/>
  <c r="DW367" i="2"/>
  <c r="EJ396" i="2"/>
  <c r="EJ369" i="2"/>
  <c r="ES405" i="2"/>
  <c r="EC401" i="2"/>
  <c r="DX373" i="2"/>
  <c r="EB392" i="2"/>
  <c r="DX387" i="2"/>
  <c r="DU408" i="2"/>
  <c r="EC387" i="2"/>
  <c r="EN376" i="2"/>
  <c r="EU389" i="2"/>
  <c r="DW404" i="2"/>
  <c r="EE396" i="2"/>
  <c r="EP372" i="2"/>
  <c r="DY369" i="2"/>
  <c r="EM370" i="2"/>
  <c r="DZ376" i="2"/>
  <c r="EU397" i="2"/>
  <c r="EO370" i="2"/>
  <c r="EU365" i="2"/>
  <c r="ET397" i="2"/>
  <c r="EQ368" i="2"/>
  <c r="EO382" i="2"/>
  <c r="EL397" i="2"/>
  <c r="EG368" i="2"/>
  <c r="EF406" i="2"/>
  <c r="EC371" i="2"/>
  <c r="EA383" i="2"/>
  <c r="DY374" i="2"/>
  <c r="DW386" i="2"/>
  <c r="EV381" i="2"/>
  <c r="ET372" i="2"/>
  <c r="ER384" i="2"/>
  <c r="EP377" i="2"/>
  <c r="EN387" i="2"/>
  <c r="EL374" i="2"/>
  <c r="EK408" i="2"/>
  <c r="EF367" i="2"/>
  <c r="EE401" i="2"/>
  <c r="ED389" i="2"/>
  <c r="EB376" i="2"/>
  <c r="DZ382" i="2"/>
  <c r="DX369" i="2"/>
  <c r="DW403" i="2"/>
  <c r="DV391" i="2"/>
  <c r="EV408" i="2"/>
  <c r="ES367" i="2"/>
  <c r="ER401" i="2"/>
  <c r="EQ389" i="2"/>
  <c r="EO376" i="2"/>
  <c r="EM382" i="2"/>
  <c r="EK369" i="2"/>
  <c r="EJ403" i="2"/>
  <c r="EG391" i="2"/>
  <c r="ED396" i="2"/>
  <c r="EC384" i="2"/>
  <c r="EA371" i="2"/>
  <c r="DZ405" i="2"/>
  <c r="DY393" i="2"/>
  <c r="DV398" i="2"/>
  <c r="DU386" i="2"/>
  <c r="EV373" i="2"/>
  <c r="EU407" i="2"/>
  <c r="ER366" i="2"/>
  <c r="EQ400" i="2"/>
  <c r="EP388" i="2"/>
  <c r="EN375" i="2"/>
  <c r="EL381" i="2"/>
  <c r="EJ368" i="2"/>
  <c r="EG402" i="2"/>
  <c r="EF390" i="2"/>
  <c r="ED377" i="2"/>
  <c r="EB383" i="2"/>
  <c r="DZ370" i="2"/>
  <c r="DY404" i="2"/>
  <c r="DX392" i="2"/>
  <c r="DU397" i="2"/>
  <c r="EU370" i="2"/>
  <c r="ET404" i="2"/>
  <c r="ES392" i="2"/>
  <c r="EP397" i="2"/>
  <c r="EO385" i="2"/>
  <c r="EM372" i="2"/>
  <c r="EL406" i="2"/>
  <c r="EG365" i="2"/>
  <c r="EF399" i="2"/>
  <c r="EE387" i="2"/>
  <c r="EC374" i="2"/>
  <c r="EB408" i="2"/>
  <c r="DY367" i="2"/>
  <c r="DX401" i="2"/>
  <c r="DW389" i="2"/>
  <c r="DU376" i="2"/>
  <c r="ET367" i="2"/>
  <c r="ET401" i="2"/>
  <c r="EQ370" i="2"/>
  <c r="EO388" i="2"/>
  <c r="EL399" i="2"/>
  <c r="EG370" i="2"/>
  <c r="EF408" i="2"/>
  <c r="EC373" i="2"/>
  <c r="EA385" i="2"/>
  <c r="DY376" i="2"/>
  <c r="DW388" i="2"/>
  <c r="EV383" i="2"/>
  <c r="ET374" i="2"/>
  <c r="ER386" i="2"/>
  <c r="EO397" i="2"/>
  <c r="EN389" i="2"/>
  <c r="EL376" i="2"/>
  <c r="EJ382" i="2"/>
  <c r="EF369" i="2"/>
  <c r="EE403" i="2"/>
  <c r="ED391" i="2"/>
  <c r="EA396" i="2"/>
  <c r="DZ384" i="2"/>
  <c r="DX371" i="2"/>
  <c r="DW405" i="2"/>
  <c r="DV393" i="2"/>
  <c r="EU382" i="2"/>
  <c r="ES369" i="2"/>
  <c r="ER403" i="2"/>
  <c r="EQ391" i="2"/>
  <c r="EN396" i="2"/>
  <c r="EM384" i="2"/>
  <c r="EK371" i="2"/>
  <c r="EJ405" i="2"/>
  <c r="EG393" i="2"/>
  <c r="ED398" i="2"/>
  <c r="EC386" i="2"/>
  <c r="EA373" i="2"/>
  <c r="DZ407" i="2"/>
  <c r="DW366" i="2"/>
  <c r="DV400" i="2"/>
  <c r="DU388" i="2"/>
  <c r="EV375" i="2"/>
  <c r="ET381" i="2"/>
  <c r="ER368" i="2"/>
  <c r="EQ402" i="2"/>
  <c r="EP390" i="2"/>
  <c r="EN377" i="2"/>
  <c r="EL383" i="2"/>
  <c r="EJ370" i="2"/>
  <c r="EG404" i="2"/>
  <c r="EF392" i="2"/>
  <c r="EC397" i="2"/>
  <c r="EB385" i="2"/>
  <c r="DZ372" i="2"/>
  <c r="ES381" i="2"/>
  <c r="EQ376" i="2"/>
  <c r="EO392" i="2"/>
  <c r="EK381" i="2"/>
  <c r="EG374" i="2"/>
  <c r="EE386" i="2"/>
  <c r="EB397" i="2"/>
  <c r="EA389" i="2"/>
  <c r="DX400" i="2"/>
  <c r="DU365" i="2"/>
  <c r="EV387" i="2"/>
  <c r="ES398" i="2"/>
  <c r="ER392" i="2"/>
  <c r="EO401" i="2"/>
  <c r="EN393" i="2"/>
  <c r="EK398" i="2"/>
  <c r="EJ386" i="2"/>
  <c r="EF373" i="2"/>
  <c r="EE407" i="2"/>
  <c r="EB366" i="2"/>
  <c r="EA400" i="2"/>
  <c r="DZ388" i="2"/>
  <c r="DX375" i="2"/>
  <c r="DV381" i="2"/>
  <c r="EV398" i="2"/>
  <c r="EU386" i="2"/>
  <c r="ES373" i="2"/>
  <c r="EU367" i="2"/>
  <c r="ES383" i="2"/>
  <c r="EP400" i="2"/>
  <c r="EM365" i="2"/>
  <c r="EK383" i="2"/>
  <c r="EF396" i="2"/>
  <c r="EE390" i="2"/>
  <c r="EB399" i="2"/>
  <c r="EA393" i="2"/>
  <c r="DX404" i="2"/>
  <c r="DU367" i="2"/>
  <c r="EV391" i="2"/>
  <c r="ES402" i="2"/>
  <c r="EP365" i="2"/>
  <c r="EO405" i="2"/>
  <c r="EL366" i="2"/>
  <c r="EK400" i="2"/>
  <c r="EJ388" i="2"/>
  <c r="EF375" i="2"/>
  <c r="ED381" i="2"/>
  <c r="EB368" i="2"/>
  <c r="EA402" i="2"/>
  <c r="DZ390" i="2"/>
  <c r="DX377" i="2"/>
  <c r="DV383" i="2"/>
  <c r="EV400" i="2"/>
  <c r="EU388" i="2"/>
  <c r="ES375" i="2"/>
  <c r="EQ381" i="2"/>
  <c r="EO368" i="2"/>
  <c r="EN402" i="2"/>
  <c r="EM390" i="2"/>
  <c r="EK377" i="2"/>
  <c r="EG383" i="2"/>
  <c r="EE370" i="2"/>
  <c r="ED404" i="2"/>
  <c r="EC392" i="2"/>
  <c r="DZ397" i="2"/>
  <c r="DY385" i="2"/>
  <c r="DW372" i="2"/>
  <c r="DV406" i="2"/>
  <c r="EV365" i="2"/>
  <c r="EU399" i="2"/>
  <c r="ET387" i="2"/>
  <c r="ER374" i="2"/>
  <c r="EQ408" i="2"/>
  <c r="EN367" i="2"/>
  <c r="EM401" i="2"/>
  <c r="EL389" i="2"/>
  <c r="EJ376" i="2"/>
  <c r="EF382" i="2"/>
  <c r="ED369" i="2"/>
  <c r="EC403" i="2"/>
  <c r="EB391" i="2"/>
  <c r="DY396" i="2"/>
  <c r="DX384" i="2"/>
  <c r="DV371" i="2"/>
  <c r="DU405" i="2"/>
  <c r="ET396" i="2"/>
  <c r="ES384" i="2"/>
  <c r="EQ371" i="2"/>
  <c r="EP405" i="2"/>
  <c r="EO393" i="2"/>
  <c r="EL398" i="2"/>
  <c r="EK386" i="2"/>
  <c r="EG373" i="2"/>
  <c r="EF407" i="2"/>
  <c r="EC366" i="2"/>
  <c r="EB400" i="2"/>
  <c r="EA388" i="2"/>
  <c r="DY375" i="2"/>
  <c r="DW381" i="2"/>
  <c r="DU368" i="2"/>
  <c r="EV388" i="2"/>
  <c r="ET375" i="2"/>
  <c r="ER381" i="2"/>
  <c r="EQ372" i="2"/>
  <c r="EL403" i="2"/>
  <c r="EE384" i="2"/>
  <c r="EA387" i="2"/>
  <c r="DW392" i="2"/>
  <c r="ES396" i="2"/>
  <c r="EO399" i="2"/>
  <c r="EK396" i="2"/>
  <c r="EF371" i="2"/>
  <c r="ED393" i="2"/>
  <c r="DZ386" i="2"/>
  <c r="DW407" i="2"/>
  <c r="EU384" i="2"/>
  <c r="ER405" i="2"/>
  <c r="EO372" i="2"/>
  <c r="EM388" i="2"/>
  <c r="EJ401" i="2"/>
  <c r="EE372" i="2"/>
  <c r="EC388" i="2"/>
  <c r="DZ401" i="2"/>
  <c r="DW370" i="2"/>
  <c r="DU384" i="2"/>
  <c r="EU401" i="2"/>
  <c r="ER370" i="2"/>
  <c r="EP384" i="2"/>
  <c r="EM399" i="2"/>
  <c r="EJ366" i="2"/>
  <c r="EF384" i="2"/>
  <c r="EC399" i="2"/>
  <c r="DZ366" i="2"/>
  <c r="DY408" i="2"/>
  <c r="DV373" i="2"/>
  <c r="EU368" i="2"/>
  <c r="ET408" i="2"/>
  <c r="EQ373" i="2"/>
  <c r="EO383" i="2"/>
  <c r="EM376" i="2"/>
  <c r="EK388" i="2"/>
  <c r="EF397" i="2"/>
  <c r="EE391" i="2"/>
  <c r="EB402" i="2"/>
  <c r="DY365" i="2"/>
  <c r="DX405" i="2"/>
  <c r="DU370" i="2"/>
  <c r="ET365" i="2"/>
  <c r="ES403" i="2"/>
  <c r="ER393" i="2"/>
  <c r="EO398" i="2"/>
  <c r="EN386" i="2"/>
  <c r="EL373" i="2"/>
  <c r="EK407" i="2"/>
  <c r="EF366" i="2"/>
  <c r="EE400" i="2"/>
  <c r="ED388" i="2"/>
  <c r="EB375" i="2"/>
  <c r="DZ381" i="2"/>
  <c r="DX368" i="2"/>
  <c r="DW402" i="2"/>
  <c r="DV390" i="2"/>
  <c r="EQ397" i="2"/>
  <c r="EL388" i="2"/>
  <c r="EC406" i="2"/>
  <c r="DU396" i="2"/>
  <c r="EQ384" i="2"/>
  <c r="EK376" i="2"/>
  <c r="EC393" i="2"/>
  <c r="DV403" i="2"/>
  <c r="ER365" i="2"/>
  <c r="EL382" i="2"/>
  <c r="ED374" i="2"/>
  <c r="DX391" i="2"/>
  <c r="ER398" i="2"/>
  <c r="EK370" i="2"/>
  <c r="ED407" i="2"/>
  <c r="DV397" i="2"/>
  <c r="ER367" i="2"/>
  <c r="EL384" i="2"/>
  <c r="ED376" i="2"/>
  <c r="DX393" i="2"/>
  <c r="EU393" i="2"/>
  <c r="EN403" i="2"/>
  <c r="EE375" i="2"/>
  <c r="DY392" i="2"/>
  <c r="EL386" i="2"/>
  <c r="EQ390" i="2"/>
  <c r="EU373" i="2"/>
  <c r="EP402" i="2"/>
  <c r="EK385" i="2"/>
  <c r="EE392" i="2"/>
  <c r="DY366" i="2"/>
  <c r="DU369" i="2"/>
  <c r="ES404" i="2"/>
  <c r="EO407" i="2"/>
  <c r="EK402" i="2"/>
  <c r="EF377" i="2"/>
  <c r="EB370" i="2"/>
  <c r="DZ392" i="2"/>
  <c r="DV385" i="2"/>
  <c r="EU390" i="2"/>
  <c r="ER407" i="2"/>
  <c r="EO374" i="2"/>
  <c r="EM392" i="2"/>
  <c r="EJ407" i="2"/>
  <c r="EE374" i="2"/>
  <c r="EC390" i="2"/>
  <c r="DZ403" i="2"/>
  <c r="DW374" i="2"/>
  <c r="DU390" i="2"/>
  <c r="EU403" i="2"/>
  <c r="ER372" i="2"/>
  <c r="EP386" i="2"/>
  <c r="EM403" i="2"/>
  <c r="EJ372" i="2"/>
  <c r="EU375" i="2"/>
  <c r="EP404" i="2"/>
  <c r="EK387" i="2"/>
  <c r="EC365" i="2"/>
  <c r="DY370" i="2"/>
  <c r="DU373" i="2"/>
  <c r="ES406" i="2"/>
  <c r="EN383" i="2"/>
  <c r="EK404" i="2"/>
  <c r="EE397" i="2"/>
  <c r="EB372" i="2"/>
  <c r="DX365" i="2"/>
  <c r="DV387" i="2"/>
  <c r="EU392" i="2"/>
  <c r="EQ383" i="2"/>
  <c r="EN398" i="2"/>
  <c r="EK365" i="2"/>
  <c r="EG381" i="2"/>
  <c r="EE376" i="2"/>
  <c r="EA365" i="2"/>
  <c r="DY381" i="2"/>
  <c r="DW376" i="2"/>
  <c r="DU392" i="2"/>
  <c r="EU405" i="2"/>
  <c r="ER376" i="2"/>
  <c r="EP392" i="2"/>
  <c r="EM405" i="2"/>
  <c r="EJ374" i="2"/>
  <c r="EF388" i="2"/>
  <c r="EC405" i="2"/>
  <c r="DZ374" i="2"/>
  <c r="DX386" i="2"/>
  <c r="DV377" i="2"/>
  <c r="EU374" i="2"/>
  <c r="ES386" i="2"/>
  <c r="EQ377" i="2"/>
  <c r="EO389" i="2"/>
  <c r="EL400" i="2"/>
  <c r="EK392" i="2"/>
  <c r="EF403" i="2"/>
  <c r="EC368" i="2"/>
  <c r="EB406" i="2"/>
  <c r="DY371" i="2"/>
  <c r="DW383" i="2"/>
  <c r="DU374" i="2"/>
  <c r="ET371" i="2"/>
  <c r="ES407" i="2"/>
  <c r="EP368" i="2"/>
  <c r="EO402" i="2"/>
  <c r="EN390" i="2"/>
  <c r="EL377" i="2"/>
  <c r="EJ383" i="2"/>
  <c r="EF370" i="2"/>
  <c r="EE404" i="2"/>
  <c r="ED392" i="2"/>
  <c r="EA397" i="2"/>
  <c r="DZ385" i="2"/>
  <c r="DX372" i="2"/>
  <c r="DW406" i="2"/>
  <c r="EV368" i="2"/>
  <c r="EP385" i="2"/>
  <c r="EJ377" i="2"/>
  <c r="DZ367" i="2"/>
  <c r="EV401" i="2"/>
  <c r="EO365" i="2"/>
  <c r="EG382" i="2"/>
  <c r="EA374" i="2"/>
  <c r="DU391" i="2"/>
  <c r="EQ399" i="2"/>
  <c r="EJ371" i="2"/>
  <c r="EC408" i="2"/>
  <c r="DU398" i="2"/>
  <c r="EQ386" i="2"/>
  <c r="EJ404" i="2"/>
  <c r="EA368" i="2"/>
  <c r="DU385" i="2"/>
  <c r="EQ401" i="2"/>
  <c r="EJ365" i="2"/>
  <c r="EB382" i="2"/>
  <c r="DV374" i="2"/>
  <c r="ES374" i="2"/>
  <c r="EM391" i="2"/>
  <c r="EC381" i="2"/>
  <c r="ES385" i="2"/>
  <c r="EM369" i="2"/>
  <c r="EF398" i="2"/>
  <c r="EB401" i="2"/>
  <c r="DX406" i="2"/>
  <c r="EV393" i="2"/>
  <c r="EP367" i="2"/>
  <c r="EL368" i="2"/>
  <c r="EJ390" i="2"/>
  <c r="ED383" i="2"/>
  <c r="EA404" i="2"/>
  <c r="DW397" i="2"/>
  <c r="EV402" i="2"/>
  <c r="ES377" i="2"/>
  <c r="EQ393" i="2"/>
  <c r="EN406" i="2"/>
  <c r="EK375" i="2"/>
  <c r="EG389" i="2"/>
  <c r="ED406" i="2"/>
  <c r="EA375" i="2"/>
  <c r="DY389" i="2"/>
  <c r="DV404" i="2"/>
  <c r="EV371" i="2"/>
  <c r="ET389" i="2"/>
  <c r="EQ404" i="2"/>
  <c r="EN371" i="2"/>
  <c r="EL387" i="2"/>
  <c r="EG400" i="2"/>
  <c r="ED371" i="2"/>
  <c r="EB387" i="2"/>
  <c r="DY400" i="2"/>
  <c r="DV365" i="2"/>
  <c r="DU403" i="2"/>
  <c r="ET400" i="2"/>
  <c r="EQ365" i="2"/>
  <c r="EP403" i="2"/>
  <c r="EM368" i="2"/>
  <c r="EM377" i="2"/>
  <c r="EB407" i="2"/>
  <c r="ET370" i="2"/>
  <c r="EL372" i="2"/>
  <c r="ED387" i="2"/>
  <c r="DW401" i="2"/>
  <c r="ER399" i="2"/>
  <c r="EM386" i="2"/>
  <c r="EE368" i="2"/>
  <c r="DZ399" i="2"/>
  <c r="DU382" i="2"/>
  <c r="ET393" i="2"/>
  <c r="EM397" i="2"/>
  <c r="EG408" i="2"/>
  <c r="EB381" i="2"/>
  <c r="DX382" i="2"/>
  <c r="DU407" i="2"/>
  <c r="ES388" i="2"/>
  <c r="EO381" i="2"/>
  <c r="EL404" i="2"/>
  <c r="EG375" i="2"/>
  <c r="EE393" i="2"/>
  <c r="EA384" i="2"/>
  <c r="DX399" i="2"/>
  <c r="DU372" i="2"/>
  <c r="ET377" i="2"/>
  <c r="ER389" i="2"/>
  <c r="EO400" i="2"/>
  <c r="EL365" i="2"/>
  <c r="EK403" i="2"/>
  <c r="EF368" i="2"/>
  <c r="EE408" i="2"/>
  <c r="EB371" i="2"/>
  <c r="DZ383" i="2"/>
  <c r="DX376" i="2"/>
  <c r="DV386" i="2"/>
  <c r="EQ405" i="2"/>
  <c r="EF383" i="2"/>
  <c r="DX389" i="2"/>
  <c r="EQ392" i="2"/>
  <c r="EE371" i="2"/>
  <c r="DW369" i="2"/>
  <c r="ER373" i="2"/>
  <c r="EG405" i="2"/>
  <c r="DY403" i="2"/>
  <c r="ER406" i="2"/>
  <c r="EG392" i="2"/>
  <c r="DY390" i="2"/>
  <c r="ER375" i="2"/>
  <c r="EG399" i="2"/>
  <c r="DY405" i="2"/>
  <c r="ES366" i="2"/>
  <c r="EJ398" i="2"/>
  <c r="DZ404" i="2"/>
  <c r="EQ403" i="2"/>
  <c r="EN397" i="2"/>
  <c r="EN372" i="2"/>
  <c r="EK366" i="2"/>
  <c r="EP391" i="2"/>
  <c r="EK374" i="2"/>
  <c r="EA372" i="2"/>
  <c r="EF389" i="2"/>
  <c r="EU377" i="2"/>
  <c r="EK391" i="2"/>
  <c r="DY372" i="2"/>
  <c r="ES408" i="2"/>
  <c r="EK406" i="2"/>
  <c r="EB374" i="2"/>
  <c r="DV389" i="2"/>
  <c r="EQ385" i="2"/>
  <c r="EK367" i="2"/>
  <c r="ED400" i="2"/>
  <c r="DY383" i="2"/>
  <c r="EV367" i="2"/>
  <c r="EQ396" i="2"/>
  <c r="EM407" i="2"/>
  <c r="EF386" i="2"/>
  <c r="EB389" i="2"/>
  <c r="DX388" i="2"/>
  <c r="EU366" i="2"/>
  <c r="ES390" i="2"/>
  <c r="EO387" i="2"/>
  <c r="EL408" i="2"/>
  <c r="EG377" i="2"/>
  <c r="EC370" i="2"/>
  <c r="EA386" i="2"/>
  <c r="DX403" i="2"/>
  <c r="EV382" i="2"/>
  <c r="ES397" i="2"/>
  <c r="ER391" i="2"/>
  <c r="EO404" i="2"/>
  <c r="EL367" i="2"/>
  <c r="EK405" i="2"/>
  <c r="EF372" i="2"/>
  <c r="ED382" i="2"/>
  <c r="EB373" i="2"/>
  <c r="DZ387" i="2"/>
  <c r="DW396" i="2"/>
  <c r="DV388" i="2"/>
  <c r="EP393" i="2"/>
  <c r="EF391" i="2"/>
  <c r="DV370" i="2"/>
  <c r="EO373" i="2"/>
  <c r="ED397" i="2"/>
  <c r="DW377" i="2"/>
  <c r="EQ407" i="2"/>
  <c r="EF385" i="2"/>
  <c r="DX383" i="2"/>
  <c r="EO367" i="2"/>
  <c r="EE365" i="2"/>
  <c r="DW371" i="2"/>
  <c r="EP381" i="2"/>
  <c r="EG407" i="2"/>
  <c r="DX385" i="2"/>
  <c r="ER400" i="2"/>
  <c r="EJ406" i="2"/>
  <c r="DY384" i="2"/>
  <c r="EJ375" i="2"/>
  <c r="EJ408" i="2"/>
  <c r="EG401" i="2"/>
  <c r="EG388" i="2"/>
  <c r="EM398" i="2"/>
  <c r="ED403" i="2"/>
  <c r="EC396" i="2"/>
  <c r="DV368" i="2"/>
  <c r="ET407" i="2"/>
  <c r="EG372" i="2"/>
  <c r="DX398" i="2"/>
  <c r="ER390" i="2"/>
  <c r="EJ384" i="2"/>
  <c r="EA398" i="2"/>
  <c r="EV396" i="2"/>
  <c r="EQ387" i="2"/>
  <c r="EK373" i="2"/>
  <c r="ED402" i="2"/>
  <c r="DY387" i="2"/>
  <c r="EV369" i="2"/>
  <c r="EQ398" i="2"/>
  <c r="EL385" i="2"/>
  <c r="ED365" i="2"/>
  <c r="EB393" i="2"/>
  <c r="DX390" i="2"/>
  <c r="EU372" i="2"/>
  <c r="EQ367" i="2"/>
  <c r="EO391" i="2"/>
  <c r="EK382" i="2"/>
  <c r="EF401" i="2"/>
  <c r="EC372" i="2"/>
  <c r="EA390" i="2"/>
  <c r="DX407" i="2"/>
  <c r="EV384" i="2"/>
  <c r="ES399" i="2"/>
  <c r="EP366" i="2"/>
  <c r="EO406" i="2"/>
  <c r="EL369" i="2"/>
  <c r="EJ381" i="2"/>
  <c r="EF374" i="2"/>
  <c r="ED384" i="2"/>
  <c r="EB377" i="2"/>
  <c r="DZ389" i="2"/>
  <c r="DW398" i="2"/>
  <c r="DV392" i="2"/>
  <c r="EN366" i="2"/>
  <c r="ED372" i="2"/>
  <c r="DU404" i="2"/>
  <c r="EN399" i="2"/>
  <c r="ED405" i="2"/>
  <c r="DU383" i="2"/>
  <c r="EP387" i="2"/>
  <c r="EF393" i="2"/>
  <c r="DV372" i="2"/>
  <c r="EO375" i="2"/>
  <c r="EE373" i="2"/>
  <c r="DV405" i="2"/>
  <c r="EP389" i="2"/>
  <c r="EF387" i="2"/>
  <c r="DV366" i="2"/>
  <c r="ER408" i="2"/>
  <c r="EG386" i="2"/>
  <c r="DW365" i="2"/>
  <c r="EC404" i="2"/>
  <c r="EE369" i="2"/>
  <c r="EB384" i="2"/>
  <c r="EE377" i="2"/>
  <c r="EF381" i="2"/>
  <c r="DY386" i="2"/>
  <c r="EQ382" i="2"/>
  <c r="ES389" i="2"/>
  <c r="EF402" i="2"/>
  <c r="DX408" i="2"/>
  <c r="EP371" i="2"/>
  <c r="EJ392" i="2"/>
  <c r="EA406" i="2"/>
  <c r="EV404" i="2"/>
  <c r="EO366" i="2"/>
  <c r="EJ397" i="2"/>
  <c r="ED408" i="2"/>
  <c r="DY391" i="2"/>
  <c r="EV377" i="2"/>
  <c r="EQ406" i="2"/>
  <c r="EL391" i="2"/>
  <c r="ED367" i="2"/>
  <c r="DZ368" i="2"/>
  <c r="DV367" i="2"/>
  <c r="EU376" i="2"/>
  <c r="EQ369" i="2"/>
  <c r="EM366" i="2"/>
  <c r="EK384" i="2"/>
  <c r="EF405" i="2"/>
  <c r="EC376" i="2"/>
  <c r="EA392" i="2"/>
  <c r="DW385" i="2"/>
  <c r="EV386" i="2"/>
  <c r="ES401" i="2"/>
  <c r="EP370" i="2"/>
  <c r="EO408" i="2"/>
  <c r="EL371" i="2"/>
  <c r="EJ385" i="2"/>
  <c r="EF376" i="2"/>
  <c r="ED386" i="2"/>
  <c r="EA399" i="2"/>
  <c r="DZ391" i="2"/>
  <c r="DW400" i="2"/>
  <c r="EV376" i="2"/>
  <c r="EN374" i="2"/>
  <c r="EC398" i="2"/>
  <c r="EU381" i="2"/>
  <c r="EN407" i="2"/>
  <c r="EC385" i="2"/>
  <c r="EV370" i="2"/>
  <c r="EN368" i="2"/>
  <c r="ED366" i="2"/>
  <c r="DU406" i="2"/>
  <c r="EN401" i="2"/>
  <c r="ED399" i="2"/>
  <c r="DU393" i="2"/>
  <c r="EN370" i="2"/>
  <c r="ED368" i="2"/>
  <c r="DU400" i="2"/>
  <c r="EQ388" i="2"/>
  <c r="EE367" i="2"/>
  <c r="DW373" i="2"/>
  <c r="DZ365" i="2"/>
  <c r="EC391" i="2"/>
  <c r="DZ373" i="2"/>
  <c r="DZ406" i="2"/>
  <c r="ED370" i="2"/>
  <c r="DW375" i="2"/>
  <c r="ET388" i="2"/>
  <c r="DV401" i="2"/>
  <c r="EP406" i="2"/>
  <c r="EC367" i="2"/>
  <c r="DU375" i="2"/>
  <c r="EN385" i="2"/>
  <c r="EE399" i="2"/>
  <c r="DX367" i="2"/>
  <c r="ES365" i="2"/>
  <c r="EN400" i="2"/>
  <c r="EG385" i="2"/>
  <c r="EA367" i="2"/>
  <c r="DV396" i="2"/>
  <c r="ET383" i="2"/>
  <c r="EN365" i="2"/>
  <c r="EG396" i="2"/>
  <c r="ED375" i="2"/>
  <c r="DY398" i="2"/>
  <c r="DV375" i="2"/>
  <c r="ET402" i="2"/>
  <c r="EP399" i="2"/>
  <c r="EM374" i="2"/>
  <c r="EG367" i="2"/>
  <c r="EE383" i="2"/>
  <c r="EB398" i="2"/>
  <c r="DY373" i="2"/>
  <c r="DW391" i="2"/>
  <c r="EV392" i="2"/>
  <c r="ER383" i="2"/>
  <c r="EP374" i="2"/>
  <c r="EN384" i="2"/>
  <c r="EK397" i="2"/>
  <c r="EJ389" i="2"/>
  <c r="EE398" i="2"/>
  <c r="EB365" i="2"/>
  <c r="EA403" i="2"/>
  <c r="DX366" i="2"/>
  <c r="DW408" i="2"/>
  <c r="ET382" i="2"/>
  <c r="EM408" i="2"/>
  <c r="DZ375" i="2"/>
  <c r="ES370" i="2"/>
  <c r="EK368" i="2"/>
  <c r="DZ400" i="2"/>
  <c r="EU404" i="2"/>
  <c r="EM402" i="2"/>
  <c r="EB388" i="2"/>
  <c r="EU383" i="2"/>
  <c r="EM389" i="2"/>
  <c r="EA376" i="2"/>
  <c r="EU398" i="2"/>
  <c r="EM404" i="2"/>
  <c r="EB390" i="2"/>
  <c r="EV397" i="2"/>
  <c r="EO377" i="2"/>
  <c r="EC389" i="2"/>
  <c r="DV407" i="2"/>
  <c r="DV376" i="2"/>
  <c r="DU381" i="2"/>
  <c r="EU387" i="2"/>
  <c r="DU389" i="2"/>
  <c r="DY399" i="2"/>
  <c r="EM406" i="2"/>
  <c r="DY407" i="2"/>
  <c r="EC383" i="2"/>
  <c r="EM375" i="2"/>
  <c r="EB405" i="2"/>
  <c r="ET368" i="2"/>
  <c r="EL370" i="2"/>
  <c r="ED385" i="2"/>
  <c r="DW399" i="2"/>
  <c r="ER397" i="2"/>
  <c r="EN408" i="2"/>
  <c r="EE366" i="2"/>
  <c r="EA377" i="2"/>
  <c r="DV408" i="2"/>
  <c r="ET391" i="2"/>
  <c r="EN373" i="2"/>
  <c r="EG406" i="2"/>
  <c r="EC407" i="2"/>
  <c r="DY406" i="2"/>
  <c r="DU401" i="2"/>
  <c r="ES382" i="2"/>
  <c r="EP407" i="2"/>
  <c r="EL402" i="2"/>
  <c r="EG371" i="2"/>
  <c r="EE389" i="2"/>
  <c r="EA382" i="2"/>
  <c r="DX397" i="2"/>
  <c r="DU366" i="2"/>
  <c r="ET373" i="2"/>
  <c r="ER387" i="2"/>
  <c r="EO396" i="2"/>
  <c r="EN392" i="2"/>
  <c r="EK401" i="2"/>
  <c r="EJ393" i="2"/>
  <c r="EE406" i="2"/>
  <c r="EB369" i="2"/>
  <c r="EA407" i="2"/>
  <c r="DX374" i="2"/>
  <c r="DV384" i="2"/>
  <c r="ER371" i="2"/>
  <c r="EG403" i="2"/>
  <c r="DX381" i="2"/>
  <c r="ER404" i="2"/>
  <c r="EG390" i="2"/>
  <c r="DY388" i="2"/>
  <c r="ET392" i="2"/>
  <c r="EG397" i="2"/>
  <c r="DZ377" i="2"/>
  <c r="ES372" i="2"/>
  <c r="EG384" i="2"/>
  <c r="DY382" i="2"/>
  <c r="ET386" i="2"/>
  <c r="EJ373" i="2"/>
  <c r="DY397" i="2"/>
  <c r="EU385" i="2"/>
  <c r="EK372" i="2"/>
  <c r="DZ396" i="2"/>
  <c r="EV374" i="2"/>
  <c r="ES368" i="2"/>
  <c r="EP383" i="2"/>
  <c r="EN405" i="2"/>
  <c r="ER369" i="2"/>
  <c r="EM385" i="2"/>
  <c r="EM393" i="2"/>
  <c r="ER377" i="2"/>
  <c r="DU402" i="2"/>
  <c r="ED401" i="2"/>
  <c r="EM396" i="2"/>
  <c r="EV403" i="2"/>
  <c r="EA366" i="2"/>
  <c r="EM400" i="2"/>
  <c r="EA401" i="2"/>
  <c r="EL375" i="2"/>
  <c r="EV390" i="2"/>
  <c r="EE381" i="2"/>
  <c r="ET398" i="2"/>
  <c r="EL393" i="2"/>
  <c r="EC382" i="2"/>
  <c r="EA408" i="2"/>
  <c r="EF404" i="2"/>
  <c r="EV399" i="2"/>
  <c r="EU400" i="2"/>
  <c r="EM383" i="2"/>
  <c r="EU406" i="2"/>
  <c r="DZ369" i="2"/>
  <c r="EJ402" i="2"/>
  <c r="ET390" i="2"/>
  <c r="EB367" i="2"/>
  <c r="EN388" i="2"/>
  <c r="DW393" i="2"/>
  <c r="EG369" i="2"/>
  <c r="DU399" i="2"/>
  <c r="EN369" i="2"/>
  <c r="EG387" i="2"/>
  <c r="EE405" i="2"/>
  <c r="EO390" i="2"/>
  <c r="EV366" i="2"/>
  <c r="DZ398" i="2"/>
  <c r="EO369" i="2"/>
  <c r="EV372" i="2"/>
  <c r="EC400" i="2"/>
  <c r="EM387" i="2"/>
  <c r="EU402" i="2"/>
  <c r="ED390" i="2"/>
  <c r="EN382" i="2"/>
  <c r="DW387" i="2"/>
  <c r="EK390" i="2"/>
  <c r="DV369" i="2"/>
  <c r="EP382" i="2"/>
  <c r="EJ399" i="2"/>
  <c r="EF365" i="2"/>
  <c r="EQ366" i="2"/>
  <c r="ER402" i="2"/>
  <c r="EV407" i="2"/>
  <c r="EV405" i="2"/>
  <c r="DZ402" i="2"/>
  <c r="EL390" i="2"/>
  <c r="ER396" i="2"/>
  <c r="DV382" i="2"/>
  <c r="EE402" i="2"/>
  <c r="EP376" i="2"/>
  <c r="DY377" i="2"/>
  <c r="EL396" i="2"/>
  <c r="DY402" i="2"/>
  <c r="ET385" i="2"/>
  <c r="EN404" i="2"/>
  <c r="EN391" i="2"/>
  <c r="EN381" i="2"/>
  <c r="EP375" i="2"/>
  <c r="ER388" i="2"/>
  <c r="ES400" i="2"/>
  <c r="ET366" i="2"/>
  <c r="DU377" i="2"/>
  <c r="DW390" i="2"/>
  <c r="DX402" i="2"/>
  <c r="DY368" i="2"/>
  <c r="EA381" i="2"/>
  <c r="EC375" i="2"/>
  <c r="EE388" i="2"/>
  <c r="EF400" i="2"/>
  <c r="EG366" i="2"/>
  <c r="EL407" i="2"/>
  <c r="EM373" i="2"/>
  <c r="EO386" i="2"/>
  <c r="EP398" i="2"/>
  <c r="ES393" i="2"/>
  <c r="ET405" i="2"/>
  <c r="EU371" i="2"/>
  <c r="EK393" i="2"/>
  <c r="EL405" i="2"/>
  <c r="EM371" i="2"/>
  <c r="EO384" i="2"/>
  <c r="EP396" i="2"/>
  <c r="ES391" i="2"/>
  <c r="ET403" i="2"/>
  <c r="EU369" i="2"/>
  <c r="EO403" i="2"/>
  <c r="EP369" i="2"/>
  <c r="ER382" i="2"/>
  <c r="ET376" i="2"/>
  <c r="EV389" i="2"/>
  <c r="DU371" i="2"/>
  <c r="DW384" i="2"/>
  <c r="DX396" i="2"/>
  <c r="EA391" i="2"/>
  <c r="EB403" i="2"/>
  <c r="EC369" i="2"/>
  <c r="EE382" i="2"/>
  <c r="EG376" i="2"/>
  <c r="EK389" i="2"/>
  <c r="EL401" i="2"/>
  <c r="EM367" i="2"/>
  <c r="EP408" i="2"/>
  <c r="EQ374" i="2"/>
  <c r="ES387" i="2"/>
  <c r="ET399" i="2"/>
  <c r="B25" i="1"/>
  <c r="B45" i="1" s="1"/>
  <c r="B86" i="1" s="1"/>
  <c r="B106" i="1" s="1"/>
  <c r="B43" i="2"/>
  <c r="S231" i="2"/>
  <c r="S246" i="2" s="1"/>
  <c r="S261" i="2" s="1"/>
  <c r="S276" i="2" s="1"/>
  <c r="S291" i="2" s="1"/>
  <c r="S306" i="2" s="1"/>
  <c r="S321" i="2" s="1"/>
  <c r="S336" i="2" s="1"/>
  <c r="S352" i="2" s="1"/>
  <c r="S368" i="2" s="1"/>
  <c r="AH216" i="2"/>
  <c r="AH231" i="2" s="1"/>
  <c r="AH246" i="2" s="1"/>
  <c r="AH261" i="2" s="1"/>
  <c r="AH276" i="2" s="1"/>
  <c r="AH291" i="2" s="1"/>
  <c r="AH306" i="2" s="1"/>
  <c r="AH321" i="2" s="1"/>
  <c r="AH336" i="2" s="1"/>
  <c r="AW216" i="2"/>
  <c r="S25" i="2"/>
  <c r="S54" i="2"/>
  <c r="S69" i="2" s="1"/>
  <c r="S84" i="2" s="1"/>
  <c r="S99" i="2" s="1"/>
  <c r="S114" i="2" s="1"/>
  <c r="S129" i="2" s="1"/>
  <c r="S39" i="2"/>
  <c r="W39" i="2" s="1"/>
  <c r="B28" i="2"/>
  <c r="AY227" i="2"/>
  <c r="AY242" i="2" s="1"/>
  <c r="AY257" i="2" s="1"/>
  <c r="AY272" i="2" s="1"/>
  <c r="AY287" i="2" s="1"/>
  <c r="AY302" i="2" s="1"/>
  <c r="AY317" i="2" s="1"/>
  <c r="AY332" i="2" s="1"/>
  <c r="CC212" i="2"/>
  <c r="DG212" i="2" s="1"/>
  <c r="DG227" i="2" s="1"/>
  <c r="DG242" i="2" s="1"/>
  <c r="DG257" i="2" s="1"/>
  <c r="DG272" i="2" s="1"/>
  <c r="DG287" i="2" s="1"/>
  <c r="DG302" i="2" s="1"/>
  <c r="DG317" i="2" s="1"/>
  <c r="DG332" i="2" s="1"/>
  <c r="BN212" i="2"/>
  <c r="CR212" i="2" s="1"/>
  <c r="CR227" i="2" s="1"/>
  <c r="CR242" i="2" s="1"/>
  <c r="CR257" i="2" s="1"/>
  <c r="CR272" i="2" s="1"/>
  <c r="CR287" i="2" s="1"/>
  <c r="CR302" i="2" s="1"/>
  <c r="CR317" i="2" s="1"/>
  <c r="CR332" i="2" s="1"/>
  <c r="AW381" i="2"/>
  <c r="BL365" i="2"/>
  <c r="CA365" i="2" s="1"/>
  <c r="CB227" i="2"/>
  <c r="CB242" i="2" s="1"/>
  <c r="CB257" i="2" s="1"/>
  <c r="CB272" i="2" s="1"/>
  <c r="CB287" i="2" s="1"/>
  <c r="CB302" i="2" s="1"/>
  <c r="CB317" i="2" s="1"/>
  <c r="CB332" i="2" s="1"/>
  <c r="BL229" i="2"/>
  <c r="BL244" i="2" s="1"/>
  <c r="BL259" i="2" s="1"/>
  <c r="BL274" i="2" s="1"/>
  <c r="BL289" i="2" s="1"/>
  <c r="BL304" i="2" s="1"/>
  <c r="BL319" i="2" s="1"/>
  <c r="BL334" i="2" s="1"/>
  <c r="AJ128" i="2"/>
  <c r="S143" i="2"/>
  <c r="AI380" i="2"/>
  <c r="AI395" i="2" s="1"/>
  <c r="AI410" i="2" s="1"/>
  <c r="AX364" i="2"/>
  <c r="CA229" i="2"/>
  <c r="CA244" i="2" s="1"/>
  <c r="CA259" i="2" s="1"/>
  <c r="CA274" i="2" s="1"/>
  <c r="CA289" i="2" s="1"/>
  <c r="CA304" i="2" s="1"/>
  <c r="CA319" i="2" s="1"/>
  <c r="CA334" i="2" s="1"/>
  <c r="AH39" i="1"/>
  <c r="AH59" i="1" s="1"/>
  <c r="F59" i="1"/>
  <c r="U380" i="2"/>
  <c r="U395" i="2" s="1"/>
  <c r="U410" i="2" s="1"/>
  <c r="U426" i="2" s="1"/>
  <c r="U442" i="2" s="1"/>
  <c r="AJ364" i="2"/>
  <c r="Y47" i="2"/>
  <c r="Y62" i="2" s="1"/>
  <c r="Y77" i="2" s="1"/>
  <c r="Y92" i="2" s="1"/>
  <c r="Y107" i="2" s="1"/>
  <c r="Y122" i="2" s="1"/>
  <c r="H21" i="2"/>
  <c r="AD44" i="1"/>
  <c r="AD64" i="1" s="1"/>
  <c r="B64" i="1"/>
  <c r="AW366" i="2"/>
  <c r="AH382" i="2"/>
  <c r="AH397" i="2" s="1"/>
  <c r="AH412" i="2" s="1"/>
  <c r="AA2" i="2"/>
  <c r="AA15" i="2" s="1"/>
  <c r="Z17" i="2"/>
  <c r="Z32" i="2"/>
  <c r="G19" i="1"/>
  <c r="G39" i="1" s="1"/>
  <c r="G80" i="1" s="1"/>
  <c r="G100" i="1" s="1"/>
  <c r="G37" i="2"/>
  <c r="AN137" i="2"/>
  <c r="W152" i="2"/>
  <c r="W167" i="2" s="1"/>
  <c r="W182" i="2" s="1"/>
  <c r="W197" i="2" s="1"/>
  <c r="W212" i="2" s="1"/>
  <c r="AW230" i="2"/>
  <c r="AW245" i="2" s="1"/>
  <c r="AW260" i="2" s="1"/>
  <c r="AW275" i="2" s="1"/>
  <c r="AW290" i="2" s="1"/>
  <c r="AW305" i="2" s="1"/>
  <c r="AW320" i="2" s="1"/>
  <c r="AW335" i="2" s="1"/>
  <c r="CA215" i="2"/>
  <c r="DE215" i="2" s="1"/>
  <c r="DE230" i="2" s="1"/>
  <c r="DE245" i="2" s="1"/>
  <c r="DE260" i="2" s="1"/>
  <c r="DE275" i="2" s="1"/>
  <c r="DE290" i="2" s="1"/>
  <c r="DE305" i="2" s="1"/>
  <c r="DE320" i="2" s="1"/>
  <c r="DE335" i="2" s="1"/>
  <c r="BL215" i="2"/>
  <c r="CP215" i="2" s="1"/>
  <c r="CP230" i="2" s="1"/>
  <c r="CP245" i="2" s="1"/>
  <c r="CP260" i="2" s="1"/>
  <c r="CP275" i="2" s="1"/>
  <c r="CP290" i="2" s="1"/>
  <c r="CP305" i="2" s="1"/>
  <c r="CP320" i="2" s="1"/>
  <c r="CP335" i="2" s="1"/>
  <c r="X137" i="2"/>
  <c r="AO122" i="2"/>
  <c r="BM227" i="2"/>
  <c r="BM242" i="2" s="1"/>
  <c r="BM257" i="2" s="1"/>
  <c r="BM272" i="2" s="1"/>
  <c r="BM287" i="2" s="1"/>
  <c r="BM302" i="2" s="1"/>
  <c r="BM317" i="2" s="1"/>
  <c r="BM332" i="2" s="1"/>
  <c r="S383" i="2"/>
  <c r="S398" i="2" s="1"/>
  <c r="S413" i="2" s="1"/>
  <c r="S429" i="2" s="1"/>
  <c r="S445" i="2" s="1"/>
  <c r="AH367" i="2"/>
  <c r="S157" i="2"/>
  <c r="S172" i="2" s="1"/>
  <c r="S187" i="2" s="1"/>
  <c r="S202" i="2" s="1"/>
  <c r="S217" i="2" s="1"/>
  <c r="AJ142" i="2"/>
  <c r="V227" i="2"/>
  <c r="V242" i="2" s="1"/>
  <c r="V257" i="2" s="1"/>
  <c r="V272" i="2" s="1"/>
  <c r="V287" i="2" s="1"/>
  <c r="V302" i="2" s="1"/>
  <c r="V317" i="2" s="1"/>
  <c r="V332" i="2" s="1"/>
  <c r="V348" i="2" s="1"/>
  <c r="V364" i="2" s="1"/>
  <c r="AK212" i="2"/>
  <c r="AK227" i="2" s="1"/>
  <c r="AK242" i="2" s="1"/>
  <c r="AK257" i="2" s="1"/>
  <c r="AK272" i="2" s="1"/>
  <c r="AK287" i="2" s="1"/>
  <c r="AK302" i="2" s="1"/>
  <c r="AK317" i="2" s="1"/>
  <c r="AK332" i="2" s="1"/>
  <c r="AZ212" i="2"/>
  <c r="V3" i="2"/>
  <c r="X3" i="2"/>
  <c r="T33" i="2"/>
  <c r="V33" i="2"/>
  <c r="X33" i="2"/>
  <c r="U3" i="2"/>
  <c r="W3" i="2"/>
  <c r="W33" i="2"/>
  <c r="Y3" i="2"/>
  <c r="U33" i="2"/>
  <c r="Z3" i="2"/>
  <c r="T34" i="2"/>
  <c r="AA3" i="2"/>
  <c r="Y33" i="2"/>
  <c r="Z33" i="2"/>
  <c r="V4" i="2"/>
  <c r="T4" i="2"/>
  <c r="V34" i="2"/>
  <c r="W4" i="2"/>
  <c r="T5" i="2"/>
  <c r="U4" i="2"/>
  <c r="Y34" i="2"/>
  <c r="X4" i="2"/>
  <c r="Z4" i="2"/>
  <c r="W34" i="2"/>
  <c r="U34" i="2"/>
  <c r="X34" i="2"/>
  <c r="Y4" i="2"/>
  <c r="T35" i="2"/>
  <c r="Z34" i="2"/>
  <c r="U5" i="2"/>
  <c r="T6" i="2"/>
  <c r="Y35" i="2"/>
  <c r="AA35" i="2"/>
  <c r="U35" i="2"/>
  <c r="Z5" i="2"/>
  <c r="V5" i="2"/>
  <c r="W5" i="2"/>
  <c r="X5" i="2"/>
  <c r="V35" i="2"/>
  <c r="W36" i="2"/>
  <c r="Y36" i="2"/>
  <c r="W35" i="2"/>
  <c r="T36" i="2"/>
  <c r="Z35" i="2"/>
  <c r="U6" i="2"/>
  <c r="U36" i="2"/>
  <c r="Z36" i="2"/>
  <c r="U37" i="2"/>
  <c r="W37" i="2"/>
  <c r="V6" i="2"/>
  <c r="T7" i="2"/>
  <c r="V7" i="2"/>
  <c r="X7" i="2"/>
  <c r="X35" i="2"/>
  <c r="Y5" i="2"/>
  <c r="W6" i="2"/>
  <c r="V36" i="2"/>
  <c r="X6" i="2"/>
  <c r="W7" i="2"/>
  <c r="Y37" i="2"/>
  <c r="X36" i="2"/>
  <c r="Z7" i="2"/>
  <c r="Z6" i="2"/>
  <c r="U7" i="2"/>
  <c r="Z37" i="2"/>
  <c r="Y7" i="2"/>
  <c r="X39" i="2"/>
  <c r="T37" i="2"/>
  <c r="V38" i="2"/>
  <c r="X38" i="2"/>
  <c r="Z38" i="2"/>
  <c r="U8" i="2"/>
  <c r="W8" i="2"/>
  <c r="AA7" i="2"/>
  <c r="T8" i="2"/>
  <c r="Y8" i="2"/>
  <c r="V9" i="2"/>
  <c r="AA9" i="2"/>
  <c r="Y6" i="2"/>
  <c r="V37" i="2"/>
  <c r="T38" i="2"/>
  <c r="V8" i="2"/>
  <c r="X37" i="2"/>
  <c r="X9" i="2"/>
  <c r="W38" i="2"/>
  <c r="Z9" i="2"/>
  <c r="X8" i="2"/>
  <c r="U9" i="2"/>
  <c r="T11" i="2"/>
  <c r="U38" i="2"/>
  <c r="W10" i="2"/>
  <c r="X10" i="2"/>
  <c r="T9" i="2"/>
  <c r="T10" i="2"/>
  <c r="Y38" i="2"/>
  <c r="Y10" i="2"/>
  <c r="Z10" i="2"/>
  <c r="Y9" i="2"/>
  <c r="W11" i="2"/>
  <c r="U10" i="2"/>
  <c r="U11" i="2"/>
  <c r="T12" i="2"/>
  <c r="V12" i="2"/>
  <c r="X12" i="2"/>
  <c r="Z12" i="2"/>
  <c r="W9" i="2"/>
  <c r="Y11" i="2"/>
  <c r="W12" i="2"/>
  <c r="X11" i="2"/>
  <c r="Z8" i="2"/>
  <c r="V11" i="2"/>
  <c r="Y12" i="2"/>
  <c r="T13" i="2"/>
  <c r="V13" i="2"/>
  <c r="X13" i="2"/>
  <c r="Z13" i="2"/>
  <c r="V10" i="2"/>
  <c r="AA11" i="2"/>
  <c r="Z11" i="2"/>
  <c r="U12" i="2"/>
  <c r="W13" i="2"/>
  <c r="U13" i="2"/>
  <c r="AA13" i="2"/>
  <c r="Y13" i="2"/>
  <c r="T14" i="2"/>
  <c r="U14" i="2"/>
  <c r="V14" i="2"/>
  <c r="W14" i="2"/>
  <c r="X14" i="2"/>
  <c r="Y14" i="2"/>
  <c r="Z14" i="2"/>
  <c r="AA14" i="2"/>
  <c r="U15" i="2"/>
  <c r="Y15" i="2"/>
  <c r="V15" i="2"/>
  <c r="Z15" i="2"/>
  <c r="T15" i="2"/>
  <c r="W15" i="2"/>
  <c r="X15" i="2"/>
  <c r="U1" i="9"/>
  <c r="T18" i="2"/>
  <c r="U18" i="2"/>
  <c r="V18" i="2"/>
  <c r="CS243" i="2" s="1"/>
  <c r="Y18" i="2"/>
  <c r="CV243" i="2" s="1"/>
  <c r="W18" i="2"/>
  <c r="CT243" i="2" s="1"/>
  <c r="V19" i="2"/>
  <c r="CS244" i="2" s="1"/>
  <c r="T19" i="2"/>
  <c r="X18" i="2"/>
  <c r="CU243" i="2" s="1"/>
  <c r="W19" i="2"/>
  <c r="CT244" i="2" s="1"/>
  <c r="T20" i="2"/>
  <c r="U19" i="2"/>
  <c r="CR244" i="2" s="1"/>
  <c r="X19" i="2"/>
  <c r="CU244" i="2" s="1"/>
  <c r="Z19" i="2"/>
  <c r="CW244" i="2" s="1"/>
  <c r="Z18" i="2"/>
  <c r="CW243" i="2" s="1"/>
  <c r="AA19" i="2"/>
  <c r="CX244" i="2" s="1"/>
  <c r="Y19" i="2"/>
  <c r="CV244" i="2" s="1"/>
  <c r="U20" i="2"/>
  <c r="CR245" i="2" s="1"/>
  <c r="Y20" i="2"/>
  <c r="CV245" i="2" s="1"/>
  <c r="U21" i="2"/>
  <c r="CR246" i="2" s="1"/>
  <c r="V20" i="2"/>
  <c r="CS245" i="2" s="1"/>
  <c r="W20" i="2"/>
  <c r="CT245" i="2" s="1"/>
  <c r="X20" i="2"/>
  <c r="CU245" i="2" s="1"/>
  <c r="Z20" i="2"/>
  <c r="CW245" i="2" s="1"/>
  <c r="W21" i="2"/>
  <c r="CT246" i="2" s="1"/>
  <c r="Y21" i="2"/>
  <c r="CV246" i="2" s="1"/>
  <c r="T21" i="2"/>
  <c r="V21" i="2"/>
  <c r="CS246" i="2" s="1"/>
  <c r="Z21" i="2"/>
  <c r="CW246" i="2" s="1"/>
  <c r="X21" i="2"/>
  <c r="CU246" i="2" s="1"/>
  <c r="T23" i="2"/>
  <c r="W22" i="2"/>
  <c r="CT247" i="2" s="1"/>
  <c r="V22" i="2"/>
  <c r="CS247" i="2" s="1"/>
  <c r="Z22" i="2"/>
  <c r="CW247" i="2" s="1"/>
  <c r="U22" i="2"/>
  <c r="CR247" i="2" s="1"/>
  <c r="V23" i="2"/>
  <c r="CS248" i="2" s="1"/>
  <c r="X23" i="2"/>
  <c r="CU248" i="2" s="1"/>
  <c r="Z23" i="2"/>
  <c r="CW248" i="2" s="1"/>
  <c r="T22" i="2"/>
  <c r="Y22" i="2"/>
  <c r="CV247" i="2" s="1"/>
  <c r="U24" i="2"/>
  <c r="CR249" i="2" s="1"/>
  <c r="W24" i="2"/>
  <c r="CT249" i="2" s="1"/>
  <c r="Y24" i="2"/>
  <c r="CV249" i="2" s="1"/>
  <c r="AA24" i="2"/>
  <c r="CX249" i="2" s="1"/>
  <c r="U23" i="2"/>
  <c r="CR248" i="2" s="1"/>
  <c r="W23" i="2"/>
  <c r="CT248" i="2" s="1"/>
  <c r="Y23" i="2"/>
  <c r="CV248" i="2" s="1"/>
  <c r="X22" i="2"/>
  <c r="CU247" i="2" s="1"/>
  <c r="U25" i="2"/>
  <c r="CR250" i="2" s="1"/>
  <c r="W25" i="2"/>
  <c r="CT250" i="2" s="1"/>
  <c r="Y25" i="2"/>
  <c r="CV250" i="2" s="1"/>
  <c r="AA25" i="2"/>
  <c r="CX250" i="2" s="1"/>
  <c r="Z24" i="2"/>
  <c r="CW249" i="2" s="1"/>
  <c r="X24" i="2"/>
  <c r="CU249" i="2" s="1"/>
  <c r="V24" i="2"/>
  <c r="CS249" i="2" s="1"/>
  <c r="X25" i="2"/>
  <c r="CU250" i="2" s="1"/>
  <c r="T24" i="2"/>
  <c r="T25" i="2"/>
  <c r="V25" i="2"/>
  <c r="CS250" i="2" s="1"/>
  <c r="Z25" i="2"/>
  <c r="CW250" i="2" s="1"/>
  <c r="AC1" i="9"/>
  <c r="U39" i="2" l="1"/>
  <c r="Z39" i="2"/>
  <c r="AA6" i="2"/>
  <c r="AA36" i="2"/>
  <c r="AA4" i="2"/>
  <c r="AA33" i="2"/>
  <c r="AA48" i="2" s="1"/>
  <c r="AA22" i="2"/>
  <c r="CX247" i="2" s="1"/>
  <c r="AA21" i="2"/>
  <c r="CX246" i="2" s="1"/>
  <c r="AA20" i="2"/>
  <c r="CX245" i="2" s="1"/>
  <c r="AA12" i="2"/>
  <c r="V39" i="2"/>
  <c r="AA37" i="2"/>
  <c r="AA18" i="2"/>
  <c r="CX243" i="2" s="1"/>
  <c r="AA10" i="2"/>
  <c r="AA8" i="2"/>
  <c r="Z98" i="2" s="1"/>
  <c r="T39" i="2"/>
  <c r="T99" i="2" s="1"/>
  <c r="AA23" i="2"/>
  <c r="CX248" i="2" s="1"/>
  <c r="AA38" i="2"/>
  <c r="AA39" i="2"/>
  <c r="Y39" i="2"/>
  <c r="Y54" i="2" s="1"/>
  <c r="AA5" i="2"/>
  <c r="AA34" i="2"/>
  <c r="AA49" i="2" s="1"/>
  <c r="CP365" i="2"/>
  <c r="DE365" i="2" s="1"/>
  <c r="DT365" i="2" s="1"/>
  <c r="EI365" i="2" s="1"/>
  <c r="ES420" i="2"/>
  <c r="DU417" i="2"/>
  <c r="EM414" i="2"/>
  <c r="EG418" i="2"/>
  <c r="DW419" i="2"/>
  <c r="EB416" i="2"/>
  <c r="EP414" i="2"/>
  <c r="EF417" i="2"/>
  <c r="EC419" i="2"/>
  <c r="ER420" i="2"/>
  <c r="ES411" i="2"/>
  <c r="ES424" i="2" s="1"/>
  <c r="EE418" i="2"/>
  <c r="EB417" i="2"/>
  <c r="EA412" i="2"/>
  <c r="EL421" i="2"/>
  <c r="EP420" i="2"/>
  <c r="EP411" i="2"/>
  <c r="EP424" i="2" s="1"/>
  <c r="EN418" i="2"/>
  <c r="EK413" i="2"/>
  <c r="EB413" i="2"/>
  <c r="EV416" i="2"/>
  <c r="EF418" i="2"/>
  <c r="DX412" i="2"/>
  <c r="EL411" i="2"/>
  <c r="EL424" i="2" s="1"/>
  <c r="ED413" i="2"/>
  <c r="EV418" i="2"/>
  <c r="EV415" i="2"/>
  <c r="EJ418" i="2"/>
  <c r="EP412" i="2"/>
  <c r="EB422" i="2"/>
  <c r="DZ422" i="2"/>
  <c r="DW420" i="2"/>
  <c r="EM416" i="2"/>
  <c r="EO423" i="2"/>
  <c r="EE414" i="2"/>
  <c r="EM422" i="2"/>
  <c r="EL419" i="2"/>
  <c r="DY418" i="2"/>
  <c r="EV413" i="2"/>
  <c r="EV420" i="2"/>
  <c r="EE411" i="2"/>
  <c r="EE424" i="2" s="1"/>
  <c r="ED423" i="2"/>
  <c r="EG421" i="2"/>
  <c r="EB423" i="2"/>
  <c r="ED417" i="2"/>
  <c r="EC423" i="2"/>
  <c r="ED422" i="2"/>
  <c r="EC417" i="2"/>
  <c r="EM419" i="2"/>
  <c r="DY416" i="2"/>
  <c r="DY411" i="2"/>
  <c r="DY424" i="2" s="1"/>
  <c r="ED420" i="2"/>
  <c r="ED412" i="2"/>
  <c r="EQ418" i="2"/>
  <c r="DU422" i="2"/>
  <c r="EE420" i="2"/>
  <c r="EQ414" i="2"/>
  <c r="EE421" i="2"/>
  <c r="DV419" i="2"/>
  <c r="ES414" i="2"/>
  <c r="EN423" i="2"/>
  <c r="EQ417" i="2"/>
  <c r="EU419" i="2"/>
  <c r="ER417" i="2"/>
  <c r="EN419" i="2"/>
  <c r="DY414" i="2"/>
  <c r="EV412" i="2"/>
  <c r="DW423" i="2"/>
  <c r="EL417" i="2"/>
  <c r="DU419" i="2"/>
  <c r="DZ418" i="2"/>
  <c r="DZ412" i="2"/>
  <c r="EU412" i="2"/>
  <c r="EO417" i="2"/>
  <c r="EV419" i="2"/>
  <c r="EQ421" i="2"/>
  <c r="EK420" i="2"/>
  <c r="EU415" i="2"/>
  <c r="EN420" i="2"/>
  <c r="EJ419" i="2"/>
  <c r="DV414" i="2"/>
  <c r="EA419" i="2"/>
  <c r="DW412" i="2"/>
  <c r="EN414" i="2"/>
  <c r="EU423" i="2"/>
  <c r="EM412" i="2"/>
  <c r="ED415" i="2"/>
  <c r="EO414" i="2"/>
  <c r="DW414" i="2"/>
  <c r="EO416" i="2"/>
  <c r="EN411" i="2"/>
  <c r="EN424" i="2" s="1"/>
  <c r="DW417" i="2"/>
  <c r="EU421" i="2"/>
  <c r="DX416" i="2"/>
  <c r="DZ423" i="2"/>
  <c r="ES412" i="2"/>
  <c r="EB420" i="2"/>
  <c r="EK414" i="2"/>
  <c r="DW421" i="2"/>
  <c r="EU411" i="2"/>
  <c r="EU424" i="2" s="1"/>
  <c r="EQ412" i="2"/>
  <c r="EF416" i="2"/>
  <c r="EL423" i="2"/>
  <c r="EK417" i="2"/>
  <c r="ER422" i="2"/>
  <c r="EA417" i="2"/>
  <c r="DV423" i="2"/>
  <c r="ED411" i="2"/>
  <c r="ED424" i="2" s="1"/>
  <c r="DX419" i="2"/>
  <c r="EM415" i="2"/>
  <c r="EB415" i="2"/>
  <c r="EE413" i="2"/>
  <c r="EN416" i="2"/>
  <c r="EC422" i="2"/>
  <c r="EK412" i="2"/>
  <c r="EQ413" i="2"/>
  <c r="DX415" i="2"/>
  <c r="EQ422" i="2"/>
  <c r="EG414" i="2"/>
  <c r="ES418" i="2"/>
  <c r="EG412" i="2"/>
  <c r="DX418" i="2"/>
  <c r="EG411" i="2"/>
  <c r="EG424" i="2" s="1"/>
  <c r="EP419" i="2"/>
  <c r="EK422" i="2"/>
  <c r="EN413" i="2"/>
  <c r="EN417" i="2"/>
  <c r="DV415" i="2"/>
  <c r="EA415" i="2"/>
  <c r="EV423" i="2"/>
  <c r="ET421" i="2"/>
  <c r="EA421" i="2"/>
  <c r="EM411" i="2"/>
  <c r="EM424" i="2" s="1"/>
  <c r="EJ415" i="2"/>
  <c r="DV422" i="2"/>
  <c r="DZ414" i="2"/>
  <c r="EM421" i="2"/>
  <c r="EE412" i="2"/>
  <c r="EU420" i="2"/>
  <c r="DY417" i="2"/>
  <c r="DZ417" i="2"/>
  <c r="EJ414" i="2"/>
  <c r="DX417" i="2"/>
  <c r="EQ419" i="2"/>
  <c r="EJ423" i="2"/>
  <c r="EG422" i="2"/>
  <c r="EM418" i="2"/>
  <c r="EG413" i="2"/>
  <c r="ES423" i="2"/>
  <c r="DZ413" i="2"/>
  <c r="EM423" i="2"/>
  <c r="ET413" i="2"/>
  <c r="DZ421" i="2"/>
  <c r="DY421" i="2"/>
  <c r="DV420" i="2"/>
  <c r="EB419" i="2"/>
  <c r="EQ415" i="2"/>
  <c r="DZ419" i="2"/>
  <c r="ER421" i="2"/>
  <c r="EF413" i="2"/>
  <c r="EK418" i="2"/>
  <c r="EE423" i="2"/>
  <c r="EE419" i="2"/>
  <c r="EP416" i="2"/>
  <c r="EJ422" i="2"/>
  <c r="EP417" i="2"/>
  <c r="DX421" i="2"/>
  <c r="EB421" i="2"/>
  <c r="ER423" i="2"/>
  <c r="DY423" i="2"/>
  <c r="EU416" i="2"/>
  <c r="EF412" i="2"/>
  <c r="DU413" i="2"/>
  <c r="EP415" i="2"/>
  <c r="EC412" i="2"/>
  <c r="ER414" i="2"/>
  <c r="EC416" i="2"/>
  <c r="ED421" i="2"/>
  <c r="DY413" i="2"/>
  <c r="EP418" i="2"/>
  <c r="DZ420" i="2"/>
  <c r="EF421" i="2"/>
  <c r="EP413" i="2"/>
  <c r="DV412" i="2"/>
  <c r="DL247" i="2"/>
  <c r="CH247" i="2"/>
  <c r="DG244" i="2"/>
  <c r="DJ247" i="2"/>
  <c r="DH247" i="2"/>
  <c r="DK245" i="2"/>
  <c r="CG245" i="2"/>
  <c r="CQ245" i="2"/>
  <c r="DF245" i="2"/>
  <c r="DJ249" i="2"/>
  <c r="CI248" i="2"/>
  <c r="CG247" i="2"/>
  <c r="DK247" i="2"/>
  <c r="DI247" i="2"/>
  <c r="DI246" i="2"/>
  <c r="DG245" i="2"/>
  <c r="DI244" i="2"/>
  <c r="DG243" i="2"/>
  <c r="CR243" i="2"/>
  <c r="EL422" i="2"/>
  <c r="DJ250" i="2"/>
  <c r="DH249" i="2"/>
  <c r="DG249" i="2"/>
  <c r="DK246" i="2"/>
  <c r="CG246" i="2"/>
  <c r="CI243" i="2"/>
  <c r="EK419" i="2"/>
  <c r="CH249" i="2"/>
  <c r="DL249" i="2"/>
  <c r="CG248" i="2"/>
  <c r="DK248" i="2"/>
  <c r="DF247" i="2"/>
  <c r="CQ247" i="2"/>
  <c r="DF248" i="2"/>
  <c r="CQ248" i="2"/>
  <c r="CH245" i="2"/>
  <c r="DL245" i="2"/>
  <c r="CG244" i="2"/>
  <c r="DK244" i="2"/>
  <c r="DJ243" i="2"/>
  <c r="DF243" i="2"/>
  <c r="CQ243" i="2"/>
  <c r="DU411" i="2"/>
  <c r="DU424" i="2" s="1"/>
  <c r="EB411" i="2"/>
  <c r="EB424" i="2" s="1"/>
  <c r="EG415" i="2"/>
  <c r="DZ411" i="2"/>
  <c r="DZ424" i="2" s="1"/>
  <c r="ED414" i="2"/>
  <c r="EF422" i="2"/>
  <c r="EG416" i="2"/>
  <c r="EN412" i="2"/>
  <c r="EO419" i="2"/>
  <c r="EQ411" i="2"/>
  <c r="EQ424" i="2" s="1"/>
  <c r="DX422" i="2"/>
  <c r="DZ416" i="2"/>
  <c r="DL250" i="2"/>
  <c r="CH250" i="2"/>
  <c r="CI250" i="2"/>
  <c r="DI248" i="2"/>
  <c r="CH248" i="2"/>
  <c r="DL248" i="2"/>
  <c r="DJ246" i="2"/>
  <c r="DJ245" i="2"/>
  <c r="CI244" i="2"/>
  <c r="DF244" i="2"/>
  <c r="CQ244" i="2"/>
  <c r="EM417" i="2"/>
  <c r="EN415" i="2"/>
  <c r="DI249" i="2"/>
  <c r="DH243" i="2"/>
  <c r="DH250" i="2"/>
  <c r="DK250" i="2"/>
  <c r="CG250" i="2"/>
  <c r="DG248" i="2"/>
  <c r="DJ248" i="2"/>
  <c r="DL246" i="2"/>
  <c r="CH246" i="2"/>
  <c r="DI245" i="2"/>
  <c r="DL243" i="2"/>
  <c r="CH243" i="2"/>
  <c r="DH244" i="2"/>
  <c r="CI245" i="2"/>
  <c r="CQ250" i="2"/>
  <c r="DF250" i="2"/>
  <c r="DI250" i="2"/>
  <c r="CI249" i="2"/>
  <c r="DH248" i="2"/>
  <c r="DH246" i="2"/>
  <c r="DH245" i="2"/>
  <c r="CH244" i="2"/>
  <c r="DL244" i="2"/>
  <c r="DI243" i="2"/>
  <c r="EO418" i="2"/>
  <c r="ER418" i="2"/>
  <c r="DY419" i="2"/>
  <c r="CQ249" i="2"/>
  <c r="DF249" i="2"/>
  <c r="DG250" i="2"/>
  <c r="CG249" i="2"/>
  <c r="DK249" i="2"/>
  <c r="DG247" i="2"/>
  <c r="DF246" i="2"/>
  <c r="CQ246" i="2"/>
  <c r="DG246" i="2"/>
  <c r="DJ244" i="2"/>
  <c r="CG243" i="2"/>
  <c r="DK243" i="2"/>
  <c r="ES417" i="2"/>
  <c r="ET412" i="2"/>
  <c r="ES421" i="2"/>
  <c r="ET420" i="2"/>
  <c r="ET415" i="2"/>
  <c r="EF411" i="2"/>
  <c r="EF424" i="2" s="1"/>
  <c r="EG417" i="2"/>
  <c r="EJ417" i="2"/>
  <c r="EF419" i="2"/>
  <c r="EA416" i="2"/>
  <c r="DY412" i="2"/>
  <c r="DX420" i="2"/>
  <c r="EA418" i="2"/>
  <c r="ET417" i="2"/>
  <c r="EC413" i="2"/>
  <c r="EN422" i="2"/>
  <c r="ED416" i="2"/>
  <c r="DW415" i="2"/>
  <c r="EO421" i="2"/>
  <c r="EJ411" i="2"/>
  <c r="EJ424" i="2" s="1"/>
  <c r="EC418" i="2"/>
  <c r="EJ421" i="2"/>
  <c r="DV416" i="2"/>
  <c r="ET423" i="2"/>
  <c r="EQ423" i="2"/>
  <c r="ET411" i="2"/>
  <c r="ET424" i="2" s="1"/>
  <c r="EV421" i="2"/>
  <c r="EM413" i="2"/>
  <c r="EA411" i="2"/>
  <c r="EA424" i="2" s="1"/>
  <c r="EC415" i="2"/>
  <c r="EV422" i="2"/>
  <c r="EG420" i="2"/>
  <c r="DW413" i="2"/>
  <c r="ET422" i="2"/>
  <c r="EP422" i="2"/>
  <c r="ET414" i="2"/>
  <c r="DU423" i="2"/>
  <c r="DX413" i="2"/>
  <c r="EO415" i="2"/>
  <c r="ES415" i="2"/>
  <c r="DU415" i="2"/>
  <c r="DU421" i="2"/>
  <c r="EV414" i="2"/>
  <c r="EJ413" i="2"/>
  <c r="DX411" i="2"/>
  <c r="DX424" i="2" s="1"/>
  <c r="EU418" i="2"/>
  <c r="EO420" i="2"/>
  <c r="EQ420" i="2"/>
  <c r="EL418" i="2"/>
  <c r="EE415" i="2"/>
  <c r="DW416" i="2"/>
  <c r="EU414" i="2"/>
  <c r="DU414" i="2"/>
  <c r="EK416" i="2"/>
  <c r="DV417" i="2"/>
  <c r="EK423" i="2"/>
  <c r="EK415" i="2"/>
  <c r="EB412" i="2"/>
  <c r="ES413" i="2"/>
  <c r="EK411" i="2"/>
  <c r="EK424" i="2" s="1"/>
  <c r="EG419" i="2"/>
  <c r="EQ416" i="2"/>
  <c r="EC420" i="2"/>
  <c r="ES422" i="2"/>
  <c r="ER416" i="2"/>
  <c r="ED419" i="2"/>
  <c r="EU413" i="2"/>
  <c r="EA413" i="2"/>
  <c r="ED418" i="2"/>
  <c r="ER415" i="2"/>
  <c r="EK421" i="2"/>
  <c r="EP421" i="2"/>
  <c r="DY420" i="2"/>
  <c r="EO411" i="2"/>
  <c r="EO424" i="2" s="1"/>
  <c r="DU412" i="2"/>
  <c r="DV411" i="2"/>
  <c r="DV424" i="2" s="1"/>
  <c r="EN421" i="2"/>
  <c r="EC411" i="2"/>
  <c r="EC424" i="2" s="1"/>
  <c r="EA414" i="2"/>
  <c r="EA420" i="2"/>
  <c r="ES416" i="2"/>
  <c r="EB418" i="2"/>
  <c r="DU420" i="2"/>
  <c r="EL416" i="2"/>
  <c r="ER413" i="2"/>
  <c r="ER411" i="2"/>
  <c r="ER424" i="2" s="1"/>
  <c r="DU416" i="2"/>
  <c r="EO413" i="2"/>
  <c r="EF414" i="2"/>
  <c r="DW411" i="2"/>
  <c r="DW424" i="2" s="1"/>
  <c r="EL413" i="2"/>
  <c r="DX414" i="2"/>
  <c r="DX423" i="2"/>
  <c r="EB414" i="2"/>
  <c r="EV417" i="2"/>
  <c r="EO422" i="2"/>
  <c r="EJ416" i="2"/>
  <c r="DU418" i="2"/>
  <c r="EJ412" i="2"/>
  <c r="DY422" i="2"/>
  <c r="EE417" i="2"/>
  <c r="EF420" i="2"/>
  <c r="EU422" i="2"/>
  <c r="EE416" i="2"/>
  <c r="EV411" i="2"/>
  <c r="EV424" i="2" s="1"/>
  <c r="EO412" i="2"/>
  <c r="DY415" i="2"/>
  <c r="EL420" i="2"/>
  <c r="DZ415" i="2"/>
  <c r="EC421" i="2"/>
  <c r="ES419" i="2"/>
  <c r="EJ420" i="2"/>
  <c r="EL414" i="2"/>
  <c r="EL412" i="2"/>
  <c r="DW422" i="2"/>
  <c r="DV421" i="2"/>
  <c r="DV413" i="2"/>
  <c r="EA423" i="2"/>
  <c r="EG423" i="2"/>
  <c r="DW418" i="2"/>
  <c r="EC414" i="2"/>
  <c r="EA422" i="2"/>
  <c r="EL415" i="2"/>
  <c r="DV418" i="2"/>
  <c r="ER419" i="2"/>
  <c r="ET419" i="2"/>
  <c r="EM420" i="2"/>
  <c r="EE422" i="2"/>
  <c r="ET416" i="2"/>
  <c r="EF423" i="2"/>
  <c r="ER412" i="2"/>
  <c r="ET418" i="2"/>
  <c r="EP423" i="2"/>
  <c r="EU417" i="2"/>
  <c r="EF415" i="2"/>
  <c r="V380" i="2"/>
  <c r="V395" i="2" s="1"/>
  <c r="V410" i="2" s="1"/>
  <c r="V426" i="2" s="1"/>
  <c r="V442" i="2" s="1"/>
  <c r="AK364" i="2"/>
  <c r="BL230" i="2"/>
  <c r="BL245" i="2" s="1"/>
  <c r="BL260" i="2" s="1"/>
  <c r="BL275" i="2" s="1"/>
  <c r="BL290" i="2" s="1"/>
  <c r="BL305" i="2" s="1"/>
  <c r="BL320" i="2" s="1"/>
  <c r="BL335" i="2" s="1"/>
  <c r="AJ129" i="2"/>
  <c r="S144" i="2"/>
  <c r="AO137" i="2"/>
  <c r="X152" i="2"/>
  <c r="X167" i="2" s="1"/>
  <c r="X182" i="2" s="1"/>
  <c r="X197" i="2" s="1"/>
  <c r="X212" i="2" s="1"/>
  <c r="CA230" i="2"/>
  <c r="CA245" i="2" s="1"/>
  <c r="CA260" i="2" s="1"/>
  <c r="CA275" i="2" s="1"/>
  <c r="CA290" i="2" s="1"/>
  <c r="CA305" i="2" s="1"/>
  <c r="CA320" i="2" s="1"/>
  <c r="CA335" i="2" s="1"/>
  <c r="H19" i="1"/>
  <c r="H39" i="1" s="1"/>
  <c r="H80" i="1" s="1"/>
  <c r="H100" i="1" s="1"/>
  <c r="H37" i="2"/>
  <c r="BM364" i="2"/>
  <c r="CB364" i="2" s="1"/>
  <c r="AX380" i="2"/>
  <c r="S158" i="2"/>
  <c r="S173" i="2" s="1"/>
  <c r="S188" i="2" s="1"/>
  <c r="S203" i="2" s="1"/>
  <c r="S218" i="2" s="1"/>
  <c r="AJ143" i="2"/>
  <c r="S40" i="2"/>
  <c r="S26" i="2"/>
  <c r="S55" i="2"/>
  <c r="S70" i="2" s="1"/>
  <c r="S85" i="2" s="1"/>
  <c r="S100" i="2" s="1"/>
  <c r="S115" i="2" s="1"/>
  <c r="S130" i="2" s="1"/>
  <c r="B29" i="2"/>
  <c r="Y137" i="2"/>
  <c r="AP122" i="2"/>
  <c r="BL381" i="2"/>
  <c r="CA381" i="2" s="1"/>
  <c r="CP381" i="2" s="1"/>
  <c r="AW396" i="2"/>
  <c r="CA216" i="2"/>
  <c r="DE216" i="2" s="1"/>
  <c r="DE231" i="2" s="1"/>
  <c r="DE246" i="2" s="1"/>
  <c r="DE261" i="2" s="1"/>
  <c r="DE276" i="2" s="1"/>
  <c r="DE291" i="2" s="1"/>
  <c r="DE306" i="2" s="1"/>
  <c r="DE321" i="2" s="1"/>
  <c r="DE336" i="2" s="1"/>
  <c r="BL216" i="2"/>
  <c r="CP216" i="2" s="1"/>
  <c r="CP231" i="2" s="1"/>
  <c r="CP246" i="2" s="1"/>
  <c r="CP261" i="2" s="1"/>
  <c r="CP276" i="2" s="1"/>
  <c r="CP291" i="2" s="1"/>
  <c r="CP306" i="2" s="1"/>
  <c r="CP321" i="2" s="1"/>
  <c r="CP336" i="2" s="1"/>
  <c r="AW231" i="2"/>
  <c r="AW246" i="2" s="1"/>
  <c r="AW261" i="2" s="1"/>
  <c r="AW276" i="2" s="1"/>
  <c r="AW291" i="2" s="1"/>
  <c r="AW306" i="2" s="1"/>
  <c r="AW321" i="2" s="1"/>
  <c r="AW336" i="2" s="1"/>
  <c r="S232" i="2"/>
  <c r="S247" i="2" s="1"/>
  <c r="S262" i="2" s="1"/>
  <c r="S277" i="2" s="1"/>
  <c r="S292" i="2" s="1"/>
  <c r="S307" i="2" s="1"/>
  <c r="S322" i="2" s="1"/>
  <c r="S337" i="2" s="1"/>
  <c r="S353" i="2" s="1"/>
  <c r="S369" i="2" s="1"/>
  <c r="AW217" i="2"/>
  <c r="AH217" i="2"/>
  <c r="AH232" i="2" s="1"/>
  <c r="AH247" i="2" s="1"/>
  <c r="AH262" i="2" s="1"/>
  <c r="AH277" i="2" s="1"/>
  <c r="AH292" i="2" s="1"/>
  <c r="AH307" i="2" s="1"/>
  <c r="AH322" i="2" s="1"/>
  <c r="AH337" i="2" s="1"/>
  <c r="W227" i="2"/>
  <c r="W242" i="2" s="1"/>
  <c r="W257" i="2" s="1"/>
  <c r="W272" i="2" s="1"/>
  <c r="W287" i="2" s="1"/>
  <c r="W302" i="2" s="1"/>
  <c r="W317" i="2" s="1"/>
  <c r="W332" i="2" s="1"/>
  <c r="W348" i="2" s="1"/>
  <c r="W364" i="2" s="1"/>
  <c r="BA212" i="2"/>
  <c r="AL212" i="2"/>
  <c r="AL227" i="2" s="1"/>
  <c r="AL242" i="2" s="1"/>
  <c r="AL257" i="2" s="1"/>
  <c r="AL272" i="2" s="1"/>
  <c r="AL287" i="2" s="1"/>
  <c r="AL302" i="2" s="1"/>
  <c r="AL317" i="2" s="1"/>
  <c r="AL332" i="2" s="1"/>
  <c r="AJ380" i="2"/>
  <c r="AJ395" i="2" s="1"/>
  <c r="AJ410" i="2" s="1"/>
  <c r="AY364" i="2"/>
  <c r="BN227" i="2"/>
  <c r="BN242" i="2" s="1"/>
  <c r="BN257" i="2" s="1"/>
  <c r="BN272" i="2" s="1"/>
  <c r="BN287" i="2" s="1"/>
  <c r="BN302" i="2" s="1"/>
  <c r="BN317" i="2" s="1"/>
  <c r="BN332" i="2" s="1"/>
  <c r="AH383" i="2"/>
  <c r="AH398" i="2" s="1"/>
  <c r="AH413" i="2" s="1"/>
  <c r="AW367" i="2"/>
  <c r="Z47" i="2"/>
  <c r="Z62" i="2" s="1"/>
  <c r="Z77" i="2" s="1"/>
  <c r="Z92" i="2" s="1"/>
  <c r="Z107" i="2" s="1"/>
  <c r="Z122" i="2" s="1"/>
  <c r="I21" i="2"/>
  <c r="CC227" i="2"/>
  <c r="CC242" i="2" s="1"/>
  <c r="CC257" i="2" s="1"/>
  <c r="CC272" i="2" s="1"/>
  <c r="CC287" i="2" s="1"/>
  <c r="CC302" i="2" s="1"/>
  <c r="CC317" i="2" s="1"/>
  <c r="CC332" i="2" s="1"/>
  <c r="S384" i="2"/>
  <c r="S399" i="2" s="1"/>
  <c r="S414" i="2" s="1"/>
  <c r="S430" i="2" s="1"/>
  <c r="S446" i="2" s="1"/>
  <c r="AH368" i="2"/>
  <c r="AB2" i="2"/>
  <c r="AA17" i="2"/>
  <c r="AA32" i="2"/>
  <c r="CD212" i="2"/>
  <c r="DH212" i="2" s="1"/>
  <c r="DH227" i="2" s="1"/>
  <c r="DH242" i="2" s="1"/>
  <c r="DH257" i="2" s="1"/>
  <c r="DH272" i="2" s="1"/>
  <c r="DH287" i="2" s="1"/>
  <c r="DH302" i="2" s="1"/>
  <c r="DH317" i="2" s="1"/>
  <c r="DH332" i="2" s="1"/>
  <c r="AZ227" i="2"/>
  <c r="AZ242" i="2" s="1"/>
  <c r="AZ257" i="2" s="1"/>
  <c r="AZ272" i="2" s="1"/>
  <c r="AZ287" i="2" s="1"/>
  <c r="AZ302" i="2" s="1"/>
  <c r="AZ317" i="2" s="1"/>
  <c r="AZ332" i="2" s="1"/>
  <c r="BO212" i="2"/>
  <c r="CS212" i="2" s="1"/>
  <c r="AI39" i="1"/>
  <c r="AI59" i="1" s="1"/>
  <c r="G59" i="1"/>
  <c r="B26" i="1"/>
  <c r="B46" i="1" s="1"/>
  <c r="B87" i="1" s="1"/>
  <c r="B107" i="1" s="1"/>
  <c r="B44" i="2"/>
  <c r="AD45" i="1"/>
  <c r="AD65" i="1" s="1"/>
  <c r="B65" i="1"/>
  <c r="BL366" i="2"/>
  <c r="CA366" i="2" s="1"/>
  <c r="AW382" i="2"/>
  <c r="AM250" i="2"/>
  <c r="BQ250" i="2"/>
  <c r="BB250" i="2"/>
  <c r="X250" i="2"/>
  <c r="X70" i="2"/>
  <c r="CF250" i="2"/>
  <c r="Z249" i="2"/>
  <c r="BD249" i="2"/>
  <c r="AO249" i="2"/>
  <c r="BS249" i="2"/>
  <c r="Z69" i="2"/>
  <c r="AM244" i="2"/>
  <c r="BQ244" i="2"/>
  <c r="X64" i="2"/>
  <c r="X79" i="2" s="1"/>
  <c r="X244" i="2"/>
  <c r="CF244" i="2"/>
  <c r="BB244" i="2"/>
  <c r="V64" i="2"/>
  <c r="V79" i="2" s="1"/>
  <c r="V244" i="2"/>
  <c r="AZ244" i="2"/>
  <c r="CD244" i="2"/>
  <c r="BO244" i="2"/>
  <c r="AK244" i="2"/>
  <c r="AJ243" i="2"/>
  <c r="BN243" i="2"/>
  <c r="U63" i="2"/>
  <c r="CC243" i="2"/>
  <c r="U243" i="2"/>
  <c r="AY243" i="2"/>
  <c r="T97" i="2"/>
  <c r="U52" i="2"/>
  <c r="V97" i="2"/>
  <c r="W52" i="2"/>
  <c r="U95" i="2"/>
  <c r="V50" i="2"/>
  <c r="U50" i="2"/>
  <c r="T95" i="2"/>
  <c r="Y94" i="2"/>
  <c r="Z49" i="2"/>
  <c r="AM247" i="2"/>
  <c r="X67" i="2"/>
  <c r="X82" i="2" s="1"/>
  <c r="BB247" i="2"/>
  <c r="BQ247" i="2"/>
  <c r="CF247" i="2"/>
  <c r="X247" i="2"/>
  <c r="AP249" i="2"/>
  <c r="BT249" i="2"/>
  <c r="AA249" i="2"/>
  <c r="BE249" i="2"/>
  <c r="DM249" i="2"/>
  <c r="AA69" i="2"/>
  <c r="Y246" i="2"/>
  <c r="BC246" i="2"/>
  <c r="BR246" i="2"/>
  <c r="AN246" i="2"/>
  <c r="Y66" i="2"/>
  <c r="Y64" i="2"/>
  <c r="Y79" i="2" s="1"/>
  <c r="Y244" i="2"/>
  <c r="BC244" i="2"/>
  <c r="AN244" i="2"/>
  <c r="BR244" i="2"/>
  <c r="T63" i="2"/>
  <c r="AI63" i="2" s="1"/>
  <c r="T243" i="2"/>
  <c r="AX243" i="2"/>
  <c r="CB243" i="2"/>
  <c r="BM243" i="2"/>
  <c r="AI243" i="2"/>
  <c r="V99" i="2"/>
  <c r="W54" i="2"/>
  <c r="W97" i="2"/>
  <c r="X52" i="2"/>
  <c r="Z96" i="2"/>
  <c r="AA50" i="2"/>
  <c r="Z95" i="2"/>
  <c r="X49" i="2"/>
  <c r="W94" i="2"/>
  <c r="T50" i="2"/>
  <c r="Z48" i="2"/>
  <c r="Z93" i="2"/>
  <c r="AN249" i="2"/>
  <c r="BR249" i="2"/>
  <c r="Y249" i="2"/>
  <c r="BC249" i="2"/>
  <c r="Y69" i="2"/>
  <c r="AO247" i="2"/>
  <c r="BS247" i="2"/>
  <c r="Z247" i="2"/>
  <c r="BD247" i="2"/>
  <c r="Z67" i="2"/>
  <c r="Z82" i="2" s="1"/>
  <c r="AO246" i="2"/>
  <c r="BS246" i="2"/>
  <c r="Z66" i="2"/>
  <c r="Z81" i="2" s="1"/>
  <c r="BD246" i="2"/>
  <c r="Z246" i="2"/>
  <c r="W246" i="2"/>
  <c r="BA246" i="2"/>
  <c r="CE246" i="2"/>
  <c r="BP246" i="2"/>
  <c r="AL246" i="2"/>
  <c r="W66" i="2"/>
  <c r="W81" i="2" s="1"/>
  <c r="AJ244" i="2"/>
  <c r="BN244" i="2"/>
  <c r="U244" i="2"/>
  <c r="CC244" i="2"/>
  <c r="U64" i="2"/>
  <c r="AY244" i="2"/>
  <c r="AL243" i="2"/>
  <c r="BP243" i="2"/>
  <c r="W63" i="2"/>
  <c r="BA243" i="2"/>
  <c r="W243" i="2"/>
  <c r="CE243" i="2"/>
  <c r="AN1" i="9"/>
  <c r="AL1" i="9"/>
  <c r="Z53" i="2"/>
  <c r="Y98" i="2"/>
  <c r="Z54" i="2"/>
  <c r="U98" i="2"/>
  <c r="V53" i="2"/>
  <c r="X98" i="2"/>
  <c r="Y53" i="2"/>
  <c r="Y96" i="2"/>
  <c r="Z51" i="2"/>
  <c r="Y97" i="2"/>
  <c r="Z52" i="2"/>
  <c r="V52" i="2"/>
  <c r="U97" i="2"/>
  <c r="Z50" i="2"/>
  <c r="Y95" i="2"/>
  <c r="W49" i="2"/>
  <c r="V94" i="2"/>
  <c r="V49" i="2"/>
  <c r="U94" i="2"/>
  <c r="X93" i="2"/>
  <c r="X48" i="2"/>
  <c r="AL249" i="2"/>
  <c r="BP249" i="2"/>
  <c r="W249" i="2"/>
  <c r="BA249" i="2"/>
  <c r="CE249" i="2"/>
  <c r="W69" i="2"/>
  <c r="W84" i="2" s="1"/>
  <c r="Z248" i="2"/>
  <c r="BD248" i="2"/>
  <c r="AO248" i="2"/>
  <c r="Z68" i="2"/>
  <c r="Z83" i="2" s="1"/>
  <c r="BS248" i="2"/>
  <c r="AK247" i="2"/>
  <c r="BO247" i="2"/>
  <c r="V67" i="2"/>
  <c r="V82" i="2" s="1"/>
  <c r="V247" i="2"/>
  <c r="CD247" i="2"/>
  <c r="AZ247" i="2"/>
  <c r="AK246" i="2"/>
  <c r="BO246" i="2"/>
  <c r="V246" i="2"/>
  <c r="V66" i="2"/>
  <c r="V81" i="2" s="1"/>
  <c r="AZ246" i="2"/>
  <c r="CD246" i="2"/>
  <c r="AO245" i="2"/>
  <c r="BS245" i="2"/>
  <c r="Z245" i="2"/>
  <c r="BD245" i="2"/>
  <c r="Z65" i="2"/>
  <c r="AA64" i="2"/>
  <c r="AP64" i="2" s="1"/>
  <c r="AA244" i="2"/>
  <c r="BE244" i="2"/>
  <c r="DM244" i="2"/>
  <c r="AP244" i="2"/>
  <c r="BT244" i="2"/>
  <c r="T65" i="2"/>
  <c r="T80" i="2" s="1"/>
  <c r="AI245" i="2"/>
  <c r="AX245" i="2"/>
  <c r="BM245" i="2"/>
  <c r="CB245" i="2"/>
  <c r="T245" i="2"/>
  <c r="X99" i="2"/>
  <c r="T53" i="2"/>
  <c r="Z97" i="2"/>
  <c r="W96" i="2"/>
  <c r="X51" i="2"/>
  <c r="T52" i="2"/>
  <c r="Y93" i="2"/>
  <c r="Y48" i="2"/>
  <c r="V48" i="2"/>
  <c r="V93" i="2"/>
  <c r="AA70" i="2"/>
  <c r="AP70" i="2" s="1"/>
  <c r="AA250" i="2"/>
  <c r="BE250" i="2"/>
  <c r="DM250" i="2"/>
  <c r="BT250" i="2"/>
  <c r="AP250" i="2"/>
  <c r="AP248" i="2"/>
  <c r="BT248" i="2"/>
  <c r="DM248" i="2"/>
  <c r="AA68" i="2"/>
  <c r="AA83" i="2" s="1"/>
  <c r="BE248" i="2"/>
  <c r="AA248" i="2"/>
  <c r="AJ249" i="2"/>
  <c r="BN249" i="2"/>
  <c r="U249" i="2"/>
  <c r="AY249" i="2"/>
  <c r="CC249" i="2"/>
  <c r="U69" i="2"/>
  <c r="U84" i="2" s="1"/>
  <c r="X248" i="2"/>
  <c r="BB248" i="2"/>
  <c r="CF248" i="2"/>
  <c r="X68" i="2"/>
  <c r="X83" i="2" s="1"/>
  <c r="AM248" i="2"/>
  <c r="BQ248" i="2"/>
  <c r="W67" i="2"/>
  <c r="W82" i="2" s="1"/>
  <c r="W247" i="2"/>
  <c r="BA247" i="2"/>
  <c r="CE247" i="2"/>
  <c r="BP247" i="2"/>
  <c r="AL247" i="2"/>
  <c r="AI246" i="2"/>
  <c r="BM246" i="2"/>
  <c r="T246" i="2"/>
  <c r="AX246" i="2"/>
  <c r="T66" i="2"/>
  <c r="T81" i="2" s="1"/>
  <c r="CB246" i="2"/>
  <c r="X65" i="2"/>
  <c r="AM65" i="2" s="1"/>
  <c r="AM245" i="2"/>
  <c r="BQ245" i="2"/>
  <c r="BB245" i="2"/>
  <c r="X245" i="2"/>
  <c r="CF245" i="2"/>
  <c r="AA65" i="2"/>
  <c r="AA80" i="2" s="1"/>
  <c r="AA245" i="2"/>
  <c r="BE245" i="2"/>
  <c r="DM245" i="2"/>
  <c r="BT245" i="2"/>
  <c r="AP245" i="2"/>
  <c r="AO243" i="2"/>
  <c r="BS243" i="2"/>
  <c r="Z63" i="2"/>
  <c r="Z78" i="2" s="1"/>
  <c r="Z243" i="2"/>
  <c r="BD243" i="2"/>
  <c r="W244" i="2"/>
  <c r="BA244" i="2"/>
  <c r="CE244" i="2"/>
  <c r="W64" i="2"/>
  <c r="W79" i="2" s="1"/>
  <c r="AL244" i="2"/>
  <c r="BP244" i="2"/>
  <c r="V98" i="2"/>
  <c r="W53" i="2"/>
  <c r="Y52" i="2"/>
  <c r="X97" i="2"/>
  <c r="U51" i="2"/>
  <c r="T96" i="2"/>
  <c r="X94" i="2"/>
  <c r="Y49" i="2"/>
  <c r="R339" i="9"/>
  <c r="AK250" i="2"/>
  <c r="BO250" i="2"/>
  <c r="V70" i="2"/>
  <c r="CD250" i="2"/>
  <c r="V250" i="2"/>
  <c r="AZ250" i="2"/>
  <c r="V249" i="2"/>
  <c r="AZ249" i="2"/>
  <c r="CD249" i="2"/>
  <c r="AK249" i="2"/>
  <c r="BO249" i="2"/>
  <c r="V69" i="2"/>
  <c r="V84" i="2" s="1"/>
  <c r="Y70" i="2"/>
  <c r="AN70" i="2" s="1"/>
  <c r="Y250" i="2"/>
  <c r="BC250" i="2"/>
  <c r="BR250" i="2"/>
  <c r="AN250" i="2"/>
  <c r="AN248" i="2"/>
  <c r="BR248" i="2"/>
  <c r="Y248" i="2"/>
  <c r="Y68" i="2"/>
  <c r="Y83" i="2" s="1"/>
  <c r="BC248" i="2"/>
  <c r="V68" i="2"/>
  <c r="V83" i="2" s="1"/>
  <c r="V248" i="2"/>
  <c r="AZ248" i="2"/>
  <c r="CD248" i="2"/>
  <c r="BO248" i="2"/>
  <c r="AK248" i="2"/>
  <c r="T68" i="2"/>
  <c r="T83" i="2" s="1"/>
  <c r="BM248" i="2"/>
  <c r="CB248" i="2"/>
  <c r="T248" i="2"/>
  <c r="AX248" i="2"/>
  <c r="AI248" i="2"/>
  <c r="AL245" i="2"/>
  <c r="CE245" i="2"/>
  <c r="BA245" i="2"/>
  <c r="W65" i="2"/>
  <c r="W80" i="2" s="1"/>
  <c r="W245" i="2"/>
  <c r="BP245" i="2"/>
  <c r="Y65" i="2"/>
  <c r="AN65" i="2" s="1"/>
  <c r="Y245" i="2"/>
  <c r="BC245" i="2"/>
  <c r="AN245" i="2"/>
  <c r="BR245" i="2"/>
  <c r="BC243" i="2"/>
  <c r="Y63" i="2"/>
  <c r="Y78" i="2" s="1"/>
  <c r="Y243" i="2"/>
  <c r="BR243" i="2"/>
  <c r="AN243" i="2"/>
  <c r="U54" i="2"/>
  <c r="X54" i="2"/>
  <c r="W99" i="2"/>
  <c r="Y51" i="2"/>
  <c r="X96" i="2"/>
  <c r="U53" i="2"/>
  <c r="T98" i="2"/>
  <c r="U96" i="2"/>
  <c r="V51" i="2"/>
  <c r="W95" i="2"/>
  <c r="X50" i="2"/>
  <c r="W93" i="2"/>
  <c r="W48" i="2"/>
  <c r="AI250" i="2"/>
  <c r="BM250" i="2"/>
  <c r="CB250" i="2"/>
  <c r="AX250" i="2"/>
  <c r="T250" i="2"/>
  <c r="T70" i="2"/>
  <c r="W70" i="2"/>
  <c r="AL70" i="2" s="1"/>
  <c r="W250" i="2"/>
  <c r="BA250" i="2"/>
  <c r="CE250" i="2"/>
  <c r="BP250" i="2"/>
  <c r="AL250" i="2"/>
  <c r="AL248" i="2"/>
  <c r="BP248" i="2"/>
  <c r="W248" i="2"/>
  <c r="CE248" i="2"/>
  <c r="W68" i="2"/>
  <c r="W83" i="2" s="1"/>
  <c r="BA248" i="2"/>
  <c r="Y247" i="2"/>
  <c r="BC247" i="2"/>
  <c r="AN247" i="2"/>
  <c r="BR247" i="2"/>
  <c r="Y67" i="2"/>
  <c r="Y82" i="2" s="1"/>
  <c r="U67" i="2"/>
  <c r="U82" i="2" s="1"/>
  <c r="U247" i="2"/>
  <c r="AY247" i="2"/>
  <c r="CC247" i="2"/>
  <c r="BN247" i="2"/>
  <c r="AJ247" i="2"/>
  <c r="AM246" i="2"/>
  <c r="BQ246" i="2"/>
  <c r="X66" i="2"/>
  <c r="X81" i="2" s="1"/>
  <c r="CF246" i="2"/>
  <c r="BB246" i="2"/>
  <c r="X246" i="2"/>
  <c r="V65" i="2"/>
  <c r="V80" i="2" s="1"/>
  <c r="AK245" i="2"/>
  <c r="AZ245" i="2"/>
  <c r="V245" i="2"/>
  <c r="BO245" i="2"/>
  <c r="CD245" i="2"/>
  <c r="X63" i="2"/>
  <c r="X78" i="2" s="1"/>
  <c r="X243" i="2"/>
  <c r="BB243" i="2"/>
  <c r="CF243" i="2"/>
  <c r="BQ243" i="2"/>
  <c r="AM243" i="2"/>
  <c r="V63" i="2"/>
  <c r="V78" i="2" s="1"/>
  <c r="V243" i="2"/>
  <c r="AZ243" i="2"/>
  <c r="CD243" i="2"/>
  <c r="BO243" i="2"/>
  <c r="AK243" i="2"/>
  <c r="W98" i="2"/>
  <c r="X53" i="2"/>
  <c r="Z99" i="2"/>
  <c r="AA54" i="2"/>
  <c r="V96" i="2"/>
  <c r="W51" i="2"/>
  <c r="U48" i="2"/>
  <c r="U93" i="2"/>
  <c r="AF63" i="9"/>
  <c r="U73" i="9"/>
  <c r="Y66" i="9"/>
  <c r="Z64" i="9"/>
  <c r="V72" i="9"/>
  <c r="V67" i="9"/>
  <c r="AA66" i="9"/>
  <c r="W64" i="9"/>
  <c r="AD66" i="9"/>
  <c r="AB66" i="9"/>
  <c r="V64" i="9"/>
  <c r="U65" i="9"/>
  <c r="X65" i="9"/>
  <c r="U64" i="9"/>
  <c r="AC65" i="9"/>
  <c r="X64" i="9"/>
  <c r="AA69" i="9"/>
  <c r="V69" i="9"/>
  <c r="Z67" i="9"/>
  <c r="X68" i="9"/>
  <c r="X72" i="9"/>
  <c r="U72" i="9"/>
  <c r="Y68" i="9"/>
  <c r="X69" i="9"/>
  <c r="W68" i="9"/>
  <c r="X67" i="9"/>
  <c r="AB64" i="9"/>
  <c r="W69" i="9"/>
  <c r="AC63" i="9"/>
  <c r="Y64" i="9"/>
  <c r="U69" i="9"/>
  <c r="Z65" i="9"/>
  <c r="AF64" i="9"/>
  <c r="Y71" i="9"/>
  <c r="U74" i="9"/>
  <c r="AA63" i="9"/>
  <c r="V74" i="9"/>
  <c r="V73" i="9"/>
  <c r="Z70" i="9"/>
  <c r="U63" i="9"/>
  <c r="X71" i="9"/>
  <c r="Y67" i="9"/>
  <c r="Z68" i="9"/>
  <c r="U70" i="9"/>
  <c r="AE64" i="9"/>
  <c r="W63" i="9"/>
  <c r="U68" i="9"/>
  <c r="AB65" i="9"/>
  <c r="AD63" i="9"/>
  <c r="U75" i="9"/>
  <c r="V68" i="9"/>
  <c r="AB63" i="9"/>
  <c r="AE63" i="9"/>
  <c r="W73" i="9"/>
  <c r="AA65" i="9"/>
  <c r="W71" i="9"/>
  <c r="X66" i="9"/>
  <c r="AA67" i="9"/>
  <c r="Y63" i="9"/>
  <c r="AB67" i="9"/>
  <c r="AE65" i="9"/>
  <c r="U71" i="9"/>
  <c r="V71" i="9"/>
  <c r="X63" i="9"/>
  <c r="AG63" i="9"/>
  <c r="W70" i="9"/>
  <c r="Z63" i="9"/>
  <c r="V70" i="9"/>
  <c r="W66" i="9"/>
  <c r="V63" i="9"/>
  <c r="Y65" i="9"/>
  <c r="AC64" i="9"/>
  <c r="AD64" i="9"/>
  <c r="Z66" i="9"/>
  <c r="Y69" i="9"/>
  <c r="X70" i="9"/>
  <c r="W72" i="9"/>
  <c r="U67" i="9"/>
  <c r="Y70" i="9"/>
  <c r="V65" i="9"/>
  <c r="AC66" i="9"/>
  <c r="Z69" i="9"/>
  <c r="AB68" i="9"/>
  <c r="U66" i="9"/>
  <c r="AD65" i="9"/>
  <c r="AC67" i="9"/>
  <c r="W67" i="9"/>
  <c r="W65" i="9"/>
  <c r="AA68" i="9"/>
  <c r="V66" i="9"/>
  <c r="AA64" i="9"/>
  <c r="AO250" i="2"/>
  <c r="BS250" i="2"/>
  <c r="BD250" i="2"/>
  <c r="Z250" i="2"/>
  <c r="Z70" i="2"/>
  <c r="AO70" i="2" s="1"/>
  <c r="T249" i="2"/>
  <c r="AX249" i="2"/>
  <c r="CB249" i="2"/>
  <c r="AI249" i="2"/>
  <c r="BM249" i="2"/>
  <c r="T69" i="2"/>
  <c r="X249" i="2"/>
  <c r="BB249" i="2"/>
  <c r="CF249" i="2"/>
  <c r="AM249" i="2"/>
  <c r="BQ249" i="2"/>
  <c r="X69" i="2"/>
  <c r="X84" i="2" s="1"/>
  <c r="U70" i="2"/>
  <c r="AJ70" i="2" s="1"/>
  <c r="U250" i="2"/>
  <c r="AY250" i="2"/>
  <c r="CC250" i="2"/>
  <c r="BN250" i="2"/>
  <c r="AJ250" i="2"/>
  <c r="AJ248" i="2"/>
  <c r="BN248" i="2"/>
  <c r="U248" i="2"/>
  <c r="AY248" i="2"/>
  <c r="CC248" i="2"/>
  <c r="U68" i="2"/>
  <c r="U83" i="2" s="1"/>
  <c r="AI247" i="2"/>
  <c r="BM247" i="2"/>
  <c r="T67" i="2"/>
  <c r="T82" i="2" s="1"/>
  <c r="AX247" i="2"/>
  <c r="T247" i="2"/>
  <c r="CB247" i="2"/>
  <c r="AJ246" i="2"/>
  <c r="AY246" i="2"/>
  <c r="U66" i="2"/>
  <c r="U81" i="2" s="1"/>
  <c r="U246" i="2"/>
  <c r="BN246" i="2"/>
  <c r="CC246" i="2"/>
  <c r="AY245" i="2"/>
  <c r="U65" i="2"/>
  <c r="U80" i="2" s="1"/>
  <c r="AJ245" i="2"/>
  <c r="BN245" i="2"/>
  <c r="CC245" i="2"/>
  <c r="U245" i="2"/>
  <c r="AO244" i="2"/>
  <c r="BS244" i="2"/>
  <c r="Z64" i="2"/>
  <c r="Z79" i="2" s="1"/>
  <c r="BD244" i="2"/>
  <c r="Z244" i="2"/>
  <c r="T64" i="2"/>
  <c r="T79" i="2" s="1"/>
  <c r="T244" i="2"/>
  <c r="AX244" i="2"/>
  <c r="CB244" i="2"/>
  <c r="AI244" i="2"/>
  <c r="BM244" i="2"/>
  <c r="AA63" i="2"/>
  <c r="AA78" i="2" s="1"/>
  <c r="BT243" i="2"/>
  <c r="BE243" i="2"/>
  <c r="AP243" i="2"/>
  <c r="DM243" i="2"/>
  <c r="AA243" i="2"/>
  <c r="U99" i="2"/>
  <c r="V54" i="2"/>
  <c r="X95" i="2"/>
  <c r="Y50" i="2"/>
  <c r="V95" i="2"/>
  <c r="W50" i="2"/>
  <c r="T51" i="2"/>
  <c r="Z94" i="2"/>
  <c r="T94" i="2"/>
  <c r="U49" i="2"/>
  <c r="T49" i="2"/>
  <c r="CI247" i="2" l="1"/>
  <c r="AA93" i="2"/>
  <c r="DM246" i="2"/>
  <c r="Y99" i="2"/>
  <c r="Y84" i="2"/>
  <c r="Y114" i="2" s="1"/>
  <c r="T54" i="2"/>
  <c r="AA246" i="2"/>
  <c r="BE246" i="2"/>
  <c r="DM247" i="2"/>
  <c r="CI246" i="2"/>
  <c r="AP246" i="2"/>
  <c r="T84" i="2"/>
  <c r="T114" i="2" s="1"/>
  <c r="BT246" i="2"/>
  <c r="AA51" i="2"/>
  <c r="AA66" i="2"/>
  <c r="AA81" i="2" s="1"/>
  <c r="AP247" i="2"/>
  <c r="BE247" i="2"/>
  <c r="AA52" i="2"/>
  <c r="AA247" i="2"/>
  <c r="AA53" i="2"/>
  <c r="AA67" i="2"/>
  <c r="AA82" i="2" s="1"/>
  <c r="BT247" i="2"/>
  <c r="CQ364" i="2"/>
  <c r="DF364" i="2" s="1"/>
  <c r="DU364" i="2" s="1"/>
  <c r="EJ364" i="2" s="1"/>
  <c r="CP366" i="2"/>
  <c r="DE366" i="2" s="1"/>
  <c r="DT366" i="2" s="1"/>
  <c r="EI366" i="2" s="1"/>
  <c r="DE381" i="2"/>
  <c r="DE396" i="2" s="1"/>
  <c r="DE411" i="2" s="1"/>
  <c r="CP396" i="2"/>
  <c r="CP411" i="2" s="1"/>
  <c r="V141" i="2"/>
  <c r="Y184" i="2"/>
  <c r="AK64" i="2"/>
  <c r="AN64" i="2"/>
  <c r="AI65" i="2"/>
  <c r="AI64" i="2"/>
  <c r="V144" i="2"/>
  <c r="V109" i="2"/>
  <c r="W126" i="2"/>
  <c r="AP65" i="2"/>
  <c r="W141" i="2"/>
  <c r="AJ67" i="2"/>
  <c r="AI68" i="2"/>
  <c r="X112" i="2"/>
  <c r="AP63" i="2"/>
  <c r="AK65" i="2"/>
  <c r="AL67" i="2"/>
  <c r="AM63" i="2"/>
  <c r="AK63" i="2"/>
  <c r="T141" i="2"/>
  <c r="Y189" i="2"/>
  <c r="U78" i="2"/>
  <c r="U108" i="2" s="1"/>
  <c r="U183" i="2"/>
  <c r="U198" i="2" s="1"/>
  <c r="AK68" i="2"/>
  <c r="W78" i="2"/>
  <c r="W108" i="2" s="1"/>
  <c r="W183" i="2"/>
  <c r="X80" i="2"/>
  <c r="X110" i="2" s="1"/>
  <c r="X185" i="2"/>
  <c r="Y81" i="2"/>
  <c r="Y111" i="2" s="1"/>
  <c r="Y186" i="2"/>
  <c r="AA84" i="2"/>
  <c r="AA189" i="2"/>
  <c r="U79" i="2"/>
  <c r="U184" i="2"/>
  <c r="U139" i="2"/>
  <c r="U124" i="2"/>
  <c r="V189" i="2"/>
  <c r="V111" i="2"/>
  <c r="V126" i="2"/>
  <c r="T126" i="2"/>
  <c r="V186" i="2"/>
  <c r="CS216" i="2" s="1"/>
  <c r="T186" i="2"/>
  <c r="Z112" i="2"/>
  <c r="Z187" i="2"/>
  <c r="T124" i="2"/>
  <c r="AO63" i="2"/>
  <c r="Y129" i="2"/>
  <c r="AA183" i="2"/>
  <c r="W186" i="2"/>
  <c r="CT216" i="2" s="1"/>
  <c r="X109" i="2"/>
  <c r="AJ66" i="2"/>
  <c r="U144" i="2"/>
  <c r="U114" i="2"/>
  <c r="AL66" i="2"/>
  <c r="X127" i="2"/>
  <c r="V129" i="2"/>
  <c r="W113" i="2"/>
  <c r="Z80" i="2"/>
  <c r="Z110" i="2" s="1"/>
  <c r="Z185" i="2"/>
  <c r="U188" i="2"/>
  <c r="CR218" i="2" s="1"/>
  <c r="Y80" i="2"/>
  <c r="Y185" i="2"/>
  <c r="Z84" i="2"/>
  <c r="Z114" i="2" s="1"/>
  <c r="Z189" i="2"/>
  <c r="Z144" i="2"/>
  <c r="Z129" i="2"/>
  <c r="AA79" i="2"/>
  <c r="AA184" i="2"/>
  <c r="V184" i="2"/>
  <c r="T113" i="2"/>
  <c r="AJ65" i="2"/>
  <c r="AL64" i="2"/>
  <c r="T184" i="2"/>
  <c r="AN68" i="2"/>
  <c r="AD46" i="1"/>
  <c r="AD66" i="1" s="1"/>
  <c r="B66" i="1"/>
  <c r="BP212" i="2"/>
  <c r="CT212" i="2" s="1"/>
  <c r="BA227" i="2"/>
  <c r="BA242" i="2" s="1"/>
  <c r="BA257" i="2" s="1"/>
  <c r="BA272" i="2" s="1"/>
  <c r="BA287" i="2" s="1"/>
  <c r="BA302" i="2" s="1"/>
  <c r="BA317" i="2" s="1"/>
  <c r="BA332" i="2" s="1"/>
  <c r="CE212" i="2"/>
  <c r="DI212" i="2" s="1"/>
  <c r="DI227" i="2" s="1"/>
  <c r="DI242" i="2" s="1"/>
  <c r="DI257" i="2" s="1"/>
  <c r="DI272" i="2" s="1"/>
  <c r="DI287" i="2" s="1"/>
  <c r="DI302" i="2" s="1"/>
  <c r="DI317" i="2" s="1"/>
  <c r="DI332" i="2" s="1"/>
  <c r="BL231" i="2"/>
  <c r="BL246" i="2" s="1"/>
  <c r="BL261" i="2" s="1"/>
  <c r="BL276" i="2" s="1"/>
  <c r="BL291" i="2" s="1"/>
  <c r="BL306" i="2" s="1"/>
  <c r="BL321" i="2" s="1"/>
  <c r="BL336" i="2" s="1"/>
  <c r="S159" i="2"/>
  <c r="S174" i="2" s="1"/>
  <c r="S189" i="2" s="1"/>
  <c r="S204" i="2" s="1"/>
  <c r="S219" i="2" s="1"/>
  <c r="AJ144" i="2"/>
  <c r="V110" i="2"/>
  <c r="W111" i="2"/>
  <c r="W380" i="2"/>
  <c r="W395" i="2" s="1"/>
  <c r="W410" i="2" s="1"/>
  <c r="W426" i="2" s="1"/>
  <c r="W442" i="2" s="1"/>
  <c r="AL364" i="2"/>
  <c r="CA231" i="2"/>
  <c r="CA246" i="2" s="1"/>
  <c r="CA261" i="2" s="1"/>
  <c r="CA276" i="2" s="1"/>
  <c r="CA291" i="2" s="1"/>
  <c r="CA306" i="2" s="1"/>
  <c r="CA321" i="2" s="1"/>
  <c r="CA336" i="2" s="1"/>
  <c r="B27" i="1"/>
  <c r="B47" i="1" s="1"/>
  <c r="B88" i="1" s="1"/>
  <c r="B108" i="1" s="1"/>
  <c r="B45" i="2"/>
  <c r="T109" i="2"/>
  <c r="X128" i="2"/>
  <c r="BL396" i="2"/>
  <c r="BL411" i="2" s="1"/>
  <c r="AW411" i="2"/>
  <c r="AJ130" i="2"/>
  <c r="S145" i="2"/>
  <c r="AJ39" i="1"/>
  <c r="AJ59" i="1" s="1"/>
  <c r="H59" i="1"/>
  <c r="U186" i="2"/>
  <c r="T143" i="2"/>
  <c r="BO227" i="2"/>
  <c r="I19" i="1"/>
  <c r="I39" i="1" s="1"/>
  <c r="I80" i="1" s="1"/>
  <c r="I100" i="1" s="1"/>
  <c r="I37" i="2"/>
  <c r="BL217" i="2"/>
  <c r="CP217" i="2" s="1"/>
  <c r="CP232" i="2" s="1"/>
  <c r="CP247" i="2" s="1"/>
  <c r="CP262" i="2" s="1"/>
  <c r="CP277" i="2" s="1"/>
  <c r="CP292" i="2" s="1"/>
  <c r="CP307" i="2" s="1"/>
  <c r="CP322" i="2" s="1"/>
  <c r="CP337" i="2" s="1"/>
  <c r="AW232" i="2"/>
  <c r="AW247" i="2" s="1"/>
  <c r="AW262" i="2" s="1"/>
  <c r="AW277" i="2" s="1"/>
  <c r="AW292" i="2" s="1"/>
  <c r="AW307" i="2" s="1"/>
  <c r="AW322" i="2" s="1"/>
  <c r="AW337" i="2" s="1"/>
  <c r="CA217" i="2"/>
  <c r="DE217" i="2" s="1"/>
  <c r="DE232" i="2" s="1"/>
  <c r="DE247" i="2" s="1"/>
  <c r="DE262" i="2" s="1"/>
  <c r="DE277" i="2" s="1"/>
  <c r="DE292" i="2" s="1"/>
  <c r="DE307" i="2" s="1"/>
  <c r="DE322" i="2" s="1"/>
  <c r="DE337" i="2" s="1"/>
  <c r="CA396" i="2"/>
  <c r="CA411" i="2" s="1"/>
  <c r="S27" i="2"/>
  <c r="S56" i="2"/>
  <c r="S71" i="2" s="1"/>
  <c r="S86" i="2" s="1"/>
  <c r="S101" i="2" s="1"/>
  <c r="S116" i="2" s="1"/>
  <c r="S131" i="2" s="1"/>
  <c r="S41" i="2"/>
  <c r="B30" i="2"/>
  <c r="X26" i="2"/>
  <c r="CU251" i="2" s="1"/>
  <c r="Z26" i="2"/>
  <c r="CW251" i="2" s="1"/>
  <c r="W26" i="2"/>
  <c r="CT251" i="2" s="1"/>
  <c r="Y26" i="2"/>
  <c r="CV251" i="2" s="1"/>
  <c r="AA26" i="2"/>
  <c r="CX251" i="2" s="1"/>
  <c r="T26" i="2"/>
  <c r="V26" i="2"/>
  <c r="CS251" i="2" s="1"/>
  <c r="U26" i="2"/>
  <c r="CR251" i="2" s="1"/>
  <c r="AI67" i="2"/>
  <c r="AM66" i="2"/>
  <c r="AP68" i="2"/>
  <c r="Y128" i="2"/>
  <c r="AJ63" i="2"/>
  <c r="Z137" i="2"/>
  <c r="AQ122" i="2"/>
  <c r="S385" i="2"/>
  <c r="S400" i="2" s="1"/>
  <c r="S415" i="2" s="1"/>
  <c r="S431" i="2" s="1"/>
  <c r="S447" i="2" s="1"/>
  <c r="AH369" i="2"/>
  <c r="U40" i="2"/>
  <c r="U85" i="2" s="1"/>
  <c r="W40" i="2"/>
  <c r="V40" i="2"/>
  <c r="V85" i="2" s="1"/>
  <c r="Z40" i="2"/>
  <c r="Z145" i="2" s="1"/>
  <c r="Y40" i="2"/>
  <c r="Y130" i="2" s="1"/>
  <c r="AA40" i="2"/>
  <c r="T40" i="2"/>
  <c r="T145" i="2" s="1"/>
  <c r="X40" i="2"/>
  <c r="X85" i="2" s="1"/>
  <c r="U128" i="2"/>
  <c r="X144" i="2"/>
  <c r="W128" i="2"/>
  <c r="Z188" i="2"/>
  <c r="CW218" i="2" s="1"/>
  <c r="AL63" i="2"/>
  <c r="CD227" i="2"/>
  <c r="CD242" i="2" s="1"/>
  <c r="CD257" i="2" s="1"/>
  <c r="CD272" i="2" s="1"/>
  <c r="CD287" i="2" s="1"/>
  <c r="CD302" i="2" s="1"/>
  <c r="CD317" i="2" s="1"/>
  <c r="CD332" i="2" s="1"/>
  <c r="AA47" i="2"/>
  <c r="AA62" i="2" s="1"/>
  <c r="AA77" i="2" s="1"/>
  <c r="AA92" i="2" s="1"/>
  <c r="AA107" i="2" s="1"/>
  <c r="AA122" i="2" s="1"/>
  <c r="J21" i="2"/>
  <c r="BL367" i="2"/>
  <c r="CA367" i="2" s="1"/>
  <c r="AW383" i="2"/>
  <c r="AY380" i="2"/>
  <c r="BN364" i="2"/>
  <c r="CC364" i="2" s="1"/>
  <c r="Y152" i="2"/>
  <c r="Y167" i="2" s="1"/>
  <c r="Y182" i="2" s="1"/>
  <c r="Y197" i="2" s="1"/>
  <c r="Y212" i="2" s="1"/>
  <c r="AP137" i="2"/>
  <c r="X227" i="2"/>
  <c r="X242" i="2" s="1"/>
  <c r="X257" i="2" s="1"/>
  <c r="X272" i="2" s="1"/>
  <c r="X287" i="2" s="1"/>
  <c r="X302" i="2" s="1"/>
  <c r="X317" i="2" s="1"/>
  <c r="X332" i="2" s="1"/>
  <c r="X348" i="2" s="1"/>
  <c r="X364" i="2" s="1"/>
  <c r="AM212" i="2"/>
  <c r="AM227" i="2" s="1"/>
  <c r="AM242" i="2" s="1"/>
  <c r="AM257" i="2" s="1"/>
  <c r="AM272" i="2" s="1"/>
  <c r="AM287" i="2" s="1"/>
  <c r="AM302" i="2" s="1"/>
  <c r="AM317" i="2" s="1"/>
  <c r="AM332" i="2" s="1"/>
  <c r="BB212" i="2"/>
  <c r="T139" i="2"/>
  <c r="AM69" i="2"/>
  <c r="AL68" i="2"/>
  <c r="U143" i="2"/>
  <c r="X129" i="2"/>
  <c r="Y144" i="2"/>
  <c r="X184" i="2"/>
  <c r="AP69" i="2"/>
  <c r="AB17" i="2"/>
  <c r="AC2" i="2"/>
  <c r="AB32" i="2"/>
  <c r="AB3" i="2"/>
  <c r="AB40" i="2"/>
  <c r="AB41" i="2"/>
  <c r="AB18" i="2"/>
  <c r="CY243" i="2" s="1"/>
  <c r="AB34" i="2"/>
  <c r="AB6" i="2"/>
  <c r="AB10" i="2"/>
  <c r="AB24" i="2"/>
  <c r="CY249" i="2" s="1"/>
  <c r="AB26" i="2"/>
  <c r="CY251" i="2" s="1"/>
  <c r="AB33" i="2"/>
  <c r="AB14" i="2"/>
  <c r="AB15" i="2"/>
  <c r="AB36" i="2"/>
  <c r="AB12" i="2"/>
  <c r="AB13" i="2"/>
  <c r="AB23" i="2"/>
  <c r="CY248" i="2" s="1"/>
  <c r="AB25" i="2"/>
  <c r="CY250" i="2" s="1"/>
  <c r="AB5" i="2"/>
  <c r="AB35" i="2"/>
  <c r="AB7" i="2"/>
  <c r="AB20" i="2"/>
  <c r="CY245" i="2" s="1"/>
  <c r="AB22" i="2"/>
  <c r="CY247" i="2" s="1"/>
  <c r="AB38" i="2"/>
  <c r="AB21" i="2"/>
  <c r="CY246" i="2" s="1"/>
  <c r="AB4" i="2"/>
  <c r="AB8" i="2"/>
  <c r="AB19" i="2"/>
  <c r="CY244" i="2" s="1"/>
  <c r="AB39" i="2"/>
  <c r="AB9" i="2"/>
  <c r="AB37" i="2"/>
  <c r="AB11" i="2"/>
  <c r="S233" i="2"/>
  <c r="S248" i="2" s="1"/>
  <c r="S263" i="2" s="1"/>
  <c r="S278" i="2" s="1"/>
  <c r="S293" i="2" s="1"/>
  <c r="S308" i="2" s="1"/>
  <c r="S323" i="2" s="1"/>
  <c r="S338" i="2" s="1"/>
  <c r="S354" i="2" s="1"/>
  <c r="S370" i="2" s="1"/>
  <c r="AH218" i="2"/>
  <c r="AH233" i="2" s="1"/>
  <c r="AH248" i="2" s="1"/>
  <c r="AH263" i="2" s="1"/>
  <c r="AH278" i="2" s="1"/>
  <c r="AH293" i="2" s="1"/>
  <c r="AH308" i="2" s="1"/>
  <c r="AH323" i="2" s="1"/>
  <c r="AH338" i="2" s="1"/>
  <c r="AW218" i="2"/>
  <c r="X189" i="2"/>
  <c r="BL382" i="2"/>
  <c r="CA382" i="2" s="1"/>
  <c r="CP382" i="2" s="1"/>
  <c r="AW397" i="2"/>
  <c r="AW368" i="2"/>
  <c r="AH384" i="2"/>
  <c r="AH399" i="2" s="1"/>
  <c r="AH414" i="2" s="1"/>
  <c r="BM380" i="2"/>
  <c r="AX395" i="2"/>
  <c r="AX410" i="2" s="1"/>
  <c r="AZ364" i="2"/>
  <c r="AK380" i="2"/>
  <c r="AK395" i="2" s="1"/>
  <c r="AK410" i="2" s="1"/>
  <c r="W80" i="9"/>
  <c r="W185" i="9"/>
  <c r="V80" i="9"/>
  <c r="V185" i="9"/>
  <c r="AC79" i="9"/>
  <c r="AC184" i="9"/>
  <c r="X78" i="9"/>
  <c r="X183" i="9"/>
  <c r="W86" i="9"/>
  <c r="W191" i="9"/>
  <c r="AB80" i="9"/>
  <c r="AB185" i="9"/>
  <c r="U78" i="9"/>
  <c r="U183" i="9"/>
  <c r="Z80" i="9"/>
  <c r="Z185" i="9"/>
  <c r="X84" i="9"/>
  <c r="X189" i="9"/>
  <c r="X79" i="9"/>
  <c r="X184" i="9"/>
  <c r="W79" i="9"/>
  <c r="W184" i="9"/>
  <c r="T111" i="2"/>
  <c r="V113" i="2"/>
  <c r="V183" i="2"/>
  <c r="CS213" i="2" s="1"/>
  <c r="T142" i="2"/>
  <c r="T128" i="2"/>
  <c r="X183" i="2"/>
  <c r="CU213" i="2" s="1"/>
  <c r="U112" i="2"/>
  <c r="Y143" i="2"/>
  <c r="T125" i="2"/>
  <c r="X142" i="2"/>
  <c r="W129" i="2"/>
  <c r="AN66" i="2"/>
  <c r="U140" i="2"/>
  <c r="W142" i="2"/>
  <c r="U142" i="2"/>
  <c r="AA188" i="2"/>
  <c r="CX218" i="2" s="1"/>
  <c r="W82" i="9"/>
  <c r="W187" i="9"/>
  <c r="Y85" i="9"/>
  <c r="Y190" i="9"/>
  <c r="Y80" i="9"/>
  <c r="Y185" i="9"/>
  <c r="V86" i="9"/>
  <c r="V191" i="9"/>
  <c r="AA80" i="9"/>
  <c r="AA185" i="9"/>
  <c r="U83" i="9"/>
  <c r="U188" i="9"/>
  <c r="Z85" i="9"/>
  <c r="Z190" i="9"/>
  <c r="U84" i="9"/>
  <c r="U189" i="9"/>
  <c r="Y83" i="9"/>
  <c r="Y188" i="9"/>
  <c r="AC80" i="9"/>
  <c r="AC185" i="9"/>
  <c r="AA81" i="9"/>
  <c r="AA186" i="9"/>
  <c r="T127" i="2"/>
  <c r="T129" i="2"/>
  <c r="T185" i="2"/>
  <c r="W189" i="2"/>
  <c r="CT219" i="2" s="1"/>
  <c r="U125" i="2"/>
  <c r="W127" i="2"/>
  <c r="U127" i="2"/>
  <c r="AA108" i="2"/>
  <c r="Z109" i="2"/>
  <c r="W185" i="2"/>
  <c r="CT215" i="2" s="1"/>
  <c r="AJ68" i="2"/>
  <c r="AC82" i="9"/>
  <c r="AC187" i="9"/>
  <c r="U82" i="9"/>
  <c r="U187" i="9"/>
  <c r="V78" i="9"/>
  <c r="V183" i="9"/>
  <c r="U86" i="9"/>
  <c r="U191" i="9"/>
  <c r="W88" i="9"/>
  <c r="W193" i="9"/>
  <c r="W78" i="9"/>
  <c r="W183" i="9"/>
  <c r="V88" i="9"/>
  <c r="V193" i="9"/>
  <c r="Y79" i="9"/>
  <c r="Y184" i="9"/>
  <c r="U87" i="9"/>
  <c r="U192" i="9"/>
  <c r="U79" i="9"/>
  <c r="U184" i="9"/>
  <c r="V82" i="9"/>
  <c r="V187" i="9"/>
  <c r="AI70" i="2"/>
  <c r="X111" i="2"/>
  <c r="AK69" i="2"/>
  <c r="U141" i="2"/>
  <c r="W143" i="2"/>
  <c r="Y108" i="2"/>
  <c r="T187" i="2"/>
  <c r="T188" i="2"/>
  <c r="AO65" i="2"/>
  <c r="V142" i="2"/>
  <c r="Z186" i="2"/>
  <c r="CW216" i="2" s="1"/>
  <c r="Y188" i="2"/>
  <c r="CV218" i="2" s="1"/>
  <c r="T144" i="2"/>
  <c r="AO66" i="2"/>
  <c r="W109" i="2"/>
  <c r="AA185" i="2"/>
  <c r="CX215" i="2" s="1"/>
  <c r="X187" i="2"/>
  <c r="CU217" i="2" s="1"/>
  <c r="U185" i="2"/>
  <c r="CR215" i="2" s="1"/>
  <c r="W187" i="2"/>
  <c r="CT217" i="2" s="1"/>
  <c r="U187" i="2"/>
  <c r="CR217" i="2" s="1"/>
  <c r="AM64" i="2"/>
  <c r="AO64" i="2"/>
  <c r="AD80" i="9"/>
  <c r="AD185" i="9"/>
  <c r="W87" i="9"/>
  <c r="W192" i="9"/>
  <c r="W81" i="9"/>
  <c r="W186" i="9"/>
  <c r="AE80" i="9"/>
  <c r="AE185" i="9"/>
  <c r="AE78" i="9"/>
  <c r="AE183" i="9"/>
  <c r="AE79" i="9"/>
  <c r="AE184" i="9"/>
  <c r="V89" i="9"/>
  <c r="V194" i="9"/>
  <c r="AC78" i="9"/>
  <c r="AC183" i="9"/>
  <c r="X87" i="9"/>
  <c r="X192" i="9"/>
  <c r="X80" i="9"/>
  <c r="X185" i="9"/>
  <c r="V87" i="9"/>
  <c r="V192" i="9"/>
  <c r="X143" i="2"/>
  <c r="W110" i="2"/>
  <c r="AL65" i="2"/>
  <c r="AK70" i="2"/>
  <c r="U126" i="2"/>
  <c r="W188" i="2"/>
  <c r="CT218" i="2" s="1"/>
  <c r="AI66" i="2"/>
  <c r="Y183" i="2"/>
  <c r="CV213" i="2" s="1"/>
  <c r="AK66" i="2"/>
  <c r="V127" i="2"/>
  <c r="T189" i="2"/>
  <c r="AO67" i="2"/>
  <c r="Z108" i="2"/>
  <c r="T3" i="2"/>
  <c r="T78" i="2"/>
  <c r="AO69" i="2"/>
  <c r="U81" i="9"/>
  <c r="U186" i="9"/>
  <c r="X85" i="9"/>
  <c r="X190" i="9"/>
  <c r="V85" i="9"/>
  <c r="V190" i="9"/>
  <c r="AB82" i="9"/>
  <c r="AB187" i="9"/>
  <c r="AB78" i="9"/>
  <c r="AB183" i="9"/>
  <c r="U85" i="9"/>
  <c r="U190" i="9"/>
  <c r="AA78" i="9"/>
  <c r="AA183" i="9"/>
  <c r="W84" i="9"/>
  <c r="W189" i="9"/>
  <c r="X83" i="9"/>
  <c r="X188" i="9"/>
  <c r="U80" i="9"/>
  <c r="U185" i="9"/>
  <c r="Z79" i="9"/>
  <c r="Z184" i="9"/>
  <c r="X114" i="2"/>
  <c r="AK67" i="2"/>
  <c r="V187" i="2"/>
  <c r="CS217" i="2" s="1"/>
  <c r="U113" i="2"/>
  <c r="Z111" i="2"/>
  <c r="Y109" i="2"/>
  <c r="U110" i="2"/>
  <c r="AM70" i="2"/>
  <c r="AI69" i="2"/>
  <c r="AA79" i="9"/>
  <c r="AA184" i="9"/>
  <c r="AB83" i="9"/>
  <c r="AB188" i="9"/>
  <c r="Y84" i="9"/>
  <c r="Y189" i="9"/>
  <c r="Z78" i="9"/>
  <c r="Z183" i="9"/>
  <c r="Y78" i="9"/>
  <c r="Y183" i="9"/>
  <c r="V83" i="9"/>
  <c r="V188" i="9"/>
  <c r="Z83" i="9"/>
  <c r="Z188" i="9"/>
  <c r="U89" i="9"/>
  <c r="U194" i="9"/>
  <c r="AB79" i="9"/>
  <c r="AB184" i="9"/>
  <c r="Z82" i="9"/>
  <c r="Z187" i="9"/>
  <c r="V79" i="9"/>
  <c r="V184" i="9"/>
  <c r="Y81" i="9"/>
  <c r="Y186" i="9"/>
  <c r="X188" i="2"/>
  <c r="CU218" i="2" s="1"/>
  <c r="W114" i="2"/>
  <c r="U129" i="2"/>
  <c r="Y187" i="2"/>
  <c r="CV217" i="2" s="1"/>
  <c r="AM68" i="2"/>
  <c r="X186" i="2"/>
  <c r="CU216" i="2" s="1"/>
  <c r="AO68" i="2"/>
  <c r="V128" i="2"/>
  <c r="AN69" i="2"/>
  <c r="Z183" i="2"/>
  <c r="CW213" i="2" s="1"/>
  <c r="AM67" i="2"/>
  <c r="Z184" i="2"/>
  <c r="CW214" i="2" s="1"/>
  <c r="V140" i="2"/>
  <c r="V81" i="9"/>
  <c r="V186" i="9"/>
  <c r="Z84" i="9"/>
  <c r="Z189" i="9"/>
  <c r="Z81" i="9"/>
  <c r="Z186" i="9"/>
  <c r="W85" i="9"/>
  <c r="W190" i="9"/>
  <c r="AA82" i="9"/>
  <c r="AA187" i="9"/>
  <c r="U90" i="9"/>
  <c r="U195" i="9"/>
  <c r="Y82" i="9"/>
  <c r="Y187" i="9"/>
  <c r="Y86" i="9"/>
  <c r="Y191" i="9"/>
  <c r="X82" i="9"/>
  <c r="X187" i="9"/>
  <c r="V84" i="9"/>
  <c r="V189" i="9"/>
  <c r="AB81" i="9"/>
  <c r="AB186" i="9"/>
  <c r="U88" i="9"/>
  <c r="U193" i="9"/>
  <c r="AN67" i="2"/>
  <c r="U111" i="2"/>
  <c r="U189" i="2"/>
  <c r="CR219" i="2" s="1"/>
  <c r="AJ69" i="2"/>
  <c r="V108" i="2"/>
  <c r="AL69" i="2"/>
  <c r="W184" i="2"/>
  <c r="CT214" i="2" s="1"/>
  <c r="Y112" i="2"/>
  <c r="V143" i="2"/>
  <c r="AJ64" i="2"/>
  <c r="V114" i="2"/>
  <c r="T110" i="2"/>
  <c r="V125" i="2"/>
  <c r="AA83" i="9"/>
  <c r="AA188" i="9"/>
  <c r="AC81" i="9"/>
  <c r="AC186" i="9"/>
  <c r="AD79" i="9"/>
  <c r="AD184" i="9"/>
  <c r="AG78" i="9"/>
  <c r="AG183" i="9"/>
  <c r="X81" i="9"/>
  <c r="X186" i="9"/>
  <c r="AD78" i="9"/>
  <c r="AD183" i="9"/>
  <c r="X86" i="9"/>
  <c r="X191" i="9"/>
  <c r="AF79" i="9"/>
  <c r="AF184" i="9"/>
  <c r="W83" i="9"/>
  <c r="W188" i="9"/>
  <c r="AA84" i="9"/>
  <c r="AA189" i="9"/>
  <c r="AD81" i="9"/>
  <c r="AD186" i="9"/>
  <c r="AF78" i="9"/>
  <c r="AF183" i="9"/>
  <c r="AN63" i="2"/>
  <c r="X108" i="2"/>
  <c r="X113" i="2"/>
  <c r="V188" i="2"/>
  <c r="CS218" i="2" s="1"/>
  <c r="Y113" i="2"/>
  <c r="T140" i="2"/>
  <c r="W112" i="2"/>
  <c r="W144" i="2"/>
  <c r="V185" i="2"/>
  <c r="CS215" i="2" s="1"/>
  <c r="V112" i="2"/>
  <c r="T112" i="2"/>
  <c r="Z113" i="2"/>
  <c r="AP66" i="2" l="1"/>
  <c r="AA186" i="2"/>
  <c r="CX216" i="2" s="1"/>
  <c r="AP67" i="2"/>
  <c r="AA187" i="2"/>
  <c r="CP367" i="2"/>
  <c r="DE367" i="2" s="1"/>
  <c r="DT367" i="2" s="1"/>
  <c r="EI367" i="2" s="1"/>
  <c r="CP397" i="2"/>
  <c r="CP412" i="2" s="1"/>
  <c r="DE382" i="2"/>
  <c r="DE397" i="2" s="1"/>
  <c r="DE412" i="2" s="1"/>
  <c r="BO242" i="2"/>
  <c r="CS227" i="2"/>
  <c r="CR364" i="2"/>
  <c r="DG364" i="2" s="1"/>
  <c r="DV364" i="2" s="1"/>
  <c r="EK364" i="2" s="1"/>
  <c r="CR214" i="2"/>
  <c r="CU215" i="2"/>
  <c r="CX214" i="2"/>
  <c r="CW219" i="2"/>
  <c r="CV216" i="2"/>
  <c r="X219" i="2"/>
  <c r="CU219" i="2"/>
  <c r="CV215" i="2"/>
  <c r="AO217" i="2"/>
  <c r="CW217" i="2"/>
  <c r="BO219" i="2"/>
  <c r="CS219" i="2"/>
  <c r="BC219" i="2"/>
  <c r="CV219" i="2"/>
  <c r="AK214" i="2"/>
  <c r="CS214" i="2"/>
  <c r="Z200" i="2"/>
  <c r="CW215" i="2"/>
  <c r="CC216" i="2"/>
  <c r="CR216" i="2"/>
  <c r="BE217" i="2"/>
  <c r="CX217" i="2"/>
  <c r="DK214" i="2"/>
  <c r="CV214" i="2"/>
  <c r="BB214" i="2"/>
  <c r="CU214" i="2"/>
  <c r="AA204" i="2"/>
  <c r="CX219" i="2"/>
  <c r="W198" i="2"/>
  <c r="CT213" i="2"/>
  <c r="AA198" i="2"/>
  <c r="CX213" i="2"/>
  <c r="BR214" i="2"/>
  <c r="AP213" i="2"/>
  <c r="Y214" i="2"/>
  <c r="AN214" i="2"/>
  <c r="Y199" i="2"/>
  <c r="BC214" i="2"/>
  <c r="X199" i="2"/>
  <c r="AP219" i="2"/>
  <c r="X214" i="2"/>
  <c r="AA202" i="2"/>
  <c r="BT217" i="2"/>
  <c r="BN216" i="2"/>
  <c r="BN214" i="2"/>
  <c r="U199" i="2"/>
  <c r="CR229" i="2" s="1"/>
  <c r="AJ214" i="2"/>
  <c r="U213" i="2"/>
  <c r="DM219" i="2"/>
  <c r="CG214" i="2"/>
  <c r="U216" i="2"/>
  <c r="AG124" i="2"/>
  <c r="BB215" i="2"/>
  <c r="AN215" i="2"/>
  <c r="CF215" i="2"/>
  <c r="Y219" i="2"/>
  <c r="AJ213" i="2"/>
  <c r="AG139" i="2"/>
  <c r="AG141" i="2"/>
  <c r="CC213" i="2"/>
  <c r="AY213" i="2"/>
  <c r="BN213" i="2"/>
  <c r="BR215" i="2"/>
  <c r="AK219" i="2"/>
  <c r="BR219" i="2"/>
  <c r="AN219" i="2"/>
  <c r="Y204" i="2"/>
  <c r="AZ219" i="2"/>
  <c r="BE213" i="2"/>
  <c r="AP217" i="2"/>
  <c r="AJ216" i="2"/>
  <c r="AA213" i="2"/>
  <c r="AY216" i="2"/>
  <c r="BQ214" i="2"/>
  <c r="U201" i="2"/>
  <c r="BP213" i="2"/>
  <c r="AA217" i="2"/>
  <c r="Z190" i="2"/>
  <c r="AM214" i="2"/>
  <c r="DM213" i="2"/>
  <c r="AL213" i="2"/>
  <c r="W213" i="2"/>
  <c r="DM217" i="2"/>
  <c r="Z130" i="2"/>
  <c r="CF214" i="2"/>
  <c r="BT213" i="2"/>
  <c r="CE213" i="2"/>
  <c r="Y200" i="2"/>
  <c r="BA213" i="2"/>
  <c r="Y190" i="2"/>
  <c r="CJ244" i="2"/>
  <c r="DL251" i="2"/>
  <c r="CH251" i="2"/>
  <c r="DH215" i="2"/>
  <c r="DI218" i="2"/>
  <c r="DI217" i="2"/>
  <c r="DL216" i="2"/>
  <c r="CH216" i="2"/>
  <c r="DH213" i="2"/>
  <c r="CJ250" i="2"/>
  <c r="CJ251" i="2"/>
  <c r="DJ251" i="2"/>
  <c r="DG218" i="2"/>
  <c r="CG219" i="2"/>
  <c r="DK219" i="2"/>
  <c r="DJ216" i="2"/>
  <c r="DG215" i="2"/>
  <c r="CJ246" i="2"/>
  <c r="CJ248" i="2"/>
  <c r="CJ249" i="2"/>
  <c r="DG251" i="2"/>
  <c r="CH219" i="2"/>
  <c r="DL219" i="2"/>
  <c r="DG213" i="2"/>
  <c r="CR213" i="2"/>
  <c r="AM219" i="2"/>
  <c r="DJ219" i="2"/>
  <c r="DG217" i="2"/>
  <c r="DG219" i="2"/>
  <c r="CH214" i="2"/>
  <c r="DL214" i="2"/>
  <c r="CQ219" i="2"/>
  <c r="DF219" i="2"/>
  <c r="DJ217" i="2"/>
  <c r="DI215" i="2"/>
  <c r="DI219" i="2"/>
  <c r="DH251" i="2"/>
  <c r="DF214" i="2"/>
  <c r="CQ214" i="2"/>
  <c r="DH214" i="2"/>
  <c r="CG215" i="2"/>
  <c r="DK215" i="2"/>
  <c r="CQ216" i="2"/>
  <c r="DF216" i="2"/>
  <c r="DH216" i="2"/>
  <c r="DG214" i="2"/>
  <c r="CI219" i="2"/>
  <c r="DJ215" i="2"/>
  <c r="DI214" i="2"/>
  <c r="DG228" i="2"/>
  <c r="CR228" i="2"/>
  <c r="CI215" i="2"/>
  <c r="DF218" i="2"/>
  <c r="CQ218" i="2"/>
  <c r="CQ215" i="2"/>
  <c r="DF215" i="2"/>
  <c r="CI218" i="2"/>
  <c r="CJ247" i="2"/>
  <c r="Z203" i="2"/>
  <c r="CH218" i="2"/>
  <c r="DL218" i="2"/>
  <c r="DF251" i="2"/>
  <c r="CQ251" i="2"/>
  <c r="CI214" i="2"/>
  <c r="DL217" i="2"/>
  <c r="CH217" i="2"/>
  <c r="DI213" i="2"/>
  <c r="DI251" i="2"/>
  <c r="DJ218" i="2"/>
  <c r="CI216" i="2"/>
  <c r="DK217" i="2"/>
  <c r="CG217" i="2"/>
  <c r="DF217" i="2"/>
  <c r="CQ217" i="2"/>
  <c r="CJ245" i="2"/>
  <c r="CI251" i="2"/>
  <c r="W216" i="2"/>
  <c r="DI216" i="2"/>
  <c r="V204" i="2"/>
  <c r="DH219" i="2"/>
  <c r="BC216" i="2"/>
  <c r="DK216" i="2"/>
  <c r="CG216" i="2"/>
  <c r="DK213" i="2"/>
  <c r="CG213" i="2"/>
  <c r="CG218" i="2"/>
  <c r="DK218" i="2"/>
  <c r="DH218" i="2"/>
  <c r="DL213" i="2"/>
  <c r="CH213" i="2"/>
  <c r="DH217" i="2"/>
  <c r="DJ213" i="2"/>
  <c r="CJ243" i="2"/>
  <c r="DJ214" i="2"/>
  <c r="DK251" i="2"/>
  <c r="CG251" i="2"/>
  <c r="DG216" i="2"/>
  <c r="CH215" i="2"/>
  <c r="DL215" i="2"/>
  <c r="CI213" i="2"/>
  <c r="CI217" i="2"/>
  <c r="CF219" i="2"/>
  <c r="BB219" i="2"/>
  <c r="X204" i="2"/>
  <c r="BQ219" i="2"/>
  <c r="Y215" i="2"/>
  <c r="AG126" i="2"/>
  <c r="AA190" i="2"/>
  <c r="AA145" i="2"/>
  <c r="AA85" i="2"/>
  <c r="AA130" i="2"/>
  <c r="BS217" i="2"/>
  <c r="Z217" i="2"/>
  <c r="Z202" i="2"/>
  <c r="BD217" i="2"/>
  <c r="BA216" i="2"/>
  <c r="W201" i="2"/>
  <c r="CE216" i="2"/>
  <c r="AL216" i="2"/>
  <c r="BP216" i="2"/>
  <c r="X200" i="2"/>
  <c r="AM215" i="2"/>
  <c r="BQ215" i="2"/>
  <c r="X215" i="2"/>
  <c r="U214" i="2"/>
  <c r="U109" i="2"/>
  <c r="AY214" i="2"/>
  <c r="CC214" i="2"/>
  <c r="BT219" i="2"/>
  <c r="AA219" i="2"/>
  <c r="BE219" i="2"/>
  <c r="AK216" i="2"/>
  <c r="BO216" i="2"/>
  <c r="V219" i="2"/>
  <c r="BC215" i="2"/>
  <c r="Y110" i="2"/>
  <c r="CD219" i="2"/>
  <c r="Y201" i="2"/>
  <c r="CV231" i="2" s="1"/>
  <c r="AN216" i="2"/>
  <c r="BR216" i="2"/>
  <c r="Y216" i="2"/>
  <c r="BN218" i="2"/>
  <c r="U218" i="2"/>
  <c r="U203" i="2"/>
  <c r="CR233" i="2" s="1"/>
  <c r="CR263" i="2" s="1"/>
  <c r="AY218" i="2"/>
  <c r="CC218" i="2"/>
  <c r="BD215" i="2"/>
  <c r="BS215" i="2"/>
  <c r="AO215" i="2"/>
  <c r="Z215" i="2"/>
  <c r="BT214" i="2"/>
  <c r="T199" i="2"/>
  <c r="AX229" i="2" s="1"/>
  <c r="AX214" i="2"/>
  <c r="AJ218" i="2"/>
  <c r="T216" i="2"/>
  <c r="AI216" i="2"/>
  <c r="BM216" i="2"/>
  <c r="T201" i="2"/>
  <c r="CB231" i="2" s="1"/>
  <c r="AX216" i="2"/>
  <c r="CB216" i="2"/>
  <c r="Z218" i="2"/>
  <c r="CD216" i="2"/>
  <c r="T190" i="2"/>
  <c r="T205" i="2" s="1"/>
  <c r="AZ216" i="2"/>
  <c r="T130" i="2"/>
  <c r="V201" i="2"/>
  <c r="CS231" i="2" s="1"/>
  <c r="CS261" i="2" s="1"/>
  <c r="V216" i="2"/>
  <c r="T214" i="2"/>
  <c r="CB214" i="2"/>
  <c r="BM214" i="2"/>
  <c r="AI214" i="2"/>
  <c r="BS218" i="2"/>
  <c r="AO218" i="2"/>
  <c r="BD218" i="2"/>
  <c r="W85" i="2"/>
  <c r="W145" i="2"/>
  <c r="W130" i="2"/>
  <c r="W190" i="2"/>
  <c r="U190" i="2"/>
  <c r="U130" i="2"/>
  <c r="V214" i="2"/>
  <c r="AZ214" i="2"/>
  <c r="V199" i="2"/>
  <c r="CD214" i="2"/>
  <c r="BO214" i="2"/>
  <c r="AO219" i="2"/>
  <c r="BS219" i="2"/>
  <c r="Z204" i="2"/>
  <c r="CW234" i="2" s="1"/>
  <c r="BD219" i="2"/>
  <c r="Z219" i="2"/>
  <c r="AA199" i="2"/>
  <c r="BE214" i="2"/>
  <c r="DM214" i="2"/>
  <c r="AP214" i="2"/>
  <c r="AA214" i="2"/>
  <c r="AB245" i="2"/>
  <c r="AB65" i="2"/>
  <c r="AB80" i="2" s="1"/>
  <c r="AQ245" i="2"/>
  <c r="BU245" i="2"/>
  <c r="BF245" i="2"/>
  <c r="DN245" i="2"/>
  <c r="BN380" i="2"/>
  <c r="AY395" i="2"/>
  <c r="AY410" i="2" s="1"/>
  <c r="T100" i="2"/>
  <c r="T55" i="2"/>
  <c r="AM251" i="2"/>
  <c r="BQ251" i="2"/>
  <c r="X71" i="2"/>
  <c r="X251" i="2"/>
  <c r="BB251" i="2"/>
  <c r="CF251" i="2"/>
  <c r="BO364" i="2"/>
  <c r="CD364" i="2" s="1"/>
  <c r="AZ380" i="2"/>
  <c r="AB244" i="2"/>
  <c r="AB64" i="2"/>
  <c r="AB79" i="2" s="1"/>
  <c r="DN244" i="2"/>
  <c r="BF244" i="2"/>
  <c r="AQ244" i="2"/>
  <c r="BU244" i="2"/>
  <c r="BL383" i="2"/>
  <c r="CA383" i="2" s="1"/>
  <c r="CP383" i="2" s="1"/>
  <c r="AW398" i="2"/>
  <c r="AA100" i="2"/>
  <c r="AA55" i="2"/>
  <c r="AY251" i="2"/>
  <c r="CC251" i="2"/>
  <c r="BN251" i="2"/>
  <c r="U71" i="2"/>
  <c r="AJ251" i="2"/>
  <c r="U251" i="2"/>
  <c r="B28" i="1"/>
  <c r="B48" i="1" s="1"/>
  <c r="B89" i="1" s="1"/>
  <c r="B109" i="1" s="1"/>
  <c r="B46" i="2"/>
  <c r="BL232" i="2"/>
  <c r="BL247" i="2" s="1"/>
  <c r="BL262" i="2" s="1"/>
  <c r="BL277" i="2" s="1"/>
  <c r="BL292" i="2" s="1"/>
  <c r="BL307" i="2" s="1"/>
  <c r="BL322" i="2" s="1"/>
  <c r="BL337" i="2" s="1"/>
  <c r="BL218" i="2"/>
  <c r="CP218" i="2" s="1"/>
  <c r="CP233" i="2" s="1"/>
  <c r="CP248" i="2" s="1"/>
  <c r="CP263" i="2" s="1"/>
  <c r="CP278" i="2" s="1"/>
  <c r="CP293" i="2" s="1"/>
  <c r="CP308" i="2" s="1"/>
  <c r="CP323" i="2" s="1"/>
  <c r="CP338" i="2" s="1"/>
  <c r="AW233" i="2"/>
  <c r="AW248" i="2" s="1"/>
  <c r="AW263" i="2" s="1"/>
  <c r="AW278" i="2" s="1"/>
  <c r="AW293" i="2" s="1"/>
  <c r="AW308" i="2" s="1"/>
  <c r="AW323" i="2" s="1"/>
  <c r="AW338" i="2" s="1"/>
  <c r="CA218" i="2"/>
  <c r="DE218" i="2" s="1"/>
  <c r="DE233" i="2" s="1"/>
  <c r="DE248" i="2" s="1"/>
  <c r="DE263" i="2" s="1"/>
  <c r="DE278" i="2" s="1"/>
  <c r="DE293" i="2" s="1"/>
  <c r="DE308" i="2" s="1"/>
  <c r="DE323" i="2" s="1"/>
  <c r="DE338" i="2" s="1"/>
  <c r="AB53" i="2"/>
  <c r="AA98" i="2"/>
  <c r="AA113" i="2" s="1"/>
  <c r="AB52" i="2"/>
  <c r="AA97" i="2"/>
  <c r="AA112" i="2" s="1"/>
  <c r="BF251" i="2"/>
  <c r="DN251" i="2"/>
  <c r="AQ251" i="2"/>
  <c r="BU251" i="2"/>
  <c r="AB71" i="2"/>
  <c r="AB191" i="2" s="1"/>
  <c r="AB251" i="2"/>
  <c r="CF212" i="2"/>
  <c r="DJ212" i="2" s="1"/>
  <c r="DJ227" i="2" s="1"/>
  <c r="DJ242" i="2" s="1"/>
  <c r="DJ257" i="2" s="1"/>
  <c r="DJ272" i="2" s="1"/>
  <c r="DJ287" i="2" s="1"/>
  <c r="DJ302" i="2" s="1"/>
  <c r="DJ317" i="2" s="1"/>
  <c r="DJ332" i="2" s="1"/>
  <c r="BB227" i="2"/>
  <c r="BB242" i="2" s="1"/>
  <c r="BB257" i="2" s="1"/>
  <c r="BB272" i="2" s="1"/>
  <c r="BB287" i="2" s="1"/>
  <c r="BB302" i="2" s="1"/>
  <c r="BB317" i="2" s="1"/>
  <c r="BB332" i="2" s="1"/>
  <c r="BQ212" i="2"/>
  <c r="CU212" i="2" s="1"/>
  <c r="Y145" i="2"/>
  <c r="Y100" i="2"/>
  <c r="Y55" i="2"/>
  <c r="AQ137" i="2"/>
  <c r="Z152" i="2"/>
  <c r="Z167" i="2" s="1"/>
  <c r="Z182" i="2" s="1"/>
  <c r="Z197" i="2" s="1"/>
  <c r="Z212" i="2" s="1"/>
  <c r="AK251" i="2"/>
  <c r="BO251" i="2"/>
  <c r="V71" i="2"/>
  <c r="V251" i="2"/>
  <c r="AZ251" i="2"/>
  <c r="CD251" i="2"/>
  <c r="Y41" i="2"/>
  <c r="AA41" i="2"/>
  <c r="T41" i="2"/>
  <c r="V41" i="2"/>
  <c r="U41" i="2"/>
  <c r="X41" i="2"/>
  <c r="W41" i="2"/>
  <c r="Z41" i="2"/>
  <c r="S160" i="2"/>
  <c r="S175" i="2" s="1"/>
  <c r="S190" i="2" s="1"/>
  <c r="S205" i="2" s="1"/>
  <c r="S220" i="2" s="1"/>
  <c r="AJ145" i="2"/>
  <c r="Y85" i="2"/>
  <c r="S234" i="2"/>
  <c r="S249" i="2" s="1"/>
  <c r="S264" i="2" s="1"/>
  <c r="S279" i="2" s="1"/>
  <c r="S294" i="2" s="1"/>
  <c r="S309" i="2" s="1"/>
  <c r="S324" i="2" s="1"/>
  <c r="S339" i="2" s="1"/>
  <c r="S355" i="2" s="1"/>
  <c r="S371" i="2" s="1"/>
  <c r="AH219" i="2"/>
  <c r="AH234" i="2" s="1"/>
  <c r="AH249" i="2" s="1"/>
  <c r="AH264" i="2" s="1"/>
  <c r="AH279" i="2" s="1"/>
  <c r="AH294" i="2" s="1"/>
  <c r="AH309" i="2" s="1"/>
  <c r="AH324" i="2" s="1"/>
  <c r="AH339" i="2" s="1"/>
  <c r="AW219" i="2"/>
  <c r="CB380" i="2"/>
  <c r="CQ380" i="2" s="1"/>
  <c r="BM395" i="2"/>
  <c r="BM410" i="2" s="1"/>
  <c r="AB49" i="2"/>
  <c r="AA94" i="2"/>
  <c r="AA109" i="2" s="1"/>
  <c r="AB69" i="2"/>
  <c r="AB84" i="2" s="1"/>
  <c r="AB249" i="2"/>
  <c r="BF249" i="2"/>
  <c r="DN249" i="2"/>
  <c r="AQ249" i="2"/>
  <c r="BU249" i="2"/>
  <c r="AB93" i="2"/>
  <c r="AB48" i="2"/>
  <c r="J19" i="1"/>
  <c r="J39" i="1" s="1"/>
  <c r="J80" i="1" s="1"/>
  <c r="J100" i="1" s="1"/>
  <c r="J37" i="2"/>
  <c r="Z55" i="2"/>
  <c r="Z100" i="2"/>
  <c r="T71" i="2"/>
  <c r="AI71" i="2" s="1"/>
  <c r="AX251" i="2"/>
  <c r="CB251" i="2"/>
  <c r="T251" i="2"/>
  <c r="AI251" i="2"/>
  <c r="BM251" i="2"/>
  <c r="AJ131" i="2"/>
  <c r="S146" i="2"/>
  <c r="AK39" i="1"/>
  <c r="AK59" i="1" s="1"/>
  <c r="I59" i="1"/>
  <c r="T85" i="2"/>
  <c r="S386" i="2"/>
  <c r="S401" i="2" s="1"/>
  <c r="S416" i="2" s="1"/>
  <c r="S432" i="2" s="1"/>
  <c r="S448" i="2" s="1"/>
  <c r="AH370" i="2"/>
  <c r="AQ246" i="2"/>
  <c r="BU246" i="2"/>
  <c r="AB66" i="2"/>
  <c r="AB186" i="2" s="1"/>
  <c r="BF246" i="2"/>
  <c r="AB246" i="2"/>
  <c r="DN246" i="2"/>
  <c r="AA95" i="2"/>
  <c r="AA110" i="2" s="1"/>
  <c r="AB50" i="2"/>
  <c r="AB100" i="2"/>
  <c r="AB55" i="2"/>
  <c r="AM364" i="2"/>
  <c r="X380" i="2"/>
  <c r="X395" i="2" s="1"/>
  <c r="X410" i="2" s="1"/>
  <c r="X426" i="2" s="1"/>
  <c r="X442" i="2" s="1"/>
  <c r="AA137" i="2"/>
  <c r="AR122" i="2"/>
  <c r="V190" i="2"/>
  <c r="CS220" i="2" s="1"/>
  <c r="V145" i="2"/>
  <c r="V130" i="2"/>
  <c r="V55" i="2"/>
  <c r="V100" i="2"/>
  <c r="V115" i="2" s="1"/>
  <c r="BT251" i="2"/>
  <c r="AA71" i="2"/>
  <c r="AA251" i="2"/>
  <c r="BE251" i="2"/>
  <c r="DM251" i="2"/>
  <c r="AP251" i="2"/>
  <c r="S42" i="2"/>
  <c r="AC42" i="2" s="1"/>
  <c r="S57" i="2"/>
  <c r="S72" i="2" s="1"/>
  <c r="S87" i="2" s="1"/>
  <c r="S102" i="2" s="1"/>
  <c r="S117" i="2" s="1"/>
  <c r="S132" i="2" s="1"/>
  <c r="S28" i="2"/>
  <c r="AC28" i="2" s="1"/>
  <c r="B31" i="2"/>
  <c r="T27" i="2"/>
  <c r="V27" i="2"/>
  <c r="CS252" i="2" s="1"/>
  <c r="X27" i="2"/>
  <c r="CU252" i="2" s="1"/>
  <c r="Z27" i="2"/>
  <c r="CW252" i="2" s="1"/>
  <c r="U27" i="2"/>
  <c r="CR252" i="2" s="1"/>
  <c r="Y27" i="2"/>
  <c r="CV252" i="2" s="1"/>
  <c r="W27" i="2"/>
  <c r="CT252" i="2" s="1"/>
  <c r="AA27" i="2"/>
  <c r="CX252" i="2" s="1"/>
  <c r="AD47" i="1"/>
  <c r="AD67" i="1" s="1"/>
  <c r="B67" i="1"/>
  <c r="Z85" i="2"/>
  <c r="AW384" i="2"/>
  <c r="BL368" i="2"/>
  <c r="CA368" i="2" s="1"/>
  <c r="AB101" i="2"/>
  <c r="AB56" i="2"/>
  <c r="AB51" i="2"/>
  <c r="AA96" i="2"/>
  <c r="AA111" i="2" s="1"/>
  <c r="AD2" i="2"/>
  <c r="AC17" i="2"/>
  <c r="AC32" i="2"/>
  <c r="AC37" i="2"/>
  <c r="AC39" i="2"/>
  <c r="AC22" i="2"/>
  <c r="AC34" i="2"/>
  <c r="AC35" i="2"/>
  <c r="AC10" i="2"/>
  <c r="AC12" i="2"/>
  <c r="AC33" i="2"/>
  <c r="AC4" i="2"/>
  <c r="AC36" i="2"/>
  <c r="AC7" i="2"/>
  <c r="AC8" i="2"/>
  <c r="AC41" i="2"/>
  <c r="AC20" i="2"/>
  <c r="AC23" i="2"/>
  <c r="AC25" i="2"/>
  <c r="AC27" i="2"/>
  <c r="AC9" i="2"/>
  <c r="AC13" i="2"/>
  <c r="AC14" i="2"/>
  <c r="AC6" i="2"/>
  <c r="AC38" i="2"/>
  <c r="AC18" i="2"/>
  <c r="AC5" i="2"/>
  <c r="AC15" i="2"/>
  <c r="AC19" i="2"/>
  <c r="AC24" i="2"/>
  <c r="AC26" i="2"/>
  <c r="AC21" i="2"/>
  <c r="AC3" i="2"/>
  <c r="AC40" i="2"/>
  <c r="AC11" i="2"/>
  <c r="W55" i="2"/>
  <c r="W100" i="2"/>
  <c r="BC251" i="2"/>
  <c r="AN251" i="2"/>
  <c r="BR251" i="2"/>
  <c r="Y71" i="2"/>
  <c r="AN71" i="2" s="1"/>
  <c r="Y251" i="2"/>
  <c r="CE227" i="2"/>
  <c r="CE242" i="2" s="1"/>
  <c r="CE257" i="2" s="1"/>
  <c r="CE272" i="2" s="1"/>
  <c r="CE287" i="2" s="1"/>
  <c r="CE302" i="2" s="1"/>
  <c r="CE317" i="2" s="1"/>
  <c r="CE332" i="2" s="1"/>
  <c r="BL397" i="2"/>
  <c r="BL412" i="2" s="1"/>
  <c r="AW412" i="2"/>
  <c r="AB27" i="2"/>
  <c r="CY252" i="2" s="1"/>
  <c r="DN250" i="2"/>
  <c r="BF250" i="2"/>
  <c r="AB250" i="2"/>
  <c r="AQ250" i="2"/>
  <c r="BU250" i="2"/>
  <c r="AB70" i="2"/>
  <c r="AB85" i="2" s="1"/>
  <c r="AB47" i="2"/>
  <c r="AB62" i="2" s="1"/>
  <c r="AB77" i="2" s="1"/>
  <c r="AB92" i="2" s="1"/>
  <c r="AB107" i="2" s="1"/>
  <c r="AB122" i="2" s="1"/>
  <c r="K21" i="2"/>
  <c r="Y227" i="2"/>
  <c r="Y242" i="2" s="1"/>
  <c r="Y257" i="2" s="1"/>
  <c r="Y272" i="2" s="1"/>
  <c r="Y287" i="2" s="1"/>
  <c r="Y302" i="2" s="1"/>
  <c r="Y317" i="2" s="1"/>
  <c r="Y332" i="2" s="1"/>
  <c r="Y348" i="2" s="1"/>
  <c r="Y364" i="2" s="1"/>
  <c r="BC212" i="2"/>
  <c r="CG212" i="2" s="1"/>
  <c r="AN212" i="2"/>
  <c r="AN227" i="2" s="1"/>
  <c r="AN242" i="2" s="1"/>
  <c r="AN257" i="2" s="1"/>
  <c r="AN272" i="2" s="1"/>
  <c r="AN287" i="2" s="1"/>
  <c r="AN302" i="2" s="1"/>
  <c r="AN317" i="2" s="1"/>
  <c r="AN332" i="2" s="1"/>
  <c r="U55" i="2"/>
  <c r="U100" i="2"/>
  <c r="U115" i="2" s="1"/>
  <c r="U145" i="2"/>
  <c r="AL251" i="2"/>
  <c r="BP251" i="2"/>
  <c r="W71" i="2"/>
  <c r="W251" i="2"/>
  <c r="BA251" i="2"/>
  <c r="CE251" i="2"/>
  <c r="CA397" i="2"/>
  <c r="CA412" i="2" s="1"/>
  <c r="AA99" i="2"/>
  <c r="AA114" i="2" s="1"/>
  <c r="AB54" i="2"/>
  <c r="DN247" i="2"/>
  <c r="AB67" i="2"/>
  <c r="AQ247" i="2"/>
  <c r="BU247" i="2"/>
  <c r="AB247" i="2"/>
  <c r="BF247" i="2"/>
  <c r="DN248" i="2"/>
  <c r="AQ248" i="2"/>
  <c r="BU248" i="2"/>
  <c r="AB68" i="2"/>
  <c r="AB83" i="2" s="1"/>
  <c r="AB248" i="2"/>
  <c r="BF248" i="2"/>
  <c r="DN243" i="2"/>
  <c r="AB243" i="2"/>
  <c r="BF243" i="2"/>
  <c r="AQ243" i="2"/>
  <c r="AB63" i="2"/>
  <c r="AQ63" i="2" s="1"/>
  <c r="BU243" i="2"/>
  <c r="X190" i="2"/>
  <c r="CU220" i="2" s="1"/>
  <c r="X145" i="2"/>
  <c r="X130" i="2"/>
  <c r="X100" i="2"/>
  <c r="X115" i="2" s="1"/>
  <c r="X55" i="2"/>
  <c r="AW369" i="2"/>
  <c r="AH385" i="2"/>
  <c r="AH400" i="2" s="1"/>
  <c r="AH415" i="2" s="1"/>
  <c r="BS251" i="2"/>
  <c r="Z71" i="2"/>
  <c r="Z251" i="2"/>
  <c r="BD251" i="2"/>
  <c r="AO251" i="2"/>
  <c r="CA232" i="2"/>
  <c r="CA247" i="2" s="1"/>
  <c r="CA262" i="2" s="1"/>
  <c r="CA277" i="2" s="1"/>
  <c r="CA292" i="2" s="1"/>
  <c r="CA307" i="2" s="1"/>
  <c r="CA322" i="2" s="1"/>
  <c r="CA337" i="2" s="1"/>
  <c r="BA364" i="2"/>
  <c r="AL380" i="2"/>
  <c r="AL395" i="2" s="1"/>
  <c r="AL410" i="2" s="1"/>
  <c r="BP227" i="2"/>
  <c r="AD201" i="9"/>
  <c r="AS216" i="9"/>
  <c r="BH216" i="9"/>
  <c r="BW216" i="9"/>
  <c r="CL216" i="9"/>
  <c r="DA216" i="9"/>
  <c r="DP216" i="9"/>
  <c r="AD216" i="9"/>
  <c r="ET216" i="9"/>
  <c r="EE216" i="9"/>
  <c r="CF221" i="9"/>
  <c r="CU221" i="9"/>
  <c r="EN221" i="9"/>
  <c r="DJ221" i="9"/>
  <c r="X221" i="9"/>
  <c r="X206" i="9"/>
  <c r="DY221" i="9"/>
  <c r="AM221" i="9"/>
  <c r="BQ221" i="9"/>
  <c r="BB221" i="9"/>
  <c r="BH214" i="9"/>
  <c r="BW214" i="9"/>
  <c r="CL214" i="9"/>
  <c r="DA214" i="9"/>
  <c r="DP214" i="9"/>
  <c r="AD214" i="9"/>
  <c r="AD199" i="9"/>
  <c r="AS214" i="9"/>
  <c r="ET214" i="9"/>
  <c r="EE214" i="9"/>
  <c r="DW234" i="9"/>
  <c r="EL234" i="9"/>
  <c r="V114" i="9"/>
  <c r="V129" i="9" s="1"/>
  <c r="EK240" i="9"/>
  <c r="DV240" i="9"/>
  <c r="U120" i="9"/>
  <c r="U135" i="9" s="1"/>
  <c r="EP234" i="9"/>
  <c r="EA234" i="9"/>
  <c r="Z114" i="9"/>
  <c r="Z129" i="9" s="1"/>
  <c r="AP216" i="2"/>
  <c r="BT216" i="2"/>
  <c r="AA216" i="2"/>
  <c r="DM216" i="2"/>
  <c r="BE216" i="2"/>
  <c r="AA201" i="2"/>
  <c r="CX231" i="2" s="1"/>
  <c r="CX261" i="2" s="1"/>
  <c r="AM218" i="2"/>
  <c r="BQ218" i="2"/>
  <c r="X203" i="2"/>
  <c r="CU233" i="2" s="1"/>
  <c r="CU263" i="2" s="1"/>
  <c r="CF218" i="2"/>
  <c r="X218" i="2"/>
  <c r="BB218" i="2"/>
  <c r="EC229" i="9"/>
  <c r="ER229" i="9"/>
  <c r="AB109" i="9"/>
  <c r="AB124" i="9" s="1"/>
  <c r="DZ228" i="9"/>
  <c r="Y108" i="9"/>
  <c r="Y123" i="9" s="1"/>
  <c r="EO228" i="9"/>
  <c r="EQ229" i="9"/>
  <c r="EB229" i="9"/>
  <c r="AA109" i="9"/>
  <c r="AA124" i="9" s="1"/>
  <c r="CC215" i="9"/>
  <c r="CR215" i="9"/>
  <c r="DG215" i="9"/>
  <c r="U215" i="9"/>
  <c r="U200" i="9"/>
  <c r="AJ215" i="9"/>
  <c r="EK215" i="9"/>
  <c r="AY215" i="9"/>
  <c r="DV215" i="9"/>
  <c r="BN215" i="9"/>
  <c r="BN220" i="9"/>
  <c r="CC220" i="9"/>
  <c r="CR220" i="9"/>
  <c r="DG220" i="9"/>
  <c r="U220" i="9"/>
  <c r="U205" i="9"/>
  <c r="EK220" i="9"/>
  <c r="AJ220" i="9"/>
  <c r="DV220" i="9"/>
  <c r="AY220" i="9"/>
  <c r="X220" i="9"/>
  <c r="X205" i="9"/>
  <c r="DY220" i="9"/>
  <c r="AM220" i="9"/>
  <c r="BB220" i="9"/>
  <c r="BQ220" i="9"/>
  <c r="CF220" i="9"/>
  <c r="EN220" i="9"/>
  <c r="CU220" i="9"/>
  <c r="DJ220" i="9"/>
  <c r="BV213" i="9"/>
  <c r="CK213" i="9"/>
  <c r="CZ213" i="9"/>
  <c r="DO213" i="9"/>
  <c r="AC213" i="9"/>
  <c r="AC198" i="9"/>
  <c r="BG213" i="9"/>
  <c r="ES213" i="9"/>
  <c r="AR213" i="9"/>
  <c r="ED213" i="9"/>
  <c r="BX215" i="9"/>
  <c r="CM215" i="9"/>
  <c r="DB215" i="9"/>
  <c r="DQ215" i="9"/>
  <c r="AE215" i="9"/>
  <c r="AE200" i="9"/>
  <c r="AT215" i="9"/>
  <c r="BI215" i="9"/>
  <c r="EF215" i="9"/>
  <c r="EU215" i="9"/>
  <c r="AJ217" i="2"/>
  <c r="BN217" i="2"/>
  <c r="U217" i="2"/>
  <c r="U202" i="2"/>
  <c r="CR232" i="2" s="1"/>
  <c r="CR262" i="2" s="1"/>
  <c r="AY217" i="2"/>
  <c r="CC217" i="2"/>
  <c r="Y203" i="2"/>
  <c r="CV233" i="2" s="1"/>
  <c r="CV263" i="2" s="1"/>
  <c r="BC218" i="2"/>
  <c r="BR218" i="2"/>
  <c r="AN218" i="2"/>
  <c r="Y218" i="2"/>
  <c r="AN214" i="9"/>
  <c r="BC214" i="9"/>
  <c r="BR214" i="9"/>
  <c r="CG214" i="9"/>
  <c r="CV214" i="9"/>
  <c r="DK214" i="9"/>
  <c r="EO214" i="9"/>
  <c r="Y214" i="9"/>
  <c r="Y199" i="9"/>
  <c r="DZ214" i="9"/>
  <c r="DG221" i="9"/>
  <c r="U221" i="9"/>
  <c r="U206" i="9"/>
  <c r="AJ221" i="9"/>
  <c r="AY221" i="9"/>
  <c r="BN221" i="9"/>
  <c r="CC221" i="9"/>
  <c r="CR221" i="9"/>
  <c r="EK221" i="9"/>
  <c r="DV221" i="9"/>
  <c r="BC218" i="9"/>
  <c r="BR218" i="9"/>
  <c r="CG218" i="9"/>
  <c r="DK218" i="9"/>
  <c r="Y218" i="9"/>
  <c r="CV218" i="9"/>
  <c r="DZ218" i="9"/>
  <c r="AN218" i="9"/>
  <c r="Y203" i="9"/>
  <c r="EO218" i="9"/>
  <c r="CX215" i="9"/>
  <c r="DM215" i="9"/>
  <c r="AA215" i="9"/>
  <c r="AA200" i="9"/>
  <c r="AP215" i="9"/>
  <c r="BE215" i="9"/>
  <c r="CI215" i="9"/>
  <c r="EQ215" i="9"/>
  <c r="BT215" i="9"/>
  <c r="EB215" i="9"/>
  <c r="CT217" i="9"/>
  <c r="DI217" i="9"/>
  <c r="W217" i="9"/>
  <c r="AL217" i="9"/>
  <c r="BA217" i="9"/>
  <c r="DX217" i="9"/>
  <c r="CE217" i="9"/>
  <c r="W202" i="9"/>
  <c r="EM217" i="9"/>
  <c r="BP217" i="9"/>
  <c r="AJ228" i="2"/>
  <c r="BN228" i="2"/>
  <c r="U228" i="2"/>
  <c r="AY228" i="2"/>
  <c r="CC228" i="2"/>
  <c r="CW215" i="9"/>
  <c r="DL215" i="9"/>
  <c r="Z215" i="9"/>
  <c r="Z200" i="9"/>
  <c r="AO215" i="9"/>
  <c r="BD215" i="9"/>
  <c r="BS215" i="9"/>
  <c r="CH215" i="9"/>
  <c r="EP215" i="9"/>
  <c r="EA215" i="9"/>
  <c r="CF213" i="9"/>
  <c r="CU213" i="9"/>
  <c r="DJ213" i="9"/>
  <c r="X213" i="9"/>
  <c r="X198" i="9"/>
  <c r="AM213" i="9"/>
  <c r="BB213" i="9"/>
  <c r="DY213" i="9"/>
  <c r="BQ213" i="9"/>
  <c r="EN213" i="9"/>
  <c r="ET231" i="9"/>
  <c r="EE231" i="9"/>
  <c r="EN236" i="9"/>
  <c r="DY236" i="9"/>
  <c r="X116" i="9"/>
  <c r="X131" i="9" s="1"/>
  <c r="EE229" i="9"/>
  <c r="ET229" i="9"/>
  <c r="AD109" i="9"/>
  <c r="AD124" i="9" s="1"/>
  <c r="CU217" i="9"/>
  <c r="DJ217" i="9"/>
  <c r="X217" i="9"/>
  <c r="AM217" i="9"/>
  <c r="BB217" i="9"/>
  <c r="DY217" i="9"/>
  <c r="X202" i="9"/>
  <c r="BQ217" i="9"/>
  <c r="EN217" i="9"/>
  <c r="CF217" i="9"/>
  <c r="DM217" i="9"/>
  <c r="AA217" i="9"/>
  <c r="AA202" i="9"/>
  <c r="BE217" i="9"/>
  <c r="BT217" i="9"/>
  <c r="CX217" i="9"/>
  <c r="EQ217" i="9"/>
  <c r="AP217" i="9"/>
  <c r="CI217" i="9"/>
  <c r="EB217" i="9"/>
  <c r="V201" i="9"/>
  <c r="AK216" i="9"/>
  <c r="AZ216" i="9"/>
  <c r="CD216" i="9"/>
  <c r="CS216" i="9"/>
  <c r="EL216" i="9"/>
  <c r="V216" i="9"/>
  <c r="BO216" i="9"/>
  <c r="DW216" i="9"/>
  <c r="DH216" i="9"/>
  <c r="Z214" i="2"/>
  <c r="Z199" i="2"/>
  <c r="CW229" i="2" s="1"/>
  <c r="CW259" i="2" s="1"/>
  <c r="BD214" i="2"/>
  <c r="AO214" i="2"/>
  <c r="BS214" i="2"/>
  <c r="AN216" i="9"/>
  <c r="BC216" i="9"/>
  <c r="BR216" i="9"/>
  <c r="CG216" i="9"/>
  <c r="CV216" i="9"/>
  <c r="DK216" i="9"/>
  <c r="Y201" i="9"/>
  <c r="DZ216" i="9"/>
  <c r="Y216" i="9"/>
  <c r="EO216" i="9"/>
  <c r="BN224" i="9"/>
  <c r="CC224" i="9"/>
  <c r="CR224" i="9"/>
  <c r="DG224" i="9"/>
  <c r="U224" i="9"/>
  <c r="U209" i="9"/>
  <c r="DV224" i="9"/>
  <c r="AY224" i="9"/>
  <c r="EK224" i="9"/>
  <c r="AJ224" i="9"/>
  <c r="CW213" i="9"/>
  <c r="DL213" i="9"/>
  <c r="Z213" i="9"/>
  <c r="Z198" i="9"/>
  <c r="AO213" i="9"/>
  <c r="BD213" i="9"/>
  <c r="EA213" i="9"/>
  <c r="CH213" i="9"/>
  <c r="EP213" i="9"/>
  <c r="BS213" i="9"/>
  <c r="EK230" i="9"/>
  <c r="DV230" i="9"/>
  <c r="U110" i="9"/>
  <c r="U125" i="9" s="1"/>
  <c r="EK235" i="9"/>
  <c r="DV235" i="9"/>
  <c r="U115" i="9"/>
  <c r="U130" i="9" s="1"/>
  <c r="DY235" i="9"/>
  <c r="EN235" i="9"/>
  <c r="X115" i="9"/>
  <c r="X130" i="9" s="1"/>
  <c r="T183" i="2"/>
  <c r="T123" i="2"/>
  <c r="T138" i="2"/>
  <c r="T93" i="2"/>
  <c r="T108" i="2" s="1"/>
  <c r="T48" i="2"/>
  <c r="ES228" i="9"/>
  <c r="ED228" i="9"/>
  <c r="AC108" i="9"/>
  <c r="AC123" i="9" s="1"/>
  <c r="EF230" i="9"/>
  <c r="EU230" i="9"/>
  <c r="AL217" i="2"/>
  <c r="BP217" i="2"/>
  <c r="W217" i="2"/>
  <c r="CE217" i="2"/>
  <c r="W202" i="2"/>
  <c r="CT232" i="2" s="1"/>
  <c r="CT262" i="2" s="1"/>
  <c r="BA217" i="2"/>
  <c r="Z201" i="2"/>
  <c r="CW231" i="2" s="1"/>
  <c r="CW261" i="2" s="1"/>
  <c r="BD216" i="2"/>
  <c r="BS216" i="2"/>
  <c r="Z216" i="2"/>
  <c r="AO216" i="2"/>
  <c r="EO229" i="9"/>
  <c r="DZ229" i="9"/>
  <c r="Y109" i="9"/>
  <c r="Y124" i="9" s="1"/>
  <c r="DV236" i="9"/>
  <c r="EK236" i="9"/>
  <c r="U116" i="9"/>
  <c r="U131" i="9" s="1"/>
  <c r="EO233" i="9"/>
  <c r="DZ233" i="9"/>
  <c r="Y113" i="9"/>
  <c r="Y128" i="9" s="1"/>
  <c r="EQ230" i="9"/>
  <c r="EB230" i="9"/>
  <c r="AA110" i="9"/>
  <c r="AA125" i="9" s="1"/>
  <c r="DX232" i="9"/>
  <c r="EM232" i="9"/>
  <c r="W112" i="9"/>
  <c r="W127" i="9" s="1"/>
  <c r="AM213" i="2"/>
  <c r="BQ213" i="2"/>
  <c r="X213" i="2"/>
  <c r="X198" i="2"/>
  <c r="CU228" i="2" s="1"/>
  <c r="CU258" i="2" s="1"/>
  <c r="CF213" i="2"/>
  <c r="BB213" i="2"/>
  <c r="EP230" i="9"/>
  <c r="EA230" i="9"/>
  <c r="Z110" i="9"/>
  <c r="Z125" i="9" s="1"/>
  <c r="EN228" i="9"/>
  <c r="DY228" i="9"/>
  <c r="X108" i="9"/>
  <c r="X123" i="9" s="1"/>
  <c r="V215" i="2"/>
  <c r="BO215" i="2"/>
  <c r="V200" i="2"/>
  <c r="CS230" i="2" s="1"/>
  <c r="CS260" i="2" s="1"/>
  <c r="AK215" i="2"/>
  <c r="CD215" i="2"/>
  <c r="AZ215" i="2"/>
  <c r="AK218" i="2"/>
  <c r="BO218" i="2"/>
  <c r="CD218" i="2"/>
  <c r="V218" i="2"/>
  <c r="V203" i="2"/>
  <c r="CS233" i="2" s="1"/>
  <c r="CS263" i="2" s="1"/>
  <c r="AZ218" i="2"/>
  <c r="BT219" i="9"/>
  <c r="CI219" i="9"/>
  <c r="CX219" i="9"/>
  <c r="DM219" i="9"/>
  <c r="AA219" i="9"/>
  <c r="AA204" i="9"/>
  <c r="AP219" i="9"/>
  <c r="EQ219" i="9"/>
  <c r="EB219" i="9"/>
  <c r="BE219" i="9"/>
  <c r="DP213" i="9"/>
  <c r="AD213" i="9"/>
  <c r="AD198" i="9"/>
  <c r="AS213" i="9"/>
  <c r="BH213" i="9"/>
  <c r="BW213" i="9"/>
  <c r="CL213" i="9"/>
  <c r="ET213" i="9"/>
  <c r="DA213" i="9"/>
  <c r="EE213" i="9"/>
  <c r="AR216" i="9"/>
  <c r="BG216" i="9"/>
  <c r="BV216" i="9"/>
  <c r="CK216" i="9"/>
  <c r="CZ216" i="9"/>
  <c r="DO216" i="9"/>
  <c r="AC201" i="9"/>
  <c r="ES216" i="9"/>
  <c r="AC216" i="9"/>
  <c r="ED216" i="9"/>
  <c r="DY232" i="9"/>
  <c r="EN232" i="9"/>
  <c r="X112" i="9"/>
  <c r="X127" i="9" s="1"/>
  <c r="EQ232" i="9"/>
  <c r="EB232" i="9"/>
  <c r="AA112" i="9"/>
  <c r="AA127" i="9" s="1"/>
  <c r="EL231" i="9"/>
  <c r="DW231" i="9"/>
  <c r="V111" i="9"/>
  <c r="V126" i="9" s="1"/>
  <c r="Z213" i="2"/>
  <c r="Z198" i="2"/>
  <c r="CW228" i="2" s="1"/>
  <c r="CW258" i="2" s="1"/>
  <c r="BD213" i="2"/>
  <c r="AO213" i="2"/>
  <c r="BS213" i="2"/>
  <c r="EO231" i="9"/>
  <c r="DZ231" i="9"/>
  <c r="Y111" i="9"/>
  <c r="Y126" i="9" s="1"/>
  <c r="DV239" i="9"/>
  <c r="EK239" i="9"/>
  <c r="U119" i="9"/>
  <c r="U134" i="9" s="1"/>
  <c r="EA228" i="9"/>
  <c r="EP228" i="9"/>
  <c r="Z108" i="9"/>
  <c r="Z123" i="9" s="1"/>
  <c r="V217" i="2"/>
  <c r="V202" i="2"/>
  <c r="CS232" i="2" s="1"/>
  <c r="CS262" i="2" s="1"/>
  <c r="AZ217" i="2"/>
  <c r="CD217" i="2"/>
  <c r="BO217" i="2"/>
  <c r="AK217" i="2"/>
  <c r="BB218" i="9"/>
  <c r="BQ218" i="9"/>
  <c r="CF218" i="9"/>
  <c r="DJ218" i="9"/>
  <c r="X218" i="9"/>
  <c r="EN218" i="9"/>
  <c r="X203" i="9"/>
  <c r="CU218" i="9"/>
  <c r="DY218" i="9"/>
  <c r="AM218" i="9"/>
  <c r="CY213" i="9"/>
  <c r="DN213" i="9"/>
  <c r="AB213" i="9"/>
  <c r="AB198" i="9"/>
  <c r="AQ213" i="9"/>
  <c r="BF213" i="9"/>
  <c r="BU213" i="9"/>
  <c r="ER213" i="9"/>
  <c r="EC213" i="9"/>
  <c r="CJ213" i="9"/>
  <c r="CC216" i="9"/>
  <c r="CR216" i="9"/>
  <c r="DG216" i="9"/>
  <c r="U216" i="9"/>
  <c r="U201" i="9"/>
  <c r="AJ216" i="9"/>
  <c r="AY216" i="9"/>
  <c r="EK216" i="9"/>
  <c r="BN216" i="9"/>
  <c r="DV216" i="9"/>
  <c r="AZ222" i="9"/>
  <c r="BO222" i="9"/>
  <c r="DW222" i="9"/>
  <c r="CD222" i="9"/>
  <c r="CS222" i="9"/>
  <c r="DH222" i="9"/>
  <c r="V222" i="9"/>
  <c r="AK222" i="9"/>
  <c r="EL222" i="9"/>
  <c r="V207" i="9"/>
  <c r="CD224" i="9"/>
  <c r="CS224" i="9"/>
  <c r="DH224" i="9"/>
  <c r="V224" i="9"/>
  <c r="V209" i="9"/>
  <c r="AK224" i="9"/>
  <c r="AZ224" i="9"/>
  <c r="BO224" i="9"/>
  <c r="EL224" i="9"/>
  <c r="DW224" i="9"/>
  <c r="W201" i="9"/>
  <c r="AL216" i="9"/>
  <c r="BA216" i="9"/>
  <c r="BP216" i="9"/>
  <c r="CE216" i="9"/>
  <c r="CT216" i="9"/>
  <c r="EM216" i="9"/>
  <c r="W216" i="9"/>
  <c r="DI216" i="9"/>
  <c r="DX216" i="9"/>
  <c r="CS217" i="9"/>
  <c r="DH217" i="9"/>
  <c r="V217" i="9"/>
  <c r="AK217" i="9"/>
  <c r="AZ217" i="9"/>
  <c r="BO217" i="9"/>
  <c r="DW217" i="9"/>
  <c r="CD217" i="9"/>
  <c r="EL217" i="9"/>
  <c r="V202" i="9"/>
  <c r="CD223" i="9"/>
  <c r="CS223" i="9"/>
  <c r="DH223" i="9"/>
  <c r="V223" i="9"/>
  <c r="V208" i="9"/>
  <c r="AK223" i="9"/>
  <c r="BO223" i="9"/>
  <c r="EL223" i="9"/>
  <c r="DW223" i="9"/>
  <c r="AZ223" i="9"/>
  <c r="CD213" i="9"/>
  <c r="CS213" i="9"/>
  <c r="DH213" i="9"/>
  <c r="V213" i="9"/>
  <c r="V198" i="9"/>
  <c r="AK213" i="9"/>
  <c r="BO213" i="9"/>
  <c r="EL213" i="9"/>
  <c r="DW213" i="9"/>
  <c r="AZ213" i="9"/>
  <c r="CB215" i="2"/>
  <c r="T215" i="2"/>
  <c r="T200" i="2"/>
  <c r="AX215" i="2"/>
  <c r="AI215" i="2"/>
  <c r="BM215" i="2"/>
  <c r="U219" i="9"/>
  <c r="U204" i="9"/>
  <c r="AJ219" i="9"/>
  <c r="AY219" i="9"/>
  <c r="BN219" i="9"/>
  <c r="CC219" i="9"/>
  <c r="CR219" i="9"/>
  <c r="DV219" i="9"/>
  <c r="DG219" i="9"/>
  <c r="EK219" i="9"/>
  <c r="CD221" i="9"/>
  <c r="CS221" i="9"/>
  <c r="DH221" i="9"/>
  <c r="V221" i="9"/>
  <c r="EL221" i="9"/>
  <c r="V206" i="9"/>
  <c r="AK221" i="9"/>
  <c r="AZ221" i="9"/>
  <c r="DW221" i="9"/>
  <c r="BO221" i="9"/>
  <c r="AG125" i="2"/>
  <c r="AG128" i="2"/>
  <c r="AL214" i="9"/>
  <c r="BA214" i="9"/>
  <c r="BP214" i="9"/>
  <c r="CE214" i="9"/>
  <c r="CT214" i="9"/>
  <c r="DI214" i="9"/>
  <c r="W199" i="9"/>
  <c r="EM214" i="9"/>
  <c r="DX214" i="9"/>
  <c r="W214" i="9"/>
  <c r="CR213" i="9"/>
  <c r="DG213" i="9"/>
  <c r="U213" i="9"/>
  <c r="U198" i="9"/>
  <c r="AJ213" i="9"/>
  <c r="AY213" i="9"/>
  <c r="CC213" i="9"/>
  <c r="EK213" i="9"/>
  <c r="BN213" i="9"/>
  <c r="DV213" i="9"/>
  <c r="BG214" i="9"/>
  <c r="BV214" i="9"/>
  <c r="CK214" i="9"/>
  <c r="CZ214" i="9"/>
  <c r="DO214" i="9"/>
  <c r="AC214" i="9"/>
  <c r="ED214" i="9"/>
  <c r="AC199" i="9"/>
  <c r="ES214" i="9"/>
  <c r="AR214" i="9"/>
  <c r="EQ234" i="9"/>
  <c r="EB234" i="9"/>
  <c r="ET228" i="9"/>
  <c r="EE228" i="9"/>
  <c r="AD108" i="9"/>
  <c r="AD123" i="9" s="1"/>
  <c r="ES231" i="9"/>
  <c r="ED231" i="9"/>
  <c r="W199" i="2"/>
  <c r="CT229" i="2" s="1"/>
  <c r="CT259" i="2" s="1"/>
  <c r="AL214" i="2"/>
  <c r="BP214" i="2"/>
  <c r="BA214" i="2"/>
  <c r="CE214" i="2"/>
  <c r="W214" i="2"/>
  <c r="BN223" i="9"/>
  <c r="CC223" i="9"/>
  <c r="CR223" i="9"/>
  <c r="DG223" i="9"/>
  <c r="U223" i="9"/>
  <c r="U208" i="9"/>
  <c r="AJ223" i="9"/>
  <c r="EK223" i="9"/>
  <c r="AY223" i="9"/>
  <c r="DV223" i="9"/>
  <c r="CV221" i="9"/>
  <c r="DK221" i="9"/>
  <c r="Y221" i="9"/>
  <c r="Y206" i="9"/>
  <c r="AN221" i="9"/>
  <c r="BC221" i="9"/>
  <c r="BR221" i="9"/>
  <c r="CG221" i="9"/>
  <c r="EO221" i="9"/>
  <c r="DZ221" i="9"/>
  <c r="W220" i="9"/>
  <c r="W205" i="9"/>
  <c r="BP220" i="9"/>
  <c r="CE220" i="9"/>
  <c r="BA220" i="9"/>
  <c r="CT220" i="9"/>
  <c r="DI220" i="9"/>
  <c r="AL220" i="9"/>
  <c r="DX220" i="9"/>
  <c r="EM220" i="9"/>
  <c r="AK214" i="9"/>
  <c r="AZ214" i="9"/>
  <c r="BO214" i="9"/>
  <c r="CD214" i="9"/>
  <c r="CS214" i="9"/>
  <c r="DH214" i="9"/>
  <c r="V214" i="9"/>
  <c r="V199" i="9"/>
  <c r="EL214" i="9"/>
  <c r="DW214" i="9"/>
  <c r="Z203" i="9"/>
  <c r="AO218" i="9"/>
  <c r="BD218" i="9"/>
  <c r="BS218" i="9"/>
  <c r="CH218" i="9"/>
  <c r="CW218" i="9"/>
  <c r="DL218" i="9"/>
  <c r="EA218" i="9"/>
  <c r="Z218" i="9"/>
  <c r="EP218" i="9"/>
  <c r="CG219" i="9"/>
  <c r="CV219" i="9"/>
  <c r="DK219" i="9"/>
  <c r="Y219" i="9"/>
  <c r="Y204" i="9"/>
  <c r="AN219" i="9"/>
  <c r="BC219" i="9"/>
  <c r="BR219" i="9"/>
  <c r="EO219" i="9"/>
  <c r="DZ219" i="9"/>
  <c r="EN233" i="9"/>
  <c r="DY233" i="9"/>
  <c r="X113" i="9"/>
  <c r="X128" i="9" s="1"/>
  <c r="ER228" i="9"/>
  <c r="AB108" i="9"/>
  <c r="AB123" i="9" s="1"/>
  <c r="EC228" i="9"/>
  <c r="EK231" i="9"/>
  <c r="DV231" i="9"/>
  <c r="U111" i="9"/>
  <c r="U126" i="9" s="1"/>
  <c r="AI219" i="2"/>
  <c r="BM219" i="2"/>
  <c r="T204" i="2"/>
  <c r="AX219" i="2"/>
  <c r="CB219" i="2"/>
  <c r="T219" i="2"/>
  <c r="W203" i="2"/>
  <c r="CT233" i="2" s="1"/>
  <c r="CT263" i="2" s="1"/>
  <c r="BA218" i="2"/>
  <c r="CE218" i="2"/>
  <c r="BP218" i="2"/>
  <c r="W218" i="2"/>
  <c r="AL218" i="2"/>
  <c r="DW237" i="9"/>
  <c r="EL237" i="9"/>
  <c r="V117" i="9"/>
  <c r="V132" i="9" s="1"/>
  <c r="DW239" i="9"/>
  <c r="EL239" i="9"/>
  <c r="EM231" i="9"/>
  <c r="DX231" i="9"/>
  <c r="W111" i="9"/>
  <c r="W126" i="9" s="1"/>
  <c r="U200" i="2"/>
  <c r="CR230" i="2" s="1"/>
  <c r="CR260" i="2" s="1"/>
  <c r="AJ215" i="2"/>
  <c r="AY215" i="2"/>
  <c r="BN215" i="2"/>
  <c r="U215" i="2"/>
  <c r="CC215" i="2"/>
  <c r="X217" i="2"/>
  <c r="X202" i="2"/>
  <c r="CU232" i="2" s="1"/>
  <c r="CU262" i="2" s="1"/>
  <c r="CF217" i="2"/>
  <c r="BQ217" i="2"/>
  <c r="AM217" i="2"/>
  <c r="BB217" i="2"/>
  <c r="T218" i="2"/>
  <c r="T203" i="2"/>
  <c r="AI218" i="2"/>
  <c r="AX218" i="2"/>
  <c r="BM218" i="2"/>
  <c r="CB218" i="2"/>
  <c r="EL232" i="9"/>
  <c r="DW232" i="9"/>
  <c r="V112" i="9"/>
  <c r="V127" i="9" s="1"/>
  <c r="EL238" i="9"/>
  <c r="DW238" i="9"/>
  <c r="V118" i="9"/>
  <c r="V133" i="9" s="1"/>
  <c r="EL228" i="9"/>
  <c r="DW228" i="9"/>
  <c r="V108" i="9"/>
  <c r="V123" i="9" s="1"/>
  <c r="DV234" i="9"/>
  <c r="EK234" i="9"/>
  <c r="U114" i="9"/>
  <c r="U129" i="9" s="1"/>
  <c r="EL236" i="9"/>
  <c r="DW236" i="9"/>
  <c r="V116" i="9"/>
  <c r="V131" i="9" s="1"/>
  <c r="AG142" i="2"/>
  <c r="EM229" i="9"/>
  <c r="DX229" i="9"/>
  <c r="W109" i="9"/>
  <c r="W124" i="9" s="1"/>
  <c r="EK228" i="9"/>
  <c r="U108" i="9"/>
  <c r="U123" i="9" s="1"/>
  <c r="DV228" i="9"/>
  <c r="ED229" i="9"/>
  <c r="ES229" i="9"/>
  <c r="AC109" i="9"/>
  <c r="AC124" i="9" s="1"/>
  <c r="AL218" i="9"/>
  <c r="BA218" i="9"/>
  <c r="BP218" i="9"/>
  <c r="CE218" i="9"/>
  <c r="CT218" i="9"/>
  <c r="DI218" i="9"/>
  <c r="W218" i="9"/>
  <c r="W203" i="9"/>
  <c r="EM218" i="9"/>
  <c r="DX218" i="9"/>
  <c r="AM216" i="9"/>
  <c r="BB216" i="9"/>
  <c r="BQ216" i="9"/>
  <c r="CF216" i="9"/>
  <c r="CU216" i="9"/>
  <c r="DJ216" i="9"/>
  <c r="X216" i="9"/>
  <c r="X201" i="9"/>
  <c r="EN216" i="9"/>
  <c r="DY216" i="9"/>
  <c r="BT218" i="9"/>
  <c r="CI218" i="9"/>
  <c r="CX218" i="9"/>
  <c r="AA218" i="9"/>
  <c r="AA203" i="9"/>
  <c r="BE218" i="9"/>
  <c r="EB218" i="9"/>
  <c r="AP218" i="9"/>
  <c r="DM218" i="9"/>
  <c r="EQ218" i="9"/>
  <c r="EK238" i="9"/>
  <c r="DV238" i="9"/>
  <c r="U118" i="9"/>
  <c r="U133" i="9" s="1"/>
  <c r="EO236" i="9"/>
  <c r="DZ236" i="9"/>
  <c r="EM235" i="9"/>
  <c r="DX235" i="9"/>
  <c r="W115" i="9"/>
  <c r="W130" i="9" s="1"/>
  <c r="AN217" i="2"/>
  <c r="BR217" i="2"/>
  <c r="Y202" i="2"/>
  <c r="CV232" i="2" s="1"/>
  <c r="CV262" i="2" s="1"/>
  <c r="BC217" i="2"/>
  <c r="Y217" i="2"/>
  <c r="DW229" i="9"/>
  <c r="EL229" i="9"/>
  <c r="V109" i="9"/>
  <c r="V124" i="9" s="1"/>
  <c r="EA233" i="9"/>
  <c r="EP233" i="9"/>
  <c r="Z113" i="9"/>
  <c r="Z128" i="9" s="1"/>
  <c r="EO234" i="9"/>
  <c r="DZ234" i="9"/>
  <c r="Y114" i="9"/>
  <c r="Y129" i="9" s="1"/>
  <c r="BA219" i="9"/>
  <c r="BP219" i="9"/>
  <c r="CE219" i="9"/>
  <c r="CT219" i="9"/>
  <c r="DI219" i="9"/>
  <c r="EM219" i="9"/>
  <c r="W219" i="9"/>
  <c r="AL219" i="9"/>
  <c r="W204" i="9"/>
  <c r="DX219" i="9"/>
  <c r="DN217" i="9"/>
  <c r="AB217" i="9"/>
  <c r="AB202" i="9"/>
  <c r="BF217" i="9"/>
  <c r="BU217" i="9"/>
  <c r="AQ217" i="9"/>
  <c r="ER217" i="9"/>
  <c r="CJ217" i="9"/>
  <c r="EC217" i="9"/>
  <c r="CY217" i="9"/>
  <c r="CF215" i="9"/>
  <c r="CU215" i="9"/>
  <c r="DJ215" i="9"/>
  <c r="X215" i="9"/>
  <c r="X200" i="9"/>
  <c r="AM215" i="9"/>
  <c r="DY215" i="9"/>
  <c r="BB215" i="9"/>
  <c r="BQ215" i="9"/>
  <c r="EN215" i="9"/>
  <c r="BI214" i="9"/>
  <c r="BX214" i="9"/>
  <c r="CM214" i="9"/>
  <c r="DB214" i="9"/>
  <c r="DQ214" i="9"/>
  <c r="AE214" i="9"/>
  <c r="AT214" i="9"/>
  <c r="EU214" i="9"/>
  <c r="AE199" i="9"/>
  <c r="EF214" i="9"/>
  <c r="BA222" i="9"/>
  <c r="DX222" i="9"/>
  <c r="BP222" i="9"/>
  <c r="CE222" i="9"/>
  <c r="CT222" i="9"/>
  <c r="DI222" i="9"/>
  <c r="W222" i="9"/>
  <c r="EM222" i="9"/>
  <c r="AL222" i="9"/>
  <c r="W207" i="9"/>
  <c r="AP215" i="2"/>
  <c r="BT215" i="2"/>
  <c r="BE215" i="2"/>
  <c r="DM215" i="2"/>
  <c r="AA200" i="2"/>
  <c r="CX230" i="2" s="1"/>
  <c r="CX260" i="2" s="1"/>
  <c r="AA215" i="2"/>
  <c r="T217" i="2"/>
  <c r="T202" i="2"/>
  <c r="AX217" i="2"/>
  <c r="CB217" i="2"/>
  <c r="BM217" i="2"/>
  <c r="AI217" i="2"/>
  <c r="CC214" i="9"/>
  <c r="CR214" i="9"/>
  <c r="DG214" i="9"/>
  <c r="U214" i="9"/>
  <c r="U199" i="9"/>
  <c r="AJ214" i="9"/>
  <c r="DV214" i="9"/>
  <c r="BN214" i="9"/>
  <c r="EK214" i="9"/>
  <c r="AY214" i="9"/>
  <c r="CE213" i="9"/>
  <c r="CT213" i="9"/>
  <c r="DI213" i="9"/>
  <c r="W213" i="9"/>
  <c r="W198" i="9"/>
  <c r="AL213" i="9"/>
  <c r="EM213" i="9"/>
  <c r="BA213" i="9"/>
  <c r="BP213" i="9"/>
  <c r="DX213" i="9"/>
  <c r="CR217" i="9"/>
  <c r="DG217" i="9"/>
  <c r="U217" i="9"/>
  <c r="U202" i="9"/>
  <c r="AJ217" i="9"/>
  <c r="AY217" i="9"/>
  <c r="BN217" i="9"/>
  <c r="CC217" i="9"/>
  <c r="EK217" i="9"/>
  <c r="DV217" i="9"/>
  <c r="W215" i="2"/>
  <c r="W200" i="2"/>
  <c r="CT230" i="2" s="1"/>
  <c r="CT260" i="2" s="1"/>
  <c r="BP215" i="2"/>
  <c r="CE215" i="2"/>
  <c r="AL215" i="2"/>
  <c r="BA215" i="2"/>
  <c r="AP216" i="9"/>
  <c r="BE216" i="9"/>
  <c r="BT216" i="9"/>
  <c r="CI216" i="9"/>
  <c r="CX216" i="9"/>
  <c r="DM216" i="9"/>
  <c r="EB216" i="9"/>
  <c r="AA216" i="9"/>
  <c r="AA201" i="9"/>
  <c r="EQ216" i="9"/>
  <c r="AO220" i="9"/>
  <c r="BD220" i="9"/>
  <c r="BS220" i="9"/>
  <c r="CH220" i="9"/>
  <c r="CW220" i="9"/>
  <c r="DL220" i="9"/>
  <c r="Z220" i="9"/>
  <c r="Z205" i="9"/>
  <c r="EP220" i="9"/>
  <c r="EA220" i="9"/>
  <c r="CG215" i="9"/>
  <c r="CV215" i="9"/>
  <c r="DK215" i="9"/>
  <c r="Y215" i="9"/>
  <c r="Y200" i="9"/>
  <c r="AN215" i="9"/>
  <c r="BR215" i="9"/>
  <c r="EO215" i="9"/>
  <c r="BC215" i="9"/>
  <c r="DZ215" i="9"/>
  <c r="AK213" i="2"/>
  <c r="BO213" i="2"/>
  <c r="AZ213" i="2"/>
  <c r="V198" i="2"/>
  <c r="CS228" i="2" s="1"/>
  <c r="CS258" i="2" s="1"/>
  <c r="CD213" i="2"/>
  <c r="V213" i="2"/>
  <c r="AM214" i="9"/>
  <c r="BB214" i="9"/>
  <c r="BQ214" i="9"/>
  <c r="CF214" i="9"/>
  <c r="CU214" i="9"/>
  <c r="DJ214" i="9"/>
  <c r="EN214" i="9"/>
  <c r="X214" i="9"/>
  <c r="DY214" i="9"/>
  <c r="X199" i="9"/>
  <c r="CJ215" i="9"/>
  <c r="CY215" i="9"/>
  <c r="DN215" i="9"/>
  <c r="AB215" i="9"/>
  <c r="AB200" i="9"/>
  <c r="AQ215" i="9"/>
  <c r="BF215" i="9"/>
  <c r="BU215" i="9"/>
  <c r="ER215" i="9"/>
  <c r="EC215" i="9"/>
  <c r="BO215" i="9"/>
  <c r="CD215" i="9"/>
  <c r="CS215" i="9"/>
  <c r="DH215" i="9"/>
  <c r="V215" i="9"/>
  <c r="V200" i="9"/>
  <c r="DW215" i="9"/>
  <c r="AK215" i="9"/>
  <c r="AZ215" i="9"/>
  <c r="EL215" i="9"/>
  <c r="EM233" i="9"/>
  <c r="DX233" i="9"/>
  <c r="W113" i="9"/>
  <c r="W128" i="9" s="1"/>
  <c r="EN231" i="9"/>
  <c r="DY231" i="9"/>
  <c r="X111" i="9"/>
  <c r="X126" i="9" s="1"/>
  <c r="EB233" i="9"/>
  <c r="EQ233" i="9"/>
  <c r="AA113" i="9"/>
  <c r="AA128" i="9" s="1"/>
  <c r="U204" i="2"/>
  <c r="CR234" i="2" s="1"/>
  <c r="CR264" i="2" s="1"/>
  <c r="AY219" i="2"/>
  <c r="CC219" i="2"/>
  <c r="AJ219" i="2"/>
  <c r="BN219" i="2"/>
  <c r="U219" i="2"/>
  <c r="AQ216" i="9"/>
  <c r="BF216" i="9"/>
  <c r="BU216" i="9"/>
  <c r="CJ216" i="9"/>
  <c r="CY216" i="9"/>
  <c r="DN216" i="9"/>
  <c r="AB216" i="9"/>
  <c r="AB201" i="9"/>
  <c r="ER216" i="9"/>
  <c r="EC216" i="9"/>
  <c r="CG217" i="9"/>
  <c r="CV217" i="9"/>
  <c r="DK217" i="9"/>
  <c r="Y217" i="9"/>
  <c r="Y202" i="9"/>
  <c r="AN217" i="9"/>
  <c r="BC217" i="9"/>
  <c r="BR217" i="9"/>
  <c r="EO217" i="9"/>
  <c r="DZ217" i="9"/>
  <c r="AO216" i="9"/>
  <c r="BD216" i="9"/>
  <c r="BS216" i="9"/>
  <c r="CH216" i="9"/>
  <c r="CW216" i="9"/>
  <c r="DL216" i="9"/>
  <c r="EA216" i="9"/>
  <c r="Z216" i="9"/>
  <c r="Z201" i="9"/>
  <c r="EP216" i="9"/>
  <c r="X201" i="2"/>
  <c r="CU231" i="2" s="1"/>
  <c r="CU261" i="2" s="1"/>
  <c r="BB216" i="2"/>
  <c r="CF216" i="2"/>
  <c r="X216" i="2"/>
  <c r="AM216" i="2"/>
  <c r="BQ216" i="2"/>
  <c r="DL217" i="9"/>
  <c r="Z217" i="9"/>
  <c r="Z202" i="9"/>
  <c r="BD217" i="9"/>
  <c r="BS217" i="9"/>
  <c r="CH217" i="9"/>
  <c r="EP217" i="9"/>
  <c r="CW217" i="9"/>
  <c r="AO217" i="9"/>
  <c r="EA217" i="9"/>
  <c r="AK218" i="9"/>
  <c r="BO218" i="9"/>
  <c r="DH218" i="9"/>
  <c r="V218" i="9"/>
  <c r="CS218" i="9"/>
  <c r="V203" i="9"/>
  <c r="EL218" i="9"/>
  <c r="AZ218" i="9"/>
  <c r="CD218" i="9"/>
  <c r="DW218" i="9"/>
  <c r="AB218" i="9"/>
  <c r="AB203" i="9"/>
  <c r="AQ218" i="9"/>
  <c r="BF218" i="9"/>
  <c r="BU218" i="9"/>
  <c r="CJ218" i="9"/>
  <c r="CY218" i="9"/>
  <c r="DN218" i="9"/>
  <c r="ER218" i="9"/>
  <c r="EC218" i="9"/>
  <c r="DX234" i="9"/>
  <c r="EM234" i="9"/>
  <c r="W114" i="9"/>
  <c r="W129" i="9" s="1"/>
  <c r="ER232" i="9"/>
  <c r="EC232" i="9"/>
  <c r="AB112" i="9"/>
  <c r="AB127" i="9" s="1"/>
  <c r="DY230" i="9"/>
  <c r="EN230" i="9"/>
  <c r="X110" i="9"/>
  <c r="X125" i="9" s="1"/>
  <c r="EU229" i="9"/>
  <c r="EF229" i="9"/>
  <c r="DX237" i="9"/>
  <c r="EM237" i="9"/>
  <c r="W117" i="9"/>
  <c r="W132" i="9" s="1"/>
  <c r="AG144" i="2"/>
  <c r="DV229" i="9"/>
  <c r="EK229" i="9"/>
  <c r="U109" i="9"/>
  <c r="U124" i="9" s="1"/>
  <c r="EM228" i="9"/>
  <c r="DX228" i="9"/>
  <c r="W108" i="9"/>
  <c r="W123" i="9" s="1"/>
  <c r="EK232" i="9"/>
  <c r="DV232" i="9"/>
  <c r="U112" i="9"/>
  <c r="U127" i="9" s="1"/>
  <c r="AG143" i="2"/>
  <c r="EB231" i="9"/>
  <c r="EQ231" i="9"/>
  <c r="AA111" i="9"/>
  <c r="AA126" i="9" s="1"/>
  <c r="EA235" i="9"/>
  <c r="EP235" i="9"/>
  <c r="DZ230" i="9"/>
  <c r="EO230" i="9"/>
  <c r="Y110" i="9"/>
  <c r="Y125" i="9" s="1"/>
  <c r="EN229" i="9"/>
  <c r="DY229" i="9"/>
  <c r="X109" i="9"/>
  <c r="X124" i="9" s="1"/>
  <c r="ER230" i="9"/>
  <c r="EC230" i="9"/>
  <c r="AB110" i="9"/>
  <c r="AB125" i="9" s="1"/>
  <c r="EL230" i="9"/>
  <c r="DW230" i="9"/>
  <c r="V110" i="9"/>
  <c r="V125" i="9" s="1"/>
  <c r="DR213" i="9"/>
  <c r="AF213" i="9"/>
  <c r="AF198" i="9"/>
  <c r="AU213" i="9"/>
  <c r="BJ213" i="9"/>
  <c r="BY213" i="9"/>
  <c r="DC213" i="9"/>
  <c r="EG213" i="9"/>
  <c r="CN213" i="9"/>
  <c r="EV213" i="9"/>
  <c r="AF214" i="9"/>
  <c r="AF199" i="9"/>
  <c r="AU214" i="9"/>
  <c r="BJ214" i="9"/>
  <c r="BY214" i="9"/>
  <c r="CN214" i="9"/>
  <c r="DC214" i="9"/>
  <c r="DR214" i="9"/>
  <c r="EV214" i="9"/>
  <c r="EG214" i="9"/>
  <c r="BK213" i="9"/>
  <c r="BZ213" i="9"/>
  <c r="CO213" i="9"/>
  <c r="DD213" i="9"/>
  <c r="AG213" i="9"/>
  <c r="DS213" i="9"/>
  <c r="AV213" i="9"/>
  <c r="AG198" i="9"/>
  <c r="EH213" i="9"/>
  <c r="EW213" i="9"/>
  <c r="EC231" i="9"/>
  <c r="ER231" i="9"/>
  <c r="AB111" i="9"/>
  <c r="AB126" i="9" s="1"/>
  <c r="DZ232" i="9"/>
  <c r="EO232" i="9"/>
  <c r="Y112" i="9"/>
  <c r="Y127" i="9" s="1"/>
  <c r="EA231" i="9"/>
  <c r="EP231" i="9"/>
  <c r="Z111" i="9"/>
  <c r="Z126" i="9" s="1"/>
  <c r="EP232" i="9"/>
  <c r="EA232" i="9"/>
  <c r="Z112" i="9"/>
  <c r="Z127" i="9" s="1"/>
  <c r="EL233" i="9"/>
  <c r="DW233" i="9"/>
  <c r="V113" i="9"/>
  <c r="V128" i="9" s="1"/>
  <c r="EC233" i="9"/>
  <c r="ER233" i="9"/>
  <c r="AO214" i="9"/>
  <c r="BD214" i="9"/>
  <c r="BS214" i="9"/>
  <c r="CH214" i="9"/>
  <c r="CW214" i="9"/>
  <c r="DL214" i="9"/>
  <c r="EP214" i="9"/>
  <c r="Z214" i="9"/>
  <c r="Z199" i="9"/>
  <c r="EA214" i="9"/>
  <c r="CX213" i="9"/>
  <c r="DM213" i="9"/>
  <c r="AA213" i="9"/>
  <c r="AA198" i="9"/>
  <c r="AP213" i="9"/>
  <c r="BE213" i="9"/>
  <c r="CI213" i="9"/>
  <c r="EQ213" i="9"/>
  <c r="BT213" i="9"/>
  <c r="EB213" i="9"/>
  <c r="DH220" i="9"/>
  <c r="EL220" i="9"/>
  <c r="V220" i="9"/>
  <c r="V205" i="9"/>
  <c r="AK220" i="9"/>
  <c r="DW220" i="9"/>
  <c r="AZ220" i="9"/>
  <c r="BO220" i="9"/>
  <c r="CS220" i="9"/>
  <c r="CD220" i="9"/>
  <c r="X207" i="9"/>
  <c r="AM222" i="9"/>
  <c r="BB222" i="9"/>
  <c r="BQ222" i="9"/>
  <c r="CF222" i="9"/>
  <c r="CU222" i="9"/>
  <c r="DJ222" i="9"/>
  <c r="X222" i="9"/>
  <c r="EN222" i="9"/>
  <c r="DY222" i="9"/>
  <c r="DQ213" i="9"/>
  <c r="AE213" i="9"/>
  <c r="AE198" i="9"/>
  <c r="AT213" i="9"/>
  <c r="BI213" i="9"/>
  <c r="BX213" i="9"/>
  <c r="EU213" i="9"/>
  <c r="DB213" i="9"/>
  <c r="EF213" i="9"/>
  <c r="CM213" i="9"/>
  <c r="DP215" i="9"/>
  <c r="AD215" i="9"/>
  <c r="AD200" i="9"/>
  <c r="AS215" i="9"/>
  <c r="BH215" i="9"/>
  <c r="BW215" i="9"/>
  <c r="CL215" i="9"/>
  <c r="EE215" i="9"/>
  <c r="DA215" i="9"/>
  <c r="ET215" i="9"/>
  <c r="BN222" i="9"/>
  <c r="CC222" i="9"/>
  <c r="CR222" i="9"/>
  <c r="DG222" i="9"/>
  <c r="U222" i="9"/>
  <c r="U207" i="9"/>
  <c r="AJ222" i="9"/>
  <c r="DV222" i="9"/>
  <c r="AY222" i="9"/>
  <c r="EK222" i="9"/>
  <c r="BA223" i="9"/>
  <c r="BP223" i="9"/>
  <c r="CE223" i="9"/>
  <c r="CT223" i="9"/>
  <c r="DI223" i="9"/>
  <c r="W223" i="9"/>
  <c r="W208" i="9"/>
  <c r="AL223" i="9"/>
  <c r="EM223" i="9"/>
  <c r="DX223" i="9"/>
  <c r="BV217" i="9"/>
  <c r="CK217" i="9"/>
  <c r="CZ217" i="9"/>
  <c r="DO217" i="9"/>
  <c r="AC217" i="9"/>
  <c r="AC202" i="9"/>
  <c r="AR217" i="9"/>
  <c r="BG217" i="9"/>
  <c r="ES217" i="9"/>
  <c r="ED217" i="9"/>
  <c r="AG129" i="2"/>
  <c r="DO215" i="9"/>
  <c r="AC215" i="9"/>
  <c r="AC200" i="9"/>
  <c r="AR215" i="9"/>
  <c r="BG215" i="9"/>
  <c r="BV215" i="9"/>
  <c r="ES215" i="9"/>
  <c r="CK215" i="9"/>
  <c r="ED215" i="9"/>
  <c r="CZ215" i="9"/>
  <c r="CC218" i="9"/>
  <c r="CR218" i="9"/>
  <c r="DG218" i="9"/>
  <c r="U218" i="9"/>
  <c r="U203" i="9"/>
  <c r="AJ218" i="9"/>
  <c r="AY218" i="9"/>
  <c r="BN218" i="9"/>
  <c r="EK218" i="9"/>
  <c r="DV218" i="9"/>
  <c r="Y220" i="9"/>
  <c r="DZ220" i="9"/>
  <c r="Y205" i="9"/>
  <c r="AN220" i="9"/>
  <c r="BC220" i="9"/>
  <c r="BR220" i="9"/>
  <c r="CG220" i="9"/>
  <c r="EO220" i="9"/>
  <c r="CV220" i="9"/>
  <c r="DK220" i="9"/>
  <c r="AA203" i="2"/>
  <c r="CX233" i="2" s="1"/>
  <c r="CX263" i="2" s="1"/>
  <c r="BE218" i="2"/>
  <c r="DM218" i="2"/>
  <c r="AP218" i="2"/>
  <c r="BT218" i="2"/>
  <c r="AA218" i="2"/>
  <c r="CU219" i="9"/>
  <c r="DJ219" i="9"/>
  <c r="X219" i="9"/>
  <c r="X204" i="9"/>
  <c r="AM219" i="9"/>
  <c r="BB219" i="9"/>
  <c r="BQ219" i="9"/>
  <c r="EN219" i="9"/>
  <c r="CF219" i="9"/>
  <c r="DY219" i="9"/>
  <c r="CE221" i="9"/>
  <c r="CT221" i="9"/>
  <c r="DI221" i="9"/>
  <c r="EM221" i="9"/>
  <c r="W221" i="9"/>
  <c r="W206" i="9"/>
  <c r="AL221" i="9"/>
  <c r="DX221" i="9"/>
  <c r="BA221" i="9"/>
  <c r="BP221" i="9"/>
  <c r="DI215" i="9"/>
  <c r="W215" i="9"/>
  <c r="W200" i="9"/>
  <c r="AL215" i="9"/>
  <c r="BA215" i="9"/>
  <c r="BP215" i="9"/>
  <c r="CE215" i="9"/>
  <c r="CT215" i="9"/>
  <c r="DX215" i="9"/>
  <c r="EM215" i="9"/>
  <c r="AG140" i="2"/>
  <c r="EV228" i="9"/>
  <c r="AF108" i="9"/>
  <c r="AF123" i="9" s="1"/>
  <c r="EG228" i="9"/>
  <c r="EV229" i="9"/>
  <c r="EG229" i="9"/>
  <c r="AF109" i="9"/>
  <c r="AF124" i="9" s="1"/>
  <c r="EH228" i="9"/>
  <c r="EW228" i="9"/>
  <c r="DH219" i="9"/>
  <c r="V219" i="9"/>
  <c r="V204" i="9"/>
  <c r="AK219" i="9"/>
  <c r="AZ219" i="9"/>
  <c r="BO219" i="9"/>
  <c r="CD219" i="9"/>
  <c r="CS219" i="9"/>
  <c r="DW219" i="9"/>
  <c r="EL219" i="9"/>
  <c r="BN225" i="9"/>
  <c r="CR225" i="9"/>
  <c r="AJ225" i="9"/>
  <c r="U225" i="9"/>
  <c r="CC225" i="9"/>
  <c r="DG225" i="9"/>
  <c r="U210" i="9"/>
  <c r="AY225" i="9"/>
  <c r="EK225" i="9"/>
  <c r="DV225" i="9"/>
  <c r="Z219" i="9"/>
  <c r="AO219" i="9"/>
  <c r="BD219" i="9"/>
  <c r="CH219" i="9"/>
  <c r="CW219" i="9"/>
  <c r="EP219" i="9"/>
  <c r="DL219" i="9"/>
  <c r="EA219" i="9"/>
  <c r="Z204" i="9"/>
  <c r="BS219" i="9"/>
  <c r="BF214" i="9"/>
  <c r="BU214" i="9"/>
  <c r="CJ214" i="9"/>
  <c r="CY214" i="9"/>
  <c r="DN214" i="9"/>
  <c r="AB214" i="9"/>
  <c r="AQ214" i="9"/>
  <c r="EC214" i="9"/>
  <c r="AB199" i="9"/>
  <c r="ER214" i="9"/>
  <c r="CG213" i="9"/>
  <c r="CV213" i="9"/>
  <c r="DK213" i="9"/>
  <c r="Y213" i="9"/>
  <c r="Y198" i="9"/>
  <c r="AN213" i="9"/>
  <c r="BR213" i="9"/>
  <c r="BC213" i="9"/>
  <c r="DZ213" i="9"/>
  <c r="EO213" i="9"/>
  <c r="AA199" i="9"/>
  <c r="AP214" i="9"/>
  <c r="BE214" i="9"/>
  <c r="BT214" i="9"/>
  <c r="CI214" i="9"/>
  <c r="CX214" i="9"/>
  <c r="DM214" i="9"/>
  <c r="AA214" i="9"/>
  <c r="EB214" i="9"/>
  <c r="EQ214" i="9"/>
  <c r="EP229" i="9"/>
  <c r="EA229" i="9"/>
  <c r="Z109" i="9"/>
  <c r="Z124" i="9" s="1"/>
  <c r="EB228" i="9"/>
  <c r="EQ228" i="9"/>
  <c r="AA108" i="9"/>
  <c r="AA123" i="9" s="1"/>
  <c r="EL235" i="9"/>
  <c r="DW235" i="9"/>
  <c r="V115" i="9"/>
  <c r="V130" i="9" s="1"/>
  <c r="Y198" i="2"/>
  <c r="CV228" i="2" s="1"/>
  <c r="CV258" i="2" s="1"/>
  <c r="AN213" i="2"/>
  <c r="BR213" i="2"/>
  <c r="Y213" i="2"/>
  <c r="BC213" i="2"/>
  <c r="DY237" i="9"/>
  <c r="EN237" i="9"/>
  <c r="EU228" i="9"/>
  <c r="EF228" i="9"/>
  <c r="AE108" i="9"/>
  <c r="AE123" i="9" s="1"/>
  <c r="ET230" i="9"/>
  <c r="EE230" i="9"/>
  <c r="EK237" i="9"/>
  <c r="DV237" i="9"/>
  <c r="U117" i="9"/>
  <c r="U132" i="9" s="1"/>
  <c r="EM238" i="9"/>
  <c r="DX238" i="9"/>
  <c r="ES232" i="9"/>
  <c r="ED232" i="9"/>
  <c r="W204" i="2"/>
  <c r="CT234" i="2" s="1"/>
  <c r="CT264" i="2" s="1"/>
  <c r="BA219" i="2"/>
  <c r="CE219" i="2"/>
  <c r="AL219" i="2"/>
  <c r="BP219" i="2"/>
  <c r="W219" i="2"/>
  <c r="AG127" i="2"/>
  <c r="ES230" i="9"/>
  <c r="ED230" i="9"/>
  <c r="AC110" i="9"/>
  <c r="AC125" i="9" s="1"/>
  <c r="EK233" i="9"/>
  <c r="DV233" i="9"/>
  <c r="U113" i="9"/>
  <c r="U128" i="9" s="1"/>
  <c r="DZ235" i="9"/>
  <c r="EO235" i="9"/>
  <c r="Y115" i="9"/>
  <c r="Y130" i="9" s="1"/>
  <c r="EN234" i="9"/>
  <c r="DY234" i="9"/>
  <c r="X114" i="9"/>
  <c r="X129" i="9" s="1"/>
  <c r="EM236" i="9"/>
  <c r="DX236" i="9"/>
  <c r="W116" i="9"/>
  <c r="W131" i="9" s="1"/>
  <c r="DX230" i="9"/>
  <c r="EM230" i="9"/>
  <c r="W110" i="9"/>
  <c r="W125" i="9" s="1"/>
  <c r="DK212" i="2" l="1"/>
  <c r="DK227" i="2" s="1"/>
  <c r="DK242" i="2" s="1"/>
  <c r="DK257" i="2" s="1"/>
  <c r="DK272" i="2" s="1"/>
  <c r="DK287" i="2" s="1"/>
  <c r="DK302" i="2" s="1"/>
  <c r="DK317" i="2" s="1"/>
  <c r="DK332" i="2" s="1"/>
  <c r="CG227" i="2"/>
  <c r="CG242" i="2" s="1"/>
  <c r="CG257" i="2" s="1"/>
  <c r="CG272" i="2" s="1"/>
  <c r="CG287" i="2" s="1"/>
  <c r="CG302" i="2" s="1"/>
  <c r="CG317" i="2" s="1"/>
  <c r="CG332" i="2" s="1"/>
  <c r="BP242" i="2"/>
  <c r="CT227" i="2"/>
  <c r="CP398" i="2"/>
  <c r="CP413" i="2" s="1"/>
  <c r="DE383" i="2"/>
  <c r="DE398" i="2" s="1"/>
  <c r="DE413" i="2" s="1"/>
  <c r="CS364" i="2"/>
  <c r="DH364" i="2" s="1"/>
  <c r="DW364" i="2" s="1"/>
  <c r="EL364" i="2" s="1"/>
  <c r="BO257" i="2"/>
  <c r="CS242" i="2"/>
  <c r="CQ395" i="2"/>
  <c r="CQ410" i="2" s="1"/>
  <c r="DF380" i="2"/>
  <c r="DF395" i="2" s="1"/>
  <c r="DF410" i="2" s="1"/>
  <c r="CP368" i="2"/>
  <c r="DE368" i="2" s="1"/>
  <c r="DT368" i="2" s="1"/>
  <c r="EI368" i="2" s="1"/>
  <c r="CT277" i="2"/>
  <c r="CT292" i="2" s="1"/>
  <c r="CT307" i="2" s="1"/>
  <c r="CT278" i="2"/>
  <c r="CT293" i="2" s="1"/>
  <c r="CT308" i="2" s="1"/>
  <c r="CW274" i="2"/>
  <c r="CW289" i="2" s="1"/>
  <c r="CW304" i="2" s="1"/>
  <c r="CT279" i="2"/>
  <c r="CT294" i="2" s="1"/>
  <c r="CT309" i="2" s="1"/>
  <c r="CU277" i="2"/>
  <c r="CU292" i="2" s="1"/>
  <c r="CU307" i="2" s="1"/>
  <c r="CS275" i="2"/>
  <c r="CS290" i="2" s="1"/>
  <c r="CS320" i="2" s="1"/>
  <c r="CV276" i="2"/>
  <c r="CV291" i="2" s="1"/>
  <c r="CV278" i="2"/>
  <c r="CV293" i="2" s="1"/>
  <c r="CV308" i="2" s="1"/>
  <c r="CR275" i="2"/>
  <c r="CR290" i="2" s="1"/>
  <c r="CR305" i="2" s="1"/>
  <c r="CT274" i="2"/>
  <c r="CT289" i="2" s="1"/>
  <c r="CT304" i="2" s="1"/>
  <c r="CW279" i="2"/>
  <c r="CW294" i="2" s="1"/>
  <c r="CS276" i="2"/>
  <c r="CS291" i="2" s="1"/>
  <c r="CS306" i="2" s="1"/>
  <c r="CU276" i="2"/>
  <c r="CU291" i="2" s="1"/>
  <c r="CU306" i="2" s="1"/>
  <c r="CR277" i="2"/>
  <c r="CR292" i="2" s="1"/>
  <c r="CR322" i="2" s="1"/>
  <c r="CX276" i="2"/>
  <c r="CX291" i="2" s="1"/>
  <c r="CX306" i="2" s="1"/>
  <c r="CU278" i="2"/>
  <c r="CU293" i="2" s="1"/>
  <c r="CU308" i="2" s="1"/>
  <c r="CS278" i="2"/>
  <c r="CS293" i="2" s="1"/>
  <c r="CS308" i="2" s="1"/>
  <c r="CX275" i="2"/>
  <c r="CX290" i="2" s="1"/>
  <c r="CX305" i="2" s="1"/>
  <c r="CR274" i="2"/>
  <c r="CR289" i="2" s="1"/>
  <c r="CR279" i="2"/>
  <c r="CR294" i="2" s="1"/>
  <c r="CR309" i="2" s="1"/>
  <c r="CS277" i="2"/>
  <c r="CS292" i="2" s="1"/>
  <c r="CS307" i="2" s="1"/>
  <c r="CR278" i="2"/>
  <c r="CR293" i="2" s="1"/>
  <c r="CR308" i="2" s="1"/>
  <c r="CW276" i="2"/>
  <c r="CW291" i="2" s="1"/>
  <c r="CW306" i="2" s="1"/>
  <c r="CV277" i="2"/>
  <c r="CV292" i="2" s="1"/>
  <c r="CV307" i="2" s="1"/>
  <c r="CT275" i="2"/>
  <c r="CT290" i="2" s="1"/>
  <c r="CT305" i="2" s="1"/>
  <c r="CX278" i="2"/>
  <c r="CX293" i="2" s="1"/>
  <c r="CX308" i="2" s="1"/>
  <c r="CS273" i="2"/>
  <c r="CS288" i="2" s="1"/>
  <c r="CS303" i="2" s="1"/>
  <c r="CU273" i="2"/>
  <c r="CU288" i="2" s="1"/>
  <c r="CU303" i="2" s="1"/>
  <c r="CW273" i="2"/>
  <c r="CW288" i="2" s="1"/>
  <c r="CW318" i="2" s="1"/>
  <c r="CV273" i="2"/>
  <c r="CV288" i="2" s="1"/>
  <c r="CV303" i="2" s="1"/>
  <c r="CV261" i="2"/>
  <c r="CW264" i="2"/>
  <c r="CR259" i="2"/>
  <c r="T231" i="2"/>
  <c r="T276" i="2" s="1"/>
  <c r="T291" i="2" s="1"/>
  <c r="DJ229" i="2"/>
  <c r="DJ274" i="2" s="1"/>
  <c r="DJ289" i="2" s="1"/>
  <c r="CU229" i="2"/>
  <c r="CU259" i="2" s="1"/>
  <c r="Z233" i="2"/>
  <c r="Z263" i="2" s="1"/>
  <c r="CW233" i="2"/>
  <c r="AO232" i="2"/>
  <c r="AO277" i="2" s="1"/>
  <c r="AO292" i="2" s="1"/>
  <c r="CW232" i="2"/>
  <c r="CW262" i="2" s="1"/>
  <c r="CG229" i="2"/>
  <c r="CG274" i="2" s="1"/>
  <c r="CG289" i="2" s="1"/>
  <c r="CV229" i="2"/>
  <c r="CV259" i="2" s="1"/>
  <c r="AL231" i="2"/>
  <c r="AL276" i="2" s="1"/>
  <c r="AL291" i="2" s="1"/>
  <c r="CT231" i="2"/>
  <c r="BB230" i="2"/>
  <c r="BB260" i="2" s="1"/>
  <c r="CU230" i="2"/>
  <c r="CU260" i="2" s="1"/>
  <c r="DK230" i="2"/>
  <c r="DK275" i="2" s="1"/>
  <c r="DK290" i="2" s="1"/>
  <c r="CV230" i="2"/>
  <c r="CV260" i="2" s="1"/>
  <c r="X234" i="2"/>
  <c r="X279" i="2" s="1"/>
  <c r="X294" i="2" s="1"/>
  <c r="CU234" i="2"/>
  <c r="CU264" i="2" s="1"/>
  <c r="AJ231" i="2"/>
  <c r="AJ261" i="2" s="1"/>
  <c r="CR231" i="2"/>
  <c r="CR261" i="2" s="1"/>
  <c r="DK234" i="2"/>
  <c r="DK279" i="2" s="1"/>
  <c r="DK294" i="2" s="1"/>
  <c r="CV234" i="2"/>
  <c r="CV264" i="2" s="1"/>
  <c r="CI234" i="2"/>
  <c r="CI264" i="2" s="1"/>
  <c r="CX234" i="2"/>
  <c r="CX279" i="2" s="1"/>
  <c r="CX294" i="2" s="1"/>
  <c r="AP229" i="2"/>
  <c r="AP259" i="2" s="1"/>
  <c r="CX229" i="2"/>
  <c r="CX259" i="2" s="1"/>
  <c r="CD229" i="2"/>
  <c r="CD274" i="2" s="1"/>
  <c r="CD289" i="2" s="1"/>
  <c r="CS229" i="2"/>
  <c r="CS259" i="2" s="1"/>
  <c r="BO234" i="2"/>
  <c r="BO264" i="2" s="1"/>
  <c r="CS234" i="2"/>
  <c r="CS264" i="2" s="1"/>
  <c r="AP232" i="2"/>
  <c r="AP277" i="2" s="1"/>
  <c r="AP292" i="2" s="1"/>
  <c r="CX232" i="2"/>
  <c r="CX262" i="2" s="1"/>
  <c r="Z230" i="2"/>
  <c r="Z275" i="2" s="1"/>
  <c r="Z290" i="2" s="1"/>
  <c r="CW230" i="2"/>
  <c r="CW260" i="2" s="1"/>
  <c r="AP228" i="2"/>
  <c r="AP273" i="2" s="1"/>
  <c r="AP288" i="2" s="1"/>
  <c r="CX228" i="2"/>
  <c r="CX258" i="2" s="1"/>
  <c r="DI228" i="2"/>
  <c r="DI258" i="2" s="1"/>
  <c r="CT228" i="2"/>
  <c r="CT258" i="2" s="1"/>
  <c r="CE228" i="2"/>
  <c r="CE273" i="2" s="1"/>
  <c r="CE288" i="2" s="1"/>
  <c r="BA228" i="2"/>
  <c r="BA273" i="2" s="1"/>
  <c r="BA288" i="2" s="1"/>
  <c r="BT228" i="2"/>
  <c r="BT258" i="2" s="1"/>
  <c r="W228" i="2"/>
  <c r="W273" i="2" s="1"/>
  <c r="W288" i="2" s="1"/>
  <c r="BP228" i="2"/>
  <c r="BP258" i="2" s="1"/>
  <c r="AL228" i="2"/>
  <c r="AL273" i="2" s="1"/>
  <c r="AL288" i="2" s="1"/>
  <c r="DM228" i="2"/>
  <c r="DM258" i="2" s="1"/>
  <c r="AA228" i="2"/>
  <c r="AA258" i="2" s="1"/>
  <c r="BE228" i="2"/>
  <c r="BE258" i="2" s="1"/>
  <c r="BS230" i="2"/>
  <c r="BS260" i="2" s="1"/>
  <c r="CI228" i="2"/>
  <c r="CI258" i="2" s="1"/>
  <c r="BD230" i="2"/>
  <c r="BD275" i="2" s="1"/>
  <c r="BD290" i="2" s="1"/>
  <c r="CH230" i="2"/>
  <c r="CH260" i="2" s="1"/>
  <c r="AO230" i="2"/>
  <c r="AO260" i="2" s="1"/>
  <c r="DL230" i="2"/>
  <c r="DL260" i="2" s="1"/>
  <c r="AA234" i="2"/>
  <c r="AA264" i="2" s="1"/>
  <c r="DM234" i="2"/>
  <c r="DM264" i="2" s="1"/>
  <c r="AP234" i="2"/>
  <c r="AP279" i="2" s="1"/>
  <c r="AP294" i="2" s="1"/>
  <c r="BE234" i="2"/>
  <c r="BE279" i="2" s="1"/>
  <c r="BE294" i="2" s="1"/>
  <c r="BT234" i="2"/>
  <c r="BT264" i="2" s="1"/>
  <c r="AA205" i="2"/>
  <c r="CX220" i="2"/>
  <c r="U205" i="2"/>
  <c r="CR220" i="2"/>
  <c r="CT220" i="2"/>
  <c r="Y205" i="2"/>
  <c r="CV220" i="2"/>
  <c r="Z205" i="2"/>
  <c r="CW220" i="2"/>
  <c r="Y229" i="2"/>
  <c r="Y274" i="2" s="1"/>
  <c r="Y289" i="2" s="1"/>
  <c r="AN229" i="2"/>
  <c r="AN259" i="2" s="1"/>
  <c r="BC229" i="2"/>
  <c r="BC259" i="2" s="1"/>
  <c r="BR229" i="2"/>
  <c r="BR274" i="2" s="1"/>
  <c r="BR289" i="2" s="1"/>
  <c r="DK229" i="2"/>
  <c r="DK259" i="2" s="1"/>
  <c r="AM229" i="2"/>
  <c r="AM274" i="2" s="1"/>
  <c r="AM289" i="2" s="1"/>
  <c r="BB229" i="2"/>
  <c r="BB259" i="2" s="1"/>
  <c r="X229" i="2"/>
  <c r="X274" i="2" s="1"/>
  <c r="X289" i="2" s="1"/>
  <c r="BQ229" i="2"/>
  <c r="BQ274" i="2" s="1"/>
  <c r="BQ289" i="2" s="1"/>
  <c r="CF229" i="2"/>
  <c r="CF259" i="2" s="1"/>
  <c r="CI232" i="2"/>
  <c r="CI262" i="2" s="1"/>
  <c r="DM232" i="2"/>
  <c r="DM277" i="2" s="1"/>
  <c r="DM292" i="2" s="1"/>
  <c r="BE232" i="2"/>
  <c r="BE277" i="2" s="1"/>
  <c r="BE292" i="2" s="1"/>
  <c r="AA232" i="2"/>
  <c r="AA277" i="2" s="1"/>
  <c r="AA292" i="2" s="1"/>
  <c r="BT232" i="2"/>
  <c r="BT262" i="2" s="1"/>
  <c r="CC229" i="2"/>
  <c r="CC274" i="2" s="1"/>
  <c r="CC289" i="2" s="1"/>
  <c r="U229" i="2"/>
  <c r="U259" i="2" s="1"/>
  <c r="AY229" i="2"/>
  <c r="AY259" i="2" s="1"/>
  <c r="BN229" i="2"/>
  <c r="BN259" i="2" s="1"/>
  <c r="AJ229" i="2"/>
  <c r="AJ259" i="2" s="1"/>
  <c r="DG229" i="2"/>
  <c r="DG259" i="2" s="1"/>
  <c r="AJ258" i="2"/>
  <c r="AY273" i="2"/>
  <c r="AY288" i="2" s="1"/>
  <c r="U258" i="2"/>
  <c r="AN230" i="2"/>
  <c r="AN260" i="2" s="1"/>
  <c r="AI220" i="2"/>
  <c r="AX231" i="2"/>
  <c r="AX261" i="2" s="1"/>
  <c r="BN231" i="2"/>
  <c r="BN261" i="2" s="1"/>
  <c r="AN234" i="2"/>
  <c r="AN264" i="2" s="1"/>
  <c r="BC234" i="2"/>
  <c r="BC264" i="2" s="1"/>
  <c r="CG234" i="2"/>
  <c r="CG279" i="2" s="1"/>
  <c r="CG294" i="2" s="1"/>
  <c r="Y234" i="2"/>
  <c r="Y264" i="2" s="1"/>
  <c r="BR234" i="2"/>
  <c r="BR264" i="2" s="1"/>
  <c r="CC273" i="2"/>
  <c r="CC288" i="2" s="1"/>
  <c r="BN273" i="2"/>
  <c r="BN288" i="2" s="1"/>
  <c r="BD220" i="2"/>
  <c r="AM230" i="2"/>
  <c r="AM275" i="2" s="1"/>
  <c r="AM290" i="2" s="1"/>
  <c r="X230" i="2"/>
  <c r="X260" i="2" s="1"/>
  <c r="CB229" i="2"/>
  <c r="CB274" i="2" s="1"/>
  <c r="CB289" i="2" s="1"/>
  <c r="W231" i="2"/>
  <c r="W261" i="2" s="1"/>
  <c r="BM231" i="2"/>
  <c r="BM276" i="2" s="1"/>
  <c r="BM291" i="2" s="1"/>
  <c r="CG230" i="2"/>
  <c r="CG260" i="2" s="1"/>
  <c r="AI231" i="2"/>
  <c r="AI261" i="2" s="1"/>
  <c r="DG231" i="2"/>
  <c r="DG261" i="2" s="1"/>
  <c r="CD234" i="2"/>
  <c r="CD264" i="2" s="1"/>
  <c r="BC230" i="2"/>
  <c r="BC275" i="2" s="1"/>
  <c r="BC290" i="2" s="1"/>
  <c r="BA231" i="2"/>
  <c r="BA261" i="2" s="1"/>
  <c r="U231" i="2"/>
  <c r="U261" i="2" s="1"/>
  <c r="AY231" i="2"/>
  <c r="AY276" i="2" s="1"/>
  <c r="AY291" i="2" s="1"/>
  <c r="Y230" i="2"/>
  <c r="Y275" i="2" s="1"/>
  <c r="Y290" i="2" s="1"/>
  <c r="BP231" i="2"/>
  <c r="BP276" i="2" s="1"/>
  <c r="BP291" i="2" s="1"/>
  <c r="CC231" i="2"/>
  <c r="CC261" i="2" s="1"/>
  <c r="BR230" i="2"/>
  <c r="BR275" i="2" s="1"/>
  <c r="BR290" i="2" s="1"/>
  <c r="BS233" i="2"/>
  <c r="BS263" i="2" s="1"/>
  <c r="AK234" i="2"/>
  <c r="AK264" i="2" s="1"/>
  <c r="V234" i="2"/>
  <c r="V279" i="2" s="1"/>
  <c r="V294" i="2" s="1"/>
  <c r="Y220" i="2"/>
  <c r="AZ234" i="2"/>
  <c r="AZ279" i="2" s="1"/>
  <c r="AZ294" i="2" s="1"/>
  <c r="BC220" i="2"/>
  <c r="DK220" i="2"/>
  <c r="BM220" i="2"/>
  <c r="CB220" i="2"/>
  <c r="CG220" i="2"/>
  <c r="AJ273" i="2"/>
  <c r="AJ288" i="2" s="1"/>
  <c r="AX220" i="2"/>
  <c r="T220" i="2"/>
  <c r="DI234" i="2"/>
  <c r="DI264" i="2" s="1"/>
  <c r="DH228" i="2"/>
  <c r="DH258" i="2" s="1"/>
  <c r="DG230" i="2"/>
  <c r="DG260" i="2" s="1"/>
  <c r="DH232" i="2"/>
  <c r="DH262" i="2" s="1"/>
  <c r="CJ252" i="2"/>
  <c r="CK246" i="2"/>
  <c r="CZ246" i="2"/>
  <c r="CZ245" i="2"/>
  <c r="CK245" i="2"/>
  <c r="DJ252" i="2"/>
  <c r="Z232" i="2"/>
  <c r="Z262" i="2" s="1"/>
  <c r="DL232" i="2"/>
  <c r="DL262" i="2" s="1"/>
  <c r="CH232" i="2"/>
  <c r="CH262" i="2" s="1"/>
  <c r="CI220" i="2"/>
  <c r="DJ232" i="2"/>
  <c r="DJ262" i="2" s="1"/>
  <c r="DI229" i="2"/>
  <c r="DI259" i="2" s="1"/>
  <c r="DL231" i="2"/>
  <c r="DL261" i="2" s="1"/>
  <c r="CH231" i="2"/>
  <c r="CH276" i="2" s="1"/>
  <c r="CH291" i="2" s="1"/>
  <c r="CG233" i="2"/>
  <c r="CG263" i="2" s="1"/>
  <c r="DK233" i="2"/>
  <c r="DK263" i="2" s="1"/>
  <c r="CK251" i="2"/>
  <c r="CZ251" i="2"/>
  <c r="CZ253" i="2"/>
  <c r="CK253" i="2"/>
  <c r="DH252" i="2"/>
  <c r="DH220" i="2"/>
  <c r="DH231" i="2"/>
  <c r="DH276" i="2" s="1"/>
  <c r="DH291" i="2" s="1"/>
  <c r="DJ234" i="2"/>
  <c r="DJ264" i="2" s="1"/>
  <c r="CH233" i="2"/>
  <c r="CH263" i="2" s="1"/>
  <c r="DL233" i="2"/>
  <c r="DL278" i="2" s="1"/>
  <c r="DL293" i="2" s="1"/>
  <c r="AO233" i="2"/>
  <c r="AO263" i="2" s="1"/>
  <c r="DF232" i="2"/>
  <c r="DF262" i="2" s="1"/>
  <c r="CQ232" i="2"/>
  <c r="CQ262" i="2" s="1"/>
  <c r="CQ234" i="2"/>
  <c r="CQ264" i="2" s="1"/>
  <c r="DF234" i="2"/>
  <c r="DF279" i="2" s="1"/>
  <c r="DF294" i="2" s="1"/>
  <c r="DJ228" i="2"/>
  <c r="DJ258" i="2" s="1"/>
  <c r="DF213" i="2"/>
  <c r="CQ213" i="2"/>
  <c r="CK249" i="2"/>
  <c r="CZ249" i="2"/>
  <c r="DF252" i="2"/>
  <c r="CQ252" i="2"/>
  <c r="AK229" i="2"/>
  <c r="AK259" i="2" s="1"/>
  <c r="DH229" i="2"/>
  <c r="DH259" i="2" s="1"/>
  <c r="DI220" i="2"/>
  <c r="CG232" i="2"/>
  <c r="CG262" i="2" s="1"/>
  <c r="DK232" i="2"/>
  <c r="DK262" i="2" s="1"/>
  <c r="DF233" i="2"/>
  <c r="DF263" i="2" s="1"/>
  <c r="CQ233" i="2"/>
  <c r="CQ263" i="2" s="1"/>
  <c r="DL228" i="2"/>
  <c r="DL258" i="2" s="1"/>
  <c r="CH228" i="2"/>
  <c r="CH258" i="2" s="1"/>
  <c r="DI232" i="2"/>
  <c r="DI262" i="2" s="1"/>
  <c r="DJ233" i="2"/>
  <c r="DJ263" i="2" s="1"/>
  <c r="CZ244" i="2"/>
  <c r="CK244" i="2"/>
  <c r="CK247" i="2"/>
  <c r="CZ247" i="2"/>
  <c r="CI252" i="2"/>
  <c r="DF231" i="2"/>
  <c r="DF261" i="2" s="1"/>
  <c r="CQ231" i="2"/>
  <c r="CQ276" i="2" s="1"/>
  <c r="CQ291" i="2" s="1"/>
  <c r="DF229" i="2"/>
  <c r="DF274" i="2" s="1"/>
  <c r="DF289" i="2" s="1"/>
  <c r="CQ229" i="2"/>
  <c r="CQ274" i="2" s="1"/>
  <c r="CQ289" i="2" s="1"/>
  <c r="CE231" i="2"/>
  <c r="CE276" i="2" s="1"/>
  <c r="CE291" i="2" s="1"/>
  <c r="DI231" i="2"/>
  <c r="DI261" i="2" s="1"/>
  <c r="CH220" i="2"/>
  <c r="DK228" i="2"/>
  <c r="DK258" i="2" s="1"/>
  <c r="CG228" i="2"/>
  <c r="CG273" i="2" s="1"/>
  <c r="CG288" i="2" s="1"/>
  <c r="BQ234" i="2"/>
  <c r="BQ279" i="2" s="1"/>
  <c r="BQ294" i="2" s="1"/>
  <c r="CQ230" i="2"/>
  <c r="CQ260" i="2" s="1"/>
  <c r="DF230" i="2"/>
  <c r="DF275" i="2" s="1"/>
  <c r="DF290" i="2" s="1"/>
  <c r="DG232" i="2"/>
  <c r="DG262" i="2" s="1"/>
  <c r="DJ220" i="2"/>
  <c r="DI252" i="2"/>
  <c r="CF230" i="2"/>
  <c r="CF260" i="2" s="1"/>
  <c r="DJ230" i="2"/>
  <c r="DJ260" i="2" s="1"/>
  <c r="CR258" i="2"/>
  <c r="CR273" i="2"/>
  <c r="CR288" i="2" s="1"/>
  <c r="DL220" i="2"/>
  <c r="DJ231" i="2"/>
  <c r="DJ261" i="2" s="1"/>
  <c r="DG234" i="2"/>
  <c r="DG264" i="2" s="1"/>
  <c r="CI230" i="2"/>
  <c r="CI260" i="2" s="1"/>
  <c r="CF234" i="2"/>
  <c r="CF279" i="2" s="1"/>
  <c r="CF294" i="2" s="1"/>
  <c r="CH229" i="2"/>
  <c r="CH274" i="2" s="1"/>
  <c r="CH289" i="2" s="1"/>
  <c r="DL229" i="2"/>
  <c r="DL259" i="2" s="1"/>
  <c r="CZ252" i="2"/>
  <c r="CK252" i="2"/>
  <c r="AB131" i="2"/>
  <c r="DK252" i="2"/>
  <c r="CG252" i="2"/>
  <c r="AJ220" i="2"/>
  <c r="DG220" i="2"/>
  <c r="CQ220" i="2"/>
  <c r="DF220" i="2"/>
  <c r="DG258" i="2"/>
  <c r="DG273" i="2"/>
  <c r="DG288" i="2" s="1"/>
  <c r="CI233" i="2"/>
  <c r="CI263" i="2" s="1"/>
  <c r="DI230" i="2"/>
  <c r="DI260" i="2" s="1"/>
  <c r="DI233" i="2"/>
  <c r="DI263" i="2" s="1"/>
  <c r="DF235" i="2"/>
  <c r="CQ235" i="2"/>
  <c r="BB234" i="2"/>
  <c r="BB264" i="2" s="1"/>
  <c r="DH233" i="2"/>
  <c r="DH263" i="2" s="1"/>
  <c r="DH230" i="2"/>
  <c r="DH260" i="2" s="1"/>
  <c r="CI231" i="2"/>
  <c r="CI261" i="2" s="1"/>
  <c r="CK243" i="2"/>
  <c r="CZ243" i="2"/>
  <c r="CK250" i="2"/>
  <c r="CZ250" i="2"/>
  <c r="DG252" i="2"/>
  <c r="BT229" i="2"/>
  <c r="BT259" i="2" s="1"/>
  <c r="CI229" i="2"/>
  <c r="CI259" i="2" s="1"/>
  <c r="AP220" i="2"/>
  <c r="DH234" i="2"/>
  <c r="DH279" i="2" s="1"/>
  <c r="DH294" i="2" s="1"/>
  <c r="BD233" i="2"/>
  <c r="BD263" i="2" s="1"/>
  <c r="BS232" i="2"/>
  <c r="BS277" i="2" s="1"/>
  <c r="BS292" i="2" s="1"/>
  <c r="AM234" i="2"/>
  <c r="AM279" i="2" s="1"/>
  <c r="AM294" i="2" s="1"/>
  <c r="CZ248" i="2"/>
  <c r="CK248" i="2"/>
  <c r="CH252" i="2"/>
  <c r="DL252" i="2"/>
  <c r="BD234" i="2"/>
  <c r="BD279" i="2" s="1"/>
  <c r="BD294" i="2" s="1"/>
  <c r="CH234" i="2"/>
  <c r="CH279" i="2" s="1"/>
  <c r="CH294" i="2" s="1"/>
  <c r="DL234" i="2"/>
  <c r="DL264" i="2" s="1"/>
  <c r="BN233" i="2"/>
  <c r="BN278" i="2" s="1"/>
  <c r="BN293" i="2" s="1"/>
  <c r="DG233" i="2"/>
  <c r="DG263" i="2" s="1"/>
  <c r="AN231" i="2"/>
  <c r="AN261" i="2" s="1"/>
  <c r="DK231" i="2"/>
  <c r="DK261" i="2" s="1"/>
  <c r="CG231" i="2"/>
  <c r="CG276" i="2" s="1"/>
  <c r="CG291" i="2" s="1"/>
  <c r="AJ233" i="2"/>
  <c r="AJ278" i="2" s="1"/>
  <c r="AJ293" i="2" s="1"/>
  <c r="AA229" i="2"/>
  <c r="AA274" i="2" s="1"/>
  <c r="AA289" i="2" s="1"/>
  <c r="BT220" i="2"/>
  <c r="DM229" i="2"/>
  <c r="DM274" i="2" s="1"/>
  <c r="DM289" i="2" s="1"/>
  <c r="BE229" i="2"/>
  <c r="BE274" i="2" s="1"/>
  <c r="BE289" i="2" s="1"/>
  <c r="V229" i="2"/>
  <c r="BO229" i="2"/>
  <c r="BO274" i="2" s="1"/>
  <c r="BO289" i="2" s="1"/>
  <c r="AZ229" i="2"/>
  <c r="AZ259" i="2" s="1"/>
  <c r="BO231" i="2"/>
  <c r="BO276" i="2" s="1"/>
  <c r="BO291" i="2" s="1"/>
  <c r="BE220" i="2"/>
  <c r="AZ231" i="2"/>
  <c r="AZ276" i="2" s="1"/>
  <c r="AZ291" i="2" s="1"/>
  <c r="BQ230" i="2"/>
  <c r="BQ260" i="2" s="1"/>
  <c r="CC233" i="2"/>
  <c r="CC263" i="2" s="1"/>
  <c r="AA220" i="2"/>
  <c r="AK231" i="2"/>
  <c r="AY233" i="2"/>
  <c r="AY263" i="2" s="1"/>
  <c r="BR220" i="2"/>
  <c r="CB276" i="2"/>
  <c r="CB291" i="2" s="1"/>
  <c r="AA115" i="2"/>
  <c r="V231" i="2"/>
  <c r="V276" i="2" s="1"/>
  <c r="V291" i="2" s="1"/>
  <c r="U233" i="2"/>
  <c r="U263" i="2" s="1"/>
  <c r="BD232" i="2"/>
  <c r="BD262" i="2" s="1"/>
  <c r="AN220" i="2"/>
  <c r="DM220" i="2"/>
  <c r="CD231" i="2"/>
  <c r="CD261" i="2" s="1"/>
  <c r="W115" i="2"/>
  <c r="BS234" i="2"/>
  <c r="BS264" i="2" s="1"/>
  <c r="AB184" i="2"/>
  <c r="T229" i="2"/>
  <c r="T274" i="2" s="1"/>
  <c r="T289" i="2" s="1"/>
  <c r="BR231" i="2"/>
  <c r="BR276" i="2" s="1"/>
  <c r="BR291" i="2" s="1"/>
  <c r="AX259" i="2"/>
  <c r="BM229" i="2"/>
  <c r="BM274" i="2" s="1"/>
  <c r="BM289" i="2" s="1"/>
  <c r="Y231" i="2"/>
  <c r="Y261" i="2" s="1"/>
  <c r="AI229" i="2"/>
  <c r="AI274" i="2" s="1"/>
  <c r="AI289" i="2" s="1"/>
  <c r="BC231" i="2"/>
  <c r="BC261" i="2" s="1"/>
  <c r="U273" i="2"/>
  <c r="U288" i="2" s="1"/>
  <c r="BN258" i="2"/>
  <c r="T115" i="2"/>
  <c r="AY258" i="2"/>
  <c r="Z220" i="2"/>
  <c r="AB146" i="2"/>
  <c r="AO220" i="2"/>
  <c r="AG145" i="2"/>
  <c r="BS220" i="2"/>
  <c r="CC258" i="2"/>
  <c r="AQ68" i="2"/>
  <c r="AQ70" i="2"/>
  <c r="AB189" i="2"/>
  <c r="CE220" i="2"/>
  <c r="AQ69" i="2"/>
  <c r="AY220" i="2"/>
  <c r="BP220" i="2"/>
  <c r="U220" i="2"/>
  <c r="AO234" i="2"/>
  <c r="AL220" i="2"/>
  <c r="CC220" i="2"/>
  <c r="Z234" i="2"/>
  <c r="Z264" i="2" s="1"/>
  <c r="W205" i="2"/>
  <c r="AB115" i="2"/>
  <c r="BA220" i="2"/>
  <c r="Y115" i="2"/>
  <c r="BN220" i="2"/>
  <c r="W220" i="2"/>
  <c r="AB185" i="2"/>
  <c r="CY215" i="2" s="1"/>
  <c r="AD48" i="1"/>
  <c r="AD68" i="1" s="1"/>
  <c r="B68" i="1"/>
  <c r="AG130" i="2"/>
  <c r="DO248" i="2"/>
  <c r="AC248" i="2"/>
  <c r="AR248" i="2"/>
  <c r="BV248" i="2"/>
  <c r="BG248" i="2"/>
  <c r="AC68" i="2"/>
  <c r="AC83" i="2" s="1"/>
  <c r="CB252" i="2"/>
  <c r="AX252" i="2"/>
  <c r="T252" i="2"/>
  <c r="T72" i="2"/>
  <c r="AI252" i="2"/>
  <c r="BM252" i="2"/>
  <c r="AR253" i="2"/>
  <c r="BV253" i="2"/>
  <c r="AC253" i="2"/>
  <c r="BG253" i="2"/>
  <c r="DO253" i="2"/>
  <c r="AC73" i="2"/>
  <c r="AR73" i="2" s="1"/>
  <c r="Z56" i="2"/>
  <c r="Z101" i="2"/>
  <c r="Z131" i="2"/>
  <c r="Z227" i="2"/>
  <c r="Z242" i="2" s="1"/>
  <c r="Z257" i="2" s="1"/>
  <c r="Z272" i="2" s="1"/>
  <c r="Z287" i="2" s="1"/>
  <c r="Z302" i="2" s="1"/>
  <c r="Z317" i="2" s="1"/>
  <c r="Z332" i="2" s="1"/>
  <c r="Z348" i="2" s="1"/>
  <c r="Z364" i="2" s="1"/>
  <c r="AO212" i="2"/>
  <c r="AO227" i="2" s="1"/>
  <c r="AO242" i="2" s="1"/>
  <c r="AO257" i="2" s="1"/>
  <c r="AO272" i="2" s="1"/>
  <c r="AO287" i="2" s="1"/>
  <c r="AO302" i="2" s="1"/>
  <c r="AO317" i="2" s="1"/>
  <c r="AO332" i="2" s="1"/>
  <c r="BD212" i="2"/>
  <c r="CH212" i="2" s="1"/>
  <c r="W86" i="2"/>
  <c r="W146" i="2"/>
  <c r="W191" i="2"/>
  <c r="AL71" i="2"/>
  <c r="BR212" i="2"/>
  <c r="CV212" i="2" s="1"/>
  <c r="BC227" i="2"/>
  <c r="BC242" i="2" s="1"/>
  <c r="BC257" i="2" s="1"/>
  <c r="BC272" i="2" s="1"/>
  <c r="BC287" i="2" s="1"/>
  <c r="BC302" i="2" s="1"/>
  <c r="BC317" i="2" s="1"/>
  <c r="BC332" i="2" s="1"/>
  <c r="AC56" i="2"/>
  <c r="AC101" i="2"/>
  <c r="BV245" i="2"/>
  <c r="AR245" i="2"/>
  <c r="AC65" i="2"/>
  <c r="AC80" i="2" s="1"/>
  <c r="AC245" i="2"/>
  <c r="BG245" i="2"/>
  <c r="DO245" i="2"/>
  <c r="AC57" i="2"/>
  <c r="AC102" i="2"/>
  <c r="AC47" i="2"/>
  <c r="AC62" i="2" s="1"/>
  <c r="AC77" i="2" s="1"/>
  <c r="AC92" i="2" s="1"/>
  <c r="AC107" i="2" s="1"/>
  <c r="AC122" i="2" s="1"/>
  <c r="L21" i="2"/>
  <c r="AA72" i="2"/>
  <c r="AP72" i="2" s="1"/>
  <c r="BT252" i="2"/>
  <c r="AP252" i="2"/>
  <c r="AA252" i="2"/>
  <c r="BE252" i="2"/>
  <c r="DM252" i="2"/>
  <c r="B29" i="1"/>
  <c r="B49" i="1" s="1"/>
  <c r="B90" i="1" s="1"/>
  <c r="B110" i="1" s="1"/>
  <c r="B47" i="2"/>
  <c r="AB190" i="2"/>
  <c r="CY220" i="2" s="1"/>
  <c r="AB81" i="2"/>
  <c r="AB216" i="2" s="1"/>
  <c r="AQ66" i="2"/>
  <c r="W101" i="2"/>
  <c r="W56" i="2"/>
  <c r="W131" i="2"/>
  <c r="AB86" i="2"/>
  <c r="BU221" i="2" s="1"/>
  <c r="AQ71" i="2"/>
  <c r="AB188" i="2"/>
  <c r="CY218" i="2" s="1"/>
  <c r="AZ395" i="2"/>
  <c r="AZ410" i="2" s="1"/>
  <c r="BO380" i="2"/>
  <c r="Y380" i="2"/>
  <c r="Y395" i="2" s="1"/>
  <c r="Y410" i="2" s="1"/>
  <c r="Y426" i="2" s="1"/>
  <c r="Y442" i="2" s="1"/>
  <c r="AN364" i="2"/>
  <c r="AC55" i="2"/>
  <c r="AC100" i="2"/>
  <c r="AD17" i="2"/>
  <c r="AE2" i="2"/>
  <c r="AD32" i="2"/>
  <c r="AD36" i="2"/>
  <c r="AD37" i="2"/>
  <c r="AD41" i="2"/>
  <c r="AD42" i="2"/>
  <c r="AD15" i="2"/>
  <c r="AD19" i="2"/>
  <c r="AD18" i="2"/>
  <c r="AD33" i="2"/>
  <c r="AD5" i="2"/>
  <c r="AD40" i="2"/>
  <c r="AD10" i="2"/>
  <c r="AD24" i="2"/>
  <c r="AD3" i="2"/>
  <c r="AD11" i="2"/>
  <c r="AD34" i="2"/>
  <c r="AD39" i="2"/>
  <c r="AD9" i="2"/>
  <c r="AD12" i="2"/>
  <c r="AD13" i="2"/>
  <c r="AD14" i="2"/>
  <c r="AD21" i="2"/>
  <c r="AD23" i="2"/>
  <c r="AD25" i="2"/>
  <c r="AD35" i="2"/>
  <c r="AD6" i="2"/>
  <c r="AD7" i="2"/>
  <c r="AD8" i="2"/>
  <c r="AD20" i="2"/>
  <c r="AD22" i="2"/>
  <c r="AD27" i="2"/>
  <c r="AD38" i="2"/>
  <c r="AD28" i="2"/>
  <c r="AD4" i="2"/>
  <c r="AD26" i="2"/>
  <c r="AB206" i="2"/>
  <c r="CE252" i="2"/>
  <c r="W72" i="2"/>
  <c r="AL72" i="2" s="1"/>
  <c r="BP252" i="2"/>
  <c r="AL252" i="2"/>
  <c r="W252" i="2"/>
  <c r="BA252" i="2"/>
  <c r="S29" i="2"/>
  <c r="AD29" i="2" s="1"/>
  <c r="S58" i="2"/>
  <c r="S73" i="2" s="1"/>
  <c r="S88" i="2" s="1"/>
  <c r="S103" i="2" s="1"/>
  <c r="S118" i="2" s="1"/>
  <c r="S133" i="2" s="1"/>
  <c r="S43" i="2"/>
  <c r="AD43" i="2" s="1"/>
  <c r="B32" i="2"/>
  <c r="W28" i="2"/>
  <c r="CT253" i="2" s="1"/>
  <c r="V28" i="2"/>
  <c r="CS253" i="2" s="1"/>
  <c r="Z28" i="2"/>
  <c r="CW253" i="2" s="1"/>
  <c r="Y28" i="2"/>
  <c r="CV253" i="2" s="1"/>
  <c r="X28" i="2"/>
  <c r="CU253" i="2" s="1"/>
  <c r="AA28" i="2"/>
  <c r="CX253" i="2" s="1"/>
  <c r="U28" i="2"/>
  <c r="CR253" i="2" s="1"/>
  <c r="T28" i="2"/>
  <c r="AB28" i="2"/>
  <c r="CY253" i="2" s="1"/>
  <c r="V220" i="2"/>
  <c r="V205" i="2"/>
  <c r="CS235" i="2" s="1"/>
  <c r="CS265" i="2" s="1"/>
  <c r="AZ220" i="2"/>
  <c r="CD220" i="2"/>
  <c r="BO220" i="2"/>
  <c r="AK220" i="2"/>
  <c r="AL39" i="1"/>
  <c r="AL59" i="1" s="1"/>
  <c r="J59" i="1"/>
  <c r="CB395" i="2"/>
  <c r="CB410" i="2" s="1"/>
  <c r="AW234" i="2"/>
  <c r="AW249" i="2" s="1"/>
  <c r="AW264" i="2" s="1"/>
  <c r="AW279" i="2" s="1"/>
  <c r="AW294" i="2" s="1"/>
  <c r="AW309" i="2" s="1"/>
  <c r="AW324" i="2" s="1"/>
  <c r="AW339" i="2" s="1"/>
  <c r="CA219" i="2"/>
  <c r="DE219" i="2" s="1"/>
  <c r="DE234" i="2" s="1"/>
  <c r="DE249" i="2" s="1"/>
  <c r="DE264" i="2" s="1"/>
  <c r="DE279" i="2" s="1"/>
  <c r="DE294" i="2" s="1"/>
  <c r="DE309" i="2" s="1"/>
  <c r="DE324" i="2" s="1"/>
  <c r="DE339" i="2" s="1"/>
  <c r="BL219" i="2"/>
  <c r="CP219" i="2" s="1"/>
  <c r="CP234" i="2" s="1"/>
  <c r="CP249" i="2" s="1"/>
  <c r="CP264" i="2" s="1"/>
  <c r="CP279" i="2" s="1"/>
  <c r="CP294" i="2" s="1"/>
  <c r="CP309" i="2" s="1"/>
  <c r="CP324" i="2" s="1"/>
  <c r="CP339" i="2" s="1"/>
  <c r="X56" i="2"/>
  <c r="X101" i="2"/>
  <c r="X131" i="2"/>
  <c r="AQ64" i="2"/>
  <c r="BP364" i="2"/>
  <c r="CE364" i="2" s="1"/>
  <c r="BA380" i="2"/>
  <c r="Z86" i="2"/>
  <c r="Z191" i="2"/>
  <c r="Z146" i="2"/>
  <c r="AO71" i="2"/>
  <c r="K19" i="1"/>
  <c r="K39" i="1" s="1"/>
  <c r="K80" i="1" s="1"/>
  <c r="K100" i="1" s="1"/>
  <c r="K37" i="2"/>
  <c r="AB72" i="2"/>
  <c r="AQ72" i="2" s="1"/>
  <c r="DN252" i="2"/>
  <c r="BF252" i="2"/>
  <c r="AB252" i="2"/>
  <c r="AQ252" i="2"/>
  <c r="BU252" i="2"/>
  <c r="AC48" i="2"/>
  <c r="AC93" i="2"/>
  <c r="AC50" i="2"/>
  <c r="AB95" i="2"/>
  <c r="AB110" i="2" s="1"/>
  <c r="AC53" i="2"/>
  <c r="AB98" i="2"/>
  <c r="AB113" i="2" s="1"/>
  <c r="BR252" i="2"/>
  <c r="AN252" i="2"/>
  <c r="Y72" i="2"/>
  <c r="AN72" i="2" s="1"/>
  <c r="Y252" i="2"/>
  <c r="BC252" i="2"/>
  <c r="AJ132" i="2"/>
  <c r="S147" i="2"/>
  <c r="AA86" i="2"/>
  <c r="AA191" i="2"/>
  <c r="AA146" i="2"/>
  <c r="U56" i="2"/>
  <c r="U101" i="2"/>
  <c r="U131" i="2"/>
  <c r="V86" i="2"/>
  <c r="V191" i="2"/>
  <c r="V146" i="2"/>
  <c r="AK71" i="2"/>
  <c r="CA233" i="2"/>
  <c r="CA248" i="2" s="1"/>
  <c r="CA263" i="2" s="1"/>
  <c r="CA278" i="2" s="1"/>
  <c r="CA293" i="2" s="1"/>
  <c r="CA308" i="2" s="1"/>
  <c r="CA323" i="2" s="1"/>
  <c r="CA338" i="2" s="1"/>
  <c r="AW413" i="2"/>
  <c r="BL398" i="2"/>
  <c r="BL413" i="2" s="1"/>
  <c r="BQ220" i="2"/>
  <c r="AM220" i="2"/>
  <c r="X220" i="2"/>
  <c r="X205" i="2"/>
  <c r="CU235" i="2" s="1"/>
  <c r="CU265" i="2" s="1"/>
  <c r="BB220" i="2"/>
  <c r="CF220" i="2"/>
  <c r="AS122" i="2"/>
  <c r="AB137" i="2"/>
  <c r="DT381" i="2"/>
  <c r="BV246" i="2"/>
  <c r="AR246" i="2"/>
  <c r="DO246" i="2"/>
  <c r="AC66" i="2"/>
  <c r="AC81" i="2" s="1"/>
  <c r="AC246" i="2"/>
  <c r="BG246" i="2"/>
  <c r="AC243" i="2"/>
  <c r="BG243" i="2"/>
  <c r="AC63" i="2"/>
  <c r="AC78" i="2" s="1"/>
  <c r="DO243" i="2"/>
  <c r="AR243" i="2"/>
  <c r="BV243" i="2"/>
  <c r="AC54" i="2"/>
  <c r="AB99" i="2"/>
  <c r="AB114" i="2" s="1"/>
  <c r="AC52" i="2"/>
  <c r="AB97" i="2"/>
  <c r="BL384" i="2"/>
  <c r="CA384" i="2" s="1"/>
  <c r="CP384" i="2" s="1"/>
  <c r="AW399" i="2"/>
  <c r="BN252" i="2"/>
  <c r="AJ252" i="2"/>
  <c r="U72" i="2"/>
  <c r="AJ72" i="2" s="1"/>
  <c r="U252" i="2"/>
  <c r="AY252" i="2"/>
  <c r="CC252" i="2"/>
  <c r="Z42" i="2"/>
  <c r="U42" i="2"/>
  <c r="W42" i="2"/>
  <c r="Y42" i="2"/>
  <c r="V42" i="2"/>
  <c r="AA42" i="2"/>
  <c r="T42" i="2"/>
  <c r="X42" i="2"/>
  <c r="AB42" i="2"/>
  <c r="AA152" i="2"/>
  <c r="AA167" i="2" s="1"/>
  <c r="AA182" i="2" s="1"/>
  <c r="AA197" i="2" s="1"/>
  <c r="AA212" i="2" s="1"/>
  <c r="AR137" i="2"/>
  <c r="S161" i="2"/>
  <c r="S176" i="2" s="1"/>
  <c r="S191" i="2" s="1"/>
  <c r="S206" i="2" s="1"/>
  <c r="S221" i="2" s="1"/>
  <c r="AJ146" i="2"/>
  <c r="S387" i="2"/>
  <c r="S402" i="2" s="1"/>
  <c r="S417" i="2" s="1"/>
  <c r="S433" i="2" s="1"/>
  <c r="S449" i="2" s="1"/>
  <c r="AH371" i="2"/>
  <c r="V56" i="2"/>
  <c r="V101" i="2"/>
  <c r="V131" i="2"/>
  <c r="U86" i="2"/>
  <c r="U191" i="2"/>
  <c r="U146" i="2"/>
  <c r="AJ71" i="2"/>
  <c r="CA398" i="2"/>
  <c r="CA413" i="2" s="1"/>
  <c r="AB82" i="2"/>
  <c r="AQ67" i="2"/>
  <c r="AC251" i="2"/>
  <c r="BG251" i="2"/>
  <c r="DO251" i="2"/>
  <c r="BV251" i="2"/>
  <c r="AR251" i="2"/>
  <c r="AC71" i="2"/>
  <c r="AC86" i="2" s="1"/>
  <c r="AC247" i="2"/>
  <c r="BG247" i="2"/>
  <c r="DO247" i="2"/>
  <c r="AR247" i="2"/>
  <c r="BV247" i="2"/>
  <c r="AC67" i="2"/>
  <c r="AC82" i="2" s="1"/>
  <c r="AB201" i="2"/>
  <c r="BD252" i="2"/>
  <c r="Z252" i="2"/>
  <c r="Z72" i="2"/>
  <c r="AO72" i="2" s="1"/>
  <c r="AO252" i="2"/>
  <c r="BS252" i="2"/>
  <c r="AP71" i="2"/>
  <c r="AH386" i="2"/>
  <c r="AH401" i="2" s="1"/>
  <c r="AH416" i="2" s="1"/>
  <c r="AW370" i="2"/>
  <c r="T56" i="2"/>
  <c r="T131" i="2"/>
  <c r="T101" i="2"/>
  <c r="BQ227" i="2"/>
  <c r="BL233" i="2"/>
  <c r="BL248" i="2" s="1"/>
  <c r="BL263" i="2" s="1"/>
  <c r="BL278" i="2" s="1"/>
  <c r="BL293" i="2" s="1"/>
  <c r="BL308" i="2" s="1"/>
  <c r="BL323" i="2" s="1"/>
  <c r="BL338" i="2" s="1"/>
  <c r="BN395" i="2"/>
  <c r="BN410" i="2" s="1"/>
  <c r="CC380" i="2"/>
  <c r="CR380" i="2" s="1"/>
  <c r="AQ65" i="2"/>
  <c r="AC249" i="2"/>
  <c r="DO249" i="2"/>
  <c r="AC69" i="2"/>
  <c r="AC84" i="2" s="1"/>
  <c r="BG249" i="2"/>
  <c r="AR249" i="2"/>
  <c r="BV249" i="2"/>
  <c r="AC51" i="2"/>
  <c r="AB96" i="2"/>
  <c r="BG252" i="2"/>
  <c r="DO252" i="2"/>
  <c r="AC72" i="2"/>
  <c r="AC87" i="2" s="1"/>
  <c r="BV252" i="2"/>
  <c r="AR252" i="2"/>
  <c r="AC252" i="2"/>
  <c r="AC49" i="2"/>
  <c r="AB94" i="2"/>
  <c r="AB109" i="2" s="1"/>
  <c r="AM252" i="2"/>
  <c r="BQ252" i="2"/>
  <c r="X252" i="2"/>
  <c r="X72" i="2"/>
  <c r="AM72" i="2" s="1"/>
  <c r="BB252" i="2"/>
  <c r="CF252" i="2"/>
  <c r="BB364" i="2"/>
  <c r="AM380" i="2"/>
  <c r="AM395" i="2" s="1"/>
  <c r="AM410" i="2" s="1"/>
  <c r="T86" i="2"/>
  <c r="T191" i="2"/>
  <c r="T146" i="2"/>
  <c r="AA131" i="2"/>
  <c r="AA56" i="2"/>
  <c r="AA101" i="2"/>
  <c r="X86" i="2"/>
  <c r="X146" i="2"/>
  <c r="AM71" i="2"/>
  <c r="X191" i="2"/>
  <c r="AW385" i="2"/>
  <c r="BL369" i="2"/>
  <c r="CA369" i="2" s="1"/>
  <c r="AB78" i="2"/>
  <c r="AB108" i="2" s="1"/>
  <c r="AB183" i="2"/>
  <c r="Y86" i="2"/>
  <c r="Y146" i="2"/>
  <c r="Y191" i="2"/>
  <c r="AC64" i="2"/>
  <c r="AC79" i="2" s="1"/>
  <c r="AC244" i="2"/>
  <c r="BG244" i="2"/>
  <c r="DO244" i="2"/>
  <c r="BV244" i="2"/>
  <c r="AR244" i="2"/>
  <c r="AC70" i="2"/>
  <c r="AC85" i="2" s="1"/>
  <c r="AC250" i="2"/>
  <c r="AR250" i="2"/>
  <c r="BG250" i="2"/>
  <c r="BV250" i="2"/>
  <c r="DO250" i="2"/>
  <c r="AK252" i="2"/>
  <c r="BO252" i="2"/>
  <c r="CD252" i="2"/>
  <c r="AZ252" i="2"/>
  <c r="V252" i="2"/>
  <c r="V72" i="2"/>
  <c r="AK72" i="2" s="1"/>
  <c r="Z115" i="2"/>
  <c r="S235" i="2"/>
  <c r="S250" i="2" s="1"/>
  <c r="S265" i="2" s="1"/>
  <c r="S280" i="2" s="1"/>
  <c r="S295" i="2" s="1"/>
  <c r="S310" i="2" s="1"/>
  <c r="S325" i="2" s="1"/>
  <c r="S340" i="2" s="1"/>
  <c r="S356" i="2" s="1"/>
  <c r="S372" i="2" s="1"/>
  <c r="AW220" i="2"/>
  <c r="AH220" i="2"/>
  <c r="AH235" i="2" s="1"/>
  <c r="AH250" i="2" s="1"/>
  <c r="AH265" i="2" s="1"/>
  <c r="AH280" i="2" s="1"/>
  <c r="AH295" i="2" s="1"/>
  <c r="AH310" i="2" s="1"/>
  <c r="AH325" i="2" s="1"/>
  <c r="AH340" i="2" s="1"/>
  <c r="Y101" i="2"/>
  <c r="Y56" i="2"/>
  <c r="Y131" i="2"/>
  <c r="CF227" i="2"/>
  <c r="CF242" i="2" s="1"/>
  <c r="CF257" i="2" s="1"/>
  <c r="CF272" i="2" s="1"/>
  <c r="CF287" i="2" s="1"/>
  <c r="CF302" i="2" s="1"/>
  <c r="CF317" i="2" s="1"/>
  <c r="CF332" i="2" s="1"/>
  <c r="AB187" i="2"/>
  <c r="Y228" i="2"/>
  <c r="AN228" i="2"/>
  <c r="AN273" i="2" s="1"/>
  <c r="AN288" i="2" s="1"/>
  <c r="BR228" i="2"/>
  <c r="BR273" i="2" s="1"/>
  <c r="BR288" i="2" s="1"/>
  <c r="BC228" i="2"/>
  <c r="BC258" i="2" s="1"/>
  <c r="EC275" i="9"/>
  <c r="EC291" i="9" s="1"/>
  <c r="EC259" i="9"/>
  <c r="EA264" i="9"/>
  <c r="EA280" i="9"/>
  <c r="EA296" i="9" s="1"/>
  <c r="DV270" i="9"/>
  <c r="DV286" i="9"/>
  <c r="DV302" i="9" s="1"/>
  <c r="CT230" i="9"/>
  <c r="CT276" i="9" s="1"/>
  <c r="CT292" i="9" s="1"/>
  <c r="DI230" i="9"/>
  <c r="DI276" i="9" s="1"/>
  <c r="DI292" i="9" s="1"/>
  <c r="W230" i="9"/>
  <c r="AL230" i="9"/>
  <c r="AL260" i="9" s="1"/>
  <c r="BA230" i="9"/>
  <c r="BA276" i="9" s="1"/>
  <c r="BA292" i="9" s="1"/>
  <c r="CE230" i="9"/>
  <c r="CE260" i="9" s="1"/>
  <c r="BP230" i="9"/>
  <c r="BP276" i="9" s="1"/>
  <c r="BP292" i="9" s="1"/>
  <c r="DA230" i="9"/>
  <c r="DA276" i="9" s="1"/>
  <c r="DA292" i="9" s="1"/>
  <c r="DP230" i="9"/>
  <c r="DP276" i="9" s="1"/>
  <c r="DP292" i="9" s="1"/>
  <c r="AD230" i="9"/>
  <c r="AD276" i="9" s="1"/>
  <c r="AD292" i="9" s="1"/>
  <c r="AS230" i="9"/>
  <c r="AS260" i="9" s="1"/>
  <c r="BH230" i="9"/>
  <c r="BH260" i="9" s="1"/>
  <c r="CL230" i="9"/>
  <c r="CL276" i="9" s="1"/>
  <c r="CL292" i="9" s="1"/>
  <c r="BW230" i="9"/>
  <c r="BW276" i="9" s="1"/>
  <c r="BW292" i="9" s="1"/>
  <c r="Z229" i="9"/>
  <c r="Z259" i="9" s="1"/>
  <c r="AO229" i="9"/>
  <c r="BD229" i="9"/>
  <c r="BD275" i="9" s="1"/>
  <c r="BD291" i="9" s="1"/>
  <c r="BS229" i="9"/>
  <c r="BS259" i="9" s="1"/>
  <c r="CH229" i="9"/>
  <c r="CH259" i="9" s="1"/>
  <c r="CW229" i="9"/>
  <c r="CW259" i="9" s="1"/>
  <c r="DL229" i="9"/>
  <c r="DL275" i="9" s="1"/>
  <c r="DL291" i="9" s="1"/>
  <c r="AV228" i="9"/>
  <c r="AV258" i="9" s="1"/>
  <c r="BK228" i="9"/>
  <c r="BK258" i="9" s="1"/>
  <c r="BZ228" i="9"/>
  <c r="BZ258" i="9" s="1"/>
  <c r="CO228" i="9"/>
  <c r="CO258" i="9" s="1"/>
  <c r="DD228" i="9"/>
  <c r="DD258" i="9" s="1"/>
  <c r="DS228" i="9"/>
  <c r="DS274" i="9" s="1"/>
  <c r="DS290" i="9" s="1"/>
  <c r="AG228" i="9"/>
  <c r="AG258" i="9" s="1"/>
  <c r="EG275" i="9"/>
  <c r="EG291" i="9" s="1"/>
  <c r="EG259" i="9"/>
  <c r="DR229" i="9"/>
  <c r="DR259" i="9" s="1"/>
  <c r="AF229" i="9"/>
  <c r="AU229" i="9"/>
  <c r="AU259" i="9" s="1"/>
  <c r="BJ229" i="9"/>
  <c r="BJ259" i="9" s="1"/>
  <c r="BY229" i="9"/>
  <c r="BY259" i="9" s="1"/>
  <c r="DC229" i="9"/>
  <c r="DC259" i="9" s="1"/>
  <c r="AU228" i="9"/>
  <c r="AU258" i="9" s="1"/>
  <c r="CN229" i="9"/>
  <c r="CN275" i="9" s="1"/>
  <c r="CN291" i="9" s="1"/>
  <c r="EA262" i="9"/>
  <c r="EA278" i="9"/>
  <c r="EA294" i="9" s="1"/>
  <c r="EC261" i="9"/>
  <c r="EC277" i="9"/>
  <c r="EC293" i="9" s="1"/>
  <c r="DW260" i="9"/>
  <c r="DW276" i="9"/>
  <c r="DW292" i="9" s="1"/>
  <c r="ER260" i="9"/>
  <c r="ER276" i="9"/>
  <c r="ER292" i="9" s="1"/>
  <c r="EB261" i="9"/>
  <c r="EB277" i="9"/>
  <c r="EB293" i="9" s="1"/>
  <c r="CC232" i="9"/>
  <c r="CC262" i="9" s="1"/>
  <c r="CR232" i="9"/>
  <c r="CR262" i="9" s="1"/>
  <c r="DG232" i="9"/>
  <c r="U232" i="9"/>
  <c r="U262" i="9" s="1"/>
  <c r="AJ232" i="9"/>
  <c r="AJ262" i="9" s="1"/>
  <c r="AY232" i="9"/>
  <c r="AY278" i="9" s="1"/>
  <c r="AY294" i="9" s="1"/>
  <c r="BN232" i="9"/>
  <c r="BN262" i="9" s="1"/>
  <c r="EM283" i="9"/>
  <c r="EM299" i="9" s="1"/>
  <c r="EM267" i="9"/>
  <c r="EF259" i="9"/>
  <c r="EF275" i="9"/>
  <c r="EF291" i="9" s="1"/>
  <c r="CY232" i="9"/>
  <c r="CY262" i="9" s="1"/>
  <c r="DN232" i="9"/>
  <c r="DN262" i="9" s="1"/>
  <c r="AQ232" i="9"/>
  <c r="AQ262" i="9" s="1"/>
  <c r="BF232" i="9"/>
  <c r="BF262" i="9" s="1"/>
  <c r="CJ232" i="9"/>
  <c r="CJ262" i="9" s="1"/>
  <c r="AB232" i="9"/>
  <c r="AB262" i="9" s="1"/>
  <c r="BU232" i="9"/>
  <c r="BU278" i="9" s="1"/>
  <c r="BU294" i="9" s="1"/>
  <c r="EM265" i="9"/>
  <c r="EM281" i="9"/>
  <c r="EM297" i="9" s="1"/>
  <c r="BA235" i="9"/>
  <c r="BA265" i="9" s="1"/>
  <c r="AL235" i="9"/>
  <c r="AL265" i="9" s="1"/>
  <c r="BP235" i="9"/>
  <c r="CE235" i="9"/>
  <c r="CE265" i="9" s="1"/>
  <c r="W235" i="9"/>
  <c r="W265" i="9" s="1"/>
  <c r="CT235" i="9"/>
  <c r="CT265" i="9" s="1"/>
  <c r="DI235" i="9"/>
  <c r="DI265" i="9" s="1"/>
  <c r="CG236" i="9"/>
  <c r="CG282" i="9" s="1"/>
  <c r="CG298" i="9" s="1"/>
  <c r="CV236" i="9"/>
  <c r="CV266" i="9" s="1"/>
  <c r="DK236" i="9"/>
  <c r="DK266" i="9" s="1"/>
  <c r="Y236" i="9"/>
  <c r="AN236" i="9"/>
  <c r="AN266" i="9" s="1"/>
  <c r="BR236" i="9"/>
  <c r="BR282" i="9" s="1"/>
  <c r="BR298" i="9" s="1"/>
  <c r="BC236" i="9"/>
  <c r="BC282" i="9" s="1"/>
  <c r="BC298" i="9" s="1"/>
  <c r="AY238" i="9"/>
  <c r="AY268" i="9" s="1"/>
  <c r="BN238" i="9"/>
  <c r="BN268" i="9" s="1"/>
  <c r="CC238" i="9"/>
  <c r="CC268" i="9" s="1"/>
  <c r="CR238" i="9"/>
  <c r="CR268" i="9" s="1"/>
  <c r="DG238" i="9"/>
  <c r="AJ238" i="9"/>
  <c r="AJ268" i="9" s="1"/>
  <c r="U238" i="9"/>
  <c r="U268" i="9" s="1"/>
  <c r="ED259" i="9"/>
  <c r="ED275" i="9"/>
  <c r="ED291" i="9" s="1"/>
  <c r="DW266" i="9"/>
  <c r="DW282" i="9"/>
  <c r="DW298" i="9" s="1"/>
  <c r="DW268" i="9"/>
  <c r="DW284" i="9"/>
  <c r="DW300" i="9" s="1"/>
  <c r="EM261" i="9"/>
  <c r="EM277" i="9"/>
  <c r="EM293" i="9" s="1"/>
  <c r="EL269" i="9"/>
  <c r="EL285" i="9"/>
  <c r="EL301" i="9" s="1"/>
  <c r="DW267" i="9"/>
  <c r="DW283" i="9"/>
  <c r="DW299" i="9" s="1"/>
  <c r="AM233" i="9"/>
  <c r="AM263" i="9" s="1"/>
  <c r="BB233" i="9"/>
  <c r="BB279" i="9" s="1"/>
  <c r="BB295" i="9" s="1"/>
  <c r="BQ233" i="9"/>
  <c r="BQ263" i="9" s="1"/>
  <c r="CU233" i="9"/>
  <c r="CU263" i="9" s="1"/>
  <c r="DJ233" i="9"/>
  <c r="DJ279" i="9" s="1"/>
  <c r="DJ295" i="9" s="1"/>
  <c r="CF233" i="9"/>
  <c r="CF263" i="9" s="1"/>
  <c r="X233" i="9"/>
  <c r="X279" i="9" s="1"/>
  <c r="X295" i="9" s="1"/>
  <c r="DA228" i="9"/>
  <c r="DA274" i="9" s="1"/>
  <c r="DA290" i="9" s="1"/>
  <c r="DP228" i="9"/>
  <c r="DP258" i="9" s="1"/>
  <c r="AD228" i="9"/>
  <c r="AD274" i="9" s="1"/>
  <c r="AD290" i="9" s="1"/>
  <c r="AS228" i="9"/>
  <c r="AS258" i="9" s="1"/>
  <c r="BH228" i="9"/>
  <c r="BH258" i="9" s="1"/>
  <c r="CL228" i="9"/>
  <c r="CL258" i="9" s="1"/>
  <c r="BW228" i="9"/>
  <c r="AK233" i="2"/>
  <c r="AK263" i="2" s="1"/>
  <c r="BO233" i="2"/>
  <c r="BO263" i="2" s="1"/>
  <c r="AZ233" i="2"/>
  <c r="AZ263" i="2" s="1"/>
  <c r="CD233" i="2"/>
  <c r="V233" i="2"/>
  <c r="V263" i="2" s="1"/>
  <c r="X228" i="2"/>
  <c r="X273" i="2" s="1"/>
  <c r="X288" i="2" s="1"/>
  <c r="AM228" i="2"/>
  <c r="AM273" i="2" s="1"/>
  <c r="AM288" i="2" s="1"/>
  <c r="BQ228" i="2"/>
  <c r="CF228" i="2"/>
  <c r="CF273" i="2" s="1"/>
  <c r="CF288" i="2" s="1"/>
  <c r="BB228" i="2"/>
  <c r="BB273" i="2" s="1"/>
  <c r="BB288" i="2" s="1"/>
  <c r="AI213" i="2"/>
  <c r="BM213" i="2"/>
  <c r="AX213" i="2"/>
  <c r="CB213" i="2"/>
  <c r="T213" i="2"/>
  <c r="T198" i="2"/>
  <c r="DV269" i="9"/>
  <c r="DV285" i="9"/>
  <c r="DV301" i="9" s="1"/>
  <c r="CF232" i="9"/>
  <c r="CF278" i="9" s="1"/>
  <c r="CF294" i="9" s="1"/>
  <c r="CU232" i="9"/>
  <c r="CU262" i="9" s="1"/>
  <c r="DJ232" i="9"/>
  <c r="DJ262" i="9" s="1"/>
  <c r="X232" i="9"/>
  <c r="X278" i="9" s="1"/>
  <c r="X294" i="9" s="1"/>
  <c r="AM232" i="9"/>
  <c r="AM262" i="9" s="1"/>
  <c r="BB232" i="9"/>
  <c r="BQ232" i="9"/>
  <c r="BQ262" i="9" s="1"/>
  <c r="DX278" i="9"/>
  <c r="DX294" i="9" s="1"/>
  <c r="DX262" i="9"/>
  <c r="EQ260" i="9"/>
  <c r="EQ276" i="9"/>
  <c r="EQ292" i="9" s="1"/>
  <c r="EO263" i="9"/>
  <c r="EO279" i="9"/>
  <c r="EO295" i="9" s="1"/>
  <c r="Y229" i="9"/>
  <c r="Y259" i="9" s="1"/>
  <c r="AN229" i="9"/>
  <c r="BC229" i="9"/>
  <c r="BC259" i="9" s="1"/>
  <c r="BR229" i="9"/>
  <c r="BR259" i="9" s="1"/>
  <c r="CG229" i="9"/>
  <c r="CG259" i="9" s="1"/>
  <c r="CV229" i="9"/>
  <c r="CV275" i="9" s="1"/>
  <c r="CV291" i="9" s="1"/>
  <c r="DK229" i="9"/>
  <c r="DK275" i="9" s="1"/>
  <c r="DK291" i="9" s="1"/>
  <c r="BG228" i="9"/>
  <c r="BV228" i="9"/>
  <c r="BV258" i="9" s="1"/>
  <c r="CK228" i="9"/>
  <c r="CK258" i="9" s="1"/>
  <c r="CZ228" i="9"/>
  <c r="CZ258" i="9" s="1"/>
  <c r="DO228" i="9"/>
  <c r="DO258" i="9" s="1"/>
  <c r="AC228" i="9"/>
  <c r="AC258" i="9" s="1"/>
  <c r="AR228" i="9"/>
  <c r="AR258" i="9" s="1"/>
  <c r="EK265" i="9"/>
  <c r="EK281" i="9"/>
  <c r="EK297" i="9" s="1"/>
  <c r="DV260" i="9"/>
  <c r="DV276" i="9"/>
  <c r="DV292" i="9" s="1"/>
  <c r="EE259" i="9"/>
  <c r="EE275" i="9"/>
  <c r="EE291" i="9" s="1"/>
  <c r="BR228" i="9"/>
  <c r="BR274" i="9" s="1"/>
  <c r="BR290" i="9" s="1"/>
  <c r="CG228" i="9"/>
  <c r="CV228" i="9"/>
  <c r="CV258" i="9" s="1"/>
  <c r="DK228" i="9"/>
  <c r="DK258" i="9" s="1"/>
  <c r="Y228" i="9"/>
  <c r="Y274" i="9" s="1"/>
  <c r="Y290" i="9" s="1"/>
  <c r="AN228" i="9"/>
  <c r="AN258" i="9" s="1"/>
  <c r="BC228" i="9"/>
  <c r="BC274" i="9" s="1"/>
  <c r="BC290" i="9" s="1"/>
  <c r="CS235" i="9"/>
  <c r="DH235" i="9"/>
  <c r="DH265" i="9" s="1"/>
  <c r="V235" i="9"/>
  <c r="V281" i="9" s="1"/>
  <c r="V297" i="9" s="1"/>
  <c r="AK235" i="9"/>
  <c r="AK265" i="9" s="1"/>
  <c r="AZ235" i="9"/>
  <c r="AZ265" i="9" s="1"/>
  <c r="CD235" i="9"/>
  <c r="CD265" i="9" s="1"/>
  <c r="BO235" i="9"/>
  <c r="BO281" i="9" s="1"/>
  <c r="BO297" i="9" s="1"/>
  <c r="EV259" i="9"/>
  <c r="EV275" i="9"/>
  <c r="EV291" i="9" s="1"/>
  <c r="DC228" i="9"/>
  <c r="DC258" i="9" s="1"/>
  <c r="DR228" i="9"/>
  <c r="DR258" i="9" s="1"/>
  <c r="AF228" i="9"/>
  <c r="AF258" i="9" s="1"/>
  <c r="BJ228" i="9"/>
  <c r="BJ274" i="9" s="1"/>
  <c r="BJ290" i="9" s="1"/>
  <c r="BY228" i="9"/>
  <c r="BY258" i="9" s="1"/>
  <c r="CN228" i="9"/>
  <c r="CN258" i="9" s="1"/>
  <c r="EL263" i="9"/>
  <c r="EL279" i="9"/>
  <c r="EL295" i="9" s="1"/>
  <c r="ER261" i="9"/>
  <c r="ER277" i="9"/>
  <c r="ER293" i="9" s="1"/>
  <c r="AZ230" i="9"/>
  <c r="AZ276" i="9" s="1"/>
  <c r="AZ292" i="9" s="1"/>
  <c r="BO230" i="9"/>
  <c r="BO276" i="9" s="1"/>
  <c r="BO292" i="9" s="1"/>
  <c r="CD230" i="9"/>
  <c r="CD260" i="9" s="1"/>
  <c r="CS230" i="9"/>
  <c r="CS260" i="9" s="1"/>
  <c r="DH230" i="9"/>
  <c r="DH276" i="9" s="1"/>
  <c r="DH292" i="9" s="1"/>
  <c r="V230" i="9"/>
  <c r="AK230" i="9"/>
  <c r="AK260" i="9" s="1"/>
  <c r="BP228" i="9"/>
  <c r="BP258" i="9" s="1"/>
  <c r="CE228" i="9"/>
  <c r="CE274" i="9" s="1"/>
  <c r="CE290" i="9" s="1"/>
  <c r="CT228" i="9"/>
  <c r="DI228" i="9"/>
  <c r="DI258" i="9" s="1"/>
  <c r="W228" i="9"/>
  <c r="W274" i="9" s="1"/>
  <c r="W290" i="9" s="1"/>
  <c r="AL228" i="9"/>
  <c r="AL258" i="9" s="1"/>
  <c r="BA228" i="9"/>
  <c r="BA258" i="9" s="1"/>
  <c r="DZ280" i="9"/>
  <c r="DZ296" i="9" s="1"/>
  <c r="DZ264" i="9"/>
  <c r="EK264" i="9"/>
  <c r="EK280" i="9"/>
  <c r="EK296" i="9" s="1"/>
  <c r="EL268" i="9"/>
  <c r="EL284" i="9"/>
  <c r="EL300" i="9" s="1"/>
  <c r="EE258" i="9"/>
  <c r="EE274" i="9"/>
  <c r="EE290" i="9" s="1"/>
  <c r="CH228" i="9"/>
  <c r="CH258" i="9" s="1"/>
  <c r="CW228" i="9"/>
  <c r="CW258" i="9" s="1"/>
  <c r="DL228" i="9"/>
  <c r="DL258" i="9" s="1"/>
  <c r="Z228" i="9"/>
  <c r="Z258" i="9" s="1"/>
  <c r="AO228" i="9"/>
  <c r="AO258" i="9" s="1"/>
  <c r="BS228" i="9"/>
  <c r="BD228" i="9"/>
  <c r="BD274" i="9" s="1"/>
  <c r="BD290" i="9" s="1"/>
  <c r="AY239" i="9"/>
  <c r="AY269" i="9" s="1"/>
  <c r="BN239" i="9"/>
  <c r="BN269" i="9" s="1"/>
  <c r="CC239" i="9"/>
  <c r="CC285" i="9" s="1"/>
  <c r="CC301" i="9" s="1"/>
  <c r="CR239" i="9"/>
  <c r="CR269" i="9" s="1"/>
  <c r="DG239" i="9"/>
  <c r="DG269" i="9" s="1"/>
  <c r="U239" i="9"/>
  <c r="U285" i="9" s="1"/>
  <c r="U301" i="9" s="1"/>
  <c r="AJ239" i="9"/>
  <c r="DZ261" i="9"/>
  <c r="DZ277" i="9"/>
  <c r="DZ293" i="9" s="1"/>
  <c r="DY262" i="9"/>
  <c r="DY278" i="9"/>
  <c r="DY294" i="9" s="1"/>
  <c r="EN258" i="9"/>
  <c r="EN274" i="9"/>
  <c r="EN290" i="9" s="1"/>
  <c r="AY235" i="9"/>
  <c r="AY281" i="9" s="1"/>
  <c r="AY297" i="9" s="1"/>
  <c r="BN235" i="9"/>
  <c r="BN281" i="9" s="1"/>
  <c r="BN297" i="9" s="1"/>
  <c r="CC235" i="9"/>
  <c r="CC265" i="9" s="1"/>
  <c r="CR235" i="9"/>
  <c r="CR265" i="9" s="1"/>
  <c r="DG235" i="9"/>
  <c r="DG265" i="9" s="1"/>
  <c r="U235" i="9"/>
  <c r="U281" i="9" s="1"/>
  <c r="U297" i="9" s="1"/>
  <c r="AJ235" i="9"/>
  <c r="AJ265" i="9" s="1"/>
  <c r="ET259" i="9"/>
  <c r="ET275" i="9"/>
  <c r="ET291" i="9" s="1"/>
  <c r="EN266" i="9"/>
  <c r="EN282" i="9"/>
  <c r="EN298" i="9" s="1"/>
  <c r="EQ259" i="9"/>
  <c r="EQ275" i="9"/>
  <c r="EQ291" i="9" s="1"/>
  <c r="EP264" i="9"/>
  <c r="EP280" i="9"/>
  <c r="EP296" i="9" s="1"/>
  <c r="EL280" i="9"/>
  <c r="EL296" i="9" s="1"/>
  <c r="EL264" i="9"/>
  <c r="DX276" i="9"/>
  <c r="DX292" i="9" s="1"/>
  <c r="DX260" i="9"/>
  <c r="ES262" i="9"/>
  <c r="ES278" i="9"/>
  <c r="ES294" i="9" s="1"/>
  <c r="DB228" i="9"/>
  <c r="DB258" i="9" s="1"/>
  <c r="DQ228" i="9"/>
  <c r="DQ258" i="9" s="1"/>
  <c r="AE228" i="9"/>
  <c r="AE258" i="9" s="1"/>
  <c r="AT228" i="9"/>
  <c r="AT258" i="9" s="1"/>
  <c r="BI228" i="9"/>
  <c r="BI274" i="9" s="1"/>
  <c r="BI290" i="9" s="1"/>
  <c r="CM228" i="9"/>
  <c r="BX228" i="9"/>
  <c r="BX274" i="9" s="1"/>
  <c r="BX290" i="9" s="1"/>
  <c r="EP259" i="9"/>
  <c r="EP275" i="9"/>
  <c r="EP291" i="9" s="1"/>
  <c r="EV258" i="9"/>
  <c r="EV274" i="9"/>
  <c r="EV290" i="9" s="1"/>
  <c r="V233" i="9"/>
  <c r="V263" i="9" s="1"/>
  <c r="AZ233" i="9"/>
  <c r="AZ279" i="9" s="1"/>
  <c r="AZ295" i="9" s="1"/>
  <c r="CD233" i="9"/>
  <c r="CD263" i="9" s="1"/>
  <c r="CS233" i="9"/>
  <c r="BO233" i="9"/>
  <c r="BO263" i="9" s="1"/>
  <c r="DH233" i="9"/>
  <c r="DH263" i="9" s="1"/>
  <c r="AK233" i="9"/>
  <c r="AK263" i="9" s="1"/>
  <c r="AB231" i="9"/>
  <c r="AB277" i="9" s="1"/>
  <c r="AB293" i="9" s="1"/>
  <c r="AQ231" i="9"/>
  <c r="AQ261" i="9" s="1"/>
  <c r="BF231" i="9"/>
  <c r="BF261" i="9" s="1"/>
  <c r="BU231" i="9"/>
  <c r="BU261" i="9" s="1"/>
  <c r="CJ231" i="9"/>
  <c r="CJ261" i="9" s="1"/>
  <c r="CY231" i="9"/>
  <c r="DN231" i="9"/>
  <c r="DN277" i="9" s="1"/>
  <c r="DN293" i="9" s="1"/>
  <c r="AJ234" i="2"/>
  <c r="AJ264" i="2" s="1"/>
  <c r="AY234" i="2"/>
  <c r="AY264" i="2" s="1"/>
  <c r="U234" i="2"/>
  <c r="U264" i="2" s="1"/>
  <c r="BN234" i="2"/>
  <c r="BN264" i="2" s="1"/>
  <c r="CC234" i="2"/>
  <c r="CC279" i="2" s="1"/>
  <c r="CC294" i="2" s="1"/>
  <c r="DY275" i="9"/>
  <c r="DY291" i="9" s="1"/>
  <c r="DY259" i="9"/>
  <c r="DV262" i="9"/>
  <c r="DV278" i="9"/>
  <c r="DV294" i="9" s="1"/>
  <c r="EU259" i="9"/>
  <c r="EU275" i="9"/>
  <c r="EU291" i="9" s="1"/>
  <c r="EN276" i="9"/>
  <c r="EN292" i="9" s="1"/>
  <c r="EN260" i="9"/>
  <c r="EC262" i="9"/>
  <c r="EC278" i="9"/>
  <c r="EC294" i="9" s="1"/>
  <c r="EB263" i="9"/>
  <c r="EB279" i="9"/>
  <c r="EB295" i="9" s="1"/>
  <c r="EN261" i="9"/>
  <c r="EN277" i="9"/>
  <c r="EN293" i="9" s="1"/>
  <c r="AY230" i="2"/>
  <c r="AY260" i="2" s="1"/>
  <c r="CC230" i="2"/>
  <c r="CC275" i="2" s="1"/>
  <c r="CC290" i="2" s="1"/>
  <c r="U230" i="2"/>
  <c r="U275" i="2" s="1"/>
  <c r="U290" i="2" s="1"/>
  <c r="AJ230" i="2"/>
  <c r="AJ275" i="2" s="1"/>
  <c r="AJ290" i="2" s="1"/>
  <c r="BN230" i="2"/>
  <c r="BN275" i="2" s="1"/>
  <c r="BN290" i="2" s="1"/>
  <c r="CB234" i="2"/>
  <c r="CB264" i="2" s="1"/>
  <c r="T234" i="2"/>
  <c r="T264" i="2" s="1"/>
  <c r="BM234" i="2"/>
  <c r="BM264" i="2" s="1"/>
  <c r="AX234" i="2"/>
  <c r="AX279" i="2" s="1"/>
  <c r="AX294" i="2" s="1"/>
  <c r="AI234" i="2"/>
  <c r="AI264" i="2" s="1"/>
  <c r="EO264" i="9"/>
  <c r="EO280" i="9"/>
  <c r="EO296" i="9" s="1"/>
  <c r="DZ266" i="9"/>
  <c r="DZ282" i="9"/>
  <c r="DZ298" i="9" s="1"/>
  <c r="DX259" i="9"/>
  <c r="DX275" i="9"/>
  <c r="DX291" i="9" s="1"/>
  <c r="BO228" i="9"/>
  <c r="BO258" i="9" s="1"/>
  <c r="CD228" i="9"/>
  <c r="CD258" i="9" s="1"/>
  <c r="CS228" i="9"/>
  <c r="CS258" i="9" s="1"/>
  <c r="DH228" i="9"/>
  <c r="DH274" i="9" s="1"/>
  <c r="DH290" i="9" s="1"/>
  <c r="V228" i="9"/>
  <c r="V258" i="9" s="1"/>
  <c r="AK228" i="9"/>
  <c r="AK274" i="9" s="1"/>
  <c r="AK290" i="9" s="1"/>
  <c r="AZ228" i="9"/>
  <c r="EL262" i="9"/>
  <c r="EL278" i="9"/>
  <c r="EL294" i="9" s="1"/>
  <c r="EL267" i="9"/>
  <c r="EL283" i="9"/>
  <c r="EL299" i="9" s="1"/>
  <c r="V232" i="2"/>
  <c r="AZ232" i="2"/>
  <c r="AZ277" i="2" s="1"/>
  <c r="AZ292" i="2" s="1"/>
  <c r="CD232" i="2"/>
  <c r="CD277" i="2" s="1"/>
  <c r="CD292" i="2" s="1"/>
  <c r="BO232" i="2"/>
  <c r="BO277" i="2" s="1"/>
  <c r="BO292" i="2" s="1"/>
  <c r="AK232" i="2"/>
  <c r="AK277" i="2" s="1"/>
  <c r="AK292" i="2" s="1"/>
  <c r="Z228" i="2"/>
  <c r="Z258" i="2" s="1"/>
  <c r="BD228" i="2"/>
  <c r="BD273" i="2" s="1"/>
  <c r="BD288" i="2" s="1"/>
  <c r="BS228" i="2"/>
  <c r="AO228" i="2"/>
  <c r="AO273" i="2" s="1"/>
  <c r="AO288" i="2" s="1"/>
  <c r="AC231" i="9"/>
  <c r="AC261" i="9" s="1"/>
  <c r="AR231" i="9"/>
  <c r="AR277" i="9" s="1"/>
  <c r="AR293" i="9" s="1"/>
  <c r="BG231" i="9"/>
  <c r="BG277" i="9" s="1"/>
  <c r="BG293" i="9" s="1"/>
  <c r="BV231" i="9"/>
  <c r="BV277" i="9" s="1"/>
  <c r="BV293" i="9" s="1"/>
  <c r="CK231" i="9"/>
  <c r="CK261" i="9" s="1"/>
  <c r="CZ231" i="9"/>
  <c r="CZ261" i="9" s="1"/>
  <c r="DO231" i="9"/>
  <c r="DO277" i="9" s="1"/>
  <c r="DO293" i="9" s="1"/>
  <c r="BD231" i="2"/>
  <c r="BD276" i="2" s="1"/>
  <c r="BD291" i="2" s="1"/>
  <c r="BS231" i="2"/>
  <c r="BS261" i="2" s="1"/>
  <c r="Z231" i="2"/>
  <c r="AO231" i="2"/>
  <c r="AO261" i="2" s="1"/>
  <c r="Y231" i="9"/>
  <c r="Y277" i="9" s="1"/>
  <c r="Y293" i="9" s="1"/>
  <c r="AN231" i="9"/>
  <c r="AN261" i="9" s="1"/>
  <c r="BC231" i="9"/>
  <c r="BC261" i="9" s="1"/>
  <c r="BR231" i="9"/>
  <c r="BR261" i="9" s="1"/>
  <c r="CG231" i="9"/>
  <c r="CV231" i="9"/>
  <c r="CV261" i="9" s="1"/>
  <c r="DK231" i="9"/>
  <c r="DK261" i="9" s="1"/>
  <c r="Z229" i="2"/>
  <c r="Z259" i="2" s="1"/>
  <c r="BD229" i="2"/>
  <c r="BD259" i="2" s="1"/>
  <c r="BS229" i="2"/>
  <c r="BS274" i="2" s="1"/>
  <c r="BS289" i="2" s="1"/>
  <c r="AO229" i="2"/>
  <c r="AO274" i="2" s="1"/>
  <c r="AO289" i="2" s="1"/>
  <c r="DW277" i="9"/>
  <c r="DW293" i="9" s="1"/>
  <c r="DW261" i="9"/>
  <c r="V231" i="9"/>
  <c r="V261" i="9" s="1"/>
  <c r="AK231" i="9"/>
  <c r="AK277" i="9" s="1"/>
  <c r="AK293" i="9" s="1"/>
  <c r="BO231" i="9"/>
  <c r="BO261" i="9" s="1"/>
  <c r="CD231" i="9"/>
  <c r="CD261" i="9" s="1"/>
  <c r="DH231" i="9"/>
  <c r="DH277" i="9" s="1"/>
  <c r="DH293" i="9" s="1"/>
  <c r="AZ231" i="9"/>
  <c r="AZ261" i="9" s="1"/>
  <c r="CS231" i="9"/>
  <c r="CS277" i="9" s="1"/>
  <c r="CS293" i="9" s="1"/>
  <c r="CX232" i="9"/>
  <c r="CX262" i="9" s="1"/>
  <c r="DM232" i="9"/>
  <c r="DM262" i="9" s="1"/>
  <c r="AP232" i="9"/>
  <c r="BE232" i="9"/>
  <c r="BE278" i="9" s="1"/>
  <c r="BE294" i="9" s="1"/>
  <c r="AA232" i="9"/>
  <c r="AA262" i="9" s="1"/>
  <c r="BT232" i="9"/>
  <c r="BT278" i="9" s="1"/>
  <c r="BT294" i="9" s="1"/>
  <c r="CI232" i="9"/>
  <c r="CI262" i="9" s="1"/>
  <c r="EO259" i="9"/>
  <c r="EO275" i="9"/>
  <c r="EO291" i="9" s="1"/>
  <c r="EU260" i="9"/>
  <c r="EU276" i="9"/>
  <c r="EU292" i="9" s="1"/>
  <c r="DY265" i="9"/>
  <c r="DY281" i="9"/>
  <c r="DY297" i="9" s="1"/>
  <c r="EK260" i="9"/>
  <c r="EK276" i="9"/>
  <c r="EK292" i="9" s="1"/>
  <c r="DM231" i="2"/>
  <c r="DM261" i="2" s="1"/>
  <c r="BT231" i="2"/>
  <c r="BE231" i="2"/>
  <c r="BE261" i="2" s="1"/>
  <c r="AP231" i="2"/>
  <c r="AP276" i="2" s="1"/>
  <c r="AP291" i="2" s="1"/>
  <c r="AA231" i="2"/>
  <c r="AA261" i="2" s="1"/>
  <c r="CH230" i="9"/>
  <c r="CH276" i="9" s="1"/>
  <c r="CH292" i="9" s="1"/>
  <c r="CW230" i="9"/>
  <c r="CW260" i="9" s="1"/>
  <c r="DL230" i="9"/>
  <c r="DL260" i="9" s="1"/>
  <c r="Z230" i="9"/>
  <c r="Z276" i="9" s="1"/>
  <c r="Z292" i="9" s="1"/>
  <c r="AO230" i="9"/>
  <c r="AO260" i="9" s="1"/>
  <c r="BS230" i="9"/>
  <c r="BS260" i="9" s="1"/>
  <c r="BD230" i="9"/>
  <c r="BD276" i="9" s="1"/>
  <c r="BD292" i="9" s="1"/>
  <c r="EB259" i="9"/>
  <c r="EB275" i="9"/>
  <c r="EB291" i="9" s="1"/>
  <c r="AA229" i="9"/>
  <c r="AA259" i="9" s="1"/>
  <c r="AP229" i="9"/>
  <c r="AP259" i="9" s="1"/>
  <c r="BE229" i="9"/>
  <c r="BE275" i="9" s="1"/>
  <c r="BE291" i="9" s="1"/>
  <c r="BT229" i="9"/>
  <c r="BT259" i="9" s="1"/>
  <c r="CI229" i="9"/>
  <c r="CI259" i="9" s="1"/>
  <c r="DM229" i="9"/>
  <c r="DM275" i="9" s="1"/>
  <c r="DM291" i="9" s="1"/>
  <c r="CX229" i="9"/>
  <c r="CX275" i="9" s="1"/>
  <c r="CX291" i="9" s="1"/>
  <c r="AY240" i="9"/>
  <c r="AY286" i="9" s="1"/>
  <c r="AY302" i="9" s="1"/>
  <c r="CC240" i="9"/>
  <c r="CC270" i="9" s="1"/>
  <c r="DG240" i="9"/>
  <c r="DG270" i="9" s="1"/>
  <c r="BN240" i="9"/>
  <c r="BN286" i="9" s="1"/>
  <c r="BN302" i="9" s="1"/>
  <c r="CR240" i="9"/>
  <c r="CR270" i="9" s="1"/>
  <c r="AJ240" i="9"/>
  <c r="AJ270" i="9" s="1"/>
  <c r="U240" i="9"/>
  <c r="U286" i="9" s="1"/>
  <c r="U302" i="9" s="1"/>
  <c r="DW264" i="9"/>
  <c r="DW280" i="9"/>
  <c r="DW296" i="9" s="1"/>
  <c r="CF234" i="9"/>
  <c r="CF264" i="9" s="1"/>
  <c r="CU234" i="9"/>
  <c r="CU280" i="9" s="1"/>
  <c r="CU296" i="9" s="1"/>
  <c r="DJ234" i="9"/>
  <c r="DJ264" i="9" s="1"/>
  <c r="X234" i="9"/>
  <c r="X264" i="9" s="1"/>
  <c r="AM234" i="9"/>
  <c r="BB234" i="9"/>
  <c r="BB280" i="9" s="1"/>
  <c r="BB296" i="9" s="1"/>
  <c r="BQ234" i="9"/>
  <c r="BQ264" i="9" s="1"/>
  <c r="DK235" i="9"/>
  <c r="DK281" i="9" s="1"/>
  <c r="DK297" i="9" s="1"/>
  <c r="Y235" i="9"/>
  <c r="AN235" i="9"/>
  <c r="AN265" i="9" s="1"/>
  <c r="BC235" i="9"/>
  <c r="BC265" i="9" s="1"/>
  <c r="BR235" i="9"/>
  <c r="BR281" i="9" s="1"/>
  <c r="BR297" i="9" s="1"/>
  <c r="CV235" i="9"/>
  <c r="CV281" i="9" s="1"/>
  <c r="CV297" i="9" s="1"/>
  <c r="CG235" i="9"/>
  <c r="CG265" i="9" s="1"/>
  <c r="BN233" i="9"/>
  <c r="BN263" i="9" s="1"/>
  <c r="CC233" i="9"/>
  <c r="CC263" i="9" s="1"/>
  <c r="CR233" i="9"/>
  <c r="DG233" i="9"/>
  <c r="DG263" i="9" s="1"/>
  <c r="U233" i="9"/>
  <c r="U263" i="9" s="1"/>
  <c r="AY233" i="9"/>
  <c r="AY263" i="9" s="1"/>
  <c r="AJ233" i="9"/>
  <c r="AJ279" i="9" s="1"/>
  <c r="AJ295" i="9" s="1"/>
  <c r="ES260" i="9"/>
  <c r="ES276" i="9"/>
  <c r="ES292" i="9" s="1"/>
  <c r="DX268" i="9"/>
  <c r="DX284" i="9"/>
  <c r="DX300" i="9" s="1"/>
  <c r="EE260" i="9"/>
  <c r="EE276" i="9"/>
  <c r="EE292" i="9" s="1"/>
  <c r="EL265" i="9"/>
  <c r="EL281" i="9"/>
  <c r="EL297" i="9" s="1"/>
  <c r="CI228" i="9"/>
  <c r="CI258" i="9" s="1"/>
  <c r="CX228" i="9"/>
  <c r="CX274" i="9" s="1"/>
  <c r="CX290" i="9" s="1"/>
  <c r="DM228" i="9"/>
  <c r="DM274" i="9" s="1"/>
  <c r="DM290" i="9" s="1"/>
  <c r="AA228" i="9"/>
  <c r="AA274" i="9" s="1"/>
  <c r="AA290" i="9" s="1"/>
  <c r="AP228" i="9"/>
  <c r="AP258" i="9" s="1"/>
  <c r="BE228" i="9"/>
  <c r="BE274" i="9" s="1"/>
  <c r="BE290" i="9" s="1"/>
  <c r="BT228" i="9"/>
  <c r="BT258" i="9" s="1"/>
  <c r="EP262" i="9"/>
  <c r="EP278" i="9"/>
  <c r="EP294" i="9" s="1"/>
  <c r="BR232" i="9"/>
  <c r="BR262" i="9" s="1"/>
  <c r="CG232" i="9"/>
  <c r="CG262" i="9" s="1"/>
  <c r="CV232" i="9"/>
  <c r="CV262" i="9" s="1"/>
  <c r="DK232" i="9"/>
  <c r="DK278" i="9" s="1"/>
  <c r="DK294" i="9" s="1"/>
  <c r="Y232" i="9"/>
  <c r="AN232" i="9"/>
  <c r="AN278" i="9" s="1"/>
  <c r="AN294" i="9" s="1"/>
  <c r="BC232" i="9"/>
  <c r="BC278" i="9" s="1"/>
  <c r="BC294" i="9" s="1"/>
  <c r="EO260" i="9"/>
  <c r="EO276" i="9"/>
  <c r="EO292" i="9" s="1"/>
  <c r="EA265" i="9"/>
  <c r="EA281" i="9"/>
  <c r="EA297" i="9" s="1"/>
  <c r="EK262" i="9"/>
  <c r="EK278" i="9"/>
  <c r="EK294" i="9" s="1"/>
  <c r="BN229" i="9"/>
  <c r="BN259" i="9" s="1"/>
  <c r="CC229" i="9"/>
  <c r="CC259" i="9" s="1"/>
  <c r="CR229" i="9"/>
  <c r="CR259" i="9" s="1"/>
  <c r="DG229" i="9"/>
  <c r="DG259" i="9" s="1"/>
  <c r="U229" i="9"/>
  <c r="U259" i="9" s="1"/>
  <c r="AJ229" i="9"/>
  <c r="AJ259" i="9" s="1"/>
  <c r="AY229" i="9"/>
  <c r="AY259" i="9" s="1"/>
  <c r="DX264" i="9"/>
  <c r="DX280" i="9"/>
  <c r="DX296" i="9" s="1"/>
  <c r="X231" i="9"/>
  <c r="X277" i="9" s="1"/>
  <c r="X293" i="9" s="1"/>
  <c r="AM231" i="9"/>
  <c r="AM277" i="9" s="1"/>
  <c r="AM293" i="9" s="1"/>
  <c r="BB231" i="9"/>
  <c r="BB261" i="9" s="1"/>
  <c r="BQ231" i="9"/>
  <c r="BQ261" i="9" s="1"/>
  <c r="CF231" i="9"/>
  <c r="CF277" i="9" s="1"/>
  <c r="CF293" i="9" s="1"/>
  <c r="CU231" i="9"/>
  <c r="CU277" i="9" s="1"/>
  <c r="CU293" i="9" s="1"/>
  <c r="DJ231" i="9"/>
  <c r="DJ277" i="9" s="1"/>
  <c r="DJ293" i="9" s="1"/>
  <c r="DX263" i="9"/>
  <c r="DX279" i="9"/>
  <c r="DX295" i="9" s="1"/>
  <c r="EP263" i="9"/>
  <c r="EP279" i="9"/>
  <c r="EP295" i="9" s="1"/>
  <c r="EO266" i="9"/>
  <c r="EO282" i="9"/>
  <c r="EO298" i="9" s="1"/>
  <c r="T235" i="2"/>
  <c r="BM235" i="2"/>
  <c r="AI235" i="2"/>
  <c r="AX235" i="2"/>
  <c r="CB235" i="2"/>
  <c r="EM259" i="9"/>
  <c r="EM275" i="9"/>
  <c r="EM291" i="9" s="1"/>
  <c r="BO236" i="9"/>
  <c r="BO266" i="9" s="1"/>
  <c r="CD236" i="9"/>
  <c r="CD266" i="9" s="1"/>
  <c r="CS236" i="9"/>
  <c r="CS266" i="9" s="1"/>
  <c r="DH236" i="9"/>
  <c r="DH282" i="9" s="1"/>
  <c r="DH298" i="9" s="1"/>
  <c r="V236" i="9"/>
  <c r="V282" i="9" s="1"/>
  <c r="V298" i="9" s="1"/>
  <c r="AK236" i="9"/>
  <c r="AK282" i="9" s="1"/>
  <c r="AK298" i="9" s="1"/>
  <c r="AZ236" i="9"/>
  <c r="AZ266" i="9" s="1"/>
  <c r="DV264" i="9"/>
  <c r="DV280" i="9"/>
  <c r="DV296" i="9" s="1"/>
  <c r="EK261" i="9"/>
  <c r="EK277" i="9"/>
  <c r="EK293" i="9" s="1"/>
  <c r="ET258" i="9"/>
  <c r="ET274" i="9"/>
  <c r="ET290" i="9" s="1"/>
  <c r="AZ230" i="2"/>
  <c r="AZ260" i="2" s="1"/>
  <c r="BO230" i="2"/>
  <c r="BO275" i="2" s="1"/>
  <c r="BO290" i="2" s="1"/>
  <c r="V230" i="2"/>
  <c r="V275" i="2" s="1"/>
  <c r="V290" i="2" s="1"/>
  <c r="AK230" i="2"/>
  <c r="AK275" i="2" s="1"/>
  <c r="AK290" i="2" s="1"/>
  <c r="CD230" i="2"/>
  <c r="CD275" i="2" s="1"/>
  <c r="CD290" i="2" s="1"/>
  <c r="EB278" i="9"/>
  <c r="EB294" i="9" s="1"/>
  <c r="EB262" i="9"/>
  <c r="DY258" i="9"/>
  <c r="DY274" i="9"/>
  <c r="DY290" i="9" s="1"/>
  <c r="EA260" i="9"/>
  <c r="EA276" i="9"/>
  <c r="EA292" i="9" s="1"/>
  <c r="DZ263" i="9"/>
  <c r="DZ279" i="9"/>
  <c r="DZ295" i="9" s="1"/>
  <c r="EF276" i="9"/>
  <c r="EF292" i="9" s="1"/>
  <c r="EF260" i="9"/>
  <c r="DJ235" i="9"/>
  <c r="DJ281" i="9" s="1"/>
  <c r="DJ297" i="9" s="1"/>
  <c r="X235" i="9"/>
  <c r="AM235" i="9"/>
  <c r="AM265" i="9" s="1"/>
  <c r="BB235" i="9"/>
  <c r="BB281" i="9" s="1"/>
  <c r="BB297" i="9" s="1"/>
  <c r="BQ235" i="9"/>
  <c r="BQ281" i="9" s="1"/>
  <c r="BQ297" i="9" s="1"/>
  <c r="CF235" i="9"/>
  <c r="CF281" i="9" s="1"/>
  <c r="CF297" i="9" s="1"/>
  <c r="CU235" i="9"/>
  <c r="CU265" i="9" s="1"/>
  <c r="AS229" i="9"/>
  <c r="AS259" i="9" s="1"/>
  <c r="BH229" i="9"/>
  <c r="BW229" i="9"/>
  <c r="BW259" i="9" s="1"/>
  <c r="CL229" i="9"/>
  <c r="CL275" i="9" s="1"/>
  <c r="CL291" i="9" s="1"/>
  <c r="DA229" i="9"/>
  <c r="DA259" i="9" s="1"/>
  <c r="DP229" i="9"/>
  <c r="DP259" i="9" s="1"/>
  <c r="AD229" i="9"/>
  <c r="AD259" i="9" s="1"/>
  <c r="EK270" i="9"/>
  <c r="EK286" i="9"/>
  <c r="EK302" i="9" s="1"/>
  <c r="ED262" i="9"/>
  <c r="ED278" i="9"/>
  <c r="ED294" i="9" s="1"/>
  <c r="X229" i="9"/>
  <c r="X259" i="9" s="1"/>
  <c r="AM229" i="9"/>
  <c r="AM259" i="9" s="1"/>
  <c r="BB229" i="9"/>
  <c r="BB275" i="9" s="1"/>
  <c r="BB291" i="9" s="1"/>
  <c r="BQ229" i="9"/>
  <c r="BQ275" i="9" s="1"/>
  <c r="BQ291" i="9" s="1"/>
  <c r="CF229" i="9"/>
  <c r="CF259" i="9" s="1"/>
  <c r="CU229" i="9"/>
  <c r="CU259" i="9" s="1"/>
  <c r="DJ229" i="9"/>
  <c r="DJ275" i="9" s="1"/>
  <c r="DJ291" i="9" s="1"/>
  <c r="DV259" i="9"/>
  <c r="DV275" i="9"/>
  <c r="DV291" i="9" s="1"/>
  <c r="DG234" i="9"/>
  <c r="DG280" i="9" s="1"/>
  <c r="DG296" i="9" s="1"/>
  <c r="U234" i="9"/>
  <c r="U280" i="9" s="1"/>
  <c r="U296" i="9" s="1"/>
  <c r="AJ234" i="9"/>
  <c r="AY234" i="9"/>
  <c r="AY264" i="9" s="1"/>
  <c r="BN234" i="9"/>
  <c r="BN264" i="9" s="1"/>
  <c r="CC234" i="9"/>
  <c r="CC280" i="9" s="1"/>
  <c r="CC296" i="9" s="1"/>
  <c r="CR234" i="9"/>
  <c r="CR264" i="9" s="1"/>
  <c r="DV261" i="9"/>
  <c r="DV277" i="9"/>
  <c r="DV293" i="9" s="1"/>
  <c r="EN263" i="9"/>
  <c r="EN279" i="9"/>
  <c r="EN295" i="9" s="1"/>
  <c r="ES261" i="9"/>
  <c r="ES277" i="9"/>
  <c r="ES293" i="9" s="1"/>
  <c r="EO258" i="9"/>
  <c r="EO274" i="9"/>
  <c r="EO290" i="9" s="1"/>
  <c r="DZ265" i="9"/>
  <c r="DZ281" i="9"/>
  <c r="DZ297" i="9" s="1"/>
  <c r="EM268" i="9"/>
  <c r="EM284" i="9"/>
  <c r="EM300" i="9" s="1"/>
  <c r="EF258" i="9"/>
  <c r="EF274" i="9"/>
  <c r="EF290" i="9" s="1"/>
  <c r="EG258" i="9"/>
  <c r="EG274" i="9"/>
  <c r="EG290" i="9" s="1"/>
  <c r="EC263" i="9"/>
  <c r="EC279" i="9"/>
  <c r="EC295" i="9" s="1"/>
  <c r="DN233" i="9"/>
  <c r="DN263" i="9" s="1"/>
  <c r="AB233" i="9"/>
  <c r="AB279" i="9" s="1"/>
  <c r="AB295" i="9" s="1"/>
  <c r="AQ233" i="9"/>
  <c r="AQ263" i="9" s="1"/>
  <c r="BF233" i="9"/>
  <c r="BF263" i="9" s="1"/>
  <c r="BU233" i="9"/>
  <c r="BU263" i="9" s="1"/>
  <c r="CJ233" i="9"/>
  <c r="CJ279" i="9" s="1"/>
  <c r="CJ295" i="9" s="1"/>
  <c r="CY233" i="9"/>
  <c r="CY263" i="9" s="1"/>
  <c r="EP261" i="9"/>
  <c r="EP277" i="9"/>
  <c r="EP293" i="9" s="1"/>
  <c r="BU230" i="9"/>
  <c r="BU276" i="9" s="1"/>
  <c r="BU292" i="9" s="1"/>
  <c r="CJ230" i="9"/>
  <c r="CJ260" i="9" s="1"/>
  <c r="CY230" i="9"/>
  <c r="CY276" i="9" s="1"/>
  <c r="CY292" i="9" s="1"/>
  <c r="DN230" i="9"/>
  <c r="AB230" i="9"/>
  <c r="AB276" i="9" s="1"/>
  <c r="AB292" i="9" s="1"/>
  <c r="BF230" i="9"/>
  <c r="BF260" i="9" s="1"/>
  <c r="AQ230" i="9"/>
  <c r="AQ276" i="9" s="1"/>
  <c r="AQ292" i="9" s="1"/>
  <c r="EN259" i="9"/>
  <c r="EN275" i="9"/>
  <c r="EN291" i="9" s="1"/>
  <c r="EP265" i="9"/>
  <c r="EP281" i="9"/>
  <c r="EP297" i="9" s="1"/>
  <c r="DX258" i="9"/>
  <c r="DX274" i="9"/>
  <c r="DX290" i="9" s="1"/>
  <c r="ER262" i="9"/>
  <c r="ER278" i="9"/>
  <c r="ER294" i="9" s="1"/>
  <c r="AL234" i="9"/>
  <c r="AL280" i="9" s="1"/>
  <c r="AL296" i="9" s="1"/>
  <c r="BA234" i="9"/>
  <c r="BA264" i="9" s="1"/>
  <c r="BP234" i="9"/>
  <c r="BP280" i="9" s="1"/>
  <c r="BP296" i="9" s="1"/>
  <c r="CE234" i="9"/>
  <c r="CE264" i="9" s="1"/>
  <c r="CT234" i="9"/>
  <c r="CT264" i="9" s="1"/>
  <c r="DI234" i="9"/>
  <c r="DI264" i="9" s="1"/>
  <c r="W234" i="9"/>
  <c r="W264" i="9" s="1"/>
  <c r="BE233" i="9"/>
  <c r="BE279" i="9" s="1"/>
  <c r="BE295" i="9" s="1"/>
  <c r="BT233" i="9"/>
  <c r="CI233" i="9"/>
  <c r="CI279" i="9" s="1"/>
  <c r="CI295" i="9" s="1"/>
  <c r="DM233" i="9"/>
  <c r="DM263" i="9" s="1"/>
  <c r="AA233" i="9"/>
  <c r="AA263" i="9" s="1"/>
  <c r="CX233" i="9"/>
  <c r="CX263" i="9" s="1"/>
  <c r="AP233" i="9"/>
  <c r="AP279" i="9" s="1"/>
  <c r="AP295" i="9" s="1"/>
  <c r="EM263" i="9"/>
  <c r="EM279" i="9"/>
  <c r="EM295" i="9" s="1"/>
  <c r="Z233" i="9"/>
  <c r="AO233" i="9"/>
  <c r="AO263" i="9" s="1"/>
  <c r="BD233" i="9"/>
  <c r="BD263" i="9" s="1"/>
  <c r="BS233" i="9"/>
  <c r="BS263" i="9" s="1"/>
  <c r="CH233" i="9"/>
  <c r="CH263" i="9" s="1"/>
  <c r="CW233" i="9"/>
  <c r="CW279" i="9" s="1"/>
  <c r="CW295" i="9" s="1"/>
  <c r="DL233" i="9"/>
  <c r="DL263" i="9" s="1"/>
  <c r="DV284" i="9"/>
  <c r="DV300" i="9" s="1"/>
  <c r="DV268" i="9"/>
  <c r="W229" i="9"/>
  <c r="W259" i="9" s="1"/>
  <c r="AL229" i="9"/>
  <c r="AL259" i="9" s="1"/>
  <c r="BA229" i="9"/>
  <c r="BA259" i="9" s="1"/>
  <c r="BP229" i="9"/>
  <c r="BP259" i="9" s="1"/>
  <c r="CE229" i="9"/>
  <c r="CE259" i="9" s="1"/>
  <c r="CT229" i="9"/>
  <c r="CT275" i="9" s="1"/>
  <c r="CT291" i="9" s="1"/>
  <c r="DI229" i="9"/>
  <c r="DI275" i="9" s="1"/>
  <c r="DI291" i="9" s="1"/>
  <c r="EL266" i="9"/>
  <c r="EL282" i="9"/>
  <c r="EL298" i="9" s="1"/>
  <c r="BO238" i="9"/>
  <c r="CD238" i="9"/>
  <c r="CD268" i="9" s="1"/>
  <c r="CS238" i="9"/>
  <c r="CS268" i="9" s="1"/>
  <c r="DH238" i="9"/>
  <c r="DH268" i="9" s="1"/>
  <c r="V238" i="9"/>
  <c r="V268" i="9" s="1"/>
  <c r="AK238" i="9"/>
  <c r="AK284" i="9" s="1"/>
  <c r="AK300" i="9" s="1"/>
  <c r="AZ238" i="9"/>
  <c r="AZ284" i="9" s="1"/>
  <c r="AZ300" i="9" s="1"/>
  <c r="DW262" i="9"/>
  <c r="DW278" i="9"/>
  <c r="DW294" i="9" s="1"/>
  <c r="BO239" i="9"/>
  <c r="BO269" i="9" s="1"/>
  <c r="CD239" i="9"/>
  <c r="CD269" i="9" s="1"/>
  <c r="CS239" i="9"/>
  <c r="CS269" i="9" s="1"/>
  <c r="DH239" i="9"/>
  <c r="DH285" i="9" s="1"/>
  <c r="DH301" i="9" s="1"/>
  <c r="V239" i="9"/>
  <c r="V269" i="9" s="1"/>
  <c r="AK239" i="9"/>
  <c r="AK285" i="9" s="1"/>
  <c r="AK301" i="9" s="1"/>
  <c r="AZ239" i="9"/>
  <c r="AZ269" i="9" s="1"/>
  <c r="EC258" i="9"/>
  <c r="EC274" i="9"/>
  <c r="EC290" i="9" s="1"/>
  <c r="EB264" i="9"/>
  <c r="EB280" i="9"/>
  <c r="EB296" i="9" s="1"/>
  <c r="AL232" i="2"/>
  <c r="AL277" i="2" s="1"/>
  <c r="AL292" i="2" s="1"/>
  <c r="BP232" i="2"/>
  <c r="BP277" i="2" s="1"/>
  <c r="BP292" i="2" s="1"/>
  <c r="BA232" i="2"/>
  <c r="BA262" i="2" s="1"/>
  <c r="W232" i="2"/>
  <c r="W277" i="2" s="1"/>
  <c r="W292" i="2" s="1"/>
  <c r="CE232" i="2"/>
  <c r="CE277" i="2" s="1"/>
  <c r="CE292" i="2" s="1"/>
  <c r="EP274" i="9"/>
  <c r="EP290" i="9" s="1"/>
  <c r="EP258" i="9"/>
  <c r="EP260" i="9"/>
  <c r="EP276" i="9"/>
  <c r="EP292" i="9" s="1"/>
  <c r="CI230" i="9"/>
  <c r="CI260" i="9" s="1"/>
  <c r="CX230" i="9"/>
  <c r="CX260" i="9" s="1"/>
  <c r="DM230" i="9"/>
  <c r="DM260" i="9" s="1"/>
  <c r="AA230" i="9"/>
  <c r="AA260" i="9" s="1"/>
  <c r="AP230" i="9"/>
  <c r="AP276" i="9" s="1"/>
  <c r="AP292" i="9" s="1"/>
  <c r="BE230" i="9"/>
  <c r="BE276" i="9" s="1"/>
  <c r="BE292" i="9" s="1"/>
  <c r="BT230" i="9"/>
  <c r="BT260" i="9" s="1"/>
  <c r="CR236" i="9"/>
  <c r="CR282" i="9" s="1"/>
  <c r="CR298" i="9" s="1"/>
  <c r="DG236" i="9"/>
  <c r="DG282" i="9" s="1"/>
  <c r="DG298" i="9" s="1"/>
  <c r="U236" i="9"/>
  <c r="U282" i="9" s="1"/>
  <c r="U298" i="9" s="1"/>
  <c r="AJ236" i="9"/>
  <c r="AJ266" i="9" s="1"/>
  <c r="AY236" i="9"/>
  <c r="AY266" i="9" s="1"/>
  <c r="CC236" i="9"/>
  <c r="CC266" i="9" s="1"/>
  <c r="BN236" i="9"/>
  <c r="BN282" i="9" s="1"/>
  <c r="BN298" i="9" s="1"/>
  <c r="ED274" i="9"/>
  <c r="ED290" i="9" s="1"/>
  <c r="ED258" i="9"/>
  <c r="BN230" i="9"/>
  <c r="BN260" i="9" s="1"/>
  <c r="CC230" i="9"/>
  <c r="CC260" i="9" s="1"/>
  <c r="CR230" i="9"/>
  <c r="DG230" i="9"/>
  <c r="DG276" i="9" s="1"/>
  <c r="DG292" i="9" s="1"/>
  <c r="U230" i="9"/>
  <c r="U260" i="9" s="1"/>
  <c r="AJ230" i="9"/>
  <c r="AJ276" i="9" s="1"/>
  <c r="AJ292" i="9" s="1"/>
  <c r="AY230" i="9"/>
  <c r="AY260" i="9" s="1"/>
  <c r="EE277" i="9"/>
  <c r="EE293" i="9" s="1"/>
  <c r="EE261" i="9"/>
  <c r="AL234" i="2"/>
  <c r="CE234" i="2"/>
  <c r="CE264" i="2" s="1"/>
  <c r="BA234" i="2"/>
  <c r="BA264" i="2" s="1"/>
  <c r="BP234" i="2"/>
  <c r="BP264" i="2" s="1"/>
  <c r="W234" i="2"/>
  <c r="W264" i="2" s="1"/>
  <c r="AN233" i="9"/>
  <c r="AN279" i="9" s="1"/>
  <c r="AN295" i="9" s="1"/>
  <c r="BC233" i="9"/>
  <c r="BC263" i="9" s="1"/>
  <c r="BR233" i="9"/>
  <c r="BR279" i="9" s="1"/>
  <c r="BR295" i="9" s="1"/>
  <c r="CV233" i="9"/>
  <c r="CV263" i="9" s="1"/>
  <c r="DK233" i="9"/>
  <c r="Y233" i="9"/>
  <c r="Y263" i="9" s="1"/>
  <c r="CG233" i="9"/>
  <c r="CG263" i="9" s="1"/>
  <c r="DZ274" i="9"/>
  <c r="DZ290" i="9" s="1"/>
  <c r="DZ258" i="9"/>
  <c r="DX282" i="9"/>
  <c r="DX298" i="9" s="1"/>
  <c r="DX266" i="9"/>
  <c r="DY264" i="9"/>
  <c r="DY280" i="9"/>
  <c r="DY296" i="9" s="1"/>
  <c r="BG232" i="9"/>
  <c r="BV232" i="9"/>
  <c r="BV262" i="9" s="1"/>
  <c r="CK232" i="9"/>
  <c r="CK262" i="9" s="1"/>
  <c r="CZ232" i="9"/>
  <c r="CZ262" i="9" s="1"/>
  <c r="DO232" i="9"/>
  <c r="DO262" i="9" s="1"/>
  <c r="AC232" i="9"/>
  <c r="AC278" i="9" s="1"/>
  <c r="AC294" i="9" s="1"/>
  <c r="AR232" i="9"/>
  <c r="EK267" i="9"/>
  <c r="EK283" i="9"/>
  <c r="EK299" i="9" s="1"/>
  <c r="DY267" i="9"/>
  <c r="DY283" i="9"/>
  <c r="DY299" i="9" s="1"/>
  <c r="EB258" i="9"/>
  <c r="EB274" i="9"/>
  <c r="EB290" i="9" s="1"/>
  <c r="ER263" i="9"/>
  <c r="ER279" i="9"/>
  <c r="ER295" i="9" s="1"/>
  <c r="Z231" i="9"/>
  <c r="Z261" i="9" s="1"/>
  <c r="AO231" i="9"/>
  <c r="BD231" i="9"/>
  <c r="BD277" i="9" s="1"/>
  <c r="BD293" i="9" s="1"/>
  <c r="BS231" i="9"/>
  <c r="BS261" i="9" s="1"/>
  <c r="CH231" i="9"/>
  <c r="CW231" i="9"/>
  <c r="DL231" i="9"/>
  <c r="DL261" i="9" s="1"/>
  <c r="EL260" i="9"/>
  <c r="EL276" i="9"/>
  <c r="EL292" i="9" s="1"/>
  <c r="Z235" i="9"/>
  <c r="Z281" i="9" s="1"/>
  <c r="Z297" i="9" s="1"/>
  <c r="AO235" i="9"/>
  <c r="AO265" i="9" s="1"/>
  <c r="BD235" i="9"/>
  <c r="BD265" i="9" s="1"/>
  <c r="BS235" i="9"/>
  <c r="BS265" i="9" s="1"/>
  <c r="CH235" i="9"/>
  <c r="CW235" i="9"/>
  <c r="CW265" i="9" s="1"/>
  <c r="DL235" i="9"/>
  <c r="DL281" i="9" s="1"/>
  <c r="DL297" i="9" s="1"/>
  <c r="EQ277" i="9"/>
  <c r="EQ293" i="9" s="1"/>
  <c r="EQ261" i="9"/>
  <c r="AP230" i="2"/>
  <c r="BT230" i="2"/>
  <c r="BT260" i="2" s="1"/>
  <c r="DM230" i="2"/>
  <c r="DM260" i="2" s="1"/>
  <c r="BE230" i="2"/>
  <c r="AA230" i="2"/>
  <c r="AA260" i="2" s="1"/>
  <c r="DY260" i="9"/>
  <c r="DY276" i="9"/>
  <c r="DY292" i="9" s="1"/>
  <c r="AN232" i="2"/>
  <c r="AN262" i="2" s="1"/>
  <c r="BR232" i="2"/>
  <c r="BR262" i="2" s="1"/>
  <c r="BC232" i="2"/>
  <c r="BC262" i="2" s="1"/>
  <c r="Y232" i="2"/>
  <c r="Y262" i="2" s="1"/>
  <c r="W233" i="9"/>
  <c r="AL233" i="9"/>
  <c r="AL263" i="9" s="1"/>
  <c r="BA233" i="9"/>
  <c r="BA263" i="9" s="1"/>
  <c r="BP233" i="9"/>
  <c r="BP263" i="9" s="1"/>
  <c r="CE233" i="9"/>
  <c r="CE263" i="9" s="1"/>
  <c r="CT233" i="9"/>
  <c r="CT279" i="9" s="1"/>
  <c r="CT295" i="9" s="1"/>
  <c r="DI233" i="9"/>
  <c r="DI279" i="9" s="1"/>
  <c r="DI295" i="9" s="1"/>
  <c r="EA263" i="9"/>
  <c r="EA279" i="9"/>
  <c r="EA295" i="9" s="1"/>
  <c r="DW259" i="9"/>
  <c r="DW275" i="9"/>
  <c r="DW291" i="9" s="1"/>
  <c r="CC228" i="9"/>
  <c r="CR228" i="9"/>
  <c r="DG228" i="9"/>
  <c r="DG274" i="9" s="1"/>
  <c r="DG290" i="9" s="1"/>
  <c r="U228" i="9"/>
  <c r="U258" i="9" s="1"/>
  <c r="AJ228" i="9"/>
  <c r="AJ258" i="9" s="1"/>
  <c r="AY228" i="9"/>
  <c r="AY274" i="9" s="1"/>
  <c r="AY290" i="9" s="1"/>
  <c r="BN228" i="9"/>
  <c r="BN258" i="9" s="1"/>
  <c r="T230" i="2"/>
  <c r="AX230" i="2"/>
  <c r="CB230" i="2"/>
  <c r="AI230" i="2"/>
  <c r="BM230" i="2"/>
  <c r="BM275" i="2" s="1"/>
  <c r="BM290" i="2" s="1"/>
  <c r="DX261" i="9"/>
  <c r="DX277" i="9"/>
  <c r="DX293" i="9" s="1"/>
  <c r="ER258" i="9"/>
  <c r="ER274" i="9"/>
  <c r="ER290" i="9" s="1"/>
  <c r="EQ264" i="9"/>
  <c r="EQ280" i="9"/>
  <c r="EQ296" i="9" s="1"/>
  <c r="EL261" i="9"/>
  <c r="EL277" i="9"/>
  <c r="EL293" i="9" s="1"/>
  <c r="EM262" i="9"/>
  <c r="EM278" i="9"/>
  <c r="EM294" i="9" s="1"/>
  <c r="DV266" i="9"/>
  <c r="DV282" i="9"/>
  <c r="DV298" i="9" s="1"/>
  <c r="AJ232" i="2"/>
  <c r="AJ277" i="2" s="1"/>
  <c r="AJ292" i="2" s="1"/>
  <c r="BN232" i="2"/>
  <c r="BN277" i="2" s="1"/>
  <c r="BN292" i="2" s="1"/>
  <c r="U232" i="2"/>
  <c r="U262" i="2" s="1"/>
  <c r="CC232" i="2"/>
  <c r="CC277" i="2" s="1"/>
  <c r="CC292" i="2" s="1"/>
  <c r="AY232" i="2"/>
  <c r="AY277" i="2" s="1"/>
  <c r="AY292" i="2" s="1"/>
  <c r="EN265" i="9"/>
  <c r="EN281" i="9"/>
  <c r="EN297" i="9" s="1"/>
  <c r="AM233" i="2"/>
  <c r="AM263" i="2" s="1"/>
  <c r="BB233" i="2"/>
  <c r="BB263" i="2" s="1"/>
  <c r="CF233" i="2"/>
  <c r="X233" i="2"/>
  <c r="X263" i="2" s="1"/>
  <c r="BQ233" i="2"/>
  <c r="BQ263" i="2" s="1"/>
  <c r="DY266" i="9"/>
  <c r="DY282" i="9"/>
  <c r="DY298" i="9" s="1"/>
  <c r="ET261" i="9"/>
  <c r="ET277" i="9"/>
  <c r="ET293" i="9" s="1"/>
  <c r="AD231" i="9"/>
  <c r="AD261" i="9" s="1"/>
  <c r="AS231" i="9"/>
  <c r="AS261" i="9" s="1"/>
  <c r="BH231" i="9"/>
  <c r="BW231" i="9"/>
  <c r="BW261" i="9" s="1"/>
  <c r="CL231" i="9"/>
  <c r="CL261" i="9" s="1"/>
  <c r="DA231" i="9"/>
  <c r="DP231" i="9"/>
  <c r="DP261" i="9" s="1"/>
  <c r="EM260" i="9"/>
  <c r="EM276" i="9"/>
  <c r="EM292" i="9" s="1"/>
  <c r="EM266" i="9"/>
  <c r="EM282" i="9"/>
  <c r="EM298" i="9" s="1"/>
  <c r="ED260" i="9"/>
  <c r="ED276" i="9"/>
  <c r="ED292" i="9" s="1"/>
  <c r="ET260" i="9"/>
  <c r="ET276" i="9"/>
  <c r="ET292" i="9" s="1"/>
  <c r="DX265" i="9"/>
  <c r="DX281" i="9"/>
  <c r="DX297" i="9" s="1"/>
  <c r="CJ228" i="9"/>
  <c r="CJ258" i="9" s="1"/>
  <c r="CY228" i="9"/>
  <c r="DN228" i="9"/>
  <c r="AB228" i="9"/>
  <c r="AB258" i="9" s="1"/>
  <c r="AQ228" i="9"/>
  <c r="AQ274" i="9" s="1"/>
  <c r="AQ290" i="9" s="1"/>
  <c r="BF228" i="9"/>
  <c r="BF274" i="9" s="1"/>
  <c r="BF290" i="9" s="1"/>
  <c r="BU228" i="9"/>
  <c r="BU258" i="9" s="1"/>
  <c r="ER259" i="9"/>
  <c r="ER275" i="9"/>
  <c r="ER291" i="9" s="1"/>
  <c r="AA233" i="2"/>
  <c r="AA263" i="2" s="1"/>
  <c r="AP233" i="2"/>
  <c r="BE233" i="2"/>
  <c r="DM233" i="2"/>
  <c r="DM263" i="2" s="1"/>
  <c r="BT233" i="2"/>
  <c r="EO281" i="9"/>
  <c r="EO297" i="9" s="1"/>
  <c r="EO265" i="9"/>
  <c r="DV263" i="9"/>
  <c r="DV279" i="9"/>
  <c r="DV295" i="9" s="1"/>
  <c r="AL238" i="9"/>
  <c r="BA238" i="9"/>
  <c r="BA268" i="9" s="1"/>
  <c r="BP238" i="9"/>
  <c r="BP268" i="9" s="1"/>
  <c r="CE238" i="9"/>
  <c r="CT238" i="9"/>
  <c r="DI238" i="9"/>
  <c r="DI268" i="9" s="1"/>
  <c r="W238" i="9"/>
  <c r="W268" i="9" s="1"/>
  <c r="EU258" i="9"/>
  <c r="EU274" i="9"/>
  <c r="EU290" i="9" s="1"/>
  <c r="EN267" i="9"/>
  <c r="EN283" i="9"/>
  <c r="EN299" i="9" s="1"/>
  <c r="X237" i="9"/>
  <c r="X267" i="9" s="1"/>
  <c r="AM237" i="9"/>
  <c r="AM267" i="9" s="1"/>
  <c r="BB237" i="9"/>
  <c r="BQ237" i="9"/>
  <c r="CF237" i="9"/>
  <c r="CF267" i="9" s="1"/>
  <c r="CU237" i="9"/>
  <c r="CU283" i="9" s="1"/>
  <c r="CU299" i="9" s="1"/>
  <c r="DJ237" i="9"/>
  <c r="DJ267" i="9" s="1"/>
  <c r="EW258" i="9"/>
  <c r="EW274" i="9"/>
  <c r="EW290" i="9" s="1"/>
  <c r="DW279" i="9"/>
  <c r="DW295" i="9" s="1"/>
  <c r="DW263" i="9"/>
  <c r="DZ262" i="9"/>
  <c r="DZ278" i="9"/>
  <c r="DZ294" i="9" s="1"/>
  <c r="AX274" i="2"/>
  <c r="AX289" i="2" s="1"/>
  <c r="BR230" i="9"/>
  <c r="CG230" i="9"/>
  <c r="CG260" i="9" s="1"/>
  <c r="CV230" i="9"/>
  <c r="CV260" i="9" s="1"/>
  <c r="DK230" i="9"/>
  <c r="Y230" i="9"/>
  <c r="Y276" i="9" s="1"/>
  <c r="Y292" i="9" s="1"/>
  <c r="BC230" i="9"/>
  <c r="BC276" i="9" s="1"/>
  <c r="BC292" i="9" s="1"/>
  <c r="AN230" i="9"/>
  <c r="AA231" i="9"/>
  <c r="AA261" i="9" s="1"/>
  <c r="AP231" i="9"/>
  <c r="AP261" i="9" s="1"/>
  <c r="BE231" i="9"/>
  <c r="BT231" i="9"/>
  <c r="CI231" i="9"/>
  <c r="CI261" i="9" s="1"/>
  <c r="CX231" i="9"/>
  <c r="CX277" i="9" s="1"/>
  <c r="CX293" i="9" s="1"/>
  <c r="DM231" i="9"/>
  <c r="DM277" i="9" s="1"/>
  <c r="DM293" i="9" s="1"/>
  <c r="AL237" i="9"/>
  <c r="AL283" i="9" s="1"/>
  <c r="AL299" i="9" s="1"/>
  <c r="BA237" i="9"/>
  <c r="BA283" i="9" s="1"/>
  <c r="BA299" i="9" s="1"/>
  <c r="BP237" i="9"/>
  <c r="BP267" i="9" s="1"/>
  <c r="CE237" i="9"/>
  <c r="CE283" i="9" s="1"/>
  <c r="CE299" i="9" s="1"/>
  <c r="CT237" i="9"/>
  <c r="DI237" i="9"/>
  <c r="DI267" i="9" s="1"/>
  <c r="W237" i="9"/>
  <c r="W283" i="9" s="1"/>
  <c r="W299" i="9" s="1"/>
  <c r="DX267" i="9"/>
  <c r="DX283" i="9"/>
  <c r="DX299" i="9" s="1"/>
  <c r="T233" i="2"/>
  <c r="T278" i="2" s="1"/>
  <c r="T293" i="2" s="1"/>
  <c r="AI233" i="2"/>
  <c r="AI278" i="2" s="1"/>
  <c r="AI293" i="2" s="1"/>
  <c r="AX233" i="2"/>
  <c r="AX263" i="2" s="1"/>
  <c r="CB233" i="2"/>
  <c r="CB263" i="2" s="1"/>
  <c r="BM233" i="2"/>
  <c r="W233" i="2"/>
  <c r="W263" i="2" s="1"/>
  <c r="BA233" i="2"/>
  <c r="BA278" i="2" s="1"/>
  <c r="BA293" i="2" s="1"/>
  <c r="CE233" i="2"/>
  <c r="AL233" i="2"/>
  <c r="BP233" i="2"/>
  <c r="BP263" i="2" s="1"/>
  <c r="BR234" i="9"/>
  <c r="BR264" i="9" s="1"/>
  <c r="CG234" i="9"/>
  <c r="CV234" i="9"/>
  <c r="CV280" i="9" s="1"/>
  <c r="CV296" i="9" s="1"/>
  <c r="DK234" i="9"/>
  <c r="Y234" i="9"/>
  <c r="Y264" i="9" s="1"/>
  <c r="AN234" i="9"/>
  <c r="AN264" i="9" s="1"/>
  <c r="BC234" i="9"/>
  <c r="EL259" i="9"/>
  <c r="EL275" i="9"/>
  <c r="EL291" i="9" s="1"/>
  <c r="EK268" i="9"/>
  <c r="EK284" i="9"/>
  <c r="EK300" i="9" s="1"/>
  <c r="AL229" i="2"/>
  <c r="BP229" i="2"/>
  <c r="W229" i="2"/>
  <c r="W259" i="2" s="1"/>
  <c r="BA229" i="2"/>
  <c r="BA274" i="2" s="1"/>
  <c r="BA289" i="2" s="1"/>
  <c r="CE229" i="2"/>
  <c r="CE259" i="2" s="1"/>
  <c r="ES275" i="9"/>
  <c r="ES291" i="9" s="1"/>
  <c r="ES259" i="9"/>
  <c r="DW258" i="9"/>
  <c r="DW274" i="9"/>
  <c r="DW290" i="9" s="1"/>
  <c r="W231" i="9"/>
  <c r="W261" i="9" s="1"/>
  <c r="AL231" i="9"/>
  <c r="AL277" i="9" s="1"/>
  <c r="AL293" i="9" s="1"/>
  <c r="BA231" i="9"/>
  <c r="BA261" i="9" s="1"/>
  <c r="BP231" i="9"/>
  <c r="CE231" i="9"/>
  <c r="CE277" i="9" s="1"/>
  <c r="CE293" i="9" s="1"/>
  <c r="CT231" i="9"/>
  <c r="CT277" i="9" s="1"/>
  <c r="CT293" i="9" s="1"/>
  <c r="DI231" i="9"/>
  <c r="DI261" i="9" s="1"/>
  <c r="BN231" i="9"/>
  <c r="BN261" i="9" s="1"/>
  <c r="CC231" i="9"/>
  <c r="CR231" i="9"/>
  <c r="CR261" i="9" s="1"/>
  <c r="DG231" i="9"/>
  <c r="U231" i="9"/>
  <c r="U261" i="9" s="1"/>
  <c r="AJ231" i="9"/>
  <c r="AJ261" i="9" s="1"/>
  <c r="AY231" i="9"/>
  <c r="DY263" i="9"/>
  <c r="DY279" i="9"/>
  <c r="DY295" i="9" s="1"/>
  <c r="AG138" i="2"/>
  <c r="EA258" i="9"/>
  <c r="EA274" i="9"/>
  <c r="EA290" i="9" s="1"/>
  <c r="EK285" i="9"/>
  <c r="EK301" i="9" s="1"/>
  <c r="EK269" i="9"/>
  <c r="EQ262" i="9"/>
  <c r="EQ278" i="9"/>
  <c r="EQ294" i="9" s="1"/>
  <c r="EN278" i="9"/>
  <c r="EN294" i="9" s="1"/>
  <c r="EN262" i="9"/>
  <c r="BQ228" i="9"/>
  <c r="CF228" i="9"/>
  <c r="CF258" i="9" s="1"/>
  <c r="CU228" i="9"/>
  <c r="CU258" i="9" s="1"/>
  <c r="DJ228" i="9"/>
  <c r="DJ258" i="9" s="1"/>
  <c r="X228" i="9"/>
  <c r="BB228" i="9"/>
  <c r="BB258" i="9" s="1"/>
  <c r="AM228" i="9"/>
  <c r="AM274" i="9" s="1"/>
  <c r="AM290" i="9" s="1"/>
  <c r="CE232" i="9"/>
  <c r="CE262" i="9" s="1"/>
  <c r="CT232" i="9"/>
  <c r="CT262" i="9" s="1"/>
  <c r="DI232" i="9"/>
  <c r="W232" i="9"/>
  <c r="W262" i="9" s="1"/>
  <c r="AL232" i="9"/>
  <c r="AL262" i="9" s="1"/>
  <c r="BA232" i="9"/>
  <c r="BA262" i="9" s="1"/>
  <c r="BP232" i="9"/>
  <c r="EB276" i="9"/>
  <c r="EB292" i="9" s="1"/>
  <c r="EB260" i="9"/>
  <c r="EK282" i="9"/>
  <c r="EK298" i="9" s="1"/>
  <c r="EK266" i="9"/>
  <c r="BI230" i="9"/>
  <c r="BX230" i="9"/>
  <c r="BX276" i="9" s="1"/>
  <c r="BX292" i="9" s="1"/>
  <c r="CM230" i="9"/>
  <c r="CM260" i="9" s="1"/>
  <c r="DB230" i="9"/>
  <c r="DB260" i="9" s="1"/>
  <c r="DQ230" i="9"/>
  <c r="DQ260" i="9" s="1"/>
  <c r="AT230" i="9"/>
  <c r="AT260" i="9" s="1"/>
  <c r="AE230" i="9"/>
  <c r="AE276" i="9" s="1"/>
  <c r="AE292" i="9" s="1"/>
  <c r="ES258" i="9"/>
  <c r="ES274" i="9"/>
  <c r="ES290" i="9" s="1"/>
  <c r="DV265" i="9"/>
  <c r="DV281" i="9"/>
  <c r="DV297" i="9" s="1"/>
  <c r="CB261" i="2"/>
  <c r="BQ236" i="9"/>
  <c r="BQ266" i="9" s="1"/>
  <c r="CF236" i="9"/>
  <c r="CF282" i="9" s="1"/>
  <c r="CF298" i="9" s="1"/>
  <c r="CU236" i="9"/>
  <c r="CU266" i="9" s="1"/>
  <c r="DJ236" i="9"/>
  <c r="DJ266" i="9" s="1"/>
  <c r="X236" i="9"/>
  <c r="X282" i="9" s="1"/>
  <c r="X298" i="9" s="1"/>
  <c r="BB236" i="9"/>
  <c r="AM236" i="9"/>
  <c r="AM266" i="9" s="1"/>
  <c r="CS234" i="9"/>
  <c r="DH234" i="9"/>
  <c r="DH264" i="9" s="1"/>
  <c r="V234" i="9"/>
  <c r="AK234" i="9"/>
  <c r="AK264" i="9" s="1"/>
  <c r="AZ234" i="9"/>
  <c r="AZ264" i="9" s="1"/>
  <c r="BO234" i="9"/>
  <c r="CD234" i="9"/>
  <c r="AY237" i="9"/>
  <c r="BN237" i="9"/>
  <c r="CC237" i="9"/>
  <c r="CC283" i="9" s="1"/>
  <c r="CC299" i="9" s="1"/>
  <c r="CR237" i="9"/>
  <c r="CR267" i="9" s="1"/>
  <c r="DG237" i="9"/>
  <c r="U237" i="9"/>
  <c r="AJ237" i="9"/>
  <c r="AJ267" i="9" s="1"/>
  <c r="DZ260" i="9"/>
  <c r="DZ276" i="9"/>
  <c r="DZ292" i="9" s="1"/>
  <c r="AT229" i="9"/>
  <c r="AT259" i="9" s="1"/>
  <c r="BI229" i="9"/>
  <c r="BX229" i="9"/>
  <c r="CM229" i="9"/>
  <c r="CM259" i="9" s="1"/>
  <c r="DB229" i="9"/>
  <c r="DB275" i="9" s="1"/>
  <c r="DB291" i="9" s="1"/>
  <c r="DQ229" i="9"/>
  <c r="AE229" i="9"/>
  <c r="AE259" i="9" s="1"/>
  <c r="DY261" i="9"/>
  <c r="DY277" i="9"/>
  <c r="DY293" i="9" s="1"/>
  <c r="X232" i="2"/>
  <c r="BB232" i="2"/>
  <c r="AM232" i="2"/>
  <c r="AM277" i="2" s="1"/>
  <c r="AM292" i="2" s="1"/>
  <c r="CF232" i="2"/>
  <c r="BQ232" i="2"/>
  <c r="EK258" i="9"/>
  <c r="EK274" i="9"/>
  <c r="EK290" i="9" s="1"/>
  <c r="CD232" i="9"/>
  <c r="CS232" i="9"/>
  <c r="CS262" i="9" s="1"/>
  <c r="DH232" i="9"/>
  <c r="DH262" i="9" s="1"/>
  <c r="V232" i="9"/>
  <c r="V278" i="9" s="1"/>
  <c r="V294" i="9" s="1"/>
  <c r="AK232" i="9"/>
  <c r="AK262" i="9" s="1"/>
  <c r="BO232" i="9"/>
  <c r="BO262" i="9" s="1"/>
  <c r="AZ232" i="9"/>
  <c r="AZ278" i="9" s="1"/>
  <c r="AZ294" i="9" s="1"/>
  <c r="AK237" i="9"/>
  <c r="AZ237" i="9"/>
  <c r="AZ267" i="9" s="1"/>
  <c r="BO237" i="9"/>
  <c r="BO267" i="9" s="1"/>
  <c r="CD237" i="9"/>
  <c r="CD267" i="9" s="1"/>
  <c r="CS237" i="9"/>
  <c r="CS267" i="9" s="1"/>
  <c r="DH237" i="9"/>
  <c r="V237" i="9"/>
  <c r="V267" i="9" s="1"/>
  <c r="AQ229" i="9"/>
  <c r="BF229" i="9"/>
  <c r="BU229" i="9"/>
  <c r="BU259" i="9" s="1"/>
  <c r="CJ229" i="9"/>
  <c r="CJ275" i="9" s="1"/>
  <c r="CJ291" i="9" s="1"/>
  <c r="CY229" i="9"/>
  <c r="DN229" i="9"/>
  <c r="AB229" i="9"/>
  <c r="Z234" i="9"/>
  <c r="Z264" i="9" s="1"/>
  <c r="BS234" i="9"/>
  <c r="BD234" i="9"/>
  <c r="BD280" i="9" s="1"/>
  <c r="BD296" i="9" s="1"/>
  <c r="CH234" i="9"/>
  <c r="CW234" i="9"/>
  <c r="AO234" i="9"/>
  <c r="AO280" i="9" s="1"/>
  <c r="AO296" i="9" s="1"/>
  <c r="DL234" i="9"/>
  <c r="DL264" i="9" s="1"/>
  <c r="BP236" i="9"/>
  <c r="CE236" i="9"/>
  <c r="CT236" i="9"/>
  <c r="DI236" i="9"/>
  <c r="W236" i="9"/>
  <c r="W282" i="9" s="1"/>
  <c r="W298" i="9" s="1"/>
  <c r="BA236" i="9"/>
  <c r="AL236" i="9"/>
  <c r="AL282" i="9" s="1"/>
  <c r="AL298" i="9" s="1"/>
  <c r="EN264" i="9"/>
  <c r="EN280" i="9"/>
  <c r="EN296" i="9" s="1"/>
  <c r="EK263" i="9"/>
  <c r="EK279" i="9"/>
  <c r="EK295" i="9" s="1"/>
  <c r="CZ230" i="9"/>
  <c r="CZ260" i="9" s="1"/>
  <c r="DO230" i="9"/>
  <c r="DO276" i="9" s="1"/>
  <c r="DO292" i="9" s="1"/>
  <c r="AC230" i="9"/>
  <c r="AC260" i="9" s="1"/>
  <c r="AR230" i="9"/>
  <c r="AR276" i="9" s="1"/>
  <c r="AR292" i="9" s="1"/>
  <c r="BG230" i="9"/>
  <c r="BG276" i="9" s="1"/>
  <c r="BG292" i="9" s="1"/>
  <c r="BV230" i="9"/>
  <c r="BV276" i="9" s="1"/>
  <c r="BV292" i="9" s="1"/>
  <c r="CK230" i="9"/>
  <c r="DV267" i="9"/>
  <c r="DV283" i="9"/>
  <c r="DV299" i="9" s="1"/>
  <c r="DW265" i="9"/>
  <c r="DW281" i="9"/>
  <c r="DW297" i="9" s="1"/>
  <c r="EQ258" i="9"/>
  <c r="EQ274" i="9"/>
  <c r="EQ290" i="9" s="1"/>
  <c r="EA259" i="9"/>
  <c r="EA275" i="9"/>
  <c r="EA291" i="9" s="1"/>
  <c r="EH274" i="9"/>
  <c r="EH290" i="9" s="1"/>
  <c r="EH258" i="9"/>
  <c r="CW232" i="9"/>
  <c r="DL232" i="9"/>
  <c r="DL262" i="9" s="1"/>
  <c r="AO232" i="9"/>
  <c r="BD232" i="9"/>
  <c r="CH232" i="9"/>
  <c r="CH278" i="9" s="1"/>
  <c r="CH294" i="9" s="1"/>
  <c r="Z232" i="9"/>
  <c r="BS232" i="9"/>
  <c r="BS278" i="9" s="1"/>
  <c r="BS294" i="9" s="1"/>
  <c r="BB231" i="2"/>
  <c r="BB276" i="2" s="1"/>
  <c r="BB291" i="2" s="1"/>
  <c r="BQ231" i="2"/>
  <c r="BQ261" i="2" s="1"/>
  <c r="X231" i="2"/>
  <c r="X276" i="2" s="1"/>
  <c r="X291" i="2" s="1"/>
  <c r="AM231" i="2"/>
  <c r="CF231" i="2"/>
  <c r="CF276" i="2" s="1"/>
  <c r="CF291" i="2" s="1"/>
  <c r="EA277" i="9"/>
  <c r="EA293" i="9" s="1"/>
  <c r="EA261" i="9"/>
  <c r="EO262" i="9"/>
  <c r="EO278" i="9"/>
  <c r="EO294" i="9" s="1"/>
  <c r="EC276" i="9"/>
  <c r="EC292" i="9" s="1"/>
  <c r="EC260" i="9"/>
  <c r="V228" i="2"/>
  <c r="V273" i="2" s="1"/>
  <c r="V288" i="2" s="1"/>
  <c r="AZ228" i="2"/>
  <c r="AZ273" i="2" s="1"/>
  <c r="AZ288" i="2" s="1"/>
  <c r="CD228" i="2"/>
  <c r="CD273" i="2" s="1"/>
  <c r="CD288" i="2" s="1"/>
  <c r="AK228" i="2"/>
  <c r="BO228" i="2"/>
  <c r="BO273" i="2" s="1"/>
  <c r="BO288" i="2" s="1"/>
  <c r="BA230" i="2"/>
  <c r="W230" i="2"/>
  <c r="W275" i="2" s="1"/>
  <c r="W290" i="2" s="1"/>
  <c r="BP230" i="2"/>
  <c r="BP275" i="2" s="1"/>
  <c r="BP290" i="2" s="1"/>
  <c r="CE230" i="2"/>
  <c r="CE260" i="2" s="1"/>
  <c r="AL230" i="2"/>
  <c r="EM258" i="9"/>
  <c r="EM274" i="9"/>
  <c r="EM290" i="9" s="1"/>
  <c r="EK275" i="9"/>
  <c r="EK291" i="9" s="1"/>
  <c r="EK259" i="9"/>
  <c r="T232" i="2"/>
  <c r="T277" i="2" s="1"/>
  <c r="T292" i="2" s="1"/>
  <c r="AX232" i="2"/>
  <c r="AX277" i="2" s="1"/>
  <c r="AX292" i="2" s="1"/>
  <c r="CB232" i="2"/>
  <c r="AI232" i="2"/>
  <c r="AI277" i="2" s="1"/>
  <c r="AI292" i="2" s="1"/>
  <c r="BM232" i="2"/>
  <c r="BQ230" i="9"/>
  <c r="CF230" i="9"/>
  <c r="CF260" i="9" s="1"/>
  <c r="CU230" i="9"/>
  <c r="DJ230" i="9"/>
  <c r="X230" i="9"/>
  <c r="BB230" i="9"/>
  <c r="AM230" i="9"/>
  <c r="AM276" i="9" s="1"/>
  <c r="AM292" i="9" s="1"/>
  <c r="EM264" i="9"/>
  <c r="EM280" i="9"/>
  <c r="EM296" i="9" s="1"/>
  <c r="EQ279" i="9"/>
  <c r="EQ295" i="9" s="1"/>
  <c r="EQ263" i="9"/>
  <c r="V229" i="9"/>
  <c r="V259" i="9" s="1"/>
  <c r="AK229" i="9"/>
  <c r="AZ229" i="9"/>
  <c r="AZ275" i="9" s="1"/>
  <c r="AZ291" i="9" s="1"/>
  <c r="BO229" i="9"/>
  <c r="CD229" i="9"/>
  <c r="CD259" i="9" s="1"/>
  <c r="CS229" i="9"/>
  <c r="DH229" i="9"/>
  <c r="AR229" i="9"/>
  <c r="BG229" i="9"/>
  <c r="BV229" i="9"/>
  <c r="BV259" i="9" s="1"/>
  <c r="CK229" i="9"/>
  <c r="CZ229" i="9"/>
  <c r="DO229" i="9"/>
  <c r="AC229" i="9"/>
  <c r="AC259" i="9" s="1"/>
  <c r="DV274" i="9"/>
  <c r="DV290" i="9" s="1"/>
  <c r="DV258" i="9"/>
  <c r="EL258" i="9"/>
  <c r="EL274" i="9"/>
  <c r="EL290" i="9" s="1"/>
  <c r="DW269" i="9"/>
  <c r="DW285" i="9"/>
  <c r="DW301" i="9" s="1"/>
  <c r="ED261" i="9"/>
  <c r="ED277" i="9"/>
  <c r="ED293" i="9" s="1"/>
  <c r="BE234" i="9"/>
  <c r="BT234" i="9"/>
  <c r="BT264" i="9" s="1"/>
  <c r="CI234" i="9"/>
  <c r="CI264" i="9" s="1"/>
  <c r="CX234" i="9"/>
  <c r="CX264" i="9" s="1"/>
  <c r="DM234" i="9"/>
  <c r="AA234" i="9"/>
  <c r="AA280" i="9" s="1"/>
  <c r="AA296" i="9" s="1"/>
  <c r="AP234" i="9"/>
  <c r="AP264" i="9" s="1"/>
  <c r="AG123" i="2"/>
  <c r="EO261" i="9"/>
  <c r="EO277" i="9"/>
  <c r="EO293" i="9" s="1"/>
  <c r="DZ259" i="9"/>
  <c r="DZ275" i="9"/>
  <c r="DZ291" i="9" s="1"/>
  <c r="BR233" i="2"/>
  <c r="BC233" i="2"/>
  <c r="BC263" i="2" s="1"/>
  <c r="AN233" i="2"/>
  <c r="AN263" i="2" s="1"/>
  <c r="Y233" i="2"/>
  <c r="DG380" i="2" l="1"/>
  <c r="DG395" i="2" s="1"/>
  <c r="DG410" i="2" s="1"/>
  <c r="CR395" i="2"/>
  <c r="CR410" i="2" s="1"/>
  <c r="DL212" i="2"/>
  <c r="DL227" i="2" s="1"/>
  <c r="DL242" i="2" s="1"/>
  <c r="DL257" i="2" s="1"/>
  <c r="DL272" i="2" s="1"/>
  <c r="DL287" i="2" s="1"/>
  <c r="DL302" i="2" s="1"/>
  <c r="DL317" i="2" s="1"/>
  <c r="DL332" i="2" s="1"/>
  <c r="CH227" i="2"/>
  <c r="CH242" i="2" s="1"/>
  <c r="CH257" i="2" s="1"/>
  <c r="CH272" i="2" s="1"/>
  <c r="CH287" i="2" s="1"/>
  <c r="CH302" i="2" s="1"/>
  <c r="CH317" i="2" s="1"/>
  <c r="CH332" i="2" s="1"/>
  <c r="CP369" i="2"/>
  <c r="DE369" i="2" s="1"/>
  <c r="DT369" i="2" s="1"/>
  <c r="EI369" i="2" s="1"/>
  <c r="BQ242" i="2"/>
  <c r="CU227" i="2"/>
  <c r="DE384" i="2"/>
  <c r="DE399" i="2" s="1"/>
  <c r="DE414" i="2" s="1"/>
  <c r="CP399" i="2"/>
  <c r="CP414" i="2" s="1"/>
  <c r="BP257" i="2"/>
  <c r="CT242" i="2"/>
  <c r="CT364" i="2"/>
  <c r="DI364" i="2" s="1"/>
  <c r="DX364" i="2" s="1"/>
  <c r="EM364" i="2" s="1"/>
  <c r="BO272" i="2"/>
  <c r="CS257" i="2"/>
  <c r="CV321" i="2"/>
  <c r="BA258" i="2"/>
  <c r="BA303" i="2" s="1"/>
  <c r="CV322" i="2"/>
  <c r="CV400" i="2" s="1"/>
  <c r="CV323" i="2"/>
  <c r="CV401" i="2" s="1"/>
  <c r="CT322" i="2"/>
  <c r="CT400" i="2" s="1"/>
  <c r="CT319" i="2"/>
  <c r="CT397" i="2" s="1"/>
  <c r="CT323" i="2"/>
  <c r="CT401" i="2" s="1"/>
  <c r="CU323" i="2"/>
  <c r="CU401" i="2" s="1"/>
  <c r="CS274" i="2"/>
  <c r="CS289" i="2" s="1"/>
  <c r="CS319" i="2" s="1"/>
  <c r="CU274" i="2"/>
  <c r="CU289" i="2" s="1"/>
  <c r="CU319" i="2" s="1"/>
  <c r="CW303" i="2"/>
  <c r="CU321" i="2"/>
  <c r="CU399" i="2" s="1"/>
  <c r="CS305" i="2"/>
  <c r="CS323" i="2"/>
  <c r="CS401" i="2" s="1"/>
  <c r="CR319" i="2"/>
  <c r="CW324" i="2"/>
  <c r="CT324" i="2"/>
  <c r="CT402" i="2" s="1"/>
  <c r="CX320" i="2"/>
  <c r="CX398" i="2" s="1"/>
  <c r="CR320" i="2"/>
  <c r="CR398" i="2" s="1"/>
  <c r="CR323" i="2"/>
  <c r="CR401" i="2" s="1"/>
  <c r="CX323" i="2"/>
  <c r="CX401" i="2" s="1"/>
  <c r="CW319" i="2"/>
  <c r="CW397" i="2" s="1"/>
  <c r="CT320" i="2"/>
  <c r="CT398" i="2" s="1"/>
  <c r="CW321" i="2"/>
  <c r="CW399" i="2" s="1"/>
  <c r="CS322" i="2"/>
  <c r="CS400" i="2" s="1"/>
  <c r="CR307" i="2"/>
  <c r="CR324" i="2"/>
  <c r="CR402" i="2" s="1"/>
  <c r="CU322" i="2"/>
  <c r="CU400" i="2" s="1"/>
  <c r="CS321" i="2"/>
  <c r="CS399" i="2" s="1"/>
  <c r="CX321" i="2"/>
  <c r="CX399" i="2" s="1"/>
  <c r="CU318" i="2"/>
  <c r="CU396" i="2" s="1"/>
  <c r="CV318" i="2"/>
  <c r="CV396" i="2" s="1"/>
  <c r="CW309" i="2"/>
  <c r="CS318" i="2"/>
  <c r="CS396" i="2" s="1"/>
  <c r="CR304" i="2"/>
  <c r="CV306" i="2"/>
  <c r="T261" i="2"/>
  <c r="T306" i="2" s="1"/>
  <c r="CV274" i="2"/>
  <c r="CV289" i="2" s="1"/>
  <c r="CV304" i="2" s="1"/>
  <c r="CX274" i="2"/>
  <c r="CX289" i="2" s="1"/>
  <c r="CX304" i="2" s="1"/>
  <c r="CU275" i="2"/>
  <c r="CU290" i="2" s="1"/>
  <c r="CU305" i="2" s="1"/>
  <c r="AJ276" i="2"/>
  <c r="AJ291" i="2" s="1"/>
  <c r="AJ321" i="2" s="1"/>
  <c r="CW277" i="2"/>
  <c r="CW292" i="2" s="1"/>
  <c r="CW307" i="2" s="1"/>
  <c r="CW275" i="2"/>
  <c r="CW290" i="2" s="1"/>
  <c r="CW305" i="2" s="1"/>
  <c r="AL261" i="2"/>
  <c r="AL321" i="2" s="1"/>
  <c r="CW263" i="2"/>
  <c r="CW278" i="2"/>
  <c r="CW293" i="2" s="1"/>
  <c r="CX264" i="2"/>
  <c r="CS279" i="2"/>
  <c r="CS294" i="2" s="1"/>
  <c r="CS309" i="2" s="1"/>
  <c r="CV279" i="2"/>
  <c r="CV294" i="2" s="1"/>
  <c r="CV309" i="2" s="1"/>
  <c r="CS280" i="2"/>
  <c r="CS295" i="2" s="1"/>
  <c r="CS310" i="2" s="1"/>
  <c r="CU280" i="2"/>
  <c r="CU295" i="2" s="1"/>
  <c r="CU310" i="2" s="1"/>
  <c r="CR276" i="2"/>
  <c r="CR291" i="2" s="1"/>
  <c r="CR306" i="2" s="1"/>
  <c r="CX277" i="2"/>
  <c r="CX292" i="2" s="1"/>
  <c r="CX307" i="2" s="1"/>
  <c r="CT261" i="2"/>
  <c r="CT276" i="2"/>
  <c r="CT291" i="2" s="1"/>
  <c r="CV275" i="2"/>
  <c r="CV290" i="2" s="1"/>
  <c r="CV305" i="2" s="1"/>
  <c r="CU279" i="2"/>
  <c r="CU294" i="2" s="1"/>
  <c r="CU309" i="2" s="1"/>
  <c r="AL258" i="2"/>
  <c r="AL303" i="2" s="1"/>
  <c r="AP258" i="2"/>
  <c r="AP303" i="2" s="1"/>
  <c r="CT273" i="2"/>
  <c r="CT288" i="2" s="1"/>
  <c r="CT303" i="2" s="1"/>
  <c r="CD259" i="2"/>
  <c r="CD304" i="2" s="1"/>
  <c r="DJ259" i="2"/>
  <c r="DJ319" i="2" s="1"/>
  <c r="BP273" i="2"/>
  <c r="BP288" i="2" s="1"/>
  <c r="BP318" i="2" s="1"/>
  <c r="CX273" i="2"/>
  <c r="CX288" i="2" s="1"/>
  <c r="CX303" i="2" s="1"/>
  <c r="BB275" i="2"/>
  <c r="BB290" i="2" s="1"/>
  <c r="BB320" i="2" s="1"/>
  <c r="DI273" i="2"/>
  <c r="DI288" i="2" s="1"/>
  <c r="DI303" i="2" s="1"/>
  <c r="BO279" i="2"/>
  <c r="BO294" i="2" s="1"/>
  <c r="BO324" i="2" s="1"/>
  <c r="Z278" i="2"/>
  <c r="Z293" i="2" s="1"/>
  <c r="Z308" i="2" s="1"/>
  <c r="DK264" i="2"/>
  <c r="DK309" i="2" s="1"/>
  <c r="AP262" i="2"/>
  <c r="AP307" i="2" s="1"/>
  <c r="CE258" i="2"/>
  <c r="CE303" i="2" s="1"/>
  <c r="DK260" i="2"/>
  <c r="DK320" i="2" s="1"/>
  <c r="CI279" i="2"/>
  <c r="CI294" i="2" s="1"/>
  <c r="CI309" i="2" s="1"/>
  <c r="BT273" i="2"/>
  <c r="BT288" i="2" s="1"/>
  <c r="BT318" i="2" s="1"/>
  <c r="AP274" i="2"/>
  <c r="AP289" i="2" s="1"/>
  <c r="AP304" i="2" s="1"/>
  <c r="AO262" i="2"/>
  <c r="AO322" i="2" s="1"/>
  <c r="CY236" i="2"/>
  <c r="CG235" i="2"/>
  <c r="CG265" i="2" s="1"/>
  <c r="CV235" i="2"/>
  <c r="CV265" i="2" s="1"/>
  <c r="Z260" i="2"/>
  <c r="Z320" i="2" s="1"/>
  <c r="CY231" i="2"/>
  <c r="CG259" i="2"/>
  <c r="CG304" i="2" s="1"/>
  <c r="BN235" i="2"/>
  <c r="BN265" i="2" s="1"/>
  <c r="CR235" i="2"/>
  <c r="CR265" i="2" s="1"/>
  <c r="X264" i="2"/>
  <c r="X324" i="2" s="1"/>
  <c r="AL235" i="2"/>
  <c r="AL280" i="2" s="1"/>
  <c r="AL295" i="2" s="1"/>
  <c r="CT235" i="2"/>
  <c r="CT265" i="2" s="1"/>
  <c r="BT235" i="2"/>
  <c r="BT280" i="2" s="1"/>
  <c r="BT295" i="2" s="1"/>
  <c r="CX235" i="2"/>
  <c r="CX265" i="2" s="1"/>
  <c r="DL235" i="2"/>
  <c r="DL280" i="2" s="1"/>
  <c r="DL295" i="2" s="1"/>
  <c r="CW235" i="2"/>
  <c r="CW265" i="2" s="1"/>
  <c r="AP264" i="2"/>
  <c r="AP309" i="2" s="1"/>
  <c r="W258" i="2"/>
  <c r="W303" i="2" s="1"/>
  <c r="DK235" i="2"/>
  <c r="DK265" i="2" s="1"/>
  <c r="AO275" i="2"/>
  <c r="AO290" i="2" s="1"/>
  <c r="AO320" i="2" s="1"/>
  <c r="DL275" i="2"/>
  <c r="DL290" i="2" s="1"/>
  <c r="DL320" i="2" s="1"/>
  <c r="AA235" i="2"/>
  <c r="AA280" i="2" s="1"/>
  <c r="AA295" i="2" s="1"/>
  <c r="DM273" i="2"/>
  <c r="DM288" i="2" s="1"/>
  <c r="DM303" i="2" s="1"/>
  <c r="BE273" i="2"/>
  <c r="BE288" i="2" s="1"/>
  <c r="BE318" i="2" s="1"/>
  <c r="AA273" i="2"/>
  <c r="AA288" i="2" s="1"/>
  <c r="AA303" i="2" s="1"/>
  <c r="AA279" i="2"/>
  <c r="AA294" i="2" s="1"/>
  <c r="AA309" i="2" s="1"/>
  <c r="BS275" i="2"/>
  <c r="BS290" i="2" s="1"/>
  <c r="BS320" i="2" s="1"/>
  <c r="BS235" i="2"/>
  <c r="BS265" i="2" s="1"/>
  <c r="BC274" i="2"/>
  <c r="BC289" i="2" s="1"/>
  <c r="BC304" i="2" s="1"/>
  <c r="CH275" i="2"/>
  <c r="CH290" i="2" s="1"/>
  <c r="CH320" i="2" s="1"/>
  <c r="AN235" i="2"/>
  <c r="AN280" i="2" s="1"/>
  <c r="AN295" i="2" s="1"/>
  <c r="BD260" i="2"/>
  <c r="BD320" i="2" s="1"/>
  <c r="BT279" i="2"/>
  <c r="BT294" i="2" s="1"/>
  <c r="BT324" i="2" s="1"/>
  <c r="BR235" i="2"/>
  <c r="BR265" i="2" s="1"/>
  <c r="CI273" i="2"/>
  <c r="CI288" i="2" s="1"/>
  <c r="CI318" i="2" s="1"/>
  <c r="Z235" i="2"/>
  <c r="Z265" i="2" s="1"/>
  <c r="BD235" i="2"/>
  <c r="BD265" i="2" s="1"/>
  <c r="Y235" i="2"/>
  <c r="Y280" i="2" s="1"/>
  <c r="Y295" i="2" s="1"/>
  <c r="BE264" i="2"/>
  <c r="BE324" i="2" s="1"/>
  <c r="CH235" i="2"/>
  <c r="CH265" i="2" s="1"/>
  <c r="AO235" i="2"/>
  <c r="AO265" i="2" s="1"/>
  <c r="BC235" i="2"/>
  <c r="BC265" i="2" s="1"/>
  <c r="CR221" i="2"/>
  <c r="DM279" i="2"/>
  <c r="DM294" i="2" s="1"/>
  <c r="DM324" i="2" s="1"/>
  <c r="BE235" i="2"/>
  <c r="BE280" i="2" s="1"/>
  <c r="BE295" i="2" s="1"/>
  <c r="CI235" i="2"/>
  <c r="CI265" i="2" s="1"/>
  <c r="AP235" i="2"/>
  <c r="AP280" i="2" s="1"/>
  <c r="AP295" i="2" s="1"/>
  <c r="DM235" i="2"/>
  <c r="DM265" i="2" s="1"/>
  <c r="U235" i="2"/>
  <c r="U265" i="2" s="1"/>
  <c r="CC235" i="2"/>
  <c r="CC280" i="2" s="1"/>
  <c r="CC295" i="2" s="1"/>
  <c r="Y259" i="2"/>
  <c r="Y304" i="2" s="1"/>
  <c r="DG235" i="2"/>
  <c r="DG265" i="2" s="1"/>
  <c r="AY235" i="2"/>
  <c r="AY265" i="2" s="1"/>
  <c r="AJ235" i="2"/>
  <c r="AJ280" i="2" s="1"/>
  <c r="AJ295" i="2" s="1"/>
  <c r="AN274" i="2"/>
  <c r="AN289" i="2" s="1"/>
  <c r="AN319" i="2" s="1"/>
  <c r="CY217" i="2"/>
  <c r="CW221" i="2"/>
  <c r="CY213" i="2"/>
  <c r="CT221" i="2"/>
  <c r="CX221" i="2"/>
  <c r="CS221" i="2"/>
  <c r="BU219" i="2"/>
  <c r="CY219" i="2"/>
  <c r="CV221" i="2"/>
  <c r="CU221" i="2"/>
  <c r="BF214" i="2"/>
  <c r="CY214" i="2"/>
  <c r="CY216" i="2"/>
  <c r="CY221" i="2"/>
  <c r="BR259" i="2"/>
  <c r="BR304" i="2" s="1"/>
  <c r="AM259" i="2"/>
  <c r="AM319" i="2" s="1"/>
  <c r="DK274" i="2"/>
  <c r="DK289" i="2" s="1"/>
  <c r="DK304" i="2" s="1"/>
  <c r="BB274" i="2"/>
  <c r="BB289" i="2" s="1"/>
  <c r="BB304" i="2" s="1"/>
  <c r="BQ259" i="2"/>
  <c r="BQ319" i="2" s="1"/>
  <c r="X259" i="2"/>
  <c r="X304" i="2" s="1"/>
  <c r="CF274" i="2"/>
  <c r="CF289" i="2" s="1"/>
  <c r="CF304" i="2" s="1"/>
  <c r="CI277" i="2"/>
  <c r="CI292" i="2" s="1"/>
  <c r="CI307" i="2" s="1"/>
  <c r="DM262" i="2"/>
  <c r="DM322" i="2" s="1"/>
  <c r="CC259" i="2"/>
  <c r="CC304" i="2" s="1"/>
  <c r="BT277" i="2"/>
  <c r="BT292" i="2" s="1"/>
  <c r="BT322" i="2" s="1"/>
  <c r="BE262" i="2"/>
  <c r="BE307" i="2" s="1"/>
  <c r="AA262" i="2"/>
  <c r="AA322" i="2" s="1"/>
  <c r="AI265" i="2"/>
  <c r="AY274" i="2"/>
  <c r="AY289" i="2" s="1"/>
  <c r="AY304" i="2" s="1"/>
  <c r="U318" i="2"/>
  <c r="U274" i="2"/>
  <c r="U289" i="2" s="1"/>
  <c r="U304" i="2" s="1"/>
  <c r="BN274" i="2"/>
  <c r="BN289" i="2" s="1"/>
  <c r="BN319" i="2" s="1"/>
  <c r="AJ274" i="2"/>
  <c r="AJ289" i="2" s="1"/>
  <c r="AJ319" i="2" s="1"/>
  <c r="AY318" i="2"/>
  <c r="DG274" i="2"/>
  <c r="DG289" i="2" s="1"/>
  <c r="DG304" i="2" s="1"/>
  <c r="AJ318" i="2"/>
  <c r="AN275" i="2"/>
  <c r="AN290" i="2" s="1"/>
  <c r="AN320" i="2" s="1"/>
  <c r="BN278" i="9"/>
  <c r="BN294" i="9" s="1"/>
  <c r="BN310" i="9" s="1"/>
  <c r="BR279" i="2"/>
  <c r="BR294" i="2" s="1"/>
  <c r="BR324" i="2" s="1"/>
  <c r="BN276" i="2"/>
  <c r="BN291" i="2" s="1"/>
  <c r="AX276" i="2"/>
  <c r="AX291" i="2" s="1"/>
  <c r="AX306" i="2" s="1"/>
  <c r="CC303" i="2"/>
  <c r="BN303" i="2"/>
  <c r="U276" i="2"/>
  <c r="U291" i="2" s="1"/>
  <c r="U306" i="2" s="1"/>
  <c r="T265" i="2"/>
  <c r="AN279" i="2"/>
  <c r="AN294" i="2" s="1"/>
  <c r="AN309" i="2" s="1"/>
  <c r="AI276" i="2"/>
  <c r="AI291" i="2" s="1"/>
  <c r="AI321" i="2" s="1"/>
  <c r="BC279" i="2"/>
  <c r="BC294" i="2" s="1"/>
  <c r="BC324" i="2" s="1"/>
  <c r="BQ275" i="2"/>
  <c r="BQ290" i="2" s="1"/>
  <c r="BQ320" i="2" s="1"/>
  <c r="T259" i="2"/>
  <c r="T319" i="2" s="1"/>
  <c r="CG264" i="2"/>
  <c r="CG324" i="2" s="1"/>
  <c r="Y279" i="2"/>
  <c r="Y294" i="2" s="1"/>
  <c r="Y324" i="2" s="1"/>
  <c r="W276" i="2"/>
  <c r="W291" i="2" s="1"/>
  <c r="W306" i="2" s="1"/>
  <c r="AD260" i="9"/>
  <c r="AD308" i="9" s="1"/>
  <c r="DN261" i="9"/>
  <c r="DN325" i="9" s="1"/>
  <c r="BO260" i="9"/>
  <c r="BO308" i="9" s="1"/>
  <c r="AS276" i="9"/>
  <c r="AS292" i="9" s="1"/>
  <c r="AS324" i="9" s="1"/>
  <c r="AN276" i="2"/>
  <c r="AN291" i="2" s="1"/>
  <c r="AN306" i="2" s="1"/>
  <c r="BA260" i="9"/>
  <c r="BA308" i="9" s="1"/>
  <c r="BJ275" i="9"/>
  <c r="BJ291" i="9" s="1"/>
  <c r="BJ307" i="9" s="1"/>
  <c r="AO258" i="2"/>
  <c r="AO303" i="2" s="1"/>
  <c r="BN263" i="2"/>
  <c r="BN323" i="2" s="1"/>
  <c r="CG278" i="9"/>
  <c r="CG294" i="9" s="1"/>
  <c r="CG310" i="9" s="1"/>
  <c r="DH279" i="9"/>
  <c r="DH295" i="9" s="1"/>
  <c r="DH327" i="9" s="1"/>
  <c r="CB259" i="2"/>
  <c r="CB304" i="2" s="1"/>
  <c r="AM264" i="2"/>
  <c r="AM324" i="2" s="1"/>
  <c r="X275" i="2"/>
  <c r="X290" i="2" s="1"/>
  <c r="X320" i="2" s="1"/>
  <c r="CD276" i="2"/>
  <c r="CD291" i="2" s="1"/>
  <c r="CD321" i="2" s="1"/>
  <c r="CQ259" i="2"/>
  <c r="CQ319" i="2" s="1"/>
  <c r="AY261" i="2"/>
  <c r="AY321" i="2" s="1"/>
  <c r="CH277" i="2"/>
  <c r="CH292" i="2" s="1"/>
  <c r="CH322" i="2" s="1"/>
  <c r="BD259" i="9"/>
  <c r="BD307" i="9" s="1"/>
  <c r="BD264" i="2"/>
  <c r="BD309" i="2" s="1"/>
  <c r="BO259" i="2"/>
  <c r="BO304" i="2" s="1"/>
  <c r="BM265" i="2"/>
  <c r="AA259" i="2"/>
  <c r="AA319" i="2" s="1"/>
  <c r="BO265" i="9"/>
  <c r="BO329" i="9" s="1"/>
  <c r="AM260" i="2"/>
  <c r="AM305" i="2" s="1"/>
  <c r="DI279" i="2"/>
  <c r="DI294" i="2" s="1"/>
  <c r="DI309" i="2" s="1"/>
  <c r="AQ278" i="9"/>
  <c r="AQ294" i="9" s="1"/>
  <c r="AQ326" i="9" s="1"/>
  <c r="BN265" i="9"/>
  <c r="BN313" i="9" s="1"/>
  <c r="CF262" i="9"/>
  <c r="CF326" i="9" s="1"/>
  <c r="BR261" i="2"/>
  <c r="BR321" i="2" s="1"/>
  <c r="CH278" i="2"/>
  <c r="CH293" i="2" s="1"/>
  <c r="CH308" i="2" s="1"/>
  <c r="DJ277" i="2"/>
  <c r="DJ292" i="2" s="1"/>
  <c r="DJ307" i="2" s="1"/>
  <c r="BS275" i="9"/>
  <c r="BS291" i="9" s="1"/>
  <c r="BS307" i="9" s="1"/>
  <c r="DD274" i="9"/>
  <c r="DD290" i="9" s="1"/>
  <c r="DD306" i="9" s="1"/>
  <c r="Y260" i="2"/>
  <c r="Y320" i="2" s="1"/>
  <c r="DK277" i="2"/>
  <c r="DK292" i="2" s="1"/>
  <c r="DK307" i="2" s="1"/>
  <c r="BN318" i="2"/>
  <c r="CE258" i="9"/>
  <c r="CE306" i="9" s="1"/>
  <c r="CL260" i="9"/>
  <c r="CL308" i="9" s="1"/>
  <c r="BS279" i="2"/>
  <c r="BS294" i="2" s="1"/>
  <c r="BS324" i="2" s="1"/>
  <c r="AJ263" i="2"/>
  <c r="AJ323" i="2" s="1"/>
  <c r="CG277" i="2"/>
  <c r="CG292" i="2" s="1"/>
  <c r="CG307" i="2" s="1"/>
  <c r="AJ303" i="2"/>
  <c r="Z279" i="2"/>
  <c r="Z294" i="2" s="1"/>
  <c r="Z324" i="2" s="1"/>
  <c r="CH261" i="2"/>
  <c r="CH306" i="2" s="1"/>
  <c r="U278" i="9"/>
  <c r="U294" i="9" s="1"/>
  <c r="U310" i="9" s="1"/>
  <c r="AI259" i="2"/>
  <c r="AI304" i="2" s="1"/>
  <c r="DH277" i="2"/>
  <c r="DH292" i="2" s="1"/>
  <c r="DH322" i="2" s="1"/>
  <c r="BC277" i="9"/>
  <c r="BC293" i="9" s="1"/>
  <c r="BC325" i="9" s="1"/>
  <c r="AZ264" i="2"/>
  <c r="AZ324" i="2" s="1"/>
  <c r="DG275" i="2"/>
  <c r="DG290" i="2" s="1"/>
  <c r="DG320" i="2" s="1"/>
  <c r="BO279" i="9"/>
  <c r="BO295" i="9" s="1"/>
  <c r="BO311" i="9" s="1"/>
  <c r="AK274" i="2"/>
  <c r="AK289" i="2" s="1"/>
  <c r="AK304" i="2" s="1"/>
  <c r="BA276" i="2"/>
  <c r="BA291" i="2" s="1"/>
  <c r="BA306" i="2" s="1"/>
  <c r="AM279" i="9"/>
  <c r="AM295" i="9" s="1"/>
  <c r="AM311" i="9" s="1"/>
  <c r="BR260" i="2"/>
  <c r="BR305" i="2" s="1"/>
  <c r="BB263" i="9"/>
  <c r="BB311" i="9" s="1"/>
  <c r="DI274" i="2"/>
  <c r="DI289" i="2" s="1"/>
  <c r="DI304" i="2" s="1"/>
  <c r="AI279" i="2"/>
  <c r="AI294" i="2" s="1"/>
  <c r="AI324" i="2" s="1"/>
  <c r="AY284" i="9"/>
  <c r="AY300" i="9" s="1"/>
  <c r="AY316" i="9" s="1"/>
  <c r="DG276" i="2"/>
  <c r="DG291" i="2" s="1"/>
  <c r="DG321" i="2" s="1"/>
  <c r="AY275" i="2"/>
  <c r="AY290" i="2" s="1"/>
  <c r="AY305" i="2" s="1"/>
  <c r="AZ260" i="9"/>
  <c r="BY275" i="9"/>
  <c r="BY291" i="9" s="1"/>
  <c r="BY307" i="9" s="1"/>
  <c r="V261" i="2"/>
  <c r="V306" i="2" s="1"/>
  <c r="DL274" i="2"/>
  <c r="DL289" i="2" s="1"/>
  <c r="DL304" i="2" s="1"/>
  <c r="DJ278" i="2"/>
  <c r="DJ293" i="2" s="1"/>
  <c r="DJ308" i="2" s="1"/>
  <c r="DH273" i="2"/>
  <c r="DH288" i="2" s="1"/>
  <c r="DH318" i="2" s="1"/>
  <c r="DL263" i="2"/>
  <c r="DL308" i="2" s="1"/>
  <c r="AY278" i="2"/>
  <c r="AY293" i="2" s="1"/>
  <c r="AY323" i="2" s="1"/>
  <c r="CS261" i="9"/>
  <c r="CS309" i="9" s="1"/>
  <c r="U303" i="2"/>
  <c r="AX319" i="2"/>
  <c r="BH276" i="9"/>
  <c r="BH292" i="9" s="1"/>
  <c r="BH308" i="9" s="1"/>
  <c r="CH275" i="9"/>
  <c r="CH291" i="9" s="1"/>
  <c r="CH307" i="9" s="1"/>
  <c r="CW275" i="9"/>
  <c r="CW291" i="9" s="1"/>
  <c r="CW323" i="9" s="1"/>
  <c r="BO261" i="2"/>
  <c r="BO306" i="2" s="1"/>
  <c r="BM261" i="2"/>
  <c r="BM306" i="2" s="1"/>
  <c r="DF259" i="2"/>
  <c r="DF319" i="2" s="1"/>
  <c r="CG275" i="2"/>
  <c r="CG290" i="2" s="1"/>
  <c r="CG320" i="2" s="1"/>
  <c r="CD279" i="2"/>
  <c r="CD294" i="2" s="1"/>
  <c r="CD324" i="2" s="1"/>
  <c r="AZ275" i="2"/>
  <c r="AZ290" i="2" s="1"/>
  <c r="AZ320" i="2" s="1"/>
  <c r="BG261" i="9"/>
  <c r="BG309" i="9" s="1"/>
  <c r="CG281" i="9"/>
  <c r="CG297" i="9" s="1"/>
  <c r="CG329" i="9" s="1"/>
  <c r="BV261" i="9"/>
  <c r="BV309" i="9" s="1"/>
  <c r="CJ277" i="9"/>
  <c r="CJ293" i="9" s="1"/>
  <c r="CJ325" i="9" s="1"/>
  <c r="CK277" i="9"/>
  <c r="CK293" i="9" s="1"/>
  <c r="BD277" i="2"/>
  <c r="BD292" i="2" s="1"/>
  <c r="BD322" i="2" s="1"/>
  <c r="AK279" i="2"/>
  <c r="AK294" i="2" s="1"/>
  <c r="AK324" i="2" s="1"/>
  <c r="CV274" i="9"/>
  <c r="CV290" i="9" s="1"/>
  <c r="CV306" i="9" s="1"/>
  <c r="W281" i="9"/>
  <c r="W297" i="9" s="1"/>
  <c r="W313" i="9" s="1"/>
  <c r="CB280" i="2"/>
  <c r="CB295" i="2" s="1"/>
  <c r="X263" i="9"/>
  <c r="X311" i="9" s="1"/>
  <c r="BQ264" i="2"/>
  <c r="DF276" i="2"/>
  <c r="DF291" i="2" s="1"/>
  <c r="DF321" i="2" s="1"/>
  <c r="CQ277" i="2"/>
  <c r="CQ292" i="2" s="1"/>
  <c r="CQ322" i="2" s="1"/>
  <c r="CC264" i="9"/>
  <c r="CC312" i="9" s="1"/>
  <c r="AJ281" i="9"/>
  <c r="AJ297" i="9" s="1"/>
  <c r="AJ313" i="9" s="1"/>
  <c r="CX278" i="9"/>
  <c r="CX294" i="9" s="1"/>
  <c r="CX326" i="9" s="1"/>
  <c r="DI281" i="9"/>
  <c r="DI297" i="9" s="1"/>
  <c r="DI329" i="9" s="1"/>
  <c r="BD278" i="2"/>
  <c r="BD293" i="2" s="1"/>
  <c r="DI275" i="2"/>
  <c r="DI290" i="2" s="1"/>
  <c r="DI320" i="2" s="1"/>
  <c r="BR258" i="9"/>
  <c r="BR306" i="9" s="1"/>
  <c r="AZ261" i="2"/>
  <c r="AZ306" i="2" s="1"/>
  <c r="X262" i="9"/>
  <c r="X310" i="9" s="1"/>
  <c r="BR266" i="9"/>
  <c r="BR314" i="9" s="1"/>
  <c r="DM259" i="2"/>
  <c r="DM319" i="2" s="1"/>
  <c r="BB279" i="2"/>
  <c r="BB294" i="2" s="1"/>
  <c r="BB324" i="2" s="1"/>
  <c r="CE261" i="2"/>
  <c r="AR274" i="9"/>
  <c r="AR290" i="9" s="1"/>
  <c r="AR306" i="9" s="1"/>
  <c r="CV259" i="9"/>
  <c r="CV307" i="9" s="1"/>
  <c r="BC276" i="2"/>
  <c r="BC291" i="2" s="1"/>
  <c r="BC306" i="2" s="1"/>
  <c r="DH278" i="2"/>
  <c r="DH293" i="2" s="1"/>
  <c r="DH323" i="2" s="1"/>
  <c r="AA278" i="2"/>
  <c r="AA293" i="2" s="1"/>
  <c r="AA308" i="2" s="1"/>
  <c r="BC260" i="2"/>
  <c r="BC320" i="2" s="1"/>
  <c r="BQ279" i="9"/>
  <c r="BQ295" i="9" s="1"/>
  <c r="BQ327" i="9" s="1"/>
  <c r="AO278" i="2"/>
  <c r="AO293" i="2" s="1"/>
  <c r="AO323" i="2" s="1"/>
  <c r="BU277" i="9"/>
  <c r="BU293" i="9" s="1"/>
  <c r="DJ263" i="9"/>
  <c r="DJ311" i="9" s="1"/>
  <c r="DJ279" i="2"/>
  <c r="DJ294" i="2" s="1"/>
  <c r="DJ324" i="2" s="1"/>
  <c r="DF260" i="2"/>
  <c r="DF320" i="2" s="1"/>
  <c r="CU264" i="9"/>
  <c r="CU328" i="9" s="1"/>
  <c r="DL276" i="2"/>
  <c r="DL291" i="2" s="1"/>
  <c r="DL306" i="2" s="1"/>
  <c r="AZ281" i="9"/>
  <c r="AZ297" i="9" s="1"/>
  <c r="AZ329" i="9" s="1"/>
  <c r="AZ262" i="2"/>
  <c r="AZ322" i="2" s="1"/>
  <c r="Z277" i="2"/>
  <c r="Z292" i="2" s="1"/>
  <c r="V264" i="2"/>
  <c r="CC276" i="2"/>
  <c r="CC291" i="2" s="1"/>
  <c r="CC306" i="2" s="1"/>
  <c r="CG258" i="2"/>
  <c r="CG303" i="2" s="1"/>
  <c r="DG258" i="9"/>
  <c r="DG306" i="9" s="1"/>
  <c r="BP261" i="2"/>
  <c r="BP321" i="2" s="1"/>
  <c r="BS278" i="2"/>
  <c r="BS293" i="2" s="1"/>
  <c r="BS323" i="2" s="1"/>
  <c r="DK273" i="2"/>
  <c r="DK288" i="2" s="1"/>
  <c r="BT274" i="2"/>
  <c r="BT289" i="2" s="1"/>
  <c r="BT304" i="2" s="1"/>
  <c r="CL259" i="9"/>
  <c r="CL307" i="9" s="1"/>
  <c r="CN259" i="9"/>
  <c r="CN307" i="9" s="1"/>
  <c r="DK259" i="9"/>
  <c r="DK307" i="9" s="1"/>
  <c r="DG277" i="2"/>
  <c r="DG292" i="2" s="1"/>
  <c r="DG307" i="2" s="1"/>
  <c r="DH264" i="2"/>
  <c r="DH309" i="2" s="1"/>
  <c r="BT276" i="9"/>
  <c r="BT292" i="9" s="1"/>
  <c r="BT308" i="9" s="1"/>
  <c r="CD279" i="9"/>
  <c r="CD295" i="9" s="1"/>
  <c r="CD327" i="9" s="1"/>
  <c r="DI263" i="9"/>
  <c r="DI327" i="9" s="1"/>
  <c r="DH261" i="2"/>
  <c r="DH306" i="2" s="1"/>
  <c r="CI278" i="2"/>
  <c r="CI293" i="2" s="1"/>
  <c r="CI323" i="2" s="1"/>
  <c r="DL277" i="2"/>
  <c r="DL292" i="2" s="1"/>
  <c r="DL322" i="2" s="1"/>
  <c r="BS276" i="2"/>
  <c r="BS291" i="2" s="1"/>
  <c r="BS321" i="2" s="1"/>
  <c r="BO278" i="2"/>
  <c r="BO293" i="2" s="1"/>
  <c r="BO323" i="2" s="1"/>
  <c r="CV278" i="9"/>
  <c r="CV294" i="9" s="1"/>
  <c r="CV310" i="9" s="1"/>
  <c r="DH274" i="2"/>
  <c r="DH289" i="2" s="1"/>
  <c r="AZ278" i="2"/>
  <c r="AZ293" i="2" s="1"/>
  <c r="AZ323" i="2" s="1"/>
  <c r="BV274" i="9"/>
  <c r="BV290" i="9" s="1"/>
  <c r="BV306" i="9" s="1"/>
  <c r="DM259" i="9"/>
  <c r="DM323" i="9" s="1"/>
  <c r="DF278" i="2"/>
  <c r="DF293" i="2" s="1"/>
  <c r="DF308" i="2" s="1"/>
  <c r="AA276" i="2"/>
  <c r="AA291" i="2" s="1"/>
  <c r="AA306" i="2" s="1"/>
  <c r="DF264" i="2"/>
  <c r="T279" i="2"/>
  <c r="T294" i="2" s="1"/>
  <c r="T309" i="2" s="1"/>
  <c r="CU261" i="9"/>
  <c r="CU309" i="9" s="1"/>
  <c r="CG266" i="9"/>
  <c r="CG314" i="9" s="1"/>
  <c r="DK276" i="2"/>
  <c r="DK291" i="2" s="1"/>
  <c r="DK306" i="2" s="1"/>
  <c r="CG261" i="2"/>
  <c r="CG306" i="2" s="1"/>
  <c r="DG303" i="2"/>
  <c r="DG318" i="2"/>
  <c r="CH264" i="2"/>
  <c r="DH221" i="2"/>
  <c r="DA249" i="2"/>
  <c r="CL249" i="2"/>
  <c r="BO282" i="9"/>
  <c r="BO298" i="9" s="1"/>
  <c r="BO314" i="9" s="1"/>
  <c r="DH281" i="9"/>
  <c r="DH297" i="9" s="1"/>
  <c r="DH329" i="9" s="1"/>
  <c r="DK221" i="2"/>
  <c r="CG221" i="2"/>
  <c r="CI253" i="2"/>
  <c r="CJ236" i="2"/>
  <c r="CF275" i="2"/>
  <c r="CF290" i="2" s="1"/>
  <c r="CF320" i="2" s="1"/>
  <c r="CJ216" i="2"/>
  <c r="DI278" i="2"/>
  <c r="DI293" i="2" s="1"/>
  <c r="DI308" i="2" s="1"/>
  <c r="DJ273" i="2"/>
  <c r="DJ288" i="2" s="1"/>
  <c r="DJ303" i="2" s="1"/>
  <c r="CQ279" i="2"/>
  <c r="CQ294" i="2" s="1"/>
  <c r="CQ309" i="2" s="1"/>
  <c r="CH259" i="2"/>
  <c r="CQ275" i="2"/>
  <c r="CQ290" i="2" s="1"/>
  <c r="CQ320" i="2" s="1"/>
  <c r="CI276" i="2"/>
  <c r="CI291" i="2" s="1"/>
  <c r="CI306" i="2" s="1"/>
  <c r="DK278" i="2"/>
  <c r="DK293" i="2" s="1"/>
  <c r="DK308" i="2" s="1"/>
  <c r="CQ280" i="2"/>
  <c r="CQ295" i="2" s="1"/>
  <c r="CQ265" i="2"/>
  <c r="CW274" i="9"/>
  <c r="CW290" i="9" s="1"/>
  <c r="CW306" i="9" s="1"/>
  <c r="DJ221" i="2"/>
  <c r="DF221" i="2"/>
  <c r="CQ221" i="2"/>
  <c r="DJ253" i="2"/>
  <c r="CL254" i="2"/>
  <c r="DA254" i="2"/>
  <c r="CL251" i="2"/>
  <c r="DA251" i="2"/>
  <c r="DH275" i="2"/>
  <c r="DH290" i="2" s="1"/>
  <c r="DH320" i="2" s="1"/>
  <c r="CQ278" i="2"/>
  <c r="CQ293" i="2" s="1"/>
  <c r="CQ308" i="2" s="1"/>
  <c r="CF265" i="9"/>
  <c r="CF329" i="9" s="1"/>
  <c r="CR275" i="9"/>
  <c r="CR291" i="9" s="1"/>
  <c r="CR307" i="9" s="1"/>
  <c r="DK253" i="2"/>
  <c r="CG253" i="2"/>
  <c r="CJ218" i="2"/>
  <c r="CJ220" i="2"/>
  <c r="DI221" i="2"/>
  <c r="DL279" i="2"/>
  <c r="DL294" i="2" s="1"/>
  <c r="DL309" i="2" s="1"/>
  <c r="DG279" i="2"/>
  <c r="DG294" i="2" s="1"/>
  <c r="DG309" i="2" s="1"/>
  <c r="DI277" i="2"/>
  <c r="DI292" i="2" s="1"/>
  <c r="DI307" i="2" s="1"/>
  <c r="CQ261" i="2"/>
  <c r="DF277" i="2"/>
  <c r="DF292" i="2" s="1"/>
  <c r="DF307" i="2" s="1"/>
  <c r="CH273" i="2"/>
  <c r="CH288" i="2" s="1"/>
  <c r="CH318" i="2" s="1"/>
  <c r="AJ284" i="9"/>
  <c r="AJ300" i="9" s="1"/>
  <c r="AJ316" i="9" s="1"/>
  <c r="BX258" i="9"/>
  <c r="CF264" i="2"/>
  <c r="CF324" i="2" s="1"/>
  <c r="CJ213" i="2"/>
  <c r="DH235" i="2"/>
  <c r="DH265" i="2" s="1"/>
  <c r="CH253" i="2"/>
  <c r="DL253" i="2"/>
  <c r="DA253" i="2"/>
  <c r="CL253" i="2"/>
  <c r="CJ221" i="2"/>
  <c r="DL273" i="2"/>
  <c r="DL288" i="2" s="1"/>
  <c r="DL318" i="2" s="1"/>
  <c r="DG253" i="2"/>
  <c r="AK278" i="9"/>
  <c r="AK294" i="9" s="1"/>
  <c r="AK310" i="9" s="1"/>
  <c r="DL265" i="9"/>
  <c r="DL329" i="9" s="1"/>
  <c r="DF228" i="2"/>
  <c r="DF258" i="2" s="1"/>
  <c r="CQ228" i="2"/>
  <c r="CQ273" i="2" s="1"/>
  <c r="CQ288" i="2" s="1"/>
  <c r="CJ217" i="2"/>
  <c r="BE259" i="2"/>
  <c r="BE319" i="2" s="1"/>
  <c r="DG221" i="2"/>
  <c r="DH253" i="2"/>
  <c r="DA250" i="2"/>
  <c r="CL250" i="2"/>
  <c r="CL243" i="2"/>
  <c r="DA243" i="2"/>
  <c r="BA235" i="2"/>
  <c r="BA280" i="2" s="1"/>
  <c r="BA295" i="2" s="1"/>
  <c r="DI235" i="2"/>
  <c r="DI265" i="2" s="1"/>
  <c r="DN214" i="2"/>
  <c r="CJ214" i="2"/>
  <c r="DG278" i="2"/>
  <c r="DG293" i="2" s="1"/>
  <c r="DG308" i="2" s="1"/>
  <c r="CI275" i="2"/>
  <c r="CI290" i="2" s="1"/>
  <c r="CI320" i="2" s="1"/>
  <c r="CI274" i="2"/>
  <c r="CI289" i="2" s="1"/>
  <c r="CI304" i="2" s="1"/>
  <c r="CG278" i="2"/>
  <c r="CG293" i="2" s="1"/>
  <c r="CG308" i="2" s="1"/>
  <c r="DJ275" i="2"/>
  <c r="DJ290" i="2" s="1"/>
  <c r="DJ305" i="2" s="1"/>
  <c r="DI276" i="2"/>
  <c r="DI291" i="2" s="1"/>
  <c r="DI306" i="2" s="1"/>
  <c r="DA245" i="2"/>
  <c r="CL245" i="2"/>
  <c r="W262" i="2"/>
  <c r="W307" i="2" s="1"/>
  <c r="AZ268" i="9"/>
  <c r="AZ332" i="9" s="1"/>
  <c r="AN282" i="9"/>
  <c r="AN298" i="9" s="1"/>
  <c r="AN330" i="9" s="1"/>
  <c r="CE281" i="9"/>
  <c r="CE297" i="9" s="1"/>
  <c r="BR258" i="2"/>
  <c r="BR318" i="2" s="1"/>
  <c r="AB278" i="9"/>
  <c r="AB294" i="9" s="1"/>
  <c r="AB310" i="9" s="1"/>
  <c r="DJ235" i="2"/>
  <c r="DJ265" i="2" s="1"/>
  <c r="CI221" i="2"/>
  <c r="CJ253" i="2"/>
  <c r="DI253" i="2"/>
  <c r="DA252" i="2"/>
  <c r="CL252" i="2"/>
  <c r="CL248" i="2"/>
  <c r="DA248" i="2"/>
  <c r="DA244" i="2"/>
  <c r="CL244" i="2"/>
  <c r="BS262" i="2"/>
  <c r="DJ276" i="2"/>
  <c r="DJ291" i="2" s="1"/>
  <c r="DJ306" i="2" s="1"/>
  <c r="CJ231" i="2"/>
  <c r="BM259" i="2"/>
  <c r="BM319" i="2" s="1"/>
  <c r="DL221" i="2"/>
  <c r="CH221" i="2"/>
  <c r="CQ253" i="2"/>
  <c r="DF253" i="2"/>
  <c r="CL247" i="2"/>
  <c r="DA247" i="2"/>
  <c r="DA246" i="2"/>
  <c r="CL246" i="2"/>
  <c r="CJ215" i="2"/>
  <c r="AB204" i="2"/>
  <c r="CJ219" i="2"/>
  <c r="DF265" i="2"/>
  <c r="DF280" i="2"/>
  <c r="DF295" i="2" s="1"/>
  <c r="CR303" i="2"/>
  <c r="CR318" i="2"/>
  <c r="CB265" i="2"/>
  <c r="CL274" i="9"/>
  <c r="CL290" i="9" s="1"/>
  <c r="CL322" i="9" s="1"/>
  <c r="CC275" i="9"/>
  <c r="CC291" i="9" s="1"/>
  <c r="CC307" i="9" s="1"/>
  <c r="CC281" i="9"/>
  <c r="CC297" i="9" s="1"/>
  <c r="CC329" i="9" s="1"/>
  <c r="AA279" i="9"/>
  <c r="AA295" i="9" s="1"/>
  <c r="AA311" i="9" s="1"/>
  <c r="AC185" i="2"/>
  <c r="AR215" i="2" s="1"/>
  <c r="DR274" i="9"/>
  <c r="DR290" i="9" s="1"/>
  <c r="DR306" i="9" s="1"/>
  <c r="BS276" i="9"/>
  <c r="BS292" i="9" s="1"/>
  <c r="BS308" i="9" s="1"/>
  <c r="AO259" i="2"/>
  <c r="AO319" i="2" s="1"/>
  <c r="BN280" i="9"/>
  <c r="BN296" i="9" s="1"/>
  <c r="BN312" i="9" s="1"/>
  <c r="CX279" i="9"/>
  <c r="CX295" i="9" s="1"/>
  <c r="U266" i="9"/>
  <c r="U314" i="9" s="1"/>
  <c r="CS276" i="9"/>
  <c r="CS292" i="9" s="1"/>
  <c r="CS324" i="9" s="1"/>
  <c r="AB199" i="2"/>
  <c r="AI280" i="2"/>
  <c r="AI295" i="2" s="1"/>
  <c r="CU278" i="9"/>
  <c r="CU294" i="9" s="1"/>
  <c r="CU326" i="9" s="1"/>
  <c r="AZ282" i="9"/>
  <c r="AZ298" i="9" s="1"/>
  <c r="AZ314" i="9" s="1"/>
  <c r="CC269" i="9"/>
  <c r="AB214" i="2"/>
  <c r="BN285" i="9"/>
  <c r="BN301" i="9" s="1"/>
  <c r="BN317" i="9" s="1"/>
  <c r="Z265" i="9"/>
  <c r="Z313" i="9" s="1"/>
  <c r="CH274" i="9"/>
  <c r="CH290" i="9" s="1"/>
  <c r="CH306" i="9" s="1"/>
  <c r="BW260" i="9"/>
  <c r="BW324" i="9" s="1"/>
  <c r="U278" i="2"/>
  <c r="U293" i="2" s="1"/>
  <c r="U323" i="2" s="1"/>
  <c r="BR277" i="2"/>
  <c r="BR292" i="2" s="1"/>
  <c r="BR307" i="2" s="1"/>
  <c r="V260" i="2"/>
  <c r="DK262" i="9"/>
  <c r="DK310" i="9" s="1"/>
  <c r="V259" i="2"/>
  <c r="V274" i="2"/>
  <c r="V289" i="2" s="1"/>
  <c r="BN260" i="2"/>
  <c r="BN305" i="2" s="1"/>
  <c r="CI278" i="9"/>
  <c r="CI294" i="9" s="1"/>
  <c r="CI310" i="9" s="1"/>
  <c r="DI274" i="9"/>
  <c r="DI290" i="9" s="1"/>
  <c r="DI306" i="9" s="1"/>
  <c r="AQ214" i="2"/>
  <c r="CW263" i="9"/>
  <c r="CW311" i="9" s="1"/>
  <c r="BE259" i="9"/>
  <c r="BE307" i="9" s="1"/>
  <c r="DJ278" i="9"/>
  <c r="DJ294" i="9" s="1"/>
  <c r="DJ310" i="9" s="1"/>
  <c r="BU214" i="2"/>
  <c r="AZ274" i="2"/>
  <c r="AZ289" i="2" s="1"/>
  <c r="AZ304" i="2" s="1"/>
  <c r="CX276" i="9"/>
  <c r="CX292" i="9" s="1"/>
  <c r="CX308" i="9" s="1"/>
  <c r="X280" i="9"/>
  <c r="X296" i="9" s="1"/>
  <c r="X328" i="9" s="1"/>
  <c r="DG275" i="9"/>
  <c r="DG291" i="9" s="1"/>
  <c r="DG323" i="9" s="1"/>
  <c r="DA258" i="9"/>
  <c r="DA306" i="9" s="1"/>
  <c r="CX259" i="9"/>
  <c r="CX307" i="9" s="1"/>
  <c r="DN221" i="2"/>
  <c r="AY303" i="2"/>
  <c r="BC275" i="9"/>
  <c r="BC291" i="9" s="1"/>
  <c r="BC323" i="9" s="1"/>
  <c r="W274" i="2"/>
  <c r="W289" i="2" s="1"/>
  <c r="W319" i="2" s="1"/>
  <c r="BJ258" i="9"/>
  <c r="BJ306" i="9" s="1"/>
  <c r="BM280" i="2"/>
  <c r="BM295" i="2" s="1"/>
  <c r="AD258" i="9"/>
  <c r="AD306" i="9" s="1"/>
  <c r="CZ274" i="9"/>
  <c r="CZ290" i="9" s="1"/>
  <c r="CZ306" i="9" s="1"/>
  <c r="DP260" i="9"/>
  <c r="DP324" i="9" s="1"/>
  <c r="AS274" i="9"/>
  <c r="AS290" i="9" s="1"/>
  <c r="AS322" i="9" s="1"/>
  <c r="CC318" i="2"/>
  <c r="BS279" i="9"/>
  <c r="BS295" i="9" s="1"/>
  <c r="AJ279" i="2"/>
  <c r="AJ294" i="2" s="1"/>
  <c r="AJ309" i="2" s="1"/>
  <c r="CS274" i="9"/>
  <c r="CS290" i="9" s="1"/>
  <c r="CS322" i="9" s="1"/>
  <c r="CV265" i="9"/>
  <c r="CV313" i="9" s="1"/>
  <c r="CC278" i="9"/>
  <c r="CC294" i="9" s="1"/>
  <c r="CC326" i="9" s="1"/>
  <c r="CU279" i="9"/>
  <c r="CU295" i="9" s="1"/>
  <c r="CU311" i="9" s="1"/>
  <c r="DM276" i="9"/>
  <c r="DM292" i="9" s="1"/>
  <c r="DM324" i="9" s="1"/>
  <c r="BO260" i="2"/>
  <c r="BO305" i="2" s="1"/>
  <c r="DH258" i="9"/>
  <c r="DH322" i="9" s="1"/>
  <c r="DS258" i="9"/>
  <c r="DS306" i="9" s="1"/>
  <c r="Y276" i="2"/>
  <c r="Y291" i="2" s="1"/>
  <c r="Y306" i="2" s="1"/>
  <c r="BN276" i="9"/>
  <c r="BN292" i="9" s="1"/>
  <c r="BN308" i="9" s="1"/>
  <c r="CD277" i="9"/>
  <c r="CD293" i="9" s="1"/>
  <c r="CD309" i="9" s="1"/>
  <c r="BF278" i="9"/>
  <c r="BF294" i="9" s="1"/>
  <c r="BF310" i="9" s="1"/>
  <c r="X283" i="9"/>
  <c r="X299" i="9" s="1"/>
  <c r="X315" i="9" s="1"/>
  <c r="W284" i="9"/>
  <c r="W300" i="9" s="1"/>
  <c r="W316" i="9" s="1"/>
  <c r="DA275" i="9"/>
  <c r="DA291" i="9" s="1"/>
  <c r="DA307" i="9" s="1"/>
  <c r="BB259" i="9"/>
  <c r="BB307" i="9" s="1"/>
  <c r="CH260" i="9"/>
  <c r="CH308" i="9" s="1"/>
  <c r="CK274" i="9"/>
  <c r="CK290" i="9" s="1"/>
  <c r="CK322" i="9" s="1"/>
  <c r="CC278" i="2"/>
  <c r="CC293" i="2" s="1"/>
  <c r="CC323" i="2" s="1"/>
  <c r="AK261" i="2"/>
  <c r="AK276" i="2"/>
  <c r="AK291" i="2" s="1"/>
  <c r="CG279" i="9"/>
  <c r="CG295" i="9" s="1"/>
  <c r="CG311" i="9" s="1"/>
  <c r="CF258" i="2"/>
  <c r="CF303" i="2" s="1"/>
  <c r="AK279" i="9"/>
  <c r="AK295" i="9" s="1"/>
  <c r="AK311" i="9" s="1"/>
  <c r="BU260" i="9"/>
  <c r="BU308" i="9" s="1"/>
  <c r="BA274" i="9"/>
  <c r="BA290" i="9" s="1"/>
  <c r="BA322" i="9" s="1"/>
  <c r="Z275" i="9"/>
  <c r="Z291" i="9" s="1"/>
  <c r="Z307" i="9" s="1"/>
  <c r="DM276" i="2"/>
  <c r="DM291" i="2" s="1"/>
  <c r="DM306" i="2" s="1"/>
  <c r="DB274" i="9"/>
  <c r="DB290" i="9" s="1"/>
  <c r="DB306" i="9" s="1"/>
  <c r="CC260" i="2"/>
  <c r="CC320" i="2" s="1"/>
  <c r="DH260" i="9"/>
  <c r="DH308" i="9" s="1"/>
  <c r="DN216" i="2"/>
  <c r="AB261" i="9"/>
  <c r="AB309" i="9" s="1"/>
  <c r="CI263" i="9"/>
  <c r="CI327" i="9" s="1"/>
  <c r="DO278" i="9"/>
  <c r="DO294" i="9" s="1"/>
  <c r="DO310" i="9" s="1"/>
  <c r="CC279" i="9"/>
  <c r="CC295" i="9" s="1"/>
  <c r="CC311" i="9" s="1"/>
  <c r="CO274" i="9"/>
  <c r="CO290" i="9" s="1"/>
  <c r="CO306" i="9" s="1"/>
  <c r="CR285" i="9"/>
  <c r="CR301" i="9" s="1"/>
  <c r="CR317" i="9" s="1"/>
  <c r="AA258" i="9"/>
  <c r="AA306" i="9" s="1"/>
  <c r="AJ260" i="2"/>
  <c r="AJ305" i="2" s="1"/>
  <c r="DG285" i="9"/>
  <c r="DG301" i="9" s="1"/>
  <c r="DG317" i="9" s="1"/>
  <c r="CR284" i="9"/>
  <c r="CR300" i="9" s="1"/>
  <c r="CR316" i="9" s="1"/>
  <c r="DL259" i="9"/>
  <c r="DL307" i="9" s="1"/>
  <c r="CT260" i="9"/>
  <c r="CT308" i="9" s="1"/>
  <c r="AL281" i="9"/>
  <c r="AL297" i="9" s="1"/>
  <c r="AL329" i="9" s="1"/>
  <c r="V116" i="2"/>
  <c r="BD260" i="9"/>
  <c r="BD308" i="9" s="1"/>
  <c r="CS285" i="9"/>
  <c r="CS301" i="9" s="1"/>
  <c r="CS333" i="9" s="1"/>
  <c r="CY260" i="9"/>
  <c r="CY324" i="9" s="1"/>
  <c r="BZ274" i="9"/>
  <c r="BZ290" i="9" s="1"/>
  <c r="BZ306" i="9" s="1"/>
  <c r="CK278" i="9"/>
  <c r="CK294" i="9" s="1"/>
  <c r="CK326" i="9" s="1"/>
  <c r="BC273" i="2"/>
  <c r="BC288" i="2" s="1"/>
  <c r="BC303" i="2" s="1"/>
  <c r="DP275" i="9"/>
  <c r="DP291" i="9" s="1"/>
  <c r="DP323" i="9" s="1"/>
  <c r="V284" i="9"/>
  <c r="V300" i="9" s="1"/>
  <c r="V316" i="9" s="1"/>
  <c r="T280" i="2"/>
  <c r="T295" i="2" s="1"/>
  <c r="U265" i="9"/>
  <c r="U329" i="9" s="1"/>
  <c r="DN278" i="9"/>
  <c r="DN294" i="9" s="1"/>
  <c r="DN310" i="9" s="1"/>
  <c r="BF215" i="2"/>
  <c r="CF261" i="9"/>
  <c r="CF309" i="9" s="1"/>
  <c r="AU275" i="9"/>
  <c r="AU291" i="9" s="1"/>
  <c r="AU307" i="9" s="1"/>
  <c r="BO262" i="2"/>
  <c r="BO322" i="2" s="1"/>
  <c r="DH269" i="9"/>
  <c r="DH317" i="9" s="1"/>
  <c r="DH284" i="9"/>
  <c r="DH300" i="9" s="1"/>
  <c r="DH332" i="9" s="1"/>
  <c r="DH266" i="9"/>
  <c r="DH314" i="9" s="1"/>
  <c r="DN279" i="9"/>
  <c r="DN295" i="9" s="1"/>
  <c r="DN311" i="9" s="1"/>
  <c r="U260" i="2"/>
  <c r="U320" i="2" s="1"/>
  <c r="CD276" i="9"/>
  <c r="CD292" i="9" s="1"/>
  <c r="CD324" i="9" s="1"/>
  <c r="BN279" i="2"/>
  <c r="BN294" i="2" s="1"/>
  <c r="BN309" i="2" s="1"/>
  <c r="DL274" i="9"/>
  <c r="DL290" i="9" s="1"/>
  <c r="DL322" i="9" s="1"/>
  <c r="CR266" i="9"/>
  <c r="CR314" i="9" s="1"/>
  <c r="BQ278" i="9"/>
  <c r="BQ294" i="9" s="1"/>
  <c r="BQ310" i="9" s="1"/>
  <c r="DG279" i="9"/>
  <c r="DG295" i="9" s="1"/>
  <c r="DG327" i="9" s="1"/>
  <c r="U269" i="9"/>
  <c r="U317" i="9" s="1"/>
  <c r="DP274" i="9"/>
  <c r="DP290" i="9" s="1"/>
  <c r="DP306" i="9" s="1"/>
  <c r="DI260" i="9"/>
  <c r="DI324" i="9" s="1"/>
  <c r="CY278" i="9"/>
  <c r="CY294" i="9" s="1"/>
  <c r="CY310" i="9" s="1"/>
  <c r="CD274" i="9"/>
  <c r="CD290" i="9" s="1"/>
  <c r="DL279" i="9"/>
  <c r="DL295" i="9" s="1"/>
  <c r="DL327" i="9" s="1"/>
  <c r="AY262" i="9"/>
  <c r="AY326" i="9" s="1"/>
  <c r="W275" i="9"/>
  <c r="W291" i="9" s="1"/>
  <c r="W307" i="9" s="1"/>
  <c r="DC274" i="9"/>
  <c r="DC290" i="9" s="1"/>
  <c r="DC306" i="9" s="1"/>
  <c r="DK282" i="9"/>
  <c r="DK298" i="9" s="1"/>
  <c r="DK330" i="9" s="1"/>
  <c r="DA260" i="9"/>
  <c r="DA308" i="9" s="1"/>
  <c r="BF216" i="2"/>
  <c r="Z274" i="9"/>
  <c r="Z290" i="9" s="1"/>
  <c r="Z306" i="9" s="1"/>
  <c r="CS284" i="9"/>
  <c r="CS300" i="9" s="1"/>
  <c r="CS332" i="9" s="1"/>
  <c r="DM275" i="2"/>
  <c r="DM290" i="2" s="1"/>
  <c r="DM320" i="2" s="1"/>
  <c r="BB264" i="9"/>
  <c r="BB312" i="9" s="1"/>
  <c r="CD281" i="9"/>
  <c r="CD297" i="9" s="1"/>
  <c r="CD313" i="9" s="1"/>
  <c r="X266" i="9"/>
  <c r="CE275" i="9"/>
  <c r="CE291" i="9" s="1"/>
  <c r="CE307" i="9" s="1"/>
  <c r="CE279" i="2"/>
  <c r="CE294" i="2" s="1"/>
  <c r="CE324" i="2" s="1"/>
  <c r="DJ261" i="9"/>
  <c r="DJ309" i="9" s="1"/>
  <c r="CU281" i="9"/>
  <c r="CU297" i="9" s="1"/>
  <c r="CU313" i="9" s="1"/>
  <c r="BS259" i="2"/>
  <c r="BS319" i="2" s="1"/>
  <c r="CZ277" i="9"/>
  <c r="CZ293" i="9" s="1"/>
  <c r="CZ309" i="9" s="1"/>
  <c r="DQ274" i="9"/>
  <c r="DQ290" i="9" s="1"/>
  <c r="DQ306" i="9" s="1"/>
  <c r="Y258" i="9"/>
  <c r="Y260" i="9"/>
  <c r="Y308" i="9" s="1"/>
  <c r="Y279" i="9"/>
  <c r="Y295" i="9" s="1"/>
  <c r="Y327" i="9" s="1"/>
  <c r="AA275" i="9"/>
  <c r="AA291" i="9" s="1"/>
  <c r="AA307" i="9" s="1"/>
  <c r="CJ278" i="9"/>
  <c r="CJ294" i="9" s="1"/>
  <c r="CJ310" i="9" s="1"/>
  <c r="U284" i="9"/>
  <c r="U300" i="9" s="1"/>
  <c r="U332" i="9" s="1"/>
  <c r="BA278" i="9"/>
  <c r="BA294" i="9" s="1"/>
  <c r="BA310" i="9" s="1"/>
  <c r="BC262" i="9"/>
  <c r="U275" i="9"/>
  <c r="U291" i="9" s="1"/>
  <c r="U323" i="9" s="1"/>
  <c r="Y275" i="9"/>
  <c r="Y291" i="9" s="1"/>
  <c r="Y307" i="9" s="1"/>
  <c r="CR280" i="9"/>
  <c r="CR296" i="9" s="1"/>
  <c r="CR328" i="9" s="1"/>
  <c r="DG286" i="9"/>
  <c r="DG302" i="9" s="1"/>
  <c r="DG318" i="9" s="1"/>
  <c r="AX264" i="2"/>
  <c r="AX309" i="2" s="1"/>
  <c r="AR69" i="2"/>
  <c r="AQ221" i="2"/>
  <c r="BA277" i="2"/>
  <c r="BA292" i="2" s="1"/>
  <c r="AJ275" i="9"/>
  <c r="AJ291" i="9" s="1"/>
  <c r="AJ307" i="9" s="1"/>
  <c r="BE276" i="2"/>
  <c r="BE291" i="2" s="1"/>
  <c r="BE306" i="2" s="1"/>
  <c r="BF221" i="2"/>
  <c r="DK265" i="9"/>
  <c r="DK313" i="9" s="1"/>
  <c r="CV279" i="9"/>
  <c r="CV295" i="9" s="1"/>
  <c r="CV311" i="9" s="1"/>
  <c r="X261" i="9"/>
  <c r="X309" i="9" s="1"/>
  <c r="V265" i="9"/>
  <c r="V313" i="9" s="1"/>
  <c r="AZ280" i="9"/>
  <c r="AZ296" i="9" s="1"/>
  <c r="AZ312" i="9" s="1"/>
  <c r="BC258" i="9"/>
  <c r="BC306" i="9" s="1"/>
  <c r="BN270" i="9"/>
  <c r="BN334" i="9" s="1"/>
  <c r="BN416" i="9" s="1"/>
  <c r="AY265" i="9"/>
  <c r="AY313" i="9" s="1"/>
  <c r="V285" i="9"/>
  <c r="V301" i="9" s="1"/>
  <c r="CE235" i="2"/>
  <c r="Y116" i="2"/>
  <c r="AL261" i="9"/>
  <c r="AL325" i="9" s="1"/>
  <c r="BC266" i="9"/>
  <c r="BC314" i="9" s="1"/>
  <c r="Z273" i="2"/>
  <c r="Z288" i="2" s="1"/>
  <c r="Z318" i="2" s="1"/>
  <c r="AQ219" i="2"/>
  <c r="AY280" i="9"/>
  <c r="AY296" i="9" s="1"/>
  <c r="AY312" i="9" s="1"/>
  <c r="AA277" i="9"/>
  <c r="AA293" i="9" s="1"/>
  <c r="AA325" i="9" s="1"/>
  <c r="BB258" i="2"/>
  <c r="BB318" i="2" s="1"/>
  <c r="BH274" i="9"/>
  <c r="BH290" i="9" s="1"/>
  <c r="BH306" i="9" s="1"/>
  <c r="BA280" i="9"/>
  <c r="BA296" i="9" s="1"/>
  <c r="BA312" i="9" s="1"/>
  <c r="BO277" i="9"/>
  <c r="BO293" i="9" s="1"/>
  <c r="BO309" i="9" s="1"/>
  <c r="BP235" i="2"/>
  <c r="BP265" i="2" s="1"/>
  <c r="AB219" i="2"/>
  <c r="AE260" i="9"/>
  <c r="AE324" i="9" s="1"/>
  <c r="CS282" i="9"/>
  <c r="CS298" i="9" s="1"/>
  <c r="CS330" i="9" s="1"/>
  <c r="Y280" i="9"/>
  <c r="Y296" i="9" s="1"/>
  <c r="Y328" i="9" s="1"/>
  <c r="AL276" i="9"/>
  <c r="AL292" i="9" s="1"/>
  <c r="AL308" i="9" s="1"/>
  <c r="CT259" i="9"/>
  <c r="CT307" i="9" s="1"/>
  <c r="DJ259" i="9"/>
  <c r="DJ323" i="9" s="1"/>
  <c r="DK277" i="9"/>
  <c r="DK293" i="9" s="1"/>
  <c r="DK309" i="9" s="1"/>
  <c r="CR278" i="9"/>
  <c r="CR294" i="9" s="1"/>
  <c r="CR310" i="9" s="1"/>
  <c r="AQ260" i="9"/>
  <c r="AQ308" i="9" s="1"/>
  <c r="DC275" i="9"/>
  <c r="DC291" i="9" s="1"/>
  <c r="DC307" i="9" s="1"/>
  <c r="AR64" i="2"/>
  <c r="AR65" i="2"/>
  <c r="DN219" i="2"/>
  <c r="CD283" i="9"/>
  <c r="CD299" i="9" s="1"/>
  <c r="CD315" i="9" s="1"/>
  <c r="AN258" i="2"/>
  <c r="AN318" i="2" s="1"/>
  <c r="AC262" i="9"/>
  <c r="AC310" i="9" s="1"/>
  <c r="CF280" i="9"/>
  <c r="CF296" i="9" s="1"/>
  <c r="CF312" i="9" s="1"/>
  <c r="CT281" i="9"/>
  <c r="CT297" i="9" s="1"/>
  <c r="CT313" i="9" s="1"/>
  <c r="AE274" i="9"/>
  <c r="AE290" i="9" s="1"/>
  <c r="AE322" i="9" s="1"/>
  <c r="BD261" i="2"/>
  <c r="BD321" i="2" s="1"/>
  <c r="AB116" i="2"/>
  <c r="AQ216" i="2"/>
  <c r="AB221" i="2"/>
  <c r="AQ277" i="9"/>
  <c r="AQ293" i="9" s="1"/>
  <c r="AQ309" i="9" s="1"/>
  <c r="DG260" i="9"/>
  <c r="DG308" i="9" s="1"/>
  <c r="DG266" i="9"/>
  <c r="DG330" i="9" s="1"/>
  <c r="BY274" i="9"/>
  <c r="BY290" i="9" s="1"/>
  <c r="BY322" i="9" s="1"/>
  <c r="AG274" i="9"/>
  <c r="AG290" i="9" s="1"/>
  <c r="W235" i="2"/>
  <c r="BU216" i="2"/>
  <c r="W116" i="2"/>
  <c r="BF219" i="2"/>
  <c r="AM283" i="9"/>
  <c r="AM299" i="9" s="1"/>
  <c r="AM331" i="9" s="1"/>
  <c r="AB111" i="2"/>
  <c r="AK258" i="9"/>
  <c r="AK322" i="9" s="1"/>
  <c r="AY279" i="9"/>
  <c r="AY295" i="9" s="1"/>
  <c r="AM258" i="2"/>
  <c r="AM318" i="2" s="1"/>
  <c r="AK276" i="9"/>
  <c r="AK292" i="9" s="1"/>
  <c r="AK308" i="9" s="1"/>
  <c r="CR277" i="9"/>
  <c r="CR293" i="9" s="1"/>
  <c r="CR325" i="9" s="1"/>
  <c r="AP263" i="9"/>
  <c r="AP311" i="9" s="1"/>
  <c r="BU279" i="9"/>
  <c r="BU295" i="9" s="1"/>
  <c r="BU311" i="9" s="1"/>
  <c r="BR275" i="9"/>
  <c r="BR291" i="9" s="1"/>
  <c r="BR307" i="9" s="1"/>
  <c r="U274" i="9"/>
  <c r="U290" i="9" s="1"/>
  <c r="U322" i="9" s="1"/>
  <c r="CU275" i="9"/>
  <c r="CU291" i="9" s="1"/>
  <c r="CU307" i="9" s="1"/>
  <c r="U270" i="9"/>
  <c r="U318" i="9" s="1"/>
  <c r="DO260" i="9"/>
  <c r="DO308" i="9" s="1"/>
  <c r="U276" i="9"/>
  <c r="U292" i="9" s="1"/>
  <c r="U324" i="9" s="1"/>
  <c r="V266" i="9"/>
  <c r="V314" i="9" s="1"/>
  <c r="DM258" i="9"/>
  <c r="DM322" i="9" s="1"/>
  <c r="DM278" i="9"/>
  <c r="DM294" i="9" s="1"/>
  <c r="DM310" i="9" s="1"/>
  <c r="CE276" i="9"/>
  <c r="CE292" i="9" s="1"/>
  <c r="CE324" i="9" s="1"/>
  <c r="V274" i="9"/>
  <c r="V290" i="9" s="1"/>
  <c r="V306" i="9" s="1"/>
  <c r="AB215" i="2"/>
  <c r="AO264" i="2"/>
  <c r="AO279" i="2"/>
  <c r="AO294" i="2" s="1"/>
  <c r="Z280" i="9"/>
  <c r="Z296" i="9" s="1"/>
  <c r="Z328" i="9" s="1"/>
  <c r="CD258" i="2"/>
  <c r="CD303" i="2" s="1"/>
  <c r="AD277" i="9"/>
  <c r="AD293" i="9" s="1"/>
  <c r="AD325" i="9" s="1"/>
  <c r="BU274" i="9"/>
  <c r="BU290" i="9" s="1"/>
  <c r="BU306" i="9" s="1"/>
  <c r="W280" i="9"/>
  <c r="W296" i="9" s="1"/>
  <c r="W312" i="9" s="1"/>
  <c r="AY275" i="9"/>
  <c r="AY291" i="9" s="1"/>
  <c r="AY307" i="9" s="1"/>
  <c r="CX258" i="9"/>
  <c r="CX306" i="9" s="1"/>
  <c r="AK278" i="2"/>
  <c r="AK293" i="2" s="1"/>
  <c r="AK323" i="2" s="1"/>
  <c r="BP260" i="9"/>
  <c r="BP308" i="9" s="1"/>
  <c r="CW276" i="9"/>
  <c r="CW292" i="9" s="1"/>
  <c r="CW308" i="9" s="1"/>
  <c r="CC284" i="9"/>
  <c r="CC300" i="9" s="1"/>
  <c r="CC332" i="9" s="1"/>
  <c r="U279" i="9"/>
  <c r="U295" i="9" s="1"/>
  <c r="U311" i="9" s="1"/>
  <c r="BE258" i="9"/>
  <c r="BE306" i="9" s="1"/>
  <c r="DO274" i="9"/>
  <c r="DO290" i="9" s="1"/>
  <c r="DO306" i="9" s="1"/>
  <c r="AO276" i="9"/>
  <c r="AO292" i="9" s="1"/>
  <c r="AO308" i="9" s="1"/>
  <c r="AA116" i="2"/>
  <c r="BU215" i="2"/>
  <c r="Z116" i="2"/>
  <c r="BQ265" i="9"/>
  <c r="BQ329" i="9" s="1"/>
  <c r="CE278" i="9"/>
  <c r="CE294" i="9" s="1"/>
  <c r="CE326" i="9" s="1"/>
  <c r="AY285" i="9"/>
  <c r="AY301" i="9" s="1"/>
  <c r="AY317" i="9" s="1"/>
  <c r="CM275" i="9"/>
  <c r="CM291" i="9" s="1"/>
  <c r="CM323" i="9" s="1"/>
  <c r="CF275" i="9"/>
  <c r="CF291" i="9" s="1"/>
  <c r="CF323" i="9" s="1"/>
  <c r="BK274" i="9"/>
  <c r="BK290" i="9" s="1"/>
  <c r="BK306" i="9" s="1"/>
  <c r="CI275" i="9"/>
  <c r="CI291" i="9" s="1"/>
  <c r="CI307" i="9" s="1"/>
  <c r="DI259" i="9"/>
  <c r="DI307" i="9" s="1"/>
  <c r="BA281" i="9"/>
  <c r="BA297" i="9" s="1"/>
  <c r="BA313" i="9" s="1"/>
  <c r="CF279" i="9"/>
  <c r="CF295" i="9" s="1"/>
  <c r="CF311" i="9" s="1"/>
  <c r="DG281" i="9"/>
  <c r="DG297" i="9" s="1"/>
  <c r="DG329" i="9" s="1"/>
  <c r="DG345" i="9" s="1"/>
  <c r="AM278" i="9"/>
  <c r="AM294" i="9" s="1"/>
  <c r="AM310" i="9" s="1"/>
  <c r="CV282" i="9"/>
  <c r="CV298" i="9" s="1"/>
  <c r="CV314" i="9" s="1"/>
  <c r="U279" i="2"/>
  <c r="U294" i="2" s="1"/>
  <c r="U309" i="2" s="1"/>
  <c r="CN274" i="9"/>
  <c r="CN290" i="9" s="1"/>
  <c r="CN322" i="9" s="1"/>
  <c r="AB200" i="2"/>
  <c r="CY230" i="2" s="1"/>
  <c r="CY260" i="2" s="1"/>
  <c r="AL267" i="9"/>
  <c r="AL331" i="9" s="1"/>
  <c r="AJ278" i="9"/>
  <c r="AJ294" i="9" s="1"/>
  <c r="AJ310" i="9" s="1"/>
  <c r="BR277" i="9"/>
  <c r="BR293" i="9" s="1"/>
  <c r="BR309" i="9" s="1"/>
  <c r="BU262" i="9"/>
  <c r="BU310" i="9" s="1"/>
  <c r="BC281" i="9"/>
  <c r="BC297" i="9" s="1"/>
  <c r="BC329" i="9" s="1"/>
  <c r="AK262" i="2"/>
  <c r="AK307" i="2" s="1"/>
  <c r="DJ280" i="9"/>
  <c r="DJ296" i="9" s="1"/>
  <c r="DJ312" i="9" s="1"/>
  <c r="V279" i="9"/>
  <c r="V295" i="9" s="1"/>
  <c r="V327" i="9" s="1"/>
  <c r="DJ265" i="9"/>
  <c r="DJ313" i="9" s="1"/>
  <c r="DO261" i="9"/>
  <c r="DO309" i="9" s="1"/>
  <c r="AC184" i="2"/>
  <c r="DO214" i="2" s="1"/>
  <c r="AR66" i="2"/>
  <c r="AQ215" i="2"/>
  <c r="BD258" i="9"/>
  <c r="BD306" i="9" s="1"/>
  <c r="BF258" i="9"/>
  <c r="BF322" i="9" s="1"/>
  <c r="AJ286" i="9"/>
  <c r="AJ302" i="9" s="1"/>
  <c r="AJ318" i="9" s="1"/>
  <c r="AV274" i="9"/>
  <c r="AV290" i="9" s="1"/>
  <c r="AV306" i="9" s="1"/>
  <c r="AZ262" i="9"/>
  <c r="AZ310" i="9" s="1"/>
  <c r="CG275" i="9"/>
  <c r="CG291" i="9" s="1"/>
  <c r="CG307" i="9" s="1"/>
  <c r="BN284" i="9"/>
  <c r="BN300" i="9" s="1"/>
  <c r="BN316" i="9" s="1"/>
  <c r="BP274" i="9"/>
  <c r="BP290" i="9" s="1"/>
  <c r="BP306" i="9" s="1"/>
  <c r="CR281" i="9"/>
  <c r="CR297" i="9" s="1"/>
  <c r="CR313" i="9" s="1"/>
  <c r="V277" i="9"/>
  <c r="V293" i="9" s="1"/>
  <c r="V309" i="9" s="1"/>
  <c r="DR275" i="9"/>
  <c r="DR291" i="9" s="1"/>
  <c r="AC186" i="2"/>
  <c r="AC201" i="2" s="1"/>
  <c r="DN215" i="2"/>
  <c r="DB259" i="9"/>
  <c r="DB323" i="9" s="1"/>
  <c r="DL276" i="9"/>
  <c r="DL292" i="9" s="1"/>
  <c r="DL324" i="9" s="1"/>
  <c r="V278" i="2"/>
  <c r="V293" i="2" s="1"/>
  <c r="V323" i="2" s="1"/>
  <c r="AO274" i="9"/>
  <c r="AO290" i="9" s="1"/>
  <c r="AO306" i="9" s="1"/>
  <c r="AC188" i="2"/>
  <c r="AR218" i="2" s="1"/>
  <c r="T263" i="2"/>
  <c r="T323" i="2" s="1"/>
  <c r="X276" i="9"/>
  <c r="X292" i="9" s="1"/>
  <c r="X260" i="9"/>
  <c r="BD262" i="9"/>
  <c r="BD278" i="9"/>
  <c r="BD294" i="9" s="1"/>
  <c r="CH264" i="9"/>
  <c r="CH280" i="9"/>
  <c r="CH296" i="9" s="1"/>
  <c r="AB259" i="9"/>
  <c r="AB275" i="9"/>
  <c r="AB291" i="9" s="1"/>
  <c r="CF277" i="2"/>
  <c r="CF292" i="2" s="1"/>
  <c r="CF262" i="2"/>
  <c r="BI275" i="9"/>
  <c r="BI291" i="9" s="1"/>
  <c r="BI259" i="9"/>
  <c r="CE278" i="2"/>
  <c r="CE293" i="2" s="1"/>
  <c r="CE263" i="2"/>
  <c r="AM260" i="9"/>
  <c r="AM308" i="9" s="1"/>
  <c r="AN260" i="9"/>
  <c r="AN276" i="9"/>
  <c r="AN292" i="9" s="1"/>
  <c r="CY274" i="9"/>
  <c r="CY290" i="9" s="1"/>
  <c r="CY258" i="9"/>
  <c r="AX260" i="2"/>
  <c r="AX275" i="2"/>
  <c r="AX290" i="2" s="1"/>
  <c r="CC258" i="9"/>
  <c r="CC274" i="9"/>
  <c r="CC290" i="9" s="1"/>
  <c r="AN280" i="9"/>
  <c r="AN296" i="9" s="1"/>
  <c r="AN312" i="9" s="1"/>
  <c r="AO261" i="9"/>
  <c r="AO277" i="9"/>
  <c r="AO293" i="9" s="1"/>
  <c r="CJ259" i="9"/>
  <c r="CJ307" i="9" s="1"/>
  <c r="BW254" i="2"/>
  <c r="DP254" i="2"/>
  <c r="AD74" i="2"/>
  <c r="AS74" i="2" s="1"/>
  <c r="AD254" i="2"/>
  <c r="AS254" i="2"/>
  <c r="BH254" i="2"/>
  <c r="BO259" i="9"/>
  <c r="BO275" i="9"/>
  <c r="BO291" i="9" s="1"/>
  <c r="AO278" i="9"/>
  <c r="AO294" i="9" s="1"/>
  <c r="AO262" i="9"/>
  <c r="CE266" i="9"/>
  <c r="CE282" i="9"/>
  <c r="CE298" i="9" s="1"/>
  <c r="T260" i="2"/>
  <c r="T275" i="2"/>
  <c r="T290" i="2" s="1"/>
  <c r="BD264" i="9"/>
  <c r="BD328" i="9" s="1"/>
  <c r="CK259" i="9"/>
  <c r="CK275" i="9"/>
  <c r="CK291" i="9" s="1"/>
  <c r="AL275" i="2"/>
  <c r="AL290" i="2" s="1"/>
  <c r="AL260" i="2"/>
  <c r="BP282" i="9"/>
  <c r="BP298" i="9" s="1"/>
  <c r="BP266" i="9"/>
  <c r="BS264" i="9"/>
  <c r="BS280" i="9"/>
  <c r="BS296" i="9" s="1"/>
  <c r="CS264" i="9"/>
  <c r="CS280" i="9"/>
  <c r="CS296" i="9" s="1"/>
  <c r="DH278" i="9"/>
  <c r="DH294" i="9" s="1"/>
  <c r="DH310" i="9" s="1"/>
  <c r="BS262" i="9"/>
  <c r="BS310" i="9" s="1"/>
  <c r="AK259" i="9"/>
  <c r="AK275" i="9"/>
  <c r="AK291" i="9" s="1"/>
  <c r="DL280" i="9"/>
  <c r="DL296" i="9" s="1"/>
  <c r="DL312" i="9" s="1"/>
  <c r="BE260" i="2"/>
  <c r="BE275" i="2"/>
  <c r="BE290" i="2" s="1"/>
  <c r="BQ276" i="9"/>
  <c r="BQ292" i="9" s="1"/>
  <c r="BQ260" i="9"/>
  <c r="DQ275" i="9"/>
  <c r="DQ291" i="9" s="1"/>
  <c r="DQ259" i="9"/>
  <c r="AI260" i="2"/>
  <c r="AI275" i="2"/>
  <c r="AI290" i="2" s="1"/>
  <c r="CW261" i="9"/>
  <c r="CW277" i="9"/>
  <c r="CW293" i="9" s="1"/>
  <c r="AR275" i="9"/>
  <c r="AR291" i="9" s="1"/>
  <c r="AR259" i="9"/>
  <c r="CC277" i="9"/>
  <c r="CC293" i="9" s="1"/>
  <c r="CC261" i="9"/>
  <c r="CE279" i="9"/>
  <c r="CE295" i="9" s="1"/>
  <c r="CE311" i="9" s="1"/>
  <c r="AI263" i="2"/>
  <c r="AI323" i="2" s="1"/>
  <c r="CH261" i="9"/>
  <c r="CH277" i="9"/>
  <c r="CH293" i="9" s="1"/>
  <c r="BG278" i="9"/>
  <c r="BG294" i="9" s="1"/>
  <c r="BG262" i="9"/>
  <c r="BA267" i="9"/>
  <c r="BA315" i="9" s="1"/>
  <c r="AK273" i="2"/>
  <c r="AK288" i="2" s="1"/>
  <c r="AK258" i="2"/>
  <c r="Z278" i="9"/>
  <c r="Z294" i="9" s="1"/>
  <c r="Z262" i="9"/>
  <c r="AQ259" i="9"/>
  <c r="AQ275" i="9"/>
  <c r="AQ291" i="9" s="1"/>
  <c r="AY267" i="9"/>
  <c r="AY283" i="9"/>
  <c r="AY299" i="9" s="1"/>
  <c r="AX262" i="2"/>
  <c r="AX307" i="2" s="1"/>
  <c r="BB261" i="2"/>
  <c r="BB306" i="2" s="1"/>
  <c r="BB276" i="9"/>
  <c r="BB292" i="9" s="1"/>
  <c r="BB260" i="9"/>
  <c r="DI266" i="9"/>
  <c r="DI282" i="9"/>
  <c r="DI298" i="9" s="1"/>
  <c r="DI277" i="9"/>
  <c r="DI293" i="9" s="1"/>
  <c r="DI309" i="9" s="1"/>
  <c r="CG264" i="9"/>
  <c r="CG280" i="9"/>
  <c r="CG296" i="9" s="1"/>
  <c r="W267" i="9"/>
  <c r="W315" i="9" s="1"/>
  <c r="CR258" i="9"/>
  <c r="CR274" i="9"/>
  <c r="CR290" i="9" s="1"/>
  <c r="CR283" i="9"/>
  <c r="CR299" i="9" s="1"/>
  <c r="CV264" i="9"/>
  <c r="CV328" i="9" s="1"/>
  <c r="CF274" i="9"/>
  <c r="CF290" i="9" s="1"/>
  <c r="CF322" i="9" s="1"/>
  <c r="AM261" i="9"/>
  <c r="AM309" i="9" s="1"/>
  <c r="BB265" i="9"/>
  <c r="BB329" i="9" s="1"/>
  <c r="AL274" i="9"/>
  <c r="AL290" i="9" s="1"/>
  <c r="AL322" i="9" s="1"/>
  <c r="AU274" i="9"/>
  <c r="AU290" i="9" s="1"/>
  <c r="AU306" i="9" s="1"/>
  <c r="AR70" i="2"/>
  <c r="CC395" i="2"/>
  <c r="CC410" i="2" s="1"/>
  <c r="AB102" i="2"/>
  <c r="AB57" i="2"/>
  <c r="AB132" i="2"/>
  <c r="Z132" i="2"/>
  <c r="Z102" i="2"/>
  <c r="Z57" i="2"/>
  <c r="BC253" i="2"/>
  <c r="Y73" i="2"/>
  <c r="AN73" i="2" s="1"/>
  <c r="AN253" i="2"/>
  <c r="BR253" i="2"/>
  <c r="Y253" i="2"/>
  <c r="AS245" i="2"/>
  <c r="BW245" i="2"/>
  <c r="DP245" i="2"/>
  <c r="AD245" i="2"/>
  <c r="BH245" i="2"/>
  <c r="AD65" i="2"/>
  <c r="AD80" i="2" s="1"/>
  <c r="DP246" i="2"/>
  <c r="AD66" i="2"/>
  <c r="AD81" i="2" s="1"/>
  <c r="AD246" i="2"/>
  <c r="AS246" i="2"/>
  <c r="BH246" i="2"/>
  <c r="BW246" i="2"/>
  <c r="AD56" i="2"/>
  <c r="AD101" i="2"/>
  <c r="DP243" i="2"/>
  <c r="AS243" i="2"/>
  <c r="BH243" i="2"/>
  <c r="AD243" i="2"/>
  <c r="BW243" i="2"/>
  <c r="AD63" i="2"/>
  <c r="AD78" i="2" s="1"/>
  <c r="L19" i="1"/>
  <c r="L39" i="1" s="1"/>
  <c r="L80" i="1" s="1"/>
  <c r="L100" i="1" s="1"/>
  <c r="L37" i="2"/>
  <c r="AC116" i="2"/>
  <c r="T87" i="2"/>
  <c r="T147" i="2"/>
  <c r="T192" i="2"/>
  <c r="AS277" i="9"/>
  <c r="AS293" i="9" s="1"/>
  <c r="AS309" i="9" s="1"/>
  <c r="CE267" i="9"/>
  <c r="BP264" i="9"/>
  <c r="BP312" i="9" s="1"/>
  <c r="BM260" i="2"/>
  <c r="BM320" i="2" s="1"/>
  <c r="CE280" i="9"/>
  <c r="CE296" i="9" s="1"/>
  <c r="CE328" i="9" s="1"/>
  <c r="DH261" i="9"/>
  <c r="DH325" i="9" s="1"/>
  <c r="DJ274" i="9"/>
  <c r="DJ290" i="9" s="1"/>
  <c r="DJ306" i="9" s="1"/>
  <c r="CC264" i="2"/>
  <c r="CC309" i="2" s="1"/>
  <c r="V87" i="2"/>
  <c r="V147" i="2"/>
  <c r="V192" i="2"/>
  <c r="BB380" i="2"/>
  <c r="BQ364" i="2"/>
  <c r="CF364" i="2" s="1"/>
  <c r="BL370" i="2"/>
  <c r="CA370" i="2" s="1"/>
  <c r="AW386" i="2"/>
  <c r="AH387" i="2"/>
  <c r="AH402" i="2" s="1"/>
  <c r="AH417" i="2" s="1"/>
  <c r="AW371" i="2"/>
  <c r="X57" i="2"/>
  <c r="X102" i="2"/>
  <c r="X132" i="2"/>
  <c r="AC189" i="2"/>
  <c r="BO221" i="2"/>
  <c r="V221" i="2"/>
  <c r="V206" i="2"/>
  <c r="CS236" i="2" s="1"/>
  <c r="AZ221" i="2"/>
  <c r="CD221" i="2"/>
  <c r="AK221" i="2"/>
  <c r="S162" i="2"/>
  <c r="S177" i="2" s="1"/>
  <c r="S192" i="2" s="1"/>
  <c r="S207" i="2" s="1"/>
  <c r="S222" i="2" s="1"/>
  <c r="AJ147" i="2"/>
  <c r="AC183" i="2"/>
  <c r="AB87" i="2"/>
  <c r="AB192" i="2"/>
  <c r="AB147" i="2"/>
  <c r="AO221" i="2"/>
  <c r="BS221" i="2"/>
  <c r="Z221" i="2"/>
  <c r="Z206" i="2"/>
  <c r="CW236" i="2" s="1"/>
  <c r="BD221" i="2"/>
  <c r="AZ235" i="2"/>
  <c r="CD235" i="2"/>
  <c r="V235" i="2"/>
  <c r="BO235" i="2"/>
  <c r="AK235" i="2"/>
  <c r="AK265" i="2" s="1"/>
  <c r="BD253" i="2"/>
  <c r="AO253" i="2"/>
  <c r="BS253" i="2"/>
  <c r="Z73" i="2"/>
  <c r="AO73" i="2" s="1"/>
  <c r="Z253" i="2"/>
  <c r="BH251" i="2"/>
  <c r="AD251" i="2"/>
  <c r="AD71" i="2"/>
  <c r="AD86" i="2" s="1"/>
  <c r="AS251" i="2"/>
  <c r="BW251" i="2"/>
  <c r="DP251" i="2"/>
  <c r="AD53" i="2"/>
  <c r="AC98" i="2"/>
  <c r="AC113" i="2" s="1"/>
  <c r="AD48" i="2"/>
  <c r="AD93" i="2"/>
  <c r="AD64" i="2"/>
  <c r="AD79" i="2" s="1"/>
  <c r="BH244" i="2"/>
  <c r="DP244" i="2"/>
  <c r="AD244" i="2"/>
  <c r="AS244" i="2"/>
  <c r="BW244" i="2"/>
  <c r="AF2" i="2"/>
  <c r="AE17" i="2"/>
  <c r="AE32" i="2"/>
  <c r="AE6" i="2"/>
  <c r="AE37" i="2"/>
  <c r="AE36" i="2"/>
  <c r="AE9" i="2"/>
  <c r="AE39" i="2"/>
  <c r="AE11" i="2"/>
  <c r="AE42" i="2"/>
  <c r="AE13" i="2"/>
  <c r="AE15" i="2"/>
  <c r="AE34" i="2"/>
  <c r="AE40" i="2"/>
  <c r="AE12" i="2"/>
  <c r="AE3" i="2"/>
  <c r="AE7" i="2"/>
  <c r="AE41" i="2"/>
  <c r="AE19" i="2"/>
  <c r="AE20" i="2"/>
  <c r="AE23" i="2"/>
  <c r="AE25" i="2"/>
  <c r="AE27" i="2"/>
  <c r="AE33" i="2"/>
  <c r="AE18" i="2"/>
  <c r="AE22" i="2"/>
  <c r="AE28" i="2"/>
  <c r="AE10" i="2"/>
  <c r="AE14" i="2"/>
  <c r="AE38" i="2"/>
  <c r="AE8" i="2"/>
  <c r="AE43" i="2"/>
  <c r="AE26" i="2"/>
  <c r="AE4" i="2"/>
  <c r="AE29" i="2"/>
  <c r="AE35" i="2"/>
  <c r="AE24" i="2"/>
  <c r="AE21" i="2"/>
  <c r="AE5" i="2"/>
  <c r="AC137" i="2"/>
  <c r="AT122" i="2"/>
  <c r="AR68" i="2"/>
  <c r="CE262" i="2"/>
  <c r="CE307" i="2" s="1"/>
  <c r="CF266" i="9"/>
  <c r="CF314" i="9" s="1"/>
  <c r="AK269" i="9"/>
  <c r="AK317" i="9" s="1"/>
  <c r="AP274" i="9"/>
  <c r="AP290" i="9" s="1"/>
  <c r="AP306" i="9" s="1"/>
  <c r="BN266" i="9"/>
  <c r="BN314" i="9" s="1"/>
  <c r="X258" i="2"/>
  <c r="X318" i="2" s="1"/>
  <c r="CZ278" i="9"/>
  <c r="CZ294" i="9" s="1"/>
  <c r="CZ310" i="9" s="1"/>
  <c r="BL385" i="2"/>
  <c r="CA385" i="2" s="1"/>
  <c r="CP385" i="2" s="1"/>
  <c r="AW400" i="2"/>
  <c r="Z87" i="2"/>
  <c r="Z192" i="2"/>
  <c r="Z147" i="2"/>
  <c r="T132" i="2"/>
  <c r="T57" i="2"/>
  <c r="T102" i="2"/>
  <c r="AW414" i="2"/>
  <c r="BL399" i="2"/>
  <c r="BL414" i="2" s="1"/>
  <c r="AR63" i="2"/>
  <c r="X116" i="2"/>
  <c r="AZ253" i="2"/>
  <c r="V253" i="2"/>
  <c r="CD253" i="2"/>
  <c r="AK253" i="2"/>
  <c r="BO253" i="2"/>
  <c r="V73" i="2"/>
  <c r="AK73" i="2" s="1"/>
  <c r="AC94" i="2"/>
  <c r="AC109" i="2" s="1"/>
  <c r="AD49" i="2"/>
  <c r="AC97" i="2"/>
  <c r="AC112" i="2" s="1"/>
  <c r="AD52" i="2"/>
  <c r="AD47" i="2"/>
  <c r="AD62" i="2" s="1"/>
  <c r="AD77" i="2" s="1"/>
  <c r="AD92" i="2" s="1"/>
  <c r="AD107" i="2" s="1"/>
  <c r="AD122" i="2" s="1"/>
  <c r="M21" i="2"/>
  <c r="CD380" i="2"/>
  <c r="CS380" i="2" s="1"/>
  <c r="DH380" i="2" s="1"/>
  <c r="DH395" i="2" s="1"/>
  <c r="DH410" i="2" s="1"/>
  <c r="BO395" i="2"/>
  <c r="BO410" i="2" s="1"/>
  <c r="AC192" i="2"/>
  <c r="AC191" i="2"/>
  <c r="AJ260" i="9"/>
  <c r="AJ324" i="9" s="1"/>
  <c r="AY270" i="9"/>
  <c r="AY318" i="9" s="1"/>
  <c r="BB277" i="9"/>
  <c r="BB293" i="9" s="1"/>
  <c r="BB309" i="9" s="1"/>
  <c r="AN274" i="9"/>
  <c r="AN290" i="9" s="1"/>
  <c r="AN306" i="9" s="1"/>
  <c r="AG146" i="2"/>
  <c r="AA102" i="2"/>
  <c r="AA57" i="2"/>
  <c r="AA132" i="2"/>
  <c r="CA399" i="2"/>
  <c r="CA414" i="2" s="1"/>
  <c r="AM235" i="2"/>
  <c r="X235" i="2"/>
  <c r="X280" i="2" s="1"/>
  <c r="X295" i="2" s="1"/>
  <c r="BQ235" i="2"/>
  <c r="CF235" i="2"/>
  <c r="BB235" i="2"/>
  <c r="BB280" i="2" s="1"/>
  <c r="BB295" i="2" s="1"/>
  <c r="BA395" i="2"/>
  <c r="BA410" i="2" s="1"/>
  <c r="BP380" i="2"/>
  <c r="AB73" i="2"/>
  <c r="AQ73" i="2" s="1"/>
  <c r="BF253" i="2"/>
  <c r="DN253" i="2"/>
  <c r="AB253" i="2"/>
  <c r="AQ253" i="2"/>
  <c r="BU253" i="2"/>
  <c r="BP253" i="2"/>
  <c r="AL253" i="2"/>
  <c r="W73" i="2"/>
  <c r="W253" i="2"/>
  <c r="BA253" i="2"/>
  <c r="CE253" i="2"/>
  <c r="AD253" i="2"/>
  <c r="DP253" i="2"/>
  <c r="BH253" i="2"/>
  <c r="BW253" i="2"/>
  <c r="AS253" i="2"/>
  <c r="AD73" i="2"/>
  <c r="AD88" i="2" s="1"/>
  <c r="AC96" i="2"/>
  <c r="AC111" i="2" s="1"/>
  <c r="AD51" i="2"/>
  <c r="AD58" i="2"/>
  <c r="AD103" i="2"/>
  <c r="AD249" i="2"/>
  <c r="BH249" i="2"/>
  <c r="DP249" i="2"/>
  <c r="AS249" i="2"/>
  <c r="BW249" i="2"/>
  <c r="AD69" i="2"/>
  <c r="AD84" i="2" s="1"/>
  <c r="AC115" i="2"/>
  <c r="BC364" i="2"/>
  <c r="AN380" i="2"/>
  <c r="AN395" i="2" s="1"/>
  <c r="AN410" i="2" s="1"/>
  <c r="AC132" i="2"/>
  <c r="BS212" i="2"/>
  <c r="CW212" i="2" s="1"/>
  <c r="BD227" i="2"/>
  <c r="BD242" i="2" s="1"/>
  <c r="BD257" i="2" s="1"/>
  <c r="BD272" i="2" s="1"/>
  <c r="BD287" i="2" s="1"/>
  <c r="BD302" i="2" s="1"/>
  <c r="BD317" i="2" s="1"/>
  <c r="BD332" i="2" s="1"/>
  <c r="AM258" i="9"/>
  <c r="AM322" i="9" s="1"/>
  <c r="AM282" i="9"/>
  <c r="AM298" i="9" s="1"/>
  <c r="AM314" i="9" s="1"/>
  <c r="CV277" i="9"/>
  <c r="CV293" i="9" s="1"/>
  <c r="CV309" i="9" s="1"/>
  <c r="V283" i="9"/>
  <c r="V299" i="9" s="1"/>
  <c r="V315" i="9" s="1"/>
  <c r="CT261" i="9"/>
  <c r="CT325" i="9" s="1"/>
  <c r="BA275" i="9"/>
  <c r="BA291" i="9" s="1"/>
  <c r="BA307" i="9" s="1"/>
  <c r="AP260" i="9"/>
  <c r="AP308" i="9" s="1"/>
  <c r="Z274" i="2"/>
  <c r="Z289" i="2" s="1"/>
  <c r="Z304" i="2" s="1"/>
  <c r="BC260" i="9"/>
  <c r="BC308" i="9" s="1"/>
  <c r="BT262" i="9"/>
  <c r="BT326" i="9" s="1"/>
  <c r="CD285" i="9"/>
  <c r="CD301" i="9" s="1"/>
  <c r="CD317" i="9" s="1"/>
  <c r="AN221" i="2"/>
  <c r="BR221" i="2"/>
  <c r="Y221" i="2"/>
  <c r="Y206" i="2"/>
  <c r="CV236" i="2" s="1"/>
  <c r="BC221" i="2"/>
  <c r="AR67" i="2"/>
  <c r="AY221" i="2"/>
  <c r="U221" i="2"/>
  <c r="AJ221" i="2"/>
  <c r="BN221" i="2"/>
  <c r="U206" i="2"/>
  <c r="CR236" i="2" s="1"/>
  <c r="CC221" i="2"/>
  <c r="V132" i="2"/>
  <c r="V57" i="2"/>
  <c r="V102" i="2"/>
  <c r="AC187" i="2"/>
  <c r="DT396" i="2"/>
  <c r="DT411" i="2" s="1"/>
  <c r="EI381" i="2"/>
  <c r="EI396" i="2" s="1"/>
  <c r="EI411" i="2" s="1"/>
  <c r="U116" i="2"/>
  <c r="AM39" i="1"/>
  <c r="AM59" i="1" s="1"/>
  <c r="K59" i="1"/>
  <c r="BL234" i="2"/>
  <c r="BL249" i="2" s="1"/>
  <c r="BL264" i="2" s="1"/>
  <c r="BL279" i="2" s="1"/>
  <c r="BL294" i="2" s="1"/>
  <c r="BL309" i="2" s="1"/>
  <c r="BL324" i="2" s="1"/>
  <c r="BL339" i="2" s="1"/>
  <c r="T73" i="2"/>
  <c r="AI73" i="2" s="1"/>
  <c r="CB253" i="2"/>
  <c r="AX253" i="2"/>
  <c r="T253" i="2"/>
  <c r="AI253" i="2"/>
  <c r="BM253" i="2"/>
  <c r="B30" i="1"/>
  <c r="B50" i="1" s="1"/>
  <c r="B91" i="1" s="1"/>
  <c r="B111" i="1" s="1"/>
  <c r="B48" i="2"/>
  <c r="AD57" i="2"/>
  <c r="AD102" i="2"/>
  <c r="AD55" i="2"/>
  <c r="AD100" i="2"/>
  <c r="AB218" i="2"/>
  <c r="BF218" i="2"/>
  <c r="AB203" i="2"/>
  <c r="CY233" i="2" s="1"/>
  <c r="CY263" i="2" s="1"/>
  <c r="DN218" i="2"/>
  <c r="AQ218" i="2"/>
  <c r="BU218" i="2"/>
  <c r="BF220" i="2"/>
  <c r="DN220" i="2"/>
  <c r="AQ220" i="2"/>
  <c r="BU220" i="2"/>
  <c r="AB220" i="2"/>
  <c r="AB205" i="2"/>
  <c r="CY235" i="2" s="1"/>
  <c r="CY265" i="2" s="1"/>
  <c r="AC147" i="2"/>
  <c r="AP277" i="9"/>
  <c r="AP293" i="9" s="1"/>
  <c r="AP325" i="9" s="1"/>
  <c r="CT278" i="9"/>
  <c r="CT294" i="9" s="1"/>
  <c r="CT326" i="9" s="1"/>
  <c r="AL264" i="9"/>
  <c r="AL312" i="9" s="1"/>
  <c r="AB260" i="9"/>
  <c r="AB324" i="9" s="1"/>
  <c r="BD261" i="9"/>
  <c r="BD325" i="9" s="1"/>
  <c r="CU267" i="9"/>
  <c r="CU315" i="9" s="1"/>
  <c r="BE263" i="9"/>
  <c r="BE311" i="9" s="1"/>
  <c r="AN263" i="9"/>
  <c r="AN311" i="9" s="1"/>
  <c r="AF274" i="9"/>
  <c r="AF290" i="9" s="1"/>
  <c r="AF306" i="9" s="1"/>
  <c r="AC274" i="9"/>
  <c r="AC290" i="9" s="1"/>
  <c r="AC306" i="9" s="1"/>
  <c r="AZ277" i="9"/>
  <c r="AZ293" i="9" s="1"/>
  <c r="AZ309" i="9" s="1"/>
  <c r="CT263" i="9"/>
  <c r="CT311" i="9" s="1"/>
  <c r="BN279" i="9"/>
  <c r="BN295" i="9" s="1"/>
  <c r="BN311" i="9" s="1"/>
  <c r="AW235" i="2"/>
  <c r="AW250" i="2" s="1"/>
  <c r="AW265" i="2" s="1"/>
  <c r="AW280" i="2" s="1"/>
  <c r="AW295" i="2" s="1"/>
  <c r="AW310" i="2" s="1"/>
  <c r="AW325" i="2" s="1"/>
  <c r="AW340" i="2" s="1"/>
  <c r="CA220" i="2"/>
  <c r="DE220" i="2" s="1"/>
  <c r="DE235" i="2" s="1"/>
  <c r="DE250" i="2" s="1"/>
  <c r="DE265" i="2" s="1"/>
  <c r="DE280" i="2" s="1"/>
  <c r="DE295" i="2" s="1"/>
  <c r="DE310" i="2" s="1"/>
  <c r="DE325" i="2" s="1"/>
  <c r="DE340" i="2" s="1"/>
  <c r="BL220" i="2"/>
  <c r="CP220" i="2" s="1"/>
  <c r="CP235" i="2" s="1"/>
  <c r="CP250" i="2" s="1"/>
  <c r="CP265" i="2" s="1"/>
  <c r="CP280" i="2" s="1"/>
  <c r="CP295" i="2" s="1"/>
  <c r="CP310" i="2" s="1"/>
  <c r="CP325" i="2" s="1"/>
  <c r="CP340" i="2" s="1"/>
  <c r="S236" i="2"/>
  <c r="S251" i="2" s="1"/>
  <c r="S266" i="2" s="1"/>
  <c r="S281" i="2" s="1"/>
  <c r="S296" i="2" s="1"/>
  <c r="S311" i="2" s="1"/>
  <c r="S326" i="2" s="1"/>
  <c r="S341" i="2" s="1"/>
  <c r="S357" i="2" s="1"/>
  <c r="S373" i="2" s="1"/>
  <c r="AW221" i="2"/>
  <c r="AH221" i="2"/>
  <c r="AH236" i="2" s="1"/>
  <c r="AH251" i="2" s="1"/>
  <c r="AH266" i="2" s="1"/>
  <c r="AH281" i="2" s="1"/>
  <c r="AH296" i="2" s="1"/>
  <c r="AH311" i="2" s="1"/>
  <c r="AH326" i="2" s="1"/>
  <c r="AH341" i="2" s="1"/>
  <c r="Y132" i="2"/>
  <c r="Y57" i="2"/>
  <c r="Y102" i="2"/>
  <c r="AB112" i="2"/>
  <c r="CA234" i="2"/>
  <c r="CA249" i="2" s="1"/>
  <c r="CA264" i="2" s="1"/>
  <c r="CA279" i="2" s="1"/>
  <c r="CA294" i="2" s="1"/>
  <c r="CA309" i="2" s="1"/>
  <c r="CA324" i="2" s="1"/>
  <c r="CA339" i="2" s="1"/>
  <c r="AY253" i="2"/>
  <c r="CC253" i="2"/>
  <c r="AJ253" i="2"/>
  <c r="BN253" i="2"/>
  <c r="U73" i="2"/>
  <c r="AJ73" i="2" s="1"/>
  <c r="U253" i="2"/>
  <c r="AA43" i="2"/>
  <c r="V43" i="2"/>
  <c r="X43" i="2"/>
  <c r="Z43" i="2"/>
  <c r="T43" i="2"/>
  <c r="U43" i="2"/>
  <c r="W43" i="2"/>
  <c r="Y43" i="2"/>
  <c r="AB43" i="2"/>
  <c r="AC43" i="2"/>
  <c r="AC88" i="2" s="1"/>
  <c r="BU236" i="2"/>
  <c r="BU266" i="2" s="1"/>
  <c r="BF236" i="2"/>
  <c r="DN236" i="2"/>
  <c r="AQ236" i="2"/>
  <c r="AB236" i="2"/>
  <c r="AC99" i="2"/>
  <c r="AC114" i="2" s="1"/>
  <c r="AD54" i="2"/>
  <c r="AC190" i="2"/>
  <c r="AC117" i="2"/>
  <c r="BR227" i="2"/>
  <c r="Z380" i="2"/>
  <c r="Z395" i="2" s="1"/>
  <c r="Z410" i="2" s="1"/>
  <c r="Z426" i="2" s="1"/>
  <c r="Z442" i="2" s="1"/>
  <c r="AO364" i="2"/>
  <c r="AI72" i="2"/>
  <c r="AJ277" i="9"/>
  <c r="AJ293" i="9" s="1"/>
  <c r="AJ309" i="9" s="1"/>
  <c r="CC267" i="9"/>
  <c r="CC331" i="9" s="1"/>
  <c r="U264" i="9"/>
  <c r="U312" i="9" s="1"/>
  <c r="BW275" i="9"/>
  <c r="BW291" i="9" s="1"/>
  <c r="BW307" i="9" s="1"/>
  <c r="CH279" i="9"/>
  <c r="CH295" i="9" s="1"/>
  <c r="CH311" i="9" s="1"/>
  <c r="BI258" i="9"/>
  <c r="BI306" i="9" s="1"/>
  <c r="BQ280" i="9"/>
  <c r="BQ296" i="9" s="1"/>
  <c r="BQ312" i="9" s="1"/>
  <c r="AQ217" i="2"/>
  <c r="BU217" i="2"/>
  <c r="AB217" i="2"/>
  <c r="AB202" i="2"/>
  <c r="CY232" i="2" s="1"/>
  <c r="BF217" i="2"/>
  <c r="DN217" i="2"/>
  <c r="S388" i="2"/>
  <c r="S403" i="2" s="1"/>
  <c r="S418" i="2" s="1"/>
  <c r="S434" i="2" s="1"/>
  <c r="S450" i="2" s="1"/>
  <c r="AH372" i="2"/>
  <c r="AM221" i="2"/>
  <c r="X206" i="2"/>
  <c r="CU236" i="2" s="1"/>
  <c r="BB221" i="2"/>
  <c r="CF221" i="2"/>
  <c r="BQ221" i="2"/>
  <c r="X221" i="2"/>
  <c r="AI221" i="2"/>
  <c r="BM221" i="2"/>
  <c r="T206" i="2"/>
  <c r="AX221" i="2"/>
  <c r="CB221" i="2"/>
  <c r="T221" i="2"/>
  <c r="X87" i="2"/>
  <c r="X147" i="2"/>
  <c r="X192" i="2"/>
  <c r="AR72" i="2"/>
  <c r="T116" i="2"/>
  <c r="DN231" i="2"/>
  <c r="AB231" i="2"/>
  <c r="AB276" i="2" s="1"/>
  <c r="AB291" i="2" s="1"/>
  <c r="BU231" i="2"/>
  <c r="AQ231" i="2"/>
  <c r="BF231" i="2"/>
  <c r="AR71" i="2"/>
  <c r="W102" i="2"/>
  <c r="W57" i="2"/>
  <c r="W132" i="2"/>
  <c r="U87" i="2"/>
  <c r="U192" i="2"/>
  <c r="U147" i="2"/>
  <c r="AS137" i="2"/>
  <c r="AB152" i="2"/>
  <c r="AB167" i="2" s="1"/>
  <c r="AB182" i="2" s="1"/>
  <c r="AB197" i="2" s="1"/>
  <c r="AB212" i="2" s="1"/>
  <c r="DT382" i="2"/>
  <c r="BE253" i="2"/>
  <c r="DM253" i="2"/>
  <c r="BT253" i="2"/>
  <c r="AA73" i="2"/>
  <c r="AP73" i="2" s="1"/>
  <c r="AP253" i="2"/>
  <c r="AA253" i="2"/>
  <c r="S148" i="2"/>
  <c r="AJ133" i="2"/>
  <c r="W87" i="2"/>
  <c r="W147" i="2"/>
  <c r="W192" i="2"/>
  <c r="DP252" i="2"/>
  <c r="AD252" i="2"/>
  <c r="AD72" i="2"/>
  <c r="AD87" i="2" s="1"/>
  <c r="BH252" i="2"/>
  <c r="AS252" i="2"/>
  <c r="BW252" i="2"/>
  <c r="AS250" i="2"/>
  <c r="AD250" i="2"/>
  <c r="BW250" i="2"/>
  <c r="DP250" i="2"/>
  <c r="AD70" i="2"/>
  <c r="AD85" i="2" s="1"/>
  <c r="BH250" i="2"/>
  <c r="AD50" i="2"/>
  <c r="AC95" i="2"/>
  <c r="AC110" i="2" s="1"/>
  <c r="AD49" i="1"/>
  <c r="AD69" i="1" s="1"/>
  <c r="B69" i="1"/>
  <c r="Z260" i="9"/>
  <c r="Z324" i="9" s="1"/>
  <c r="AL262" i="2"/>
  <c r="AL307" i="2" s="1"/>
  <c r="AK260" i="2"/>
  <c r="AK305" i="2" s="1"/>
  <c r="DG264" i="9"/>
  <c r="DG312" i="9" s="1"/>
  <c r="BF276" i="9"/>
  <c r="BF292" i="9" s="1"/>
  <c r="BF324" i="9" s="1"/>
  <c r="Y261" i="9"/>
  <c r="Y309" i="9" s="1"/>
  <c r="AR261" i="9"/>
  <c r="AR309" i="9" s="1"/>
  <c r="BN275" i="9"/>
  <c r="BN291" i="9" s="1"/>
  <c r="BN307" i="9" s="1"/>
  <c r="DN213" i="2"/>
  <c r="AB198" i="2"/>
  <c r="CY228" i="2" s="1"/>
  <c r="AB213" i="2"/>
  <c r="BF213" i="2"/>
  <c r="BU213" i="2"/>
  <c r="AQ213" i="2"/>
  <c r="AA227" i="2"/>
  <c r="AA242" i="2" s="1"/>
  <c r="AA257" i="2" s="1"/>
  <c r="AA272" i="2" s="1"/>
  <c r="AA287" i="2" s="1"/>
  <c r="AA302" i="2" s="1"/>
  <c r="AA317" i="2" s="1"/>
  <c r="AA332" i="2" s="1"/>
  <c r="AA348" i="2" s="1"/>
  <c r="AA364" i="2" s="1"/>
  <c r="BE212" i="2"/>
  <c r="CI212" i="2" s="1"/>
  <c r="CI227" i="2" s="1"/>
  <c r="CI242" i="2" s="1"/>
  <c r="CI257" i="2" s="1"/>
  <c r="CI272" i="2" s="1"/>
  <c r="CI287" i="2" s="1"/>
  <c r="CI302" i="2" s="1"/>
  <c r="CI317" i="2" s="1"/>
  <c r="CI332" i="2" s="1"/>
  <c r="AP212" i="2"/>
  <c r="AP227" i="2" s="1"/>
  <c r="AP242" i="2" s="1"/>
  <c r="AP257" i="2" s="1"/>
  <c r="AP272" i="2" s="1"/>
  <c r="AP287" i="2" s="1"/>
  <c r="AP302" i="2" s="1"/>
  <c r="AP317" i="2" s="1"/>
  <c r="AP332" i="2" s="1"/>
  <c r="U57" i="2"/>
  <c r="U132" i="2"/>
  <c r="U102" i="2"/>
  <c r="DM221" i="2"/>
  <c r="AP221" i="2"/>
  <c r="BT221" i="2"/>
  <c r="AA221" i="2"/>
  <c r="AA206" i="2"/>
  <c r="CX236" i="2" s="1"/>
  <c r="BE221" i="2"/>
  <c r="Y87" i="2"/>
  <c r="Y192" i="2"/>
  <c r="Y147" i="2"/>
  <c r="AC108" i="2"/>
  <c r="X73" i="2"/>
  <c r="X253" i="2"/>
  <c r="BB253" i="2"/>
  <c r="CF253" i="2"/>
  <c r="AM253" i="2"/>
  <c r="BQ253" i="2"/>
  <c r="S44" i="2"/>
  <c r="S30" i="2"/>
  <c r="S59" i="2"/>
  <c r="S74" i="2" s="1"/>
  <c r="S89" i="2" s="1"/>
  <c r="S104" i="2" s="1"/>
  <c r="S119" i="2" s="1"/>
  <c r="S134" i="2" s="1"/>
  <c r="B33" i="2"/>
  <c r="Z29" i="2"/>
  <c r="CW254" i="2" s="1"/>
  <c r="W29" i="2"/>
  <c r="CT254" i="2" s="1"/>
  <c r="U29" i="2"/>
  <c r="CR254" i="2" s="1"/>
  <c r="V29" i="2"/>
  <c r="CS254" i="2" s="1"/>
  <c r="X29" i="2"/>
  <c r="CU254" i="2" s="1"/>
  <c r="Y29" i="2"/>
  <c r="CV254" i="2" s="1"/>
  <c r="T29" i="2"/>
  <c r="AA29" i="2"/>
  <c r="CX254" i="2" s="1"/>
  <c r="AB29" i="2"/>
  <c r="CY254" i="2" s="1"/>
  <c r="AC29" i="2"/>
  <c r="BW247" i="2"/>
  <c r="AD247" i="2"/>
  <c r="BH247" i="2"/>
  <c r="DP247" i="2"/>
  <c r="AD67" i="2"/>
  <c r="AD82" i="2" s="1"/>
  <c r="AS247" i="2"/>
  <c r="AS248" i="2"/>
  <c r="AD248" i="2"/>
  <c r="BH248" i="2"/>
  <c r="DP248" i="2"/>
  <c r="BW248" i="2"/>
  <c r="AD68" i="2"/>
  <c r="AD83" i="2" s="1"/>
  <c r="AG131" i="2"/>
  <c r="AA87" i="2"/>
  <c r="AA192" i="2"/>
  <c r="AA147" i="2"/>
  <c r="BA221" i="2"/>
  <c r="CE221" i="2"/>
  <c r="AL221" i="2"/>
  <c r="BP221" i="2"/>
  <c r="W221" i="2"/>
  <c r="W206" i="2"/>
  <c r="CT236" i="2" s="1"/>
  <c r="BM277" i="2"/>
  <c r="BM292" i="2" s="1"/>
  <c r="BM262" i="2"/>
  <c r="EK307" i="9"/>
  <c r="EK323" i="9"/>
  <c r="DW313" i="9"/>
  <c r="DW329" i="9"/>
  <c r="DH283" i="9"/>
  <c r="DH299" i="9" s="1"/>
  <c r="DH267" i="9"/>
  <c r="X277" i="2"/>
  <c r="X292" i="2" s="1"/>
  <c r="X262" i="2"/>
  <c r="V264" i="9"/>
  <c r="V280" i="9"/>
  <c r="V296" i="9" s="1"/>
  <c r="DN258" i="9"/>
  <c r="DN274" i="9"/>
  <c r="DN290" i="9" s="1"/>
  <c r="CH265" i="9"/>
  <c r="CH281" i="9"/>
  <c r="CH297" i="9" s="1"/>
  <c r="AL279" i="2"/>
  <c r="AL294" i="2" s="1"/>
  <c r="AL264" i="2"/>
  <c r="CR260" i="9"/>
  <c r="CR276" i="9"/>
  <c r="CR292" i="9" s="1"/>
  <c r="EP313" i="9"/>
  <c r="EP329" i="9"/>
  <c r="AX265" i="2"/>
  <c r="AX280" i="2"/>
  <c r="AX295" i="2" s="1"/>
  <c r="DX312" i="9"/>
  <c r="DX328" i="9"/>
  <c r="EE308" i="9"/>
  <c r="EE324" i="9"/>
  <c r="CU282" i="9"/>
  <c r="CU298" i="9" s="1"/>
  <c r="CU330" i="9" s="1"/>
  <c r="BT276" i="2"/>
  <c r="BT291" i="2" s="1"/>
  <c r="BT261" i="2"/>
  <c r="CY261" i="9"/>
  <c r="CY277" i="9"/>
  <c r="CY293" i="9" s="1"/>
  <c r="ET307" i="9"/>
  <c r="ET323" i="9"/>
  <c r="CS265" i="9"/>
  <c r="CS281" i="9"/>
  <c r="CS297" i="9" s="1"/>
  <c r="EO311" i="9"/>
  <c r="EO327" i="9"/>
  <c r="DG268" i="9"/>
  <c r="DG284" i="9"/>
  <c r="DG300" i="9" s="1"/>
  <c r="Y266" i="9"/>
  <c r="Y282" i="9"/>
  <c r="Y298" i="9" s="1"/>
  <c r="BP265" i="9"/>
  <c r="BP281" i="9"/>
  <c r="BP297" i="9" s="1"/>
  <c r="Y263" i="2"/>
  <c r="Y278" i="2"/>
  <c r="Y293" i="2" s="1"/>
  <c r="DH275" i="9"/>
  <c r="DH291" i="9" s="1"/>
  <c r="DH259" i="9"/>
  <c r="CK260" i="9"/>
  <c r="CK276" i="9"/>
  <c r="CK292" i="9" s="1"/>
  <c r="BA266" i="9"/>
  <c r="BA282" i="9"/>
  <c r="BA298" i="9" s="1"/>
  <c r="BF259" i="9"/>
  <c r="BF275" i="9"/>
  <c r="BF291" i="9" s="1"/>
  <c r="W260" i="2"/>
  <c r="BP260" i="2"/>
  <c r="BT261" i="9"/>
  <c r="BT277" i="9"/>
  <c r="BT293" i="9" s="1"/>
  <c r="DZ310" i="9"/>
  <c r="DZ326" i="9"/>
  <c r="CT268" i="9"/>
  <c r="CT284" i="9"/>
  <c r="CT300" i="9" s="1"/>
  <c r="BA263" i="2"/>
  <c r="CE274" i="2"/>
  <c r="CE289" i="2" s="1"/>
  <c r="CE319" i="2" s="1"/>
  <c r="AM264" i="9"/>
  <c r="AM280" i="9"/>
  <c r="AM296" i="9" s="1"/>
  <c r="AZ258" i="9"/>
  <c r="AZ274" i="9"/>
  <c r="AZ290" i="9" s="1"/>
  <c r="DZ314" i="9"/>
  <c r="DZ330" i="9"/>
  <c r="CS263" i="9"/>
  <c r="CS279" i="9"/>
  <c r="CS295" i="9" s="1"/>
  <c r="AJ269" i="9"/>
  <c r="AJ285" i="9"/>
  <c r="AJ301" i="9" s="1"/>
  <c r="BS258" i="9"/>
  <c r="BS274" i="9"/>
  <c r="BS290" i="9" s="1"/>
  <c r="V276" i="9"/>
  <c r="V292" i="9" s="1"/>
  <c r="V260" i="9"/>
  <c r="CG258" i="9"/>
  <c r="CG274" i="9"/>
  <c r="CG290" i="9" s="1"/>
  <c r="CD263" i="2"/>
  <c r="CD278" i="2"/>
  <c r="CD293" i="2" s="1"/>
  <c r="V262" i="9"/>
  <c r="BQ259" i="9"/>
  <c r="AF259" i="9"/>
  <c r="AF275" i="9"/>
  <c r="AF291" i="9" s="1"/>
  <c r="AO259" i="9"/>
  <c r="AO275" i="9"/>
  <c r="AO291" i="9" s="1"/>
  <c r="Y258" i="2"/>
  <c r="Y273" i="2"/>
  <c r="Y288" i="2" s="1"/>
  <c r="AX304" i="2"/>
  <c r="DM264" i="9"/>
  <c r="DM280" i="9"/>
  <c r="DM296" i="9" s="1"/>
  <c r="CS259" i="9"/>
  <c r="CS275" i="9"/>
  <c r="CS291" i="9" s="1"/>
  <c r="EK306" i="9"/>
  <c r="EK322" i="9"/>
  <c r="BN267" i="9"/>
  <c r="BN283" i="9"/>
  <c r="BN299" i="9" s="1"/>
  <c r="EA322" i="9"/>
  <c r="EA306" i="9"/>
  <c r="DG261" i="9"/>
  <c r="DG277" i="9"/>
  <c r="DG293" i="9" s="1"/>
  <c r="ES307" i="9"/>
  <c r="ES323" i="9"/>
  <c r="EK316" i="9"/>
  <c r="EK332" i="9"/>
  <c r="DK264" i="9"/>
  <c r="DK280" i="9"/>
  <c r="DK296" i="9" s="1"/>
  <c r="CT267" i="9"/>
  <c r="CT283" i="9"/>
  <c r="CT299" i="9" s="1"/>
  <c r="BE261" i="9"/>
  <c r="BE277" i="9"/>
  <c r="BE293" i="9" s="1"/>
  <c r="DK260" i="9"/>
  <c r="DK276" i="9"/>
  <c r="DK292" i="9" s="1"/>
  <c r="CE268" i="9"/>
  <c r="CE284" i="9"/>
  <c r="CE300" i="9" s="1"/>
  <c r="BT263" i="2"/>
  <c r="BT278" i="2"/>
  <c r="BT293" i="2" s="1"/>
  <c r="AB263" i="9"/>
  <c r="AR262" i="9"/>
  <c r="AR278" i="9"/>
  <c r="AR294" i="9" s="1"/>
  <c r="DK263" i="9"/>
  <c r="DK279" i="9"/>
  <c r="DK295" i="9" s="1"/>
  <c r="EP311" i="9"/>
  <c r="EP327" i="9"/>
  <c r="CM258" i="9"/>
  <c r="CM274" i="9"/>
  <c r="CM290" i="9" s="1"/>
  <c r="DO259" i="9"/>
  <c r="DO275" i="9"/>
  <c r="DO291" i="9" s="1"/>
  <c r="EC308" i="9"/>
  <c r="EC324" i="9"/>
  <c r="EO310" i="9"/>
  <c r="EO326" i="9"/>
  <c r="AM261" i="2"/>
  <c r="AM276" i="2"/>
  <c r="AM291" i="2" s="1"/>
  <c r="CW264" i="9"/>
  <c r="CW280" i="9"/>
  <c r="CW296" i="9" s="1"/>
  <c r="BQ277" i="2"/>
  <c r="BQ292" i="2" s="1"/>
  <c r="BQ262" i="2"/>
  <c r="BI260" i="9"/>
  <c r="BI276" i="9"/>
  <c r="BI292" i="9" s="1"/>
  <c r="BP262" i="9"/>
  <c r="BP278" i="9"/>
  <c r="BP294" i="9" s="1"/>
  <c r="BQ258" i="9"/>
  <c r="BQ274" i="9"/>
  <c r="BQ290" i="9" s="1"/>
  <c r="EN310" i="9"/>
  <c r="EN326" i="9"/>
  <c r="CB260" i="2"/>
  <c r="CB275" i="2"/>
  <c r="CB290" i="2" s="1"/>
  <c r="BO268" i="9"/>
  <c r="BO284" i="9"/>
  <c r="BO300" i="9" s="1"/>
  <c r="Z263" i="9"/>
  <c r="Z279" i="9"/>
  <c r="Z295" i="9" s="1"/>
  <c r="BH259" i="9"/>
  <c r="BH275" i="9"/>
  <c r="BH291" i="9" s="1"/>
  <c r="Y262" i="9"/>
  <c r="Y278" i="9"/>
  <c r="Y294" i="9" s="1"/>
  <c r="CR263" i="9"/>
  <c r="CR279" i="9"/>
  <c r="CR295" i="9" s="1"/>
  <c r="Y265" i="9"/>
  <c r="Y281" i="9"/>
  <c r="Y297" i="9" s="1"/>
  <c r="V277" i="2"/>
  <c r="V292" i="2" s="1"/>
  <c r="V262" i="2"/>
  <c r="AZ283" i="9"/>
  <c r="AZ299" i="9" s="1"/>
  <c r="AZ331" i="9" s="1"/>
  <c r="EL312" i="9"/>
  <c r="EL328" i="9"/>
  <c r="AM278" i="2"/>
  <c r="AM293" i="2" s="1"/>
  <c r="AJ262" i="2"/>
  <c r="DW317" i="9"/>
  <c r="DW333" i="9"/>
  <c r="CZ259" i="9"/>
  <c r="CZ275" i="9"/>
  <c r="CZ291" i="9" s="1"/>
  <c r="DJ260" i="9"/>
  <c r="DJ276" i="9"/>
  <c r="DJ292" i="9" s="1"/>
  <c r="CB277" i="2"/>
  <c r="CB292" i="2" s="1"/>
  <c r="CB262" i="2"/>
  <c r="BA260" i="2"/>
  <c r="BA275" i="2"/>
  <c r="BA290" i="2" s="1"/>
  <c r="EH322" i="9"/>
  <c r="EH306" i="9"/>
  <c r="EA307" i="9"/>
  <c r="EA323" i="9"/>
  <c r="CT266" i="9"/>
  <c r="CT282" i="9"/>
  <c r="CT298" i="9" s="1"/>
  <c r="BX259" i="9"/>
  <c r="BX275" i="9"/>
  <c r="BX291" i="9" s="1"/>
  <c r="CD264" i="9"/>
  <c r="CD280" i="9"/>
  <c r="CD296" i="9" s="1"/>
  <c r="BQ267" i="9"/>
  <c r="BQ283" i="9"/>
  <c r="BQ299" i="9" s="1"/>
  <c r="AR260" i="9"/>
  <c r="DX313" i="9"/>
  <c r="DX329" i="9"/>
  <c r="DA277" i="9"/>
  <c r="DA293" i="9" s="1"/>
  <c r="DA261" i="9"/>
  <c r="CF263" i="2"/>
  <c r="CF278" i="2"/>
  <c r="CF293" i="2" s="1"/>
  <c r="AZ259" i="9"/>
  <c r="EM327" i="9"/>
  <c r="EM311" i="9"/>
  <c r="BT263" i="9"/>
  <c r="BT279" i="9"/>
  <c r="BT295" i="9" s="1"/>
  <c r="DN260" i="9"/>
  <c r="DN276" i="9"/>
  <c r="DN292" i="9" s="1"/>
  <c r="CH262" i="9"/>
  <c r="AJ264" i="9"/>
  <c r="AJ280" i="9"/>
  <c r="AJ296" i="9" s="1"/>
  <c r="EC310" i="9"/>
  <c r="EC326" i="9"/>
  <c r="AN259" i="9"/>
  <c r="AN275" i="9"/>
  <c r="AN291" i="9" s="1"/>
  <c r="BB278" i="9"/>
  <c r="BB294" i="9" s="1"/>
  <c r="BB262" i="9"/>
  <c r="BR263" i="2"/>
  <c r="BR278" i="2"/>
  <c r="BR293" i="2" s="1"/>
  <c r="EL322" i="9"/>
  <c r="EL306" i="9"/>
  <c r="CU260" i="9"/>
  <c r="CU276" i="9"/>
  <c r="CU292" i="9" s="1"/>
  <c r="DN259" i="9"/>
  <c r="DN275" i="9"/>
  <c r="DN291" i="9" s="1"/>
  <c r="AK267" i="9"/>
  <c r="AK283" i="9"/>
  <c r="AK299" i="9" s="1"/>
  <c r="BO280" i="9"/>
  <c r="BO296" i="9" s="1"/>
  <c r="BO264" i="9"/>
  <c r="BB266" i="9"/>
  <c r="BB282" i="9"/>
  <c r="BB298" i="9" s="1"/>
  <c r="CB321" i="2"/>
  <c r="CB306" i="2"/>
  <c r="U277" i="2"/>
  <c r="U292" i="2" s="1"/>
  <c r="U307" i="2" s="1"/>
  <c r="AL263" i="2"/>
  <c r="AL278" i="2"/>
  <c r="AL293" i="2" s="1"/>
  <c r="BR260" i="9"/>
  <c r="BR276" i="9"/>
  <c r="BR292" i="9" s="1"/>
  <c r="BB267" i="9"/>
  <c r="BB283" i="9"/>
  <c r="BB299" i="9" s="1"/>
  <c r="AL268" i="9"/>
  <c r="AL284" i="9"/>
  <c r="AL300" i="9" s="1"/>
  <c r="ER307" i="9"/>
  <c r="ER323" i="9"/>
  <c r="ED308" i="9"/>
  <c r="ED324" i="9"/>
  <c r="EM308" i="9"/>
  <c r="EM324" i="9"/>
  <c r="EB306" i="9"/>
  <c r="EB322" i="9"/>
  <c r="BS258" i="2"/>
  <c r="BS273" i="2"/>
  <c r="BS288" i="2" s="1"/>
  <c r="AK261" i="9"/>
  <c r="CT258" i="9"/>
  <c r="CT274" i="9"/>
  <c r="CT290" i="9" s="1"/>
  <c r="BG258" i="9"/>
  <c r="BG274" i="9"/>
  <c r="BG290" i="9" s="1"/>
  <c r="BQ258" i="2"/>
  <c r="BQ273" i="2"/>
  <c r="BQ288" i="2" s="1"/>
  <c r="DG262" i="9"/>
  <c r="DG278" i="9"/>
  <c r="DG294" i="9" s="1"/>
  <c r="DL277" i="9"/>
  <c r="DL293" i="9" s="1"/>
  <c r="DL309" i="9" s="1"/>
  <c r="W260" i="9"/>
  <c r="W276" i="9"/>
  <c r="W292" i="9" s="1"/>
  <c r="EC323" i="9"/>
  <c r="EC307" i="9"/>
  <c r="BE264" i="9"/>
  <c r="BE280" i="9"/>
  <c r="BE296" i="9" s="1"/>
  <c r="CY259" i="9"/>
  <c r="CY275" i="9"/>
  <c r="CY291" i="9" s="1"/>
  <c r="CD262" i="9"/>
  <c r="CD278" i="9"/>
  <c r="CD294" i="9" s="1"/>
  <c r="U283" i="9"/>
  <c r="U299" i="9" s="1"/>
  <c r="U267" i="9"/>
  <c r="DV313" i="9"/>
  <c r="DV329" i="9"/>
  <c r="EQ310" i="9"/>
  <c r="EQ326" i="9"/>
  <c r="BP259" i="2"/>
  <c r="BP274" i="2"/>
  <c r="BP289" i="2" s="1"/>
  <c r="DV311" i="9"/>
  <c r="DV327" i="9"/>
  <c r="BE263" i="2"/>
  <c r="BE278" i="2"/>
  <c r="BE293" i="2" s="1"/>
  <c r="W263" i="9"/>
  <c r="W279" i="9"/>
  <c r="W295" i="9" s="1"/>
  <c r="BX260" i="9"/>
  <c r="BG259" i="9"/>
  <c r="BG275" i="9"/>
  <c r="BG291" i="9" s="1"/>
  <c r="CW262" i="9"/>
  <c r="CW278" i="9"/>
  <c r="CW294" i="9" s="1"/>
  <c r="BB277" i="2"/>
  <c r="BB292" i="2" s="1"/>
  <c r="BB262" i="2"/>
  <c r="DG267" i="9"/>
  <c r="DG283" i="9"/>
  <c r="DG299" i="9" s="1"/>
  <c r="DI278" i="9"/>
  <c r="DI294" i="9" s="1"/>
  <c r="DI262" i="9"/>
  <c r="X258" i="9"/>
  <c r="X274" i="9"/>
  <c r="X290" i="9" s="1"/>
  <c r="AY261" i="9"/>
  <c r="AY277" i="9"/>
  <c r="AY293" i="9" s="1"/>
  <c r="BP261" i="9"/>
  <c r="BP277" i="9"/>
  <c r="BP293" i="9" s="1"/>
  <c r="AL259" i="2"/>
  <c r="AL274" i="2"/>
  <c r="AL289" i="2" s="1"/>
  <c r="BC264" i="9"/>
  <c r="BC280" i="9"/>
  <c r="BC296" i="9" s="1"/>
  <c r="BM263" i="2"/>
  <c r="BM278" i="2"/>
  <c r="BM293" i="2" s="1"/>
  <c r="DX315" i="9"/>
  <c r="DX331" i="9"/>
  <c r="EO313" i="9"/>
  <c r="EO329" i="9"/>
  <c r="AP263" i="2"/>
  <c r="AP278" i="2"/>
  <c r="AP293" i="2" s="1"/>
  <c r="AL266" i="9"/>
  <c r="BH261" i="9"/>
  <c r="BH277" i="9"/>
  <c r="BH293" i="9" s="1"/>
  <c r="AT276" i="9"/>
  <c r="AT292" i="9" s="1"/>
  <c r="AT308" i="9" s="1"/>
  <c r="DX309" i="9"/>
  <c r="DX325" i="9"/>
  <c r="AP260" i="2"/>
  <c r="AP275" i="2"/>
  <c r="AP290" i="2" s="1"/>
  <c r="EB312" i="9"/>
  <c r="EB328" i="9"/>
  <c r="AE275" i="9"/>
  <c r="AE291" i="9" s="1"/>
  <c r="AE307" i="9" s="1"/>
  <c r="EP309" i="9"/>
  <c r="EP325" i="9"/>
  <c r="DV309" i="9"/>
  <c r="DV325" i="9"/>
  <c r="X265" i="9"/>
  <c r="X281" i="9"/>
  <c r="X297" i="9" s="1"/>
  <c r="AP262" i="9"/>
  <c r="AP278" i="9"/>
  <c r="AP294" i="9" s="1"/>
  <c r="CG261" i="9"/>
  <c r="CG277" i="9"/>
  <c r="CG293" i="9" s="1"/>
  <c r="Z276" i="2"/>
  <c r="Z291" i="2" s="1"/>
  <c r="Z261" i="2"/>
  <c r="BW274" i="9"/>
  <c r="BW290" i="9" s="1"/>
  <c r="BW258" i="9"/>
  <c r="CR286" i="9"/>
  <c r="CR302" i="9" s="1"/>
  <c r="CR318" i="9" s="1"/>
  <c r="DV315" i="9"/>
  <c r="DV331" i="9"/>
  <c r="BO285" i="9"/>
  <c r="BO301" i="9" s="1"/>
  <c r="BO317" i="9" s="1"/>
  <c r="DZ308" i="9"/>
  <c r="DZ324" i="9"/>
  <c r="ES306" i="9"/>
  <c r="ES322" i="9"/>
  <c r="AO264" i="9"/>
  <c r="DL278" i="9"/>
  <c r="DL294" i="9" s="1"/>
  <c r="DL326" i="9" s="1"/>
  <c r="DY314" i="9"/>
  <c r="DY330" i="9"/>
  <c r="AA276" i="9"/>
  <c r="AA292" i="9" s="1"/>
  <c r="AA324" i="9" s="1"/>
  <c r="EL309" i="9"/>
  <c r="EL325" i="9"/>
  <c r="DY308" i="9"/>
  <c r="DY324" i="9"/>
  <c r="CF261" i="2"/>
  <c r="BG260" i="9"/>
  <c r="DY312" i="9"/>
  <c r="DY328" i="9"/>
  <c r="DM261" i="9"/>
  <c r="AD275" i="9"/>
  <c r="AD291" i="9" s="1"/>
  <c r="AD307" i="9" s="1"/>
  <c r="DW310" i="9"/>
  <c r="DW326" i="9"/>
  <c r="DV316" i="9"/>
  <c r="DV332" i="9"/>
  <c r="ER326" i="9"/>
  <c r="ER310" i="9"/>
  <c r="AA275" i="2"/>
  <c r="AA290" i="2" s="1"/>
  <c r="AA305" i="2" s="1"/>
  <c r="EG306" i="9"/>
  <c r="EG322" i="9"/>
  <c r="BA284" i="9"/>
  <c r="BA300" i="9" s="1"/>
  <c r="BA316" i="9" s="1"/>
  <c r="EO306" i="9"/>
  <c r="EO322" i="9"/>
  <c r="CI276" i="9"/>
  <c r="CI292" i="9" s="1"/>
  <c r="CI308" i="9" s="1"/>
  <c r="Y277" i="2"/>
  <c r="Y292" i="2" s="1"/>
  <c r="Y307" i="2" s="1"/>
  <c r="BQ282" i="9"/>
  <c r="BQ298" i="9" s="1"/>
  <c r="BQ314" i="9" s="1"/>
  <c r="EF324" i="9"/>
  <c r="EF308" i="9"/>
  <c r="DZ311" i="9"/>
  <c r="DZ327" i="9"/>
  <c r="AO276" i="2"/>
  <c r="AO291" i="2" s="1"/>
  <c r="AO306" i="2" s="1"/>
  <c r="BR280" i="9"/>
  <c r="BR296" i="9" s="1"/>
  <c r="BR312" i="9" s="1"/>
  <c r="AT275" i="9"/>
  <c r="AT291" i="9" s="1"/>
  <c r="AT307" i="9" s="1"/>
  <c r="EO308" i="9"/>
  <c r="EO324" i="9"/>
  <c r="EU308" i="9"/>
  <c r="EU324" i="9"/>
  <c r="BE260" i="9"/>
  <c r="BN277" i="9"/>
  <c r="BN293" i="9" s="1"/>
  <c r="BN309" i="9" s="1"/>
  <c r="AK266" i="9"/>
  <c r="BA259" i="2"/>
  <c r="BP278" i="2"/>
  <c r="BP293" i="2" s="1"/>
  <c r="BP323" i="2" s="1"/>
  <c r="BT275" i="2"/>
  <c r="BT290" i="2" s="1"/>
  <c r="BT305" i="2" s="1"/>
  <c r="W258" i="9"/>
  <c r="CX261" i="9"/>
  <c r="ES310" i="9"/>
  <c r="ES326" i="9"/>
  <c r="CL277" i="9"/>
  <c r="CL293" i="9" s="1"/>
  <c r="CL309" i="9" s="1"/>
  <c r="EK312" i="9"/>
  <c r="EK328" i="9"/>
  <c r="EV307" i="9"/>
  <c r="EV323" i="9"/>
  <c r="AT274" i="9"/>
  <c r="AT290" i="9" s="1"/>
  <c r="AT322" i="9" s="1"/>
  <c r="CC276" i="9"/>
  <c r="CC292" i="9" s="1"/>
  <c r="CC308" i="9" s="1"/>
  <c r="DQ276" i="9"/>
  <c r="DQ292" i="9" s="1"/>
  <c r="DQ308" i="9" s="1"/>
  <c r="AC277" i="9"/>
  <c r="AC293" i="9" s="1"/>
  <c r="AC309" i="9" s="1"/>
  <c r="CD284" i="9"/>
  <c r="CD300" i="9" s="1"/>
  <c r="CD316" i="9" s="1"/>
  <c r="DW314" i="9"/>
  <c r="DW330" i="9"/>
  <c r="BQ277" i="9"/>
  <c r="BQ293" i="9" s="1"/>
  <c r="BQ309" i="9" s="1"/>
  <c r="EB325" i="9"/>
  <c r="EB309" i="9"/>
  <c r="CJ276" i="9"/>
  <c r="CJ292" i="9" s="1"/>
  <c r="CJ324" i="9" s="1"/>
  <c r="BF277" i="9"/>
  <c r="BF293" i="9" s="1"/>
  <c r="BF325" i="9" s="1"/>
  <c r="EQ311" i="9"/>
  <c r="EQ327" i="9"/>
  <c r="EM306" i="9"/>
  <c r="EM322" i="9"/>
  <c r="EK311" i="9"/>
  <c r="EK327" i="9"/>
  <c r="DW306" i="9"/>
  <c r="DW322" i="9"/>
  <c r="EW306" i="9"/>
  <c r="EW322" i="9"/>
  <c r="ET308" i="9"/>
  <c r="ET324" i="9"/>
  <c r="DW307" i="9"/>
  <c r="DW323" i="9"/>
  <c r="ER311" i="9"/>
  <c r="ER327" i="9"/>
  <c r="DY315" i="9"/>
  <c r="DY331" i="9"/>
  <c r="DX314" i="9"/>
  <c r="DX330" i="9"/>
  <c r="EL314" i="9"/>
  <c r="EL330" i="9"/>
  <c r="EF306" i="9"/>
  <c r="EF322" i="9"/>
  <c r="DZ313" i="9"/>
  <c r="DZ329" i="9"/>
  <c r="DV307" i="9"/>
  <c r="DV323" i="9"/>
  <c r="X278" i="2"/>
  <c r="X293" i="2" s="1"/>
  <c r="X323" i="2" s="1"/>
  <c r="CI280" i="9"/>
  <c r="CI296" i="9" s="1"/>
  <c r="CI328" i="9" s="1"/>
  <c r="EM307" i="9"/>
  <c r="EM323" i="9"/>
  <c r="BA279" i="9"/>
  <c r="BA295" i="9" s="1"/>
  <c r="BA327" i="9" s="1"/>
  <c r="CI277" i="9"/>
  <c r="CI293" i="9" s="1"/>
  <c r="CI325" i="9" s="1"/>
  <c r="EP310" i="9"/>
  <c r="EP326" i="9"/>
  <c r="DH280" i="9"/>
  <c r="DH296" i="9" s="1"/>
  <c r="DH312" i="9" s="1"/>
  <c r="EO323" i="9"/>
  <c r="EO307" i="9"/>
  <c r="DW325" i="9"/>
  <c r="DW309" i="9"/>
  <c r="CS278" i="9"/>
  <c r="CS294" i="9" s="1"/>
  <c r="CS310" i="9" s="1"/>
  <c r="EN325" i="9"/>
  <c r="EN309" i="9"/>
  <c r="EU307" i="9"/>
  <c r="EU323" i="9"/>
  <c r="EP307" i="9"/>
  <c r="EP323" i="9"/>
  <c r="AN278" i="2"/>
  <c r="AN293" i="2" s="1"/>
  <c r="AN323" i="2" s="1"/>
  <c r="CU274" i="9"/>
  <c r="CU290" i="9" s="1"/>
  <c r="CU306" i="9" s="1"/>
  <c r="BP262" i="2"/>
  <c r="AC275" i="9"/>
  <c r="AC291" i="9" s="1"/>
  <c r="AC307" i="9" s="1"/>
  <c r="DZ312" i="9"/>
  <c r="DZ328" i="9"/>
  <c r="CC282" i="9"/>
  <c r="CC298" i="9" s="1"/>
  <c r="CC314" i="9" s="1"/>
  <c r="EQ308" i="9"/>
  <c r="EQ324" i="9"/>
  <c r="DV317" i="9"/>
  <c r="DV333" i="9"/>
  <c r="CD262" i="2"/>
  <c r="BN274" i="9"/>
  <c r="BN290" i="9" s="1"/>
  <c r="BN322" i="9" s="1"/>
  <c r="AN277" i="2"/>
  <c r="AN292" i="2" s="1"/>
  <c r="AN307" i="2" s="1"/>
  <c r="DI280" i="9"/>
  <c r="DI296" i="9" s="1"/>
  <c r="DI312" i="9" s="1"/>
  <c r="T262" i="2"/>
  <c r="CW281" i="9"/>
  <c r="CW297" i="9" s="1"/>
  <c r="CW329" i="9" s="1"/>
  <c r="EA310" i="9"/>
  <c r="EA326" i="9"/>
  <c r="EG323" i="9"/>
  <c r="EG307" i="9"/>
  <c r="CI274" i="9"/>
  <c r="CI290" i="9" s="1"/>
  <c r="CI306" i="9" s="1"/>
  <c r="BR265" i="9"/>
  <c r="W266" i="9"/>
  <c r="DZ322" i="9"/>
  <c r="DZ306" i="9"/>
  <c r="EP308" i="9"/>
  <c r="EP324" i="9"/>
  <c r="EC311" i="9"/>
  <c r="EC327" i="9"/>
  <c r="EK318" i="9"/>
  <c r="EK334" i="9"/>
  <c r="AY262" i="2"/>
  <c r="EA308" i="9"/>
  <c r="EA324" i="9"/>
  <c r="AY258" i="9"/>
  <c r="CD275" i="9"/>
  <c r="CD291" i="9" s="1"/>
  <c r="CD323" i="9" s="1"/>
  <c r="AX278" i="2"/>
  <c r="AX293" i="2" s="1"/>
  <c r="AX323" i="2" s="1"/>
  <c r="BO258" i="2"/>
  <c r="EL313" i="9"/>
  <c r="EL329" i="9"/>
  <c r="BP284" i="9"/>
  <c r="BP300" i="9" s="1"/>
  <c r="BP332" i="9" s="1"/>
  <c r="ES324" i="9"/>
  <c r="ES308" i="9"/>
  <c r="DY329" i="9"/>
  <c r="DY313" i="9"/>
  <c r="CC262" i="2"/>
  <c r="AY282" i="9"/>
  <c r="AY298" i="9" s="1"/>
  <c r="AY314" i="9" s="1"/>
  <c r="AL278" i="9"/>
  <c r="AL294" i="9" s="1"/>
  <c r="AL310" i="9" s="1"/>
  <c r="EL315" i="9"/>
  <c r="EL331" i="9"/>
  <c r="EO312" i="9"/>
  <c r="EO328" i="9"/>
  <c r="DI283" i="9"/>
  <c r="DI299" i="9" s="1"/>
  <c r="DI315" i="9" s="1"/>
  <c r="BS281" i="9"/>
  <c r="BS297" i="9" s="1"/>
  <c r="BS313" i="9" s="1"/>
  <c r="EV306" i="9"/>
  <c r="EV322" i="9"/>
  <c r="CV276" i="9"/>
  <c r="CV292" i="9" s="1"/>
  <c r="CV324" i="9" s="1"/>
  <c r="EL311" i="9"/>
  <c r="EL327" i="9"/>
  <c r="EE307" i="9"/>
  <c r="EE323" i="9"/>
  <c r="BN262" i="2"/>
  <c r="DX326" i="9"/>
  <c r="DX310" i="9"/>
  <c r="T228" i="2"/>
  <c r="T258" i="2" s="1"/>
  <c r="AX228" i="2"/>
  <c r="AX258" i="2" s="1"/>
  <c r="CB228" i="2"/>
  <c r="CB258" i="2" s="1"/>
  <c r="AI228" i="2"/>
  <c r="AI258" i="2" s="1"/>
  <c r="BM228" i="2"/>
  <c r="BM258" i="2" s="1"/>
  <c r="AQ258" i="9"/>
  <c r="EL317" i="9"/>
  <c r="EL333" i="9"/>
  <c r="AZ263" i="9"/>
  <c r="DV318" i="9"/>
  <c r="DV334" i="9"/>
  <c r="DZ307" i="9"/>
  <c r="DZ323" i="9"/>
  <c r="U277" i="9"/>
  <c r="U293" i="9" s="1"/>
  <c r="U309" i="9" s="1"/>
  <c r="W277" i="9"/>
  <c r="W293" i="9" s="1"/>
  <c r="W309" i="9" s="1"/>
  <c r="DV322" i="9"/>
  <c r="DV306" i="9"/>
  <c r="EA325" i="9"/>
  <c r="EA309" i="9"/>
  <c r="CY279" i="9"/>
  <c r="CY295" i="9" s="1"/>
  <c r="CY311" i="9" s="1"/>
  <c r="DY309" i="9"/>
  <c r="DY325" i="9"/>
  <c r="AI262" i="2"/>
  <c r="BC278" i="2"/>
  <c r="BC293" i="2" s="1"/>
  <c r="BC323" i="2" s="1"/>
  <c r="EK317" i="9"/>
  <c r="EK333" i="9"/>
  <c r="AP280" i="9"/>
  <c r="AP296" i="9" s="1"/>
  <c r="AP312" i="9" s="1"/>
  <c r="CS283" i="9"/>
  <c r="CS299" i="9" s="1"/>
  <c r="CS315" i="9" s="1"/>
  <c r="Z277" i="9"/>
  <c r="Z293" i="9" s="1"/>
  <c r="Z325" i="9" s="1"/>
  <c r="BT274" i="9"/>
  <c r="BT290" i="9" s="1"/>
  <c r="BT306" i="9" s="1"/>
  <c r="EN315" i="9"/>
  <c r="EN331" i="9"/>
  <c r="BU275" i="9"/>
  <c r="BU291" i="9" s="1"/>
  <c r="BU323" i="9" s="1"/>
  <c r="ER306" i="9"/>
  <c r="ER322" i="9"/>
  <c r="BO278" i="9"/>
  <c r="BO294" i="9" s="1"/>
  <c r="BO310" i="9" s="1"/>
  <c r="BV275" i="9"/>
  <c r="BV291" i="9" s="1"/>
  <c r="BV323" i="9" s="1"/>
  <c r="EA327" i="9"/>
  <c r="EA311" i="9"/>
  <c r="BP283" i="9"/>
  <c r="BP299" i="9" s="1"/>
  <c r="BP331" i="9" s="1"/>
  <c r="EQ309" i="9"/>
  <c r="EQ325" i="9"/>
  <c r="CC286" i="9"/>
  <c r="CC302" i="9" s="1"/>
  <c r="CC334" i="9" s="1"/>
  <c r="CC416" i="9" s="1"/>
  <c r="ED322" i="9"/>
  <c r="ED306" i="9"/>
  <c r="BB274" i="9"/>
  <c r="BB290" i="9" s="1"/>
  <c r="BB306" i="9" s="1"/>
  <c r="BA277" i="9"/>
  <c r="BA293" i="9" s="1"/>
  <c r="BA309" i="9" s="1"/>
  <c r="BM279" i="2"/>
  <c r="BM294" i="2" s="1"/>
  <c r="BM324" i="2" s="1"/>
  <c r="AM262" i="2"/>
  <c r="DX306" i="9"/>
  <c r="DX322" i="9"/>
  <c r="EN307" i="9"/>
  <c r="EN323" i="9"/>
  <c r="EM316" i="9"/>
  <c r="EM332" i="9"/>
  <c r="AY279" i="2"/>
  <c r="AY294" i="2" s="1"/>
  <c r="AY324" i="2" s="1"/>
  <c r="AJ282" i="9"/>
  <c r="AJ298" i="9" s="1"/>
  <c r="AJ314" i="9" s="1"/>
  <c r="W278" i="9"/>
  <c r="W294" i="9" s="1"/>
  <c r="W310" i="9" s="1"/>
  <c r="AA278" i="9"/>
  <c r="AA294" i="9" s="1"/>
  <c r="AA310" i="9" s="1"/>
  <c r="CJ274" i="9"/>
  <c r="CJ290" i="9" s="1"/>
  <c r="CJ306" i="9" s="1"/>
  <c r="BD281" i="9"/>
  <c r="BD297" i="9" s="1"/>
  <c r="BD329" i="9" s="1"/>
  <c r="DM278" i="2"/>
  <c r="DM293" i="2" s="1"/>
  <c r="DM308" i="2" s="1"/>
  <c r="DK274" i="9"/>
  <c r="DK290" i="9" s="1"/>
  <c r="AS275" i="9"/>
  <c r="AS291" i="9" s="1"/>
  <c r="AS307" i="9" s="1"/>
  <c r="BB278" i="2"/>
  <c r="BB293" i="2" s="1"/>
  <c r="BB308" i="2" s="1"/>
  <c r="AZ285" i="9"/>
  <c r="AZ301" i="9" s="1"/>
  <c r="AZ317" i="9" s="1"/>
  <c r="AL275" i="9"/>
  <c r="AL291" i="9" s="1"/>
  <c r="AL307" i="9" s="1"/>
  <c r="EB311" i="9"/>
  <c r="EB327" i="9"/>
  <c r="AM275" i="9"/>
  <c r="AM291" i="9" s="1"/>
  <c r="AM307" i="9" s="1"/>
  <c r="BF279" i="9"/>
  <c r="BF295" i="9" s="1"/>
  <c r="BF311" i="9" s="1"/>
  <c r="AJ263" i="9"/>
  <c r="DX324" i="9"/>
  <c r="DX308" i="9"/>
  <c r="AP275" i="9"/>
  <c r="AP291" i="9" s="1"/>
  <c r="AP323" i="9" s="1"/>
  <c r="EN330" i="9"/>
  <c r="EN314" i="9"/>
  <c r="AP261" i="2"/>
  <c r="DB276" i="9"/>
  <c r="DB292" i="9" s="1"/>
  <c r="DB308" i="9" s="1"/>
  <c r="BD274" i="2"/>
  <c r="BD289" i="2" s="1"/>
  <c r="BD304" i="2" s="1"/>
  <c r="W278" i="2"/>
  <c r="W293" i="2" s="1"/>
  <c r="W323" i="2" s="1"/>
  <c r="DV308" i="9"/>
  <c r="DV324" i="9"/>
  <c r="DW316" i="9"/>
  <c r="DW332" i="9"/>
  <c r="EM313" i="9"/>
  <c r="EM329" i="9"/>
  <c r="EF307" i="9"/>
  <c r="EF323" i="9"/>
  <c r="ER324" i="9"/>
  <c r="ER308" i="9"/>
  <c r="EC309" i="9"/>
  <c r="EC325" i="9"/>
  <c r="AK281" i="9"/>
  <c r="AK297" i="9" s="1"/>
  <c r="AK313" i="9" s="1"/>
  <c r="AJ283" i="9"/>
  <c r="AJ299" i="9" s="1"/>
  <c r="AJ331" i="9" s="1"/>
  <c r="AC276" i="9"/>
  <c r="AC292" i="9" s="1"/>
  <c r="AC308" i="9" s="1"/>
  <c r="BT275" i="9"/>
  <c r="BT291" i="9" s="1"/>
  <c r="BT307" i="9" s="1"/>
  <c r="DP277" i="9"/>
  <c r="DP293" i="9" s="1"/>
  <c r="DP325" i="9" s="1"/>
  <c r="EO309" i="9"/>
  <c r="EO325" i="9"/>
  <c r="ED309" i="9"/>
  <c r="ED325" i="9"/>
  <c r="EM312" i="9"/>
  <c r="EM328" i="9"/>
  <c r="EQ306" i="9"/>
  <c r="EQ322" i="9"/>
  <c r="EK314" i="9"/>
  <c r="EK330" i="9"/>
  <c r="EB324" i="9"/>
  <c r="EB308" i="9"/>
  <c r="DY311" i="9"/>
  <c r="DY327" i="9"/>
  <c r="EL307" i="9"/>
  <c r="EL323" i="9"/>
  <c r="BO283" i="9"/>
  <c r="BO299" i="9" s="1"/>
  <c r="BO331" i="9" s="1"/>
  <c r="EN313" i="9"/>
  <c r="EN329" i="9"/>
  <c r="DV314" i="9"/>
  <c r="DV330" i="9"/>
  <c r="EQ312" i="9"/>
  <c r="EQ328" i="9"/>
  <c r="CE275" i="2"/>
  <c r="CE290" i="2" s="1"/>
  <c r="CE305" i="2" s="1"/>
  <c r="V258" i="2"/>
  <c r="EK315" i="9"/>
  <c r="EK331" i="9"/>
  <c r="CT280" i="9"/>
  <c r="CT296" i="9" s="1"/>
  <c r="CT328" i="9" s="1"/>
  <c r="EE325" i="9"/>
  <c r="EE309" i="9"/>
  <c r="BT280" i="9"/>
  <c r="BT296" i="9" s="1"/>
  <c r="BT312" i="9" s="1"/>
  <c r="EC306" i="9"/>
  <c r="EC322" i="9"/>
  <c r="AJ274" i="9"/>
  <c r="AJ290" i="9" s="1"/>
  <c r="AJ306" i="9" s="1"/>
  <c r="AL279" i="9"/>
  <c r="AL295" i="9" s="1"/>
  <c r="AL327" i="9" s="1"/>
  <c r="BC277" i="2"/>
  <c r="BC292" i="2" s="1"/>
  <c r="BC322" i="2" s="1"/>
  <c r="AO281" i="9"/>
  <c r="AO297" i="9" s="1"/>
  <c r="AO313" i="9" s="1"/>
  <c r="BV260" i="9"/>
  <c r="ED310" i="9"/>
  <c r="ED326" i="9"/>
  <c r="DY306" i="9"/>
  <c r="DY322" i="9"/>
  <c r="AK268" i="9"/>
  <c r="AO279" i="9"/>
  <c r="AO295" i="9" s="1"/>
  <c r="AO327" i="9" s="1"/>
  <c r="DX311" i="9"/>
  <c r="DX327" i="9"/>
  <c r="CF276" i="9"/>
  <c r="CF292" i="9" s="1"/>
  <c r="CF324" i="9" s="1"/>
  <c r="EK310" i="9"/>
  <c r="EK326" i="9"/>
  <c r="BS277" i="9"/>
  <c r="BS293" i="9" s="1"/>
  <c r="BS309" i="9" s="1"/>
  <c r="X261" i="2"/>
  <c r="AQ279" i="9"/>
  <c r="AQ295" i="9" s="1"/>
  <c r="AQ311" i="9" s="1"/>
  <c r="DW312" i="9"/>
  <c r="DW328" i="9"/>
  <c r="AB274" i="9"/>
  <c r="AB290" i="9" s="1"/>
  <c r="AB306" i="9" s="1"/>
  <c r="EL310" i="9"/>
  <c r="EL326" i="9"/>
  <c r="BP279" i="9"/>
  <c r="BP295" i="9" s="1"/>
  <c r="BP311" i="9" s="1"/>
  <c r="CG276" i="9"/>
  <c r="CG292" i="9" s="1"/>
  <c r="CG308" i="9" s="1"/>
  <c r="CF283" i="9"/>
  <c r="CF299" i="9" s="1"/>
  <c r="CF315" i="9" s="1"/>
  <c r="EP328" i="9"/>
  <c r="EP312" i="9"/>
  <c r="W279" i="2"/>
  <c r="W294" i="2" s="1"/>
  <c r="W324" i="2" s="1"/>
  <c r="AY276" i="9"/>
  <c r="AY292" i="9" s="1"/>
  <c r="AY308" i="9" s="1"/>
  <c r="EN306" i="9"/>
  <c r="EN322" i="9"/>
  <c r="DY310" i="9"/>
  <c r="DY326" i="9"/>
  <c r="EE306" i="9"/>
  <c r="EE322" i="9"/>
  <c r="AZ258" i="2"/>
  <c r="BQ278" i="2"/>
  <c r="BQ293" i="2" s="1"/>
  <c r="BQ308" i="2" s="1"/>
  <c r="BR263" i="9"/>
  <c r="AN277" i="9"/>
  <c r="AN293" i="9" s="1"/>
  <c r="AN309" i="9" s="1"/>
  <c r="EM325" i="9"/>
  <c r="EM309" i="9"/>
  <c r="BO274" i="9"/>
  <c r="BO290" i="9" s="1"/>
  <c r="BO322" i="9" s="1"/>
  <c r="ED323" i="9"/>
  <c r="ED307" i="9"/>
  <c r="CB279" i="2"/>
  <c r="CB294" i="2" s="1"/>
  <c r="CB324" i="2" s="1"/>
  <c r="DM279" i="9"/>
  <c r="DM295" i="9" s="1"/>
  <c r="DM327" i="9" s="1"/>
  <c r="EM315" i="9"/>
  <c r="EM331" i="9"/>
  <c r="BR278" i="9"/>
  <c r="BR294" i="9" s="1"/>
  <c r="BR326" i="9" s="1"/>
  <c r="BQ276" i="2"/>
  <c r="BQ291" i="2" s="1"/>
  <c r="BQ306" i="2" s="1"/>
  <c r="CJ263" i="9"/>
  <c r="DJ283" i="9"/>
  <c r="DJ299" i="9" s="1"/>
  <c r="DJ315" i="9" s="1"/>
  <c r="EA312" i="9"/>
  <c r="EA328" i="9"/>
  <c r="EN312" i="9"/>
  <c r="EN328" i="9"/>
  <c r="DW311" i="9"/>
  <c r="DW327" i="9"/>
  <c r="EU306" i="9"/>
  <c r="EU322" i="9"/>
  <c r="EM314" i="9"/>
  <c r="EM330" i="9"/>
  <c r="EM310" i="9"/>
  <c r="EM326" i="9"/>
  <c r="EP306" i="9"/>
  <c r="EP322" i="9"/>
  <c r="BP279" i="2"/>
  <c r="BP294" i="2" s="1"/>
  <c r="BP324" i="2" s="1"/>
  <c r="ES309" i="9"/>
  <c r="ES325" i="9"/>
  <c r="EN311" i="9"/>
  <c r="EN327" i="9"/>
  <c r="EB310" i="9"/>
  <c r="EB326" i="9"/>
  <c r="X275" i="9"/>
  <c r="X291" i="9" s="1"/>
  <c r="X307" i="9" s="1"/>
  <c r="DX316" i="9"/>
  <c r="DX332" i="9"/>
  <c r="EB307" i="9"/>
  <c r="EB323" i="9"/>
  <c r="BW277" i="9"/>
  <c r="BW293" i="9" s="1"/>
  <c r="BW309" i="9" s="1"/>
  <c r="CM276" i="9"/>
  <c r="CM292" i="9" s="1"/>
  <c r="CM324" i="9" s="1"/>
  <c r="CX280" i="9"/>
  <c r="CX296" i="9" s="1"/>
  <c r="CX312" i="9" s="1"/>
  <c r="CE261" i="9"/>
  <c r="BD279" i="9"/>
  <c r="BD295" i="9" s="1"/>
  <c r="BD311" i="9" s="1"/>
  <c r="DV310" i="9"/>
  <c r="DV326" i="9"/>
  <c r="DY323" i="9"/>
  <c r="DY307" i="9"/>
  <c r="AN262" i="9"/>
  <c r="BV278" i="9"/>
  <c r="BV294" i="9" s="1"/>
  <c r="BV310" i="9" s="1"/>
  <c r="AN281" i="9"/>
  <c r="AN297" i="9" s="1"/>
  <c r="AN313" i="9" s="1"/>
  <c r="AM281" i="9"/>
  <c r="AM297" i="9" s="1"/>
  <c r="AM313" i="9" s="1"/>
  <c r="BC279" i="9"/>
  <c r="BC295" i="9" s="1"/>
  <c r="BC311" i="9" s="1"/>
  <c r="BE262" i="9"/>
  <c r="CD260" i="2"/>
  <c r="BD258" i="2"/>
  <c r="CB278" i="2"/>
  <c r="CB293" i="2" s="1"/>
  <c r="CB323" i="2" s="1"/>
  <c r="DJ282" i="9"/>
  <c r="DJ298" i="9" s="1"/>
  <c r="DJ314" i="9" s="1"/>
  <c r="EK329" i="9"/>
  <c r="EK313" i="9"/>
  <c r="AA264" i="9"/>
  <c r="CD282" i="9"/>
  <c r="CD298" i="9" s="1"/>
  <c r="CD314" i="9" s="1"/>
  <c r="BP275" i="9"/>
  <c r="BP291" i="9" s="1"/>
  <c r="BP323" i="9" s="1"/>
  <c r="V275" i="9"/>
  <c r="V291" i="9" s="1"/>
  <c r="V307" i="9" s="1"/>
  <c r="DW308" i="9"/>
  <c r="DW324" i="9"/>
  <c r="DI284" i="9"/>
  <c r="DI300" i="9" s="1"/>
  <c r="DI316" i="9" s="1"/>
  <c r="CZ276" i="9"/>
  <c r="CZ292" i="9" s="1"/>
  <c r="CZ308" i="9" s="1"/>
  <c r="AK280" i="9"/>
  <c r="AK296" i="9" s="1"/>
  <c r="AK328" i="9" s="1"/>
  <c r="BA279" i="2"/>
  <c r="BA294" i="2" s="1"/>
  <c r="BA324" i="2" s="1"/>
  <c r="ET309" i="9"/>
  <c r="ET325" i="9"/>
  <c r="EL308" i="9"/>
  <c r="EL324" i="9"/>
  <c r="ET322" i="9"/>
  <c r="ET306" i="9"/>
  <c r="EK309" i="9"/>
  <c r="EK325" i="9"/>
  <c r="DV328" i="9"/>
  <c r="DV312" i="9"/>
  <c r="EO330" i="9"/>
  <c r="EO314" i="9"/>
  <c r="EA313" i="9"/>
  <c r="EA329" i="9"/>
  <c r="EK324" i="9"/>
  <c r="EK308" i="9"/>
  <c r="DX307" i="9"/>
  <c r="DX323" i="9"/>
  <c r="EN308" i="9"/>
  <c r="EN324" i="9"/>
  <c r="EQ307" i="9"/>
  <c r="EQ323" i="9"/>
  <c r="DZ309" i="9"/>
  <c r="DZ325" i="9"/>
  <c r="EL332" i="9"/>
  <c r="EL316" i="9"/>
  <c r="ER309" i="9"/>
  <c r="ER325" i="9"/>
  <c r="DW331" i="9"/>
  <c r="DW315" i="9"/>
  <c r="CP370" i="2" l="1"/>
  <c r="DE370" i="2" s="1"/>
  <c r="DT370" i="2" s="1"/>
  <c r="EI370" i="2" s="1"/>
  <c r="BO287" i="2"/>
  <c r="CS272" i="2"/>
  <c r="BQ257" i="2"/>
  <c r="CU242" i="2"/>
  <c r="CU364" i="2"/>
  <c r="DJ364" i="2" s="1"/>
  <c r="DY364" i="2" s="1"/>
  <c r="EN364" i="2" s="1"/>
  <c r="BR242" i="2"/>
  <c r="CV227" i="2"/>
  <c r="DE385" i="2"/>
  <c r="DE400" i="2" s="1"/>
  <c r="DE415" i="2" s="1"/>
  <c r="CP400" i="2"/>
  <c r="CP415" i="2" s="1"/>
  <c r="BP272" i="2"/>
  <c r="CT257" i="2"/>
  <c r="CR397" i="2"/>
  <c r="CR369" i="2"/>
  <c r="CR400" i="2"/>
  <c r="BA318" i="2"/>
  <c r="BA381" i="2" s="1"/>
  <c r="CW402" i="2"/>
  <c r="CS383" i="2"/>
  <c r="CS398" i="2"/>
  <c r="CV399" i="2"/>
  <c r="CU304" i="2"/>
  <c r="CU334" i="2" s="1"/>
  <c r="CW365" i="2"/>
  <c r="CW396" i="2"/>
  <c r="CS338" i="2"/>
  <c r="CS386" i="2"/>
  <c r="CX338" i="2"/>
  <c r="CX386" i="2"/>
  <c r="CR370" i="2"/>
  <c r="CR386" i="2"/>
  <c r="CV337" i="2"/>
  <c r="CV385" i="2"/>
  <c r="CX335" i="2"/>
  <c r="CX383" i="2"/>
  <c r="CT334" i="2"/>
  <c r="CT382" i="2"/>
  <c r="CU336" i="2"/>
  <c r="CU384" i="2"/>
  <c r="CR371" i="2"/>
  <c r="CR387" i="2"/>
  <c r="CR367" i="2"/>
  <c r="CR383" i="2"/>
  <c r="CS337" i="2"/>
  <c r="CS385" i="2"/>
  <c r="CT339" i="2"/>
  <c r="CT387" i="2"/>
  <c r="CV384" i="2"/>
  <c r="CX336" i="2"/>
  <c r="CX384" i="2"/>
  <c r="CT337" i="2"/>
  <c r="CT385" i="2"/>
  <c r="CU337" i="2"/>
  <c r="CU385" i="2"/>
  <c r="CW336" i="2"/>
  <c r="CW384" i="2"/>
  <c r="CW387" i="2"/>
  <c r="CU338" i="2"/>
  <c r="CU386" i="2"/>
  <c r="CR385" i="2"/>
  <c r="CW334" i="2"/>
  <c r="CW382" i="2"/>
  <c r="CS336" i="2"/>
  <c r="CS384" i="2"/>
  <c r="CV370" i="2"/>
  <c r="CV386" i="2"/>
  <c r="CT335" i="2"/>
  <c r="CT383" i="2"/>
  <c r="CR382" i="2"/>
  <c r="CT338" i="2"/>
  <c r="CT386" i="2"/>
  <c r="CS333" i="2"/>
  <c r="CS381" i="2"/>
  <c r="CU333" i="2"/>
  <c r="CU381" i="2"/>
  <c r="CV333" i="2"/>
  <c r="CV381" i="2"/>
  <c r="CW381" i="2"/>
  <c r="AL265" i="2"/>
  <c r="AL325" i="2" s="1"/>
  <c r="DJ304" i="2"/>
  <c r="DJ334" i="2" s="1"/>
  <c r="X169" i="2" s="1"/>
  <c r="CW371" i="2"/>
  <c r="BB305" i="2"/>
  <c r="BB367" i="2" s="1"/>
  <c r="T321" i="2"/>
  <c r="T384" i="2" s="1"/>
  <c r="CD319" i="2"/>
  <c r="CD366" i="2" s="1"/>
  <c r="DK324" i="2"/>
  <c r="DK387" i="2" s="1"/>
  <c r="CV338" i="2"/>
  <c r="CT369" i="2"/>
  <c r="CT366" i="2"/>
  <c r="CW366" i="2"/>
  <c r="CU368" i="2"/>
  <c r="CS369" i="2"/>
  <c r="CX370" i="2"/>
  <c r="CX368" i="2"/>
  <c r="CX367" i="2"/>
  <c r="CT371" i="2"/>
  <c r="CW368" i="2"/>
  <c r="CS370" i="2"/>
  <c r="CS368" i="2"/>
  <c r="CV336" i="2"/>
  <c r="CV368" i="2"/>
  <c r="CS335" i="2"/>
  <c r="CS367" i="2"/>
  <c r="CT367" i="2"/>
  <c r="CU370" i="2"/>
  <c r="CR366" i="2"/>
  <c r="CT370" i="2"/>
  <c r="CU369" i="2"/>
  <c r="CV369" i="2"/>
  <c r="CT321" i="2"/>
  <c r="BP303" i="2"/>
  <c r="BP396" i="2" s="1"/>
  <c r="CW333" i="2"/>
  <c r="CS365" i="2"/>
  <c r="DK305" i="2"/>
  <c r="DK383" i="2" s="1"/>
  <c r="CU365" i="2"/>
  <c r="Z305" i="2"/>
  <c r="Z383" i="2" s="1"/>
  <c r="CS304" i="2"/>
  <c r="CV365" i="2"/>
  <c r="AP319" i="2"/>
  <c r="AP382" i="2" s="1"/>
  <c r="CW322" i="2"/>
  <c r="CW400" i="2" s="1"/>
  <c r="CW339" i="2"/>
  <c r="CV324" i="2"/>
  <c r="CV402" i="2" s="1"/>
  <c r="CR321" i="2"/>
  <c r="CR399" i="2" s="1"/>
  <c r="CU320" i="2"/>
  <c r="CU398" i="2" s="1"/>
  <c r="CV319" i="2"/>
  <c r="CV397" i="2" s="1"/>
  <c r="CW320" i="2"/>
  <c r="CW398" i="2" s="1"/>
  <c r="CS324" i="2"/>
  <c r="CS402" i="2" s="1"/>
  <c r="CX309" i="2"/>
  <c r="CX324" i="2"/>
  <c r="CV320" i="2"/>
  <c r="CV398" i="2" s="1"/>
  <c r="CU325" i="2"/>
  <c r="CU403" i="2" s="1"/>
  <c r="CX322" i="2"/>
  <c r="CX400" i="2" s="1"/>
  <c r="CW323" i="2"/>
  <c r="CS325" i="2"/>
  <c r="CS403" i="2" s="1"/>
  <c r="CU324" i="2"/>
  <c r="CU402" i="2" s="1"/>
  <c r="DL305" i="2"/>
  <c r="DL335" i="2" s="1"/>
  <c r="Z155" i="2" s="1"/>
  <c r="CX319" i="2"/>
  <c r="CX397" i="2" s="1"/>
  <c r="CX318" i="2"/>
  <c r="CX396" i="2" s="1"/>
  <c r="CT318" i="2"/>
  <c r="CT396" i="2" s="1"/>
  <c r="CT306" i="2"/>
  <c r="CW308" i="2"/>
  <c r="CW401" i="2" s="1"/>
  <c r="AJ306" i="2"/>
  <c r="AJ368" i="2" s="1"/>
  <c r="CI324" i="2"/>
  <c r="CI387" i="2" s="1"/>
  <c r="AL318" i="2"/>
  <c r="AL365" i="2" s="1"/>
  <c r="BT303" i="2"/>
  <c r="BT381" i="2" s="1"/>
  <c r="DM318" i="2"/>
  <c r="DM396" i="2" s="1"/>
  <c r="CU281" i="2"/>
  <c r="CU296" i="2" s="1"/>
  <c r="CW281" i="2"/>
  <c r="CW296" i="2" s="1"/>
  <c r="BN280" i="2"/>
  <c r="BN295" i="2" s="1"/>
  <c r="BN310" i="2" s="1"/>
  <c r="BT265" i="2"/>
  <c r="BT325" i="2" s="1"/>
  <c r="BD280" i="2"/>
  <c r="BD295" i="2" s="1"/>
  <c r="BD325" i="2" s="1"/>
  <c r="BO309" i="2"/>
  <c r="BO371" i="2" s="1"/>
  <c r="AP318" i="2"/>
  <c r="AP333" i="2" s="1"/>
  <c r="AL306" i="2"/>
  <c r="AL384" i="2" s="1"/>
  <c r="DI318" i="2"/>
  <c r="DI365" i="2" s="1"/>
  <c r="CY278" i="2"/>
  <c r="CY293" i="2" s="1"/>
  <c r="CY308" i="2" s="1"/>
  <c r="DL265" i="2"/>
  <c r="DL325" i="2" s="1"/>
  <c r="CX280" i="2"/>
  <c r="CX295" i="2" s="1"/>
  <c r="CX310" i="2" s="1"/>
  <c r="CV281" i="2"/>
  <c r="CV296" i="2" s="1"/>
  <c r="CY277" i="2"/>
  <c r="CY292" i="2" s="1"/>
  <c r="Z323" i="2"/>
  <c r="Z338" i="2" s="1"/>
  <c r="CR280" i="2"/>
  <c r="CY266" i="2"/>
  <c r="CY281" i="2"/>
  <c r="CY296" i="2" s="1"/>
  <c r="CS281" i="2"/>
  <c r="CS296" i="2" s="1"/>
  <c r="CV280" i="2"/>
  <c r="CV295" i="2" s="1"/>
  <c r="CV310" i="2" s="1"/>
  <c r="CY261" i="2"/>
  <c r="CY276" i="2"/>
  <c r="CY291" i="2" s="1"/>
  <c r="CX281" i="2"/>
  <c r="CX296" i="2" s="1"/>
  <c r="CW280" i="2"/>
  <c r="CW295" i="2" s="1"/>
  <c r="CW310" i="2" s="1"/>
  <c r="CY275" i="2"/>
  <c r="CY290" i="2" s="1"/>
  <c r="CY305" i="2" s="1"/>
  <c r="AO307" i="2"/>
  <c r="AO385" i="2" s="1"/>
  <c r="CT281" i="2"/>
  <c r="CT296" i="2" s="1"/>
  <c r="CR281" i="2"/>
  <c r="CR296" i="2" s="1"/>
  <c r="CT280" i="2"/>
  <c r="CT295" i="2" s="1"/>
  <c r="CT310" i="2" s="1"/>
  <c r="CY280" i="2"/>
  <c r="CY295" i="2" s="1"/>
  <c r="CY310" i="2" s="1"/>
  <c r="CY273" i="2"/>
  <c r="CY288" i="2" s="1"/>
  <c r="AP322" i="2"/>
  <c r="AP369" i="2" s="1"/>
  <c r="CE318" i="2"/>
  <c r="CE333" i="2" s="1"/>
  <c r="DK280" i="2"/>
  <c r="DK295" i="2" s="1"/>
  <c r="DK310" i="2" s="1"/>
  <c r="CS266" i="2"/>
  <c r="CT266" i="2"/>
  <c r="CR266" i="2"/>
  <c r="CX266" i="2"/>
  <c r="CU266" i="2"/>
  <c r="CW266" i="2"/>
  <c r="CV266" i="2"/>
  <c r="CY262" i="2"/>
  <c r="CY258" i="2"/>
  <c r="CG280" i="2"/>
  <c r="CG295" i="2" s="1"/>
  <c r="CG310" i="2" s="1"/>
  <c r="BC319" i="2"/>
  <c r="BC334" i="2" s="1"/>
  <c r="BE303" i="2"/>
  <c r="BE381" i="2" s="1"/>
  <c r="W318" i="2"/>
  <c r="W333" i="2" s="1"/>
  <c r="AA318" i="2"/>
  <c r="AA333" i="2" s="1"/>
  <c r="AP324" i="2"/>
  <c r="AP387" i="2" s="1"/>
  <c r="BF234" i="2"/>
  <c r="BF279" i="2" s="1"/>
  <c r="BF294" i="2" s="1"/>
  <c r="CY234" i="2"/>
  <c r="CY264" i="2" s="1"/>
  <c r="CG319" i="2"/>
  <c r="CG382" i="2" s="1"/>
  <c r="AP265" i="2"/>
  <c r="AP310" i="2" s="1"/>
  <c r="X309" i="2"/>
  <c r="X339" i="2" s="1"/>
  <c r="BU229" i="2"/>
  <c r="BU274" i="2" s="1"/>
  <c r="BU289" i="2" s="1"/>
  <c r="CY229" i="2"/>
  <c r="CY259" i="2" s="1"/>
  <c r="AO305" i="2"/>
  <c r="AO383" i="2" s="1"/>
  <c r="BS280" i="2"/>
  <c r="BS295" i="2" s="1"/>
  <c r="BS325" i="2" s="1"/>
  <c r="AA265" i="2"/>
  <c r="AA310" i="2" s="1"/>
  <c r="AA324" i="2"/>
  <c r="AA387" i="2" s="1"/>
  <c r="BS305" i="2"/>
  <c r="BS335" i="2" s="1"/>
  <c r="AN265" i="2"/>
  <c r="AN325" i="2" s="1"/>
  <c r="BE309" i="2"/>
  <c r="BE402" i="2" s="1"/>
  <c r="AJ265" i="2"/>
  <c r="AJ310" i="2" s="1"/>
  <c r="BD305" i="2"/>
  <c r="BD383" i="2" s="1"/>
  <c r="CI280" i="2"/>
  <c r="CI295" i="2" s="1"/>
  <c r="CI310" i="2" s="1"/>
  <c r="CH280" i="2"/>
  <c r="CH295" i="2" s="1"/>
  <c r="CH310" i="2" s="1"/>
  <c r="CH305" i="2"/>
  <c r="CH398" i="2" s="1"/>
  <c r="Y265" i="2"/>
  <c r="Y310" i="2" s="1"/>
  <c r="BE265" i="2"/>
  <c r="BE325" i="2" s="1"/>
  <c r="AY280" i="2"/>
  <c r="AY295" i="2" s="1"/>
  <c r="AY310" i="2" s="1"/>
  <c r="CI303" i="2"/>
  <c r="CI333" i="2" s="1"/>
  <c r="DM280" i="2"/>
  <c r="DM295" i="2" s="1"/>
  <c r="DM325" i="2" s="1"/>
  <c r="BC280" i="2"/>
  <c r="BC295" i="2" s="1"/>
  <c r="BC325" i="2" s="1"/>
  <c r="BT309" i="2"/>
  <c r="BT402" i="2" s="1"/>
  <c r="AO280" i="2"/>
  <c r="AO295" i="2" s="1"/>
  <c r="AO310" i="2" s="1"/>
  <c r="DM309" i="2"/>
  <c r="DM371" i="2" s="1"/>
  <c r="Z280" i="2"/>
  <c r="Z295" i="2" s="1"/>
  <c r="Z310" i="2" s="1"/>
  <c r="DG280" i="2"/>
  <c r="DG295" i="2" s="1"/>
  <c r="DG310" i="2" s="1"/>
  <c r="BR280" i="2"/>
  <c r="BR295" i="2" s="1"/>
  <c r="BR325" i="2" s="1"/>
  <c r="CC265" i="2"/>
  <c r="CC310" i="2" s="1"/>
  <c r="U280" i="2"/>
  <c r="U295" i="2" s="1"/>
  <c r="U325" i="2" s="1"/>
  <c r="DK319" i="2"/>
  <c r="DK382" i="2" s="1"/>
  <c r="Y319" i="2"/>
  <c r="Y366" i="2" s="1"/>
  <c r="AN304" i="2"/>
  <c r="AN366" i="2" s="1"/>
  <c r="BR319" i="2"/>
  <c r="BR397" i="2" s="1"/>
  <c r="AM304" i="2"/>
  <c r="AM366" i="2" s="1"/>
  <c r="CV222" i="2"/>
  <c r="CW222" i="2"/>
  <c r="CR222" i="2"/>
  <c r="CS222" i="2"/>
  <c r="CT222" i="2"/>
  <c r="CY222" i="2"/>
  <c r="CU222" i="2"/>
  <c r="CX222" i="2"/>
  <c r="BB319" i="2"/>
  <c r="BB397" i="2" s="1"/>
  <c r="BQ304" i="2"/>
  <c r="BQ366" i="2" s="1"/>
  <c r="X319" i="2"/>
  <c r="X382" i="2" s="1"/>
  <c r="CI322" i="2"/>
  <c r="CI337" i="2" s="1"/>
  <c r="DM307" i="2"/>
  <c r="DM385" i="2" s="1"/>
  <c r="CC319" i="2"/>
  <c r="CC382" i="2" s="1"/>
  <c r="CF319" i="2"/>
  <c r="CF382" i="2" s="1"/>
  <c r="BT307" i="2"/>
  <c r="BT337" i="2" s="1"/>
  <c r="BE322" i="2"/>
  <c r="BE337" i="2" s="1"/>
  <c r="AI325" i="2"/>
  <c r="AA307" i="2"/>
  <c r="AA400" i="2" s="1"/>
  <c r="AY319" i="2"/>
  <c r="AY382" i="2" s="1"/>
  <c r="U381" i="2"/>
  <c r="AY381" i="2"/>
  <c r="U319" i="2"/>
  <c r="U334" i="2" s="1"/>
  <c r="BN326" i="9"/>
  <c r="BN342" i="9" s="1"/>
  <c r="BN304" i="2"/>
  <c r="BN334" i="2" s="1"/>
  <c r="AJ304" i="2"/>
  <c r="AJ397" i="2" s="1"/>
  <c r="AJ333" i="2"/>
  <c r="DG319" i="2"/>
  <c r="DG334" i="2" s="1"/>
  <c r="AA323" i="2"/>
  <c r="AA338" i="2" s="1"/>
  <c r="BA324" i="9"/>
  <c r="BA340" i="9" s="1"/>
  <c r="AN305" i="2"/>
  <c r="AN383" i="2" s="1"/>
  <c r="DP307" i="9"/>
  <c r="DP339" i="9" s="1"/>
  <c r="BR309" i="2"/>
  <c r="BR387" i="2" s="1"/>
  <c r="U321" i="2"/>
  <c r="U384" i="2" s="1"/>
  <c r="AK326" i="9"/>
  <c r="AK375" i="9" s="1"/>
  <c r="BO324" i="9"/>
  <c r="BO406" i="9" s="1"/>
  <c r="AZ321" i="2"/>
  <c r="AZ368" i="2" s="1"/>
  <c r="AZ309" i="2"/>
  <c r="AZ371" i="2" s="1"/>
  <c r="BR320" i="2"/>
  <c r="BR367" i="2" s="1"/>
  <c r="Z309" i="2"/>
  <c r="Z387" i="2" s="1"/>
  <c r="CG330" i="9"/>
  <c r="CG346" i="9" s="1"/>
  <c r="T304" i="2"/>
  <c r="T334" i="2" s="1"/>
  <c r="DN309" i="9"/>
  <c r="DN341" i="9" s="1"/>
  <c r="AO318" i="2"/>
  <c r="AO333" i="2" s="1"/>
  <c r="AY308" i="2"/>
  <c r="AY401" i="2" s="1"/>
  <c r="CG326" i="9"/>
  <c r="CG375" i="9" s="1"/>
  <c r="Z323" i="9"/>
  <c r="Z372" i="9" s="1"/>
  <c r="BQ305" i="2"/>
  <c r="BQ383" i="2" s="1"/>
  <c r="CR312" i="9"/>
  <c r="CR344" i="9" s="1"/>
  <c r="BD324" i="2"/>
  <c r="BD339" i="2" s="1"/>
  <c r="Y309" i="2"/>
  <c r="Y387" i="2" s="1"/>
  <c r="AS308" i="9"/>
  <c r="AS340" i="9" s="1"/>
  <c r="DI324" i="2"/>
  <c r="DI339" i="2" s="1"/>
  <c r="AN324" i="2"/>
  <c r="AN339" i="2" s="1"/>
  <c r="AX321" i="2"/>
  <c r="AX384" i="2" s="1"/>
  <c r="CX310" i="9"/>
  <c r="CX375" i="9" s="1"/>
  <c r="DG305" i="2"/>
  <c r="DG383" i="2" s="1"/>
  <c r="BN333" i="2"/>
  <c r="DM304" i="2"/>
  <c r="DM334" i="2" s="1"/>
  <c r="AN321" i="2"/>
  <c r="AN399" i="2" s="1"/>
  <c r="CC333" i="2"/>
  <c r="BN306" i="2"/>
  <c r="BN321" i="2"/>
  <c r="CH323" i="2"/>
  <c r="CH370" i="2" s="1"/>
  <c r="T325" i="2"/>
  <c r="CG309" i="2"/>
  <c r="CG339" i="2" s="1"/>
  <c r="AY365" i="2"/>
  <c r="BD323" i="9"/>
  <c r="BD372" i="9" s="1"/>
  <c r="BD307" i="2"/>
  <c r="BD385" i="2" s="1"/>
  <c r="CH323" i="9"/>
  <c r="CH339" i="9" s="1"/>
  <c r="AR322" i="9"/>
  <c r="AR338" i="9" s="1"/>
  <c r="CE322" i="9"/>
  <c r="CE404" i="9" s="1"/>
  <c r="CH321" i="2"/>
  <c r="CH384" i="2" s="1"/>
  <c r="CD309" i="2"/>
  <c r="CD371" i="2" s="1"/>
  <c r="DG333" i="9"/>
  <c r="DG349" i="9" s="1"/>
  <c r="DI305" i="2"/>
  <c r="DI335" i="2" s="1"/>
  <c r="BN308" i="2"/>
  <c r="BN401" i="2" s="1"/>
  <c r="X305" i="2"/>
  <c r="X335" i="2" s="1"/>
  <c r="CL324" i="9"/>
  <c r="CL406" i="9" s="1"/>
  <c r="CH307" i="2"/>
  <c r="CH337" i="2" s="1"/>
  <c r="BY323" i="9"/>
  <c r="BY339" i="9" s="1"/>
  <c r="BB327" i="9"/>
  <c r="BB343" i="9" s="1"/>
  <c r="AM320" i="2"/>
  <c r="AM398" i="2" s="1"/>
  <c r="DF306" i="2"/>
  <c r="DF384" i="2" s="1"/>
  <c r="CD306" i="2"/>
  <c r="CD384" i="2" s="1"/>
  <c r="AY323" i="9"/>
  <c r="AY339" i="9" s="1"/>
  <c r="DH326" i="9"/>
  <c r="DH408" i="9" s="1"/>
  <c r="AI306" i="2"/>
  <c r="AI399" i="2" s="1"/>
  <c r="BC309" i="2"/>
  <c r="BC339" i="2" s="1"/>
  <c r="CU312" i="9"/>
  <c r="CU344" i="9" s="1"/>
  <c r="X143" i="9" s="1"/>
  <c r="AD324" i="9"/>
  <c r="AD406" i="9" s="1"/>
  <c r="BP328" i="9"/>
  <c r="BP410" i="9" s="1"/>
  <c r="X312" i="9"/>
  <c r="X344" i="9" s="1"/>
  <c r="DD322" i="9"/>
  <c r="DD404" i="9" s="1"/>
  <c r="CB319" i="2"/>
  <c r="CB382" i="2" s="1"/>
  <c r="W321" i="2"/>
  <c r="W368" i="2" s="1"/>
  <c r="BM325" i="2"/>
  <c r="AI309" i="2"/>
  <c r="AI371" i="2" s="1"/>
  <c r="BA306" i="9"/>
  <c r="BA338" i="9" s="1"/>
  <c r="BS306" i="2"/>
  <c r="BS384" i="2" s="1"/>
  <c r="W323" i="9"/>
  <c r="W339" i="9" s="1"/>
  <c r="AA323" i="9"/>
  <c r="AA339" i="9" s="1"/>
  <c r="CS308" i="9"/>
  <c r="CS406" i="9" s="1"/>
  <c r="BO307" i="2"/>
  <c r="BO337" i="2" s="1"/>
  <c r="DJ326" i="9"/>
  <c r="DJ375" i="9" s="1"/>
  <c r="CJ326" i="9"/>
  <c r="CJ375" i="9" s="1"/>
  <c r="BF326" i="9"/>
  <c r="BF408" i="9" s="1"/>
  <c r="Z312" i="9"/>
  <c r="Z344" i="9" s="1"/>
  <c r="CV322" i="9"/>
  <c r="CV338" i="9" s="1"/>
  <c r="Y138" i="9" s="1"/>
  <c r="AE306" i="9"/>
  <c r="AE404" i="9" s="1"/>
  <c r="DI319" i="2"/>
  <c r="DI334" i="2" s="1"/>
  <c r="DL313" i="9"/>
  <c r="DL411" i="9" s="1"/>
  <c r="DJ307" i="9"/>
  <c r="DJ405" i="9" s="1"/>
  <c r="CU325" i="9"/>
  <c r="CU341" i="9" s="1"/>
  <c r="BO319" i="2"/>
  <c r="BO382" i="2" s="1"/>
  <c r="DH316" i="9"/>
  <c r="DH414" i="9" s="1"/>
  <c r="CX323" i="9"/>
  <c r="CX339" i="9" s="1"/>
  <c r="AA139" i="9" s="1"/>
  <c r="BG325" i="9"/>
  <c r="BG407" i="9" s="1"/>
  <c r="AJ365" i="2"/>
  <c r="AJ381" i="2"/>
  <c r="BE323" i="9"/>
  <c r="BE405" i="9" s="1"/>
  <c r="BR306" i="2"/>
  <c r="BR336" i="2" s="1"/>
  <c r="DG322" i="2"/>
  <c r="DG385" i="2" s="1"/>
  <c r="BV325" i="9"/>
  <c r="BV407" i="9" s="1"/>
  <c r="DG306" i="2"/>
  <c r="DG336" i="2" s="1"/>
  <c r="U171" i="2" s="1"/>
  <c r="DH303" i="2"/>
  <c r="DH333" i="2" s="1"/>
  <c r="X331" i="9"/>
  <c r="X413" i="9" s="1"/>
  <c r="BJ323" i="9"/>
  <c r="BJ339" i="9" s="1"/>
  <c r="BS326" i="9"/>
  <c r="BS408" i="9" s="1"/>
  <c r="DR322" i="9"/>
  <c r="DR338" i="9" s="1"/>
  <c r="DF304" i="2"/>
  <c r="DF334" i="2" s="1"/>
  <c r="T154" i="2" s="1"/>
  <c r="CG322" i="2"/>
  <c r="CG385" i="2" s="1"/>
  <c r="CQ304" i="2"/>
  <c r="CQ382" i="2" s="1"/>
  <c r="BA321" i="2"/>
  <c r="BA399" i="2" s="1"/>
  <c r="CF313" i="9"/>
  <c r="CF378" i="9" s="1"/>
  <c r="AJ396" i="2"/>
  <c r="AM327" i="9"/>
  <c r="AM376" i="9" s="1"/>
  <c r="BC309" i="9"/>
  <c r="BC407" i="9" s="1"/>
  <c r="BN381" i="2"/>
  <c r="CJ309" i="9"/>
  <c r="CJ374" i="9" s="1"/>
  <c r="DG307" i="9"/>
  <c r="DG339" i="9" s="1"/>
  <c r="BN365" i="2"/>
  <c r="BO330" i="9"/>
  <c r="BO346" i="9" s="1"/>
  <c r="BN396" i="2"/>
  <c r="AY306" i="2"/>
  <c r="AY368" i="2" s="1"/>
  <c r="AM309" i="2"/>
  <c r="AM339" i="2" s="1"/>
  <c r="DI313" i="9"/>
  <c r="DI345" i="9" s="1"/>
  <c r="DL323" i="2"/>
  <c r="DL401" i="2" s="1"/>
  <c r="CR326" i="9"/>
  <c r="CR342" i="9" s="1"/>
  <c r="DH311" i="9"/>
  <c r="DH376" i="9" s="1"/>
  <c r="DH313" i="9"/>
  <c r="DH411" i="9" s="1"/>
  <c r="AQ310" i="9"/>
  <c r="AQ375" i="9" s="1"/>
  <c r="BN333" i="9"/>
  <c r="BN382" i="9" s="1"/>
  <c r="V311" i="9"/>
  <c r="V376" i="9" s="1"/>
  <c r="DJ322" i="2"/>
  <c r="DJ385" i="2" s="1"/>
  <c r="CS314" i="9"/>
  <c r="CS412" i="9" s="1"/>
  <c r="DA322" i="9"/>
  <c r="DA371" i="9" s="1"/>
  <c r="AZ316" i="9"/>
  <c r="AZ348" i="9" s="1"/>
  <c r="CG323" i="9"/>
  <c r="CG339" i="9" s="1"/>
  <c r="AB234" i="2"/>
  <c r="AB264" i="2" s="1"/>
  <c r="CG318" i="2"/>
  <c r="CG396" i="2" s="1"/>
  <c r="AZ313" i="9"/>
  <c r="AZ411" i="9" s="1"/>
  <c r="BO321" i="2"/>
  <c r="BO336" i="2" s="1"/>
  <c r="U326" i="9"/>
  <c r="U342" i="9" s="1"/>
  <c r="BO327" i="9"/>
  <c r="BO343" i="9" s="1"/>
  <c r="CC310" i="9"/>
  <c r="CC408" i="9" s="1"/>
  <c r="CV326" i="9"/>
  <c r="CV342" i="9" s="1"/>
  <c r="Y141" i="9" s="1"/>
  <c r="BN329" i="9"/>
  <c r="BN411" i="9" s="1"/>
  <c r="DN234" i="2"/>
  <c r="DN264" i="2" s="1"/>
  <c r="AP324" i="9"/>
  <c r="AP340" i="9" s="1"/>
  <c r="BC313" i="9"/>
  <c r="BC378" i="9" s="1"/>
  <c r="BU234" i="2"/>
  <c r="BU279" i="2" s="1"/>
  <c r="BU294" i="2" s="1"/>
  <c r="AQ234" i="2"/>
  <c r="AQ279" i="2" s="1"/>
  <c r="AQ294" i="2" s="1"/>
  <c r="DH306" i="9"/>
  <c r="DH338" i="9" s="1"/>
  <c r="DQ322" i="9"/>
  <c r="DQ404" i="9" s="1"/>
  <c r="DL319" i="2"/>
  <c r="DL366" i="2" s="1"/>
  <c r="BU326" i="9"/>
  <c r="BU408" i="9" s="1"/>
  <c r="U313" i="9"/>
  <c r="U378" i="9" s="1"/>
  <c r="BA326" i="9"/>
  <c r="BA408" i="9" s="1"/>
  <c r="CQ258" i="2"/>
  <c r="CQ303" i="2" s="1"/>
  <c r="DA323" i="9"/>
  <c r="DA339" i="9" s="1"/>
  <c r="AD139" i="9" s="1"/>
  <c r="W322" i="2"/>
  <c r="W400" i="2" s="1"/>
  <c r="CF310" i="9"/>
  <c r="CF408" i="9" s="1"/>
  <c r="Z329" i="9"/>
  <c r="Z345" i="9" s="1"/>
  <c r="CS325" i="9"/>
  <c r="CS341" i="9" s="1"/>
  <c r="CF309" i="2"/>
  <c r="CF387" i="2" s="1"/>
  <c r="U307" i="9"/>
  <c r="U372" i="9" s="1"/>
  <c r="AI319" i="2"/>
  <c r="AI397" i="2" s="1"/>
  <c r="V329" i="9"/>
  <c r="V411" i="9" s="1"/>
  <c r="DG322" i="9"/>
  <c r="DG371" i="9" s="1"/>
  <c r="CG313" i="9"/>
  <c r="CG345" i="9" s="1"/>
  <c r="Y311" i="9"/>
  <c r="Y343" i="9" s="1"/>
  <c r="AC200" i="2"/>
  <c r="BG230" i="2" s="1"/>
  <c r="BM321" i="2"/>
  <c r="BM384" i="2" s="1"/>
  <c r="AE308" i="9"/>
  <c r="AE340" i="9" s="1"/>
  <c r="DO218" i="2"/>
  <c r="AQ229" i="2"/>
  <c r="AQ259" i="2" s="1"/>
  <c r="BG215" i="2"/>
  <c r="Y305" i="2"/>
  <c r="Y335" i="2" s="1"/>
  <c r="CC328" i="9"/>
  <c r="CC344" i="9" s="1"/>
  <c r="DL323" i="9"/>
  <c r="DL405" i="9" s="1"/>
  <c r="BO313" i="9"/>
  <c r="BO378" i="9" s="1"/>
  <c r="X326" i="9"/>
  <c r="X342" i="9" s="1"/>
  <c r="AB326" i="9"/>
  <c r="AB408" i="9" s="1"/>
  <c r="DN229" i="2"/>
  <c r="DN259" i="2" s="1"/>
  <c r="AC215" i="2"/>
  <c r="AA304" i="2"/>
  <c r="AA382" i="2" s="1"/>
  <c r="BS309" i="2"/>
  <c r="BS371" i="2" s="1"/>
  <c r="CG321" i="2"/>
  <c r="CG384" i="2" s="1"/>
  <c r="W329" i="9"/>
  <c r="W345" i="9" s="1"/>
  <c r="AS306" i="9"/>
  <c r="AS404" i="9" s="1"/>
  <c r="BF229" i="2"/>
  <c r="BF259" i="2" s="1"/>
  <c r="DO215" i="2"/>
  <c r="CE308" i="9"/>
  <c r="CE406" i="9" s="1"/>
  <c r="BV215" i="2"/>
  <c r="BB324" i="9"/>
  <c r="BT324" i="9"/>
  <c r="BT373" i="9" s="1"/>
  <c r="BS323" i="9"/>
  <c r="BS339" i="9" s="1"/>
  <c r="Z308" i="9"/>
  <c r="Z340" i="9" s="1"/>
  <c r="CV323" i="9"/>
  <c r="CV405" i="9" s="1"/>
  <c r="DL321" i="2"/>
  <c r="DL336" i="2" s="1"/>
  <c r="AZ305" i="2"/>
  <c r="AZ383" i="2" s="1"/>
  <c r="V321" i="2"/>
  <c r="V336" i="2" s="1"/>
  <c r="BO308" i="2"/>
  <c r="BO401" i="2" s="1"/>
  <c r="BT319" i="2"/>
  <c r="BT382" i="2" s="1"/>
  <c r="CB325" i="2"/>
  <c r="DJ328" i="9"/>
  <c r="DJ344" i="9" s="1"/>
  <c r="AZ308" i="2"/>
  <c r="AZ401" i="2" s="1"/>
  <c r="U316" i="9"/>
  <c r="U381" i="9" s="1"/>
  <c r="U333" i="2"/>
  <c r="AJ324" i="2"/>
  <c r="AJ371" i="2" s="1"/>
  <c r="W332" i="9"/>
  <c r="W348" i="9" s="1"/>
  <c r="BO323" i="9"/>
  <c r="BQ311" i="9"/>
  <c r="BQ409" i="9" s="1"/>
  <c r="CL306" i="9"/>
  <c r="CL371" i="9" s="1"/>
  <c r="AX324" i="2"/>
  <c r="AX339" i="2" s="1"/>
  <c r="T324" i="2"/>
  <c r="T387" i="2" s="1"/>
  <c r="DK322" i="2"/>
  <c r="DK337" i="2" s="1"/>
  <c r="BP306" i="2"/>
  <c r="BP368" i="2" s="1"/>
  <c r="BO320" i="2"/>
  <c r="BO383" i="2" s="1"/>
  <c r="AK324" i="9"/>
  <c r="AK340" i="9" s="1"/>
  <c r="AJ308" i="2"/>
  <c r="AJ401" i="2" s="1"/>
  <c r="DP322" i="9"/>
  <c r="DP404" i="9" s="1"/>
  <c r="AC326" i="9"/>
  <c r="AC342" i="9" s="1"/>
  <c r="U365" i="2"/>
  <c r="Z322" i="9"/>
  <c r="Z404" i="9" s="1"/>
  <c r="CF307" i="9"/>
  <c r="CF405" i="9" s="1"/>
  <c r="BR303" i="2"/>
  <c r="BR381" i="2" s="1"/>
  <c r="AP309" i="9"/>
  <c r="AP407" i="9" s="1"/>
  <c r="AK309" i="2"/>
  <c r="BM304" i="2"/>
  <c r="BC321" i="2"/>
  <c r="BC399" i="2" s="1"/>
  <c r="CW307" i="9"/>
  <c r="CW372" i="9" s="1"/>
  <c r="CN306" i="9"/>
  <c r="CN371" i="9" s="1"/>
  <c r="U396" i="2"/>
  <c r="DH307" i="2"/>
  <c r="DH337" i="2" s="1"/>
  <c r="AY310" i="9"/>
  <c r="AY342" i="9" s="1"/>
  <c r="BR322" i="9"/>
  <c r="BR338" i="9" s="1"/>
  <c r="AI310" i="2"/>
  <c r="AM303" i="2"/>
  <c r="AM381" i="2" s="1"/>
  <c r="AY396" i="2"/>
  <c r="BD324" i="9"/>
  <c r="BD340" i="9" s="1"/>
  <c r="DG311" i="9"/>
  <c r="DG343" i="9" s="1"/>
  <c r="DH280" i="2"/>
  <c r="DH295" i="2" s="1"/>
  <c r="DH310" i="2" s="1"/>
  <c r="CQ307" i="2"/>
  <c r="CQ337" i="2" s="1"/>
  <c r="DJ323" i="2"/>
  <c r="DJ338" i="2" s="1"/>
  <c r="BW308" i="9"/>
  <c r="BW406" i="9" s="1"/>
  <c r="U305" i="2"/>
  <c r="U335" i="2" s="1"/>
  <c r="CT324" i="9"/>
  <c r="CT406" i="9" s="1"/>
  <c r="AY333" i="2"/>
  <c r="BB328" i="9"/>
  <c r="BB410" i="9" s="1"/>
  <c r="CB310" i="2"/>
  <c r="AY332" i="9"/>
  <c r="AY381" i="9" s="1"/>
  <c r="CG312" i="9"/>
  <c r="AK319" i="2"/>
  <c r="BU309" i="9"/>
  <c r="BU325" i="9"/>
  <c r="DF309" i="2"/>
  <c r="DF324" i="2"/>
  <c r="CE315" i="9"/>
  <c r="CE331" i="9"/>
  <c r="CR315" i="9"/>
  <c r="CR331" i="9"/>
  <c r="CE306" i="2"/>
  <c r="CE321" i="2"/>
  <c r="BQ309" i="2"/>
  <c r="BQ324" i="2"/>
  <c r="V305" i="2"/>
  <c r="V320" i="2"/>
  <c r="AG322" i="9"/>
  <c r="AG306" i="9"/>
  <c r="BX306" i="9"/>
  <c r="BX322" i="9"/>
  <c r="CU323" i="9"/>
  <c r="CU405" i="9" s="1"/>
  <c r="CE313" i="9"/>
  <c r="CE329" i="9"/>
  <c r="V317" i="9"/>
  <c r="V333" i="9"/>
  <c r="Z307" i="2"/>
  <c r="Z322" i="2"/>
  <c r="CK309" i="9"/>
  <c r="CK325" i="9"/>
  <c r="AZ308" i="9"/>
  <c r="AZ324" i="9"/>
  <c r="CX311" i="9"/>
  <c r="CX327" i="9"/>
  <c r="AY311" i="9"/>
  <c r="AY327" i="9"/>
  <c r="CI308" i="2"/>
  <c r="CI386" i="2" s="1"/>
  <c r="CG305" i="2"/>
  <c r="CG383" i="2" s="1"/>
  <c r="CC323" i="9"/>
  <c r="CC372" i="9" s="1"/>
  <c r="BA307" i="2"/>
  <c r="BA322" i="2"/>
  <c r="BC326" i="9"/>
  <c r="BC310" i="9"/>
  <c r="Y322" i="9"/>
  <c r="Y306" i="9"/>
  <c r="X314" i="9"/>
  <c r="X330" i="9"/>
  <c r="CD306" i="9"/>
  <c r="CD322" i="9"/>
  <c r="DK303" i="2"/>
  <c r="DK318" i="2"/>
  <c r="BD323" i="2"/>
  <c r="BD308" i="2"/>
  <c r="CC333" i="9"/>
  <c r="CC317" i="9"/>
  <c r="DH304" i="2"/>
  <c r="DH319" i="2"/>
  <c r="DR323" i="9"/>
  <c r="DR307" i="9"/>
  <c r="BS327" i="9"/>
  <c r="BS311" i="9"/>
  <c r="AJ334" i="9"/>
  <c r="AJ350" i="9" s="1"/>
  <c r="DK323" i="9"/>
  <c r="DK339" i="9" s="1"/>
  <c r="BB309" i="2"/>
  <c r="BB387" i="2" s="1"/>
  <c r="CD329" i="9"/>
  <c r="CD345" i="9" s="1"/>
  <c r="DI322" i="9"/>
  <c r="DI404" i="9" s="1"/>
  <c r="BH324" i="9"/>
  <c r="BH406" i="9" s="1"/>
  <c r="CX324" i="9"/>
  <c r="CX373" i="9" s="1"/>
  <c r="BM310" i="2"/>
  <c r="AY320" i="2"/>
  <c r="AY335" i="2" s="1"/>
  <c r="U306" i="9"/>
  <c r="U404" i="9" s="1"/>
  <c r="BR330" i="9"/>
  <c r="BR346" i="9" s="1"/>
  <c r="DM321" i="2"/>
  <c r="DM399" i="2" s="1"/>
  <c r="DG314" i="9"/>
  <c r="DG346" i="9" s="1"/>
  <c r="AK306" i="9"/>
  <c r="AK404" i="9" s="1"/>
  <c r="CR333" i="9"/>
  <c r="CR415" i="9" s="1"/>
  <c r="BN318" i="9"/>
  <c r="BN350" i="9" s="1"/>
  <c r="BR323" i="9"/>
  <c r="BR405" i="9" s="1"/>
  <c r="BR322" i="2"/>
  <c r="BR400" i="2" s="1"/>
  <c r="CV329" i="9"/>
  <c r="CV345" i="9" s="1"/>
  <c r="Y144" i="9" s="1"/>
  <c r="BS324" i="9"/>
  <c r="BS340" i="9" s="1"/>
  <c r="BK322" i="9"/>
  <c r="BK404" i="9" s="1"/>
  <c r="BN324" i="2"/>
  <c r="BN371" i="2" s="1"/>
  <c r="BN324" i="9"/>
  <c r="BN340" i="9" s="1"/>
  <c r="AO308" i="2"/>
  <c r="AO338" i="2" s="1"/>
  <c r="BA265" i="2"/>
  <c r="BA325" i="2" s="1"/>
  <c r="DF305" i="2"/>
  <c r="DF398" i="2" s="1"/>
  <c r="DO326" i="9"/>
  <c r="DO342" i="9" s="1"/>
  <c r="CN323" i="9"/>
  <c r="CN339" i="9" s="1"/>
  <c r="AK327" i="9"/>
  <c r="AK409" i="9" s="1"/>
  <c r="DL308" i="9"/>
  <c r="DL340" i="9" s="1"/>
  <c r="AZ330" i="9"/>
  <c r="AZ346" i="9" s="1"/>
  <c r="DN326" i="9"/>
  <c r="DN408" i="9" s="1"/>
  <c r="CR323" i="9"/>
  <c r="CR339" i="9" s="1"/>
  <c r="U139" i="9" s="1"/>
  <c r="AL328" i="9"/>
  <c r="AL344" i="9" s="1"/>
  <c r="AL309" i="9"/>
  <c r="AL407" i="9" s="1"/>
  <c r="DB307" i="9"/>
  <c r="DB372" i="9" s="1"/>
  <c r="BC305" i="2"/>
  <c r="BC335" i="2" s="1"/>
  <c r="X327" i="9"/>
  <c r="X376" i="9" s="1"/>
  <c r="DL306" i="9"/>
  <c r="DL404" i="9" s="1"/>
  <c r="AJ329" i="9"/>
  <c r="AJ411" i="9" s="1"/>
  <c r="AA321" i="2"/>
  <c r="AA368" i="2" s="1"/>
  <c r="CS317" i="9"/>
  <c r="CS349" i="9" s="1"/>
  <c r="V148" i="9" s="1"/>
  <c r="CG327" i="9"/>
  <c r="CG409" i="9" s="1"/>
  <c r="CC324" i="2"/>
  <c r="CC371" i="2" s="1"/>
  <c r="CX322" i="9"/>
  <c r="CX404" i="9" s="1"/>
  <c r="CU310" i="9"/>
  <c r="CU408" i="9" s="1"/>
  <c r="DH321" i="2"/>
  <c r="DH368" i="2" s="1"/>
  <c r="DH308" i="2"/>
  <c r="DH338" i="2" s="1"/>
  <c r="AN314" i="9"/>
  <c r="AN346" i="9" s="1"/>
  <c r="CY308" i="9"/>
  <c r="CY406" i="9" s="1"/>
  <c r="AO304" i="2"/>
  <c r="AO382" i="2" s="1"/>
  <c r="BB323" i="9"/>
  <c r="BB339" i="9" s="1"/>
  <c r="DG381" i="2"/>
  <c r="BP314" i="9"/>
  <c r="AN324" i="9"/>
  <c r="BA329" i="9"/>
  <c r="BA345" i="9" s="1"/>
  <c r="BN328" i="9"/>
  <c r="BN344" i="9" s="1"/>
  <c r="DP308" i="9"/>
  <c r="DP406" i="9" s="1"/>
  <c r="DS322" i="9"/>
  <c r="DS404" i="9" s="1"/>
  <c r="DM307" i="9"/>
  <c r="DM372" i="9" s="1"/>
  <c r="CH322" i="9"/>
  <c r="CH338" i="9" s="1"/>
  <c r="DI308" i="9"/>
  <c r="DI373" i="9" s="1"/>
  <c r="AA327" i="9"/>
  <c r="AA343" i="9" s="1"/>
  <c r="AZ319" i="2"/>
  <c r="AZ382" i="2" s="1"/>
  <c r="AZ307" i="2"/>
  <c r="AZ385" i="2" s="1"/>
  <c r="BC307" i="9"/>
  <c r="BC405" i="9" s="1"/>
  <c r="W328" i="9"/>
  <c r="W410" i="9" s="1"/>
  <c r="U327" i="9"/>
  <c r="U409" i="9" s="1"/>
  <c r="DH333" i="9"/>
  <c r="DH349" i="9" s="1"/>
  <c r="BA328" i="9"/>
  <c r="BA344" i="9" s="1"/>
  <c r="CD331" i="9"/>
  <c r="CD413" i="9" s="1"/>
  <c r="DJ309" i="2"/>
  <c r="DJ339" i="2" s="1"/>
  <c r="X159" i="2" s="1"/>
  <c r="DF323" i="2"/>
  <c r="DF386" i="2" s="1"/>
  <c r="AR325" i="9"/>
  <c r="AR374" i="9" s="1"/>
  <c r="BE321" i="2"/>
  <c r="BE368" i="2" s="1"/>
  <c r="AY333" i="9"/>
  <c r="AY382" i="9" s="1"/>
  <c r="DN276" i="2"/>
  <c r="DN291" i="2" s="1"/>
  <c r="V324" i="2"/>
  <c r="V309" i="2"/>
  <c r="CS306" i="9"/>
  <c r="CS371" i="9" s="1"/>
  <c r="DC322" i="9"/>
  <c r="DC404" i="9" s="1"/>
  <c r="DI311" i="9"/>
  <c r="DI343" i="9" s="1"/>
  <c r="CC305" i="2"/>
  <c r="CC335" i="2" s="1"/>
  <c r="X325" i="9"/>
  <c r="X341" i="9" s="1"/>
  <c r="CH324" i="9"/>
  <c r="CH373" i="9" s="1"/>
  <c r="DJ327" i="9"/>
  <c r="DJ409" i="9" s="1"/>
  <c r="AZ328" i="9"/>
  <c r="AZ344" i="9" s="1"/>
  <c r="BV322" i="9"/>
  <c r="BV404" i="9" s="1"/>
  <c r="T310" i="2"/>
  <c r="CD311" i="9"/>
  <c r="CD376" i="9" s="1"/>
  <c r="W304" i="2"/>
  <c r="W334" i="2" s="1"/>
  <c r="CD318" i="2"/>
  <c r="CD333" i="2" s="1"/>
  <c r="AA309" i="9"/>
  <c r="AA341" i="9" s="1"/>
  <c r="BS308" i="2"/>
  <c r="BS386" i="2" s="1"/>
  <c r="DL307" i="2"/>
  <c r="DL385" i="2" s="1"/>
  <c r="CF318" i="2"/>
  <c r="CF381" i="2" s="1"/>
  <c r="CE310" i="9"/>
  <c r="CE342" i="9" s="1"/>
  <c r="AB325" i="9"/>
  <c r="AB374" i="9" s="1"/>
  <c r="CV330" i="9"/>
  <c r="CV379" i="9" s="1"/>
  <c r="DK326" i="9"/>
  <c r="DK342" i="9" s="1"/>
  <c r="AK322" i="2"/>
  <c r="AK385" i="2" s="1"/>
  <c r="T308" i="2"/>
  <c r="T386" i="2" s="1"/>
  <c r="AK308" i="2"/>
  <c r="AK386" i="2" s="1"/>
  <c r="AJ332" i="9"/>
  <c r="AJ348" i="9" s="1"/>
  <c r="CL323" i="9"/>
  <c r="CL405" i="9" s="1"/>
  <c r="Z303" i="2"/>
  <c r="Z365" i="2" s="1"/>
  <c r="CC313" i="9"/>
  <c r="CC411" i="9" s="1"/>
  <c r="DN327" i="9"/>
  <c r="DN409" i="9" s="1"/>
  <c r="DL311" i="9"/>
  <c r="DL376" i="9" s="1"/>
  <c r="BN320" i="2"/>
  <c r="BN367" i="2" s="1"/>
  <c r="CE323" i="9"/>
  <c r="CE405" i="9" s="1"/>
  <c r="CC321" i="2"/>
  <c r="CC384" i="2" s="1"/>
  <c r="DH309" i="9"/>
  <c r="DH374" i="9" s="1"/>
  <c r="Y312" i="9"/>
  <c r="Y344" i="9" s="1"/>
  <c r="CR381" i="2"/>
  <c r="BP330" i="9"/>
  <c r="BB321" i="2"/>
  <c r="BB384" i="2" s="1"/>
  <c r="AY315" i="9"/>
  <c r="DH324" i="2"/>
  <c r="DH387" i="2" s="1"/>
  <c r="DJ322" i="9"/>
  <c r="DJ338" i="9" s="1"/>
  <c r="DK321" i="2"/>
  <c r="DK384" i="2" s="1"/>
  <c r="AQ323" i="9"/>
  <c r="CW327" i="9"/>
  <c r="CW343" i="9" s="1"/>
  <c r="Z142" i="9" s="1"/>
  <c r="W331" i="9"/>
  <c r="W347" i="9" s="1"/>
  <c r="BZ322" i="9"/>
  <c r="BZ404" i="9" s="1"/>
  <c r="BU324" i="9"/>
  <c r="BU340" i="9" s="1"/>
  <c r="CC327" i="9"/>
  <c r="CC343" i="9" s="1"/>
  <c r="DH305" i="2"/>
  <c r="DH335" i="2" s="1"/>
  <c r="CF325" i="9"/>
  <c r="CF341" i="9" s="1"/>
  <c r="AP322" i="9"/>
  <c r="AP338" i="9" s="1"/>
  <c r="AD189" i="2"/>
  <c r="AD204" i="2" s="1"/>
  <c r="X308" i="9"/>
  <c r="DK323" i="2"/>
  <c r="DK386" i="2" s="1"/>
  <c r="CI305" i="2"/>
  <c r="CI335" i="2" s="1"/>
  <c r="CQ305" i="2"/>
  <c r="CQ383" i="2" s="1"/>
  <c r="V330" i="9"/>
  <c r="V346" i="9" s="1"/>
  <c r="CW322" i="9"/>
  <c r="CW404" i="9" s="1"/>
  <c r="CR332" i="9"/>
  <c r="CR414" i="9" s="1"/>
  <c r="CK306" i="9"/>
  <c r="CK338" i="9" s="1"/>
  <c r="U330" i="9"/>
  <c r="U346" i="9" s="1"/>
  <c r="DJ280" i="2"/>
  <c r="DJ295" i="2" s="1"/>
  <c r="DJ325" i="2" s="1"/>
  <c r="V325" i="9"/>
  <c r="V407" i="9" s="1"/>
  <c r="DH324" i="9"/>
  <c r="DH373" i="9" s="1"/>
  <c r="BJ322" i="9"/>
  <c r="BJ404" i="9" s="1"/>
  <c r="DL303" i="2"/>
  <c r="DL365" i="2" s="1"/>
  <c r="CI326" i="9"/>
  <c r="CI408" i="9" s="1"/>
  <c r="CU329" i="9"/>
  <c r="CU411" i="9" s="1"/>
  <c r="AL306" i="9"/>
  <c r="AL338" i="9" s="1"/>
  <c r="DF273" i="2"/>
  <c r="DF288" i="2" s="1"/>
  <c r="DF318" i="2" s="1"/>
  <c r="CF305" i="2"/>
  <c r="DG324" i="2"/>
  <c r="DG387" i="2" s="1"/>
  <c r="CM307" i="9"/>
  <c r="CM339" i="9" s="1"/>
  <c r="DL324" i="2"/>
  <c r="DL371" i="2" s="1"/>
  <c r="DG254" i="2"/>
  <c r="DG222" i="2"/>
  <c r="CK221" i="2"/>
  <c r="CZ221" i="2"/>
  <c r="CH222" i="2"/>
  <c r="DL222" i="2"/>
  <c r="CM251" i="2"/>
  <c r="DB251" i="2"/>
  <c r="CM243" i="2"/>
  <c r="DB243" i="2"/>
  <c r="BV218" i="2"/>
  <c r="CZ218" i="2"/>
  <c r="CK218" i="2"/>
  <c r="CJ229" i="2"/>
  <c r="CJ259" i="2" s="1"/>
  <c r="CI321" i="2"/>
  <c r="CI384" i="2" s="1"/>
  <c r="AL315" i="9"/>
  <c r="AL413" i="9" s="1"/>
  <c r="CZ254" i="2"/>
  <c r="CK254" i="2"/>
  <c r="DI254" i="2"/>
  <c r="CJ232" i="2"/>
  <c r="CJ262" i="2" s="1"/>
  <c r="CZ222" i="2"/>
  <c r="CK222" i="2"/>
  <c r="CJ222" i="2"/>
  <c r="DH236" i="2"/>
  <c r="DH266" i="2" s="1"/>
  <c r="DO216" i="2"/>
  <c r="CZ216" i="2"/>
  <c r="CK216" i="2"/>
  <c r="CR333" i="2"/>
  <c r="CR396" i="2"/>
  <c r="CR365" i="2"/>
  <c r="CI222" i="2"/>
  <c r="CJ254" i="2"/>
  <c r="DL254" i="2"/>
  <c r="CH254" i="2"/>
  <c r="CI236" i="2"/>
  <c r="CI266" i="2" s="1"/>
  <c r="CJ228" i="2"/>
  <c r="CJ258" i="2" s="1"/>
  <c r="AC218" i="2"/>
  <c r="DJ236" i="2"/>
  <c r="DJ281" i="2" s="1"/>
  <c r="DJ296" i="2" s="1"/>
  <c r="CZ220" i="2"/>
  <c r="CK220" i="2"/>
  <c r="CM252" i="2"/>
  <c r="DB252" i="2"/>
  <c r="BE304" i="2"/>
  <c r="BE382" i="2" s="1"/>
  <c r="DI280" i="2"/>
  <c r="DI295" i="2" s="1"/>
  <c r="DI310" i="2" s="1"/>
  <c r="CH304" i="2"/>
  <c r="CH319" i="2"/>
  <c r="CG323" i="2"/>
  <c r="CG386" i="2" s="1"/>
  <c r="DI236" i="2"/>
  <c r="DI266" i="2" s="1"/>
  <c r="CI254" i="2"/>
  <c r="DF236" i="2"/>
  <c r="DF281" i="2" s="1"/>
  <c r="DF296" i="2" s="1"/>
  <c r="CQ236" i="2"/>
  <c r="CQ281" i="2" s="1"/>
  <c r="CQ296" i="2" s="1"/>
  <c r="CJ235" i="2"/>
  <c r="CJ280" i="2" s="1"/>
  <c r="CJ295" i="2" s="1"/>
  <c r="CG236" i="2"/>
  <c r="CG266" i="2" s="1"/>
  <c r="DK236" i="2"/>
  <c r="DK266" i="2" s="1"/>
  <c r="DB246" i="2"/>
  <c r="CM246" i="2"/>
  <c r="CM250" i="2"/>
  <c r="DB250" i="2"/>
  <c r="CK213" i="2"/>
  <c r="CZ213" i="2"/>
  <c r="DF325" i="2"/>
  <c r="DF310" i="2"/>
  <c r="CJ266" i="2"/>
  <c r="CJ281" i="2"/>
  <c r="CJ296" i="2" s="1"/>
  <c r="CQ254" i="2"/>
  <c r="DF254" i="2"/>
  <c r="CJ233" i="2"/>
  <c r="CJ263" i="2" s="1"/>
  <c r="DG236" i="2"/>
  <c r="DG281" i="2" s="1"/>
  <c r="DG296" i="2" s="1"/>
  <c r="DB249" i="2"/>
  <c r="CM249" i="2"/>
  <c r="CM248" i="2"/>
  <c r="DB248" i="2"/>
  <c r="DL236" i="2"/>
  <c r="DL266" i="2" s="1"/>
  <c r="CH236" i="2"/>
  <c r="CH266" i="2" s="1"/>
  <c r="CZ219" i="2"/>
  <c r="CK219" i="2"/>
  <c r="DF222" i="2"/>
  <c r="CQ222" i="2"/>
  <c r="AC214" i="2"/>
  <c r="CK214" i="2"/>
  <c r="CZ214" i="2"/>
  <c r="CK215" i="2"/>
  <c r="CZ215" i="2"/>
  <c r="CJ261" i="2"/>
  <c r="CJ276" i="2"/>
  <c r="CJ291" i="2" s="1"/>
  <c r="CH309" i="2"/>
  <c r="CH324" i="2"/>
  <c r="DI321" i="2"/>
  <c r="DI384" i="2" s="1"/>
  <c r="DJ321" i="2"/>
  <c r="DJ384" i="2" s="1"/>
  <c r="DJ320" i="2"/>
  <c r="DJ383" i="2" s="1"/>
  <c r="DJ318" i="2"/>
  <c r="DJ381" i="2" s="1"/>
  <c r="DG323" i="2"/>
  <c r="DG386" i="2" s="1"/>
  <c r="DF322" i="2"/>
  <c r="DF385" i="2" s="1"/>
  <c r="AK320" i="2"/>
  <c r="AK383" i="2" s="1"/>
  <c r="U334" i="9"/>
  <c r="U416" i="9" s="1"/>
  <c r="CG254" i="2"/>
  <c r="DK254" i="2"/>
  <c r="CK231" i="2"/>
  <c r="CZ231" i="2"/>
  <c r="DJ222" i="2"/>
  <c r="DB245" i="2"/>
  <c r="CM245" i="2"/>
  <c r="CJ230" i="2"/>
  <c r="CJ275" i="2" s="1"/>
  <c r="CJ290" i="2" s="1"/>
  <c r="BS322" i="2"/>
  <c r="BS307" i="2"/>
  <c r="CQ306" i="2"/>
  <c r="CQ321" i="2"/>
  <c r="DG333" i="2"/>
  <c r="U153" i="2" s="1"/>
  <c r="DG365" i="2"/>
  <c r="DG396" i="2"/>
  <c r="BE327" i="9"/>
  <c r="BE376" i="9" s="1"/>
  <c r="AL322" i="2"/>
  <c r="AL385" i="2" s="1"/>
  <c r="BN330" i="9"/>
  <c r="BN346" i="9" s="1"/>
  <c r="V322" i="9"/>
  <c r="V404" i="9" s="1"/>
  <c r="AY328" i="9"/>
  <c r="AY344" i="9" s="1"/>
  <c r="DJ254" i="2"/>
  <c r="DI222" i="2"/>
  <c r="CM254" i="2"/>
  <c r="DB254" i="2"/>
  <c r="DB253" i="2"/>
  <c r="CM253" i="2"/>
  <c r="DB244" i="2"/>
  <c r="CM244" i="2"/>
  <c r="DH222" i="2"/>
  <c r="CJ234" i="2"/>
  <c r="CJ264" i="2" s="1"/>
  <c r="CQ324" i="2"/>
  <c r="CQ387" i="2" s="1"/>
  <c r="CQ323" i="2"/>
  <c r="CQ386" i="2" s="1"/>
  <c r="DI323" i="2"/>
  <c r="DI386" i="2" s="1"/>
  <c r="CH303" i="2"/>
  <c r="DI322" i="2"/>
  <c r="DI385" i="2" s="1"/>
  <c r="CI319" i="2"/>
  <c r="CI382" i="2" s="1"/>
  <c r="DH254" i="2"/>
  <c r="CG222" i="2"/>
  <c r="DK222" i="2"/>
  <c r="AB229" i="2"/>
  <c r="CK217" i="2"/>
  <c r="CZ217" i="2"/>
  <c r="CM247" i="2"/>
  <c r="DB247" i="2"/>
  <c r="CR334" i="2"/>
  <c r="CQ325" i="2"/>
  <c r="CQ310" i="2"/>
  <c r="AC199" i="2"/>
  <c r="BG229" i="2" s="1"/>
  <c r="BF306" i="9"/>
  <c r="BF404" i="9" s="1"/>
  <c r="DM326" i="9"/>
  <c r="DM342" i="9" s="1"/>
  <c r="BG214" i="2"/>
  <c r="DI330" i="9"/>
  <c r="Z319" i="2"/>
  <c r="Z366" i="2" s="1"/>
  <c r="AB308" i="9"/>
  <c r="AB340" i="9" s="1"/>
  <c r="CF327" i="9"/>
  <c r="CF376" i="9" s="1"/>
  <c r="BV214" i="2"/>
  <c r="BY306" i="9"/>
  <c r="BY404" i="9" s="1"/>
  <c r="BG218" i="2"/>
  <c r="V304" i="2"/>
  <c r="V319" i="2"/>
  <c r="AJ325" i="9"/>
  <c r="AJ407" i="9" s="1"/>
  <c r="X324" i="9"/>
  <c r="BB313" i="9"/>
  <c r="BB378" i="9" s="1"/>
  <c r="AC203" i="2"/>
  <c r="DO233" i="2" s="1"/>
  <c r="AB307" i="9"/>
  <c r="BA323" i="9"/>
  <c r="BA405" i="9" s="1"/>
  <c r="AL320" i="2"/>
  <c r="U308" i="2"/>
  <c r="Z326" i="9"/>
  <c r="AN308" i="9"/>
  <c r="BW323" i="9"/>
  <c r="BW405" i="9" s="1"/>
  <c r="CC309" i="9"/>
  <c r="BE320" i="2"/>
  <c r="CS312" i="9"/>
  <c r="CK307" i="9"/>
  <c r="CE323" i="2"/>
  <c r="CH312" i="9"/>
  <c r="CR306" i="9"/>
  <c r="AI320" i="2"/>
  <c r="AX305" i="2"/>
  <c r="CB273" i="2"/>
  <c r="CB288" i="2" s="1"/>
  <c r="CB303" i="2" s="1"/>
  <c r="BC318" i="2"/>
  <c r="BC381" i="2" s="1"/>
  <c r="BC330" i="9"/>
  <c r="BC346" i="9" s="1"/>
  <c r="AF322" i="9"/>
  <c r="AF338" i="9" s="1"/>
  <c r="BO325" i="9"/>
  <c r="BO341" i="9" s="1"/>
  <c r="AC216" i="2"/>
  <c r="AJ323" i="9"/>
  <c r="AJ405" i="9" s="1"/>
  <c r="AJ308" i="9"/>
  <c r="AJ340" i="9" s="1"/>
  <c r="DK329" i="9"/>
  <c r="DK345" i="9" s="1"/>
  <c r="DB322" i="9"/>
  <c r="DB371" i="9" s="1"/>
  <c r="AL313" i="9"/>
  <c r="AL345" i="9" s="1"/>
  <c r="BP322" i="9"/>
  <c r="BP404" i="9" s="1"/>
  <c r="BC322" i="9"/>
  <c r="BC371" i="9" s="1"/>
  <c r="DH330" i="9"/>
  <c r="DH412" i="9" s="1"/>
  <c r="AN303" i="2"/>
  <c r="AN396" i="2" s="1"/>
  <c r="CT309" i="9"/>
  <c r="CT341" i="9" s="1"/>
  <c r="CF330" i="9"/>
  <c r="CF412" i="9" s="1"/>
  <c r="AM324" i="9"/>
  <c r="AM406" i="9" s="1"/>
  <c r="AR216" i="2"/>
  <c r="DI314" i="9"/>
  <c r="Y323" i="9"/>
  <c r="Y372" i="9" s="1"/>
  <c r="BD306" i="2"/>
  <c r="BD336" i="2" s="1"/>
  <c r="CR329" i="9"/>
  <c r="CR345" i="9" s="1"/>
  <c r="CU327" i="9"/>
  <c r="CU409" i="9" s="1"/>
  <c r="DK325" i="9"/>
  <c r="DK407" i="9" s="1"/>
  <c r="AO322" i="9"/>
  <c r="AO404" i="9" s="1"/>
  <c r="CD325" i="9"/>
  <c r="CD407" i="9" s="1"/>
  <c r="AN328" i="9"/>
  <c r="AN410" i="9" s="1"/>
  <c r="CT310" i="9"/>
  <c r="CT342" i="9" s="1"/>
  <c r="W141" i="9" s="1"/>
  <c r="BV216" i="2"/>
  <c r="AK303" i="2"/>
  <c r="CK323" i="9"/>
  <c r="DK314" i="9"/>
  <c r="DK412" i="9" s="1"/>
  <c r="CR330" i="9"/>
  <c r="CR379" i="9" s="1"/>
  <c r="CK310" i="9"/>
  <c r="CK342" i="9" s="1"/>
  <c r="CC365" i="2"/>
  <c r="CY326" i="9"/>
  <c r="CY408" i="9" s="1"/>
  <c r="AI308" i="2"/>
  <c r="AI338" i="2" s="1"/>
  <c r="AM315" i="9"/>
  <c r="AM413" i="9" s="1"/>
  <c r="AB323" i="9"/>
  <c r="BD322" i="9"/>
  <c r="BD338" i="9" s="1"/>
  <c r="AR214" i="2"/>
  <c r="CC308" i="2"/>
  <c r="CC370" i="2" s="1"/>
  <c r="AY331" i="9"/>
  <c r="CC381" i="2"/>
  <c r="DG334" i="9"/>
  <c r="DG416" i="9" s="1"/>
  <c r="DO322" i="9"/>
  <c r="DO338" i="9" s="1"/>
  <c r="CC396" i="2"/>
  <c r="CV327" i="9"/>
  <c r="CV343" i="9" s="1"/>
  <c r="Y142" i="9" s="1"/>
  <c r="AL324" i="9"/>
  <c r="AL340" i="9" s="1"/>
  <c r="BU276" i="2"/>
  <c r="BU291" i="2" s="1"/>
  <c r="CZ322" i="9"/>
  <c r="CZ404" i="9" s="1"/>
  <c r="AD322" i="9"/>
  <c r="AD371" i="9" s="1"/>
  <c r="CO322" i="9"/>
  <c r="CO338" i="9" s="1"/>
  <c r="DA324" i="9"/>
  <c r="DA340" i="9" s="1"/>
  <c r="AD140" i="9" s="1"/>
  <c r="DJ325" i="9"/>
  <c r="DJ374" i="9" s="1"/>
  <c r="DM308" i="9"/>
  <c r="DM406" i="9" s="1"/>
  <c r="CE309" i="2"/>
  <c r="CE402" i="2" s="1"/>
  <c r="BQ326" i="9"/>
  <c r="BQ342" i="9" s="1"/>
  <c r="AN327" i="9"/>
  <c r="AN343" i="9" s="1"/>
  <c r="CV312" i="9"/>
  <c r="CV344" i="9" s="1"/>
  <c r="Y143" i="9" s="1"/>
  <c r="BQ313" i="9"/>
  <c r="BQ411" i="9" s="1"/>
  <c r="BF230" i="2"/>
  <c r="BF260" i="2" s="1"/>
  <c r="BG216" i="2"/>
  <c r="AB230" i="2"/>
  <c r="AB260" i="2" s="1"/>
  <c r="AK306" i="2"/>
  <c r="AK321" i="2"/>
  <c r="Y321" i="2"/>
  <c r="Y384" i="2" s="1"/>
  <c r="AJ320" i="2"/>
  <c r="AJ367" i="2" s="1"/>
  <c r="BR325" i="9"/>
  <c r="BR407" i="9" s="1"/>
  <c r="V332" i="9"/>
  <c r="V381" i="9" s="1"/>
  <c r="BS304" i="2"/>
  <c r="BS334" i="2" s="1"/>
  <c r="U333" i="9"/>
  <c r="U349" i="9" s="1"/>
  <c r="CD308" i="9"/>
  <c r="CD373" i="9" s="1"/>
  <c r="DJ329" i="9"/>
  <c r="DJ345" i="9" s="1"/>
  <c r="AO324" i="9"/>
  <c r="AO340" i="9" s="1"/>
  <c r="CI311" i="9"/>
  <c r="CI409" i="9" s="1"/>
  <c r="BU230" i="2"/>
  <c r="BU260" i="2" s="1"/>
  <c r="BO307" i="9"/>
  <c r="AX320" i="2"/>
  <c r="CT323" i="9"/>
  <c r="CT372" i="9" s="1"/>
  <c r="AP327" i="9"/>
  <c r="AP343" i="9" s="1"/>
  <c r="DL325" i="9"/>
  <c r="DL374" i="9" s="1"/>
  <c r="CW324" i="9"/>
  <c r="CW373" i="9" s="1"/>
  <c r="DC323" i="9"/>
  <c r="DC339" i="9" s="1"/>
  <c r="AF139" i="9" s="1"/>
  <c r="AQ230" i="2"/>
  <c r="AQ260" i="2" s="1"/>
  <c r="AD309" i="9"/>
  <c r="AD374" i="9" s="1"/>
  <c r="DM305" i="2"/>
  <c r="DM383" i="2" s="1"/>
  <c r="U324" i="2"/>
  <c r="U339" i="2" s="1"/>
  <c r="BQ328" i="9"/>
  <c r="BQ410" i="9" s="1"/>
  <c r="CF328" i="9"/>
  <c r="CF344" i="9" s="1"/>
  <c r="AI305" i="2"/>
  <c r="AQ266" i="2"/>
  <c r="AU323" i="9"/>
  <c r="AU405" i="9" s="1"/>
  <c r="CZ325" i="9"/>
  <c r="CZ407" i="9" s="1"/>
  <c r="DG378" i="9"/>
  <c r="AY329" i="9"/>
  <c r="AY345" i="9" s="1"/>
  <c r="BU322" i="9"/>
  <c r="BU338" i="9" s="1"/>
  <c r="AN322" i="9"/>
  <c r="AN371" i="9" s="1"/>
  <c r="AM330" i="9"/>
  <c r="AM379" i="9" s="1"/>
  <c r="BP280" i="2"/>
  <c r="BP295" i="2" s="1"/>
  <c r="BP325" i="2" s="1"/>
  <c r="AA322" i="9"/>
  <c r="AA371" i="9" s="1"/>
  <c r="CT329" i="9"/>
  <c r="CT345" i="9" s="1"/>
  <c r="W144" i="9" s="1"/>
  <c r="BA331" i="9"/>
  <c r="BA380" i="9" s="1"/>
  <c r="AJ326" i="9"/>
  <c r="AJ342" i="9" s="1"/>
  <c r="DG411" i="9"/>
  <c r="BB303" i="2"/>
  <c r="BB333" i="2" s="1"/>
  <c r="CE312" i="9"/>
  <c r="CE410" i="9" s="1"/>
  <c r="AQ324" i="9"/>
  <c r="AQ340" i="9" s="1"/>
  <c r="AQ325" i="9"/>
  <c r="AQ407" i="9" s="1"/>
  <c r="Y324" i="9"/>
  <c r="Y406" i="9" s="1"/>
  <c r="CS316" i="9"/>
  <c r="CS381" i="9" s="1"/>
  <c r="BM305" i="2"/>
  <c r="BM335" i="2" s="1"/>
  <c r="AM306" i="9"/>
  <c r="AM404" i="9" s="1"/>
  <c r="DN230" i="2"/>
  <c r="DN260" i="2" s="1"/>
  <c r="BF276" i="2"/>
  <c r="BF291" i="2" s="1"/>
  <c r="AS69" i="2"/>
  <c r="CZ326" i="9"/>
  <c r="CZ342" i="9" s="1"/>
  <c r="AC141" i="9" s="1"/>
  <c r="CU331" i="9"/>
  <c r="CU413" i="9" s="1"/>
  <c r="AQ307" i="9"/>
  <c r="AR307" i="9"/>
  <c r="DQ307" i="9"/>
  <c r="AK307" i="9"/>
  <c r="T320" i="2"/>
  <c r="CT327" i="9"/>
  <c r="CT376" i="9" s="1"/>
  <c r="BN327" i="9"/>
  <c r="BN343" i="9" s="1"/>
  <c r="BF308" i="9"/>
  <c r="BF340" i="9" s="1"/>
  <c r="Z310" i="9"/>
  <c r="BQ308" i="9"/>
  <c r="CE330" i="9"/>
  <c r="BQ324" i="9"/>
  <c r="BB265" i="2"/>
  <c r="BB325" i="2" s="1"/>
  <c r="CW309" i="9"/>
  <c r="AO310" i="9"/>
  <c r="CC306" i="9"/>
  <c r="AS68" i="2"/>
  <c r="CF306" i="9"/>
  <c r="CF338" i="9" s="1"/>
  <c r="Y117" i="2"/>
  <c r="DI325" i="9"/>
  <c r="DI407" i="9" s="1"/>
  <c r="BB308" i="9"/>
  <c r="BG310" i="9"/>
  <c r="BS312" i="9"/>
  <c r="T117" i="2"/>
  <c r="BI322" i="9"/>
  <c r="BI404" i="9" s="1"/>
  <c r="BD309" i="9"/>
  <c r="BD407" i="9" s="1"/>
  <c r="CV325" i="9"/>
  <c r="CV407" i="9" s="1"/>
  <c r="CC325" i="9"/>
  <c r="AK280" i="2"/>
  <c r="AK295" i="2" s="1"/>
  <c r="AK325" i="2" s="1"/>
  <c r="DN261" i="2"/>
  <c r="BS328" i="9"/>
  <c r="BI307" i="9"/>
  <c r="DI323" i="9"/>
  <c r="DI405" i="9" s="1"/>
  <c r="DM306" i="9"/>
  <c r="DM338" i="9" s="1"/>
  <c r="CC315" i="9"/>
  <c r="CC347" i="9" s="1"/>
  <c r="BN323" i="9"/>
  <c r="BN405" i="9" s="1"/>
  <c r="BN332" i="9"/>
  <c r="BN348" i="9" s="1"/>
  <c r="CR322" i="9"/>
  <c r="AZ325" i="9"/>
  <c r="AZ407" i="9" s="1"/>
  <c r="DG324" i="9"/>
  <c r="DG373" i="9" s="1"/>
  <c r="AS64" i="2"/>
  <c r="CG328" i="9"/>
  <c r="CH309" i="9"/>
  <c r="AO309" i="9"/>
  <c r="CF322" i="2"/>
  <c r="AU322" i="9"/>
  <c r="AU404" i="9" s="1"/>
  <c r="CC316" i="9"/>
  <c r="CC381" i="9" s="1"/>
  <c r="BC324" i="9"/>
  <c r="BC340" i="9" s="1"/>
  <c r="DO325" i="9"/>
  <c r="DO407" i="9" s="1"/>
  <c r="V308" i="2"/>
  <c r="V338" i="2" s="1"/>
  <c r="AD184" i="2"/>
  <c r="BH214" i="2" s="1"/>
  <c r="W265" i="2"/>
  <c r="W280" i="2"/>
  <c r="W295" i="2" s="1"/>
  <c r="CE265" i="2"/>
  <c r="CE280" i="2"/>
  <c r="CE295" i="2" s="1"/>
  <c r="CE308" i="2"/>
  <c r="BB325" i="9"/>
  <c r="BB341" i="9" s="1"/>
  <c r="CH327" i="9"/>
  <c r="CH343" i="9" s="1"/>
  <c r="BU327" i="9"/>
  <c r="BU343" i="9" s="1"/>
  <c r="CH328" i="9"/>
  <c r="CC322" i="9"/>
  <c r="BE305" i="2"/>
  <c r="AO326" i="9"/>
  <c r="CS328" i="9"/>
  <c r="BH322" i="9"/>
  <c r="BH338" i="9" s="1"/>
  <c r="V117" i="2"/>
  <c r="AL305" i="2"/>
  <c r="AD185" i="2"/>
  <c r="CW325" i="9"/>
  <c r="AD148" i="2"/>
  <c r="AX273" i="2"/>
  <c r="AX288" i="2" s="1"/>
  <c r="AX318" i="2" s="1"/>
  <c r="AD192" i="2"/>
  <c r="U308" i="9"/>
  <c r="U406" i="9" s="1"/>
  <c r="BT310" i="9"/>
  <c r="BT408" i="9" s="1"/>
  <c r="U328" i="9"/>
  <c r="U344" i="9" s="1"/>
  <c r="DQ323" i="9"/>
  <c r="AM325" i="9"/>
  <c r="AM341" i="9" s="1"/>
  <c r="AZ326" i="9"/>
  <c r="AZ375" i="9" s="1"/>
  <c r="DG328" i="9"/>
  <c r="DG344" i="9" s="1"/>
  <c r="AK323" i="9"/>
  <c r="AS325" i="9"/>
  <c r="AS341" i="9" s="1"/>
  <c r="AD118" i="2"/>
  <c r="CY306" i="9"/>
  <c r="BD310" i="9"/>
  <c r="BD312" i="9"/>
  <c r="BD344" i="9" s="1"/>
  <c r="AR323" i="9"/>
  <c r="AY334" i="9"/>
  <c r="AY350" i="9" s="1"/>
  <c r="DL328" i="9"/>
  <c r="DL344" i="9" s="1"/>
  <c r="AS67" i="2"/>
  <c r="X265" i="2"/>
  <c r="X325" i="2" s="1"/>
  <c r="AD187" i="2"/>
  <c r="AD133" i="2"/>
  <c r="X303" i="2"/>
  <c r="X381" i="2" s="1"/>
  <c r="BP324" i="9"/>
  <c r="BP340" i="9" s="1"/>
  <c r="CE322" i="2"/>
  <c r="CE337" i="2" s="1"/>
  <c r="CJ323" i="9"/>
  <c r="CJ339" i="9" s="1"/>
  <c r="BI323" i="9"/>
  <c r="AS72" i="2"/>
  <c r="AD186" i="2"/>
  <c r="BW216" i="2" s="1"/>
  <c r="AO324" i="2"/>
  <c r="AO309" i="2"/>
  <c r="DO324" i="9"/>
  <c r="DO340" i="9" s="1"/>
  <c r="T273" i="2"/>
  <c r="T288" i="2" s="1"/>
  <c r="T303" i="2" s="1"/>
  <c r="AM326" i="9"/>
  <c r="AM342" i="9" s="1"/>
  <c r="CR309" i="9"/>
  <c r="CR341" i="9" s="1"/>
  <c r="CD333" i="9"/>
  <c r="CD382" i="9" s="1"/>
  <c r="AV322" i="9"/>
  <c r="AV338" i="9" s="1"/>
  <c r="V331" i="9"/>
  <c r="V380" i="9" s="1"/>
  <c r="CJ308" i="9"/>
  <c r="CJ340" i="9" s="1"/>
  <c r="CI323" i="9"/>
  <c r="CI339" i="9" s="1"/>
  <c r="BG326" i="9"/>
  <c r="W117" i="2"/>
  <c r="AK318" i="2"/>
  <c r="AZ315" i="9"/>
  <c r="AZ380" i="9" s="1"/>
  <c r="BE322" i="9"/>
  <c r="BE338" i="9" s="1"/>
  <c r="T305" i="2"/>
  <c r="CE304" i="2"/>
  <c r="CE382" i="2" s="1"/>
  <c r="CH325" i="9"/>
  <c r="AD188" i="2"/>
  <c r="AD115" i="2"/>
  <c r="AD193" i="2"/>
  <c r="AS73" i="2"/>
  <c r="AM323" i="2"/>
  <c r="AM308" i="2"/>
  <c r="DK306" i="9"/>
  <c r="DK322" i="9"/>
  <c r="CE314" i="9"/>
  <c r="AB254" i="2"/>
  <c r="AQ254" i="2"/>
  <c r="BF254" i="2"/>
  <c r="BU254" i="2"/>
  <c r="DN254" i="2"/>
  <c r="AB74" i="2"/>
  <c r="AQ74" i="2" s="1"/>
  <c r="AB232" i="2"/>
  <c r="AB262" i="2" s="1"/>
  <c r="DN232" i="2"/>
  <c r="DN277" i="2" s="1"/>
  <c r="DN292" i="2" s="1"/>
  <c r="BU232" i="2"/>
  <c r="BU277" i="2" s="1"/>
  <c r="BU292" i="2" s="1"/>
  <c r="AQ232" i="2"/>
  <c r="AQ262" i="2" s="1"/>
  <c r="BF232" i="2"/>
  <c r="BF262" i="2" s="1"/>
  <c r="AE65" i="2"/>
  <c r="AE80" i="2" s="1"/>
  <c r="AT245" i="2"/>
  <c r="AE245" i="2"/>
  <c r="BI245" i="2"/>
  <c r="DQ245" i="2"/>
  <c r="BX245" i="2"/>
  <c r="AO325" i="9"/>
  <c r="AA308" i="9"/>
  <c r="AA406" i="9" s="1"/>
  <c r="CB384" i="2"/>
  <c r="U322" i="2"/>
  <c r="U337" i="2" s="1"/>
  <c r="AX322" i="2"/>
  <c r="AX385" i="2" s="1"/>
  <c r="BT254" i="2"/>
  <c r="DM254" i="2"/>
  <c r="AA74" i="2"/>
  <c r="AP74" i="2" s="1"/>
  <c r="AA254" i="2"/>
  <c r="AP254" i="2"/>
  <c r="BE254" i="2"/>
  <c r="B31" i="1"/>
  <c r="B51" i="1" s="1"/>
  <c r="B92" i="1" s="1"/>
  <c r="B112" i="1" s="1"/>
  <c r="B49" i="2"/>
  <c r="U117" i="2"/>
  <c r="AR231" i="2"/>
  <c r="BG231" i="2"/>
  <c r="AC231" i="2"/>
  <c r="BV231" i="2"/>
  <c r="DO231" i="2"/>
  <c r="DT397" i="2"/>
  <c r="DT412" i="2" s="1"/>
  <c r="EI382" i="2"/>
  <c r="EI397" i="2" s="1"/>
  <c r="EI412" i="2" s="1"/>
  <c r="X133" i="2"/>
  <c r="X58" i="2"/>
  <c r="X103" i="2"/>
  <c r="AN236" i="2"/>
  <c r="AN266" i="2" s="1"/>
  <c r="Y236" i="2"/>
  <c r="Y266" i="2" s="1"/>
  <c r="BR236" i="2"/>
  <c r="BR281" i="2" s="1"/>
  <c r="BR296" i="2" s="1"/>
  <c r="BC236" i="2"/>
  <c r="BC266" i="2" s="1"/>
  <c r="CD395" i="2"/>
  <c r="BS222" i="2"/>
  <c r="Z207" i="2"/>
  <c r="CW237" i="2" s="1"/>
  <c r="BD222" i="2"/>
  <c r="AO222" i="2"/>
  <c r="Z222" i="2"/>
  <c r="AC152" i="2"/>
  <c r="AC167" i="2" s="1"/>
  <c r="AC182" i="2" s="1"/>
  <c r="AC197" i="2" s="1"/>
  <c r="AC212" i="2" s="1"/>
  <c r="AT137" i="2"/>
  <c r="AE71" i="2"/>
  <c r="AE86" i="2" s="1"/>
  <c r="AE251" i="2"/>
  <c r="BI251" i="2"/>
  <c r="DQ251" i="2"/>
  <c r="BX251" i="2"/>
  <c r="AT251" i="2"/>
  <c r="AT253" i="2"/>
  <c r="BI253" i="2"/>
  <c r="BX253" i="2"/>
  <c r="DQ253" i="2"/>
  <c r="AE253" i="2"/>
  <c r="AE73" i="2"/>
  <c r="AE88" i="2" s="1"/>
  <c r="AT244" i="2"/>
  <c r="AE64" i="2"/>
  <c r="AE79" i="2" s="1"/>
  <c r="AE244" i="2"/>
  <c r="BI244" i="2"/>
  <c r="DQ244" i="2"/>
  <c r="BX244" i="2"/>
  <c r="AE58" i="2"/>
  <c r="AE103" i="2"/>
  <c r="AO236" i="2"/>
  <c r="AO266" i="2" s="1"/>
  <c r="Z236" i="2"/>
  <c r="Z266" i="2" s="1"/>
  <c r="BS236" i="2"/>
  <c r="BS281" i="2" s="1"/>
  <c r="BS296" i="2" s="1"/>
  <c r="BD236" i="2"/>
  <c r="BD266" i="2" s="1"/>
  <c r="AR213" i="2"/>
  <c r="BV213" i="2"/>
  <c r="AC198" i="2"/>
  <c r="BG213" i="2"/>
  <c r="DO213" i="2"/>
  <c r="AC213" i="2"/>
  <c r="AZ236" i="2"/>
  <c r="AZ266" i="2" s="1"/>
  <c r="V236" i="2"/>
  <c r="V281" i="2" s="1"/>
  <c r="V296" i="2" s="1"/>
  <c r="AK236" i="2"/>
  <c r="AK266" i="2" s="1"/>
  <c r="BO236" i="2"/>
  <c r="BO281" i="2" s="1"/>
  <c r="BO296" i="2" s="1"/>
  <c r="CD236" i="2"/>
  <c r="CD266" i="2" s="1"/>
  <c r="BL371" i="2"/>
  <c r="CA371" i="2" s="1"/>
  <c r="AW387" i="2"/>
  <c r="AZ222" i="2"/>
  <c r="BO222" i="2"/>
  <c r="AK222" i="2"/>
  <c r="V222" i="2"/>
  <c r="V207" i="2"/>
  <c r="CS237" i="2" s="1"/>
  <c r="CD222" i="2"/>
  <c r="T222" i="2"/>
  <c r="AI222" i="2"/>
  <c r="BM222" i="2"/>
  <c r="T207" i="2"/>
  <c r="AX222" i="2"/>
  <c r="CB222" i="2"/>
  <c r="AD191" i="2"/>
  <c r="AS66" i="2"/>
  <c r="BF266" i="2"/>
  <c r="BF281" i="2"/>
  <c r="BF296" i="2" s="1"/>
  <c r="CA235" i="2"/>
  <c r="CA250" i="2" s="1"/>
  <c r="CA265" i="2" s="1"/>
  <c r="CA280" i="2" s="1"/>
  <c r="CA295" i="2" s="1"/>
  <c r="CA310" i="2" s="1"/>
  <c r="CA325" i="2" s="1"/>
  <c r="CA340" i="2" s="1"/>
  <c r="AB235" i="2"/>
  <c r="AB265" i="2" s="1"/>
  <c r="BU235" i="2"/>
  <c r="BU265" i="2" s="1"/>
  <c r="BF235" i="2"/>
  <c r="BF265" i="2" s="1"/>
  <c r="AQ235" i="2"/>
  <c r="AQ265" i="2" s="1"/>
  <c r="DN235" i="2"/>
  <c r="DN280" i="2" s="1"/>
  <c r="DN295" i="2" s="1"/>
  <c r="BN236" i="2"/>
  <c r="BN266" i="2" s="1"/>
  <c r="U236" i="2"/>
  <c r="U266" i="2" s="1"/>
  <c r="AJ236" i="2"/>
  <c r="AJ281" i="2" s="1"/>
  <c r="AJ296" i="2" s="1"/>
  <c r="CC236" i="2"/>
  <c r="CC281" i="2" s="1"/>
  <c r="CC296" i="2" s="1"/>
  <c r="AY236" i="2"/>
  <c r="AY266" i="2" s="1"/>
  <c r="BC380" i="2"/>
  <c r="BR364" i="2"/>
  <c r="AE49" i="2"/>
  <c r="AD94" i="2"/>
  <c r="AD109" i="2" s="1"/>
  <c r="BN306" i="9"/>
  <c r="BN338" i="9" s="1"/>
  <c r="AC322" i="9"/>
  <c r="AC404" i="9" s="1"/>
  <c r="BM254" i="2"/>
  <c r="T74" i="2"/>
  <c r="T254" i="2"/>
  <c r="AI254" i="2"/>
  <c r="AX254" i="2"/>
  <c r="CB254" i="2"/>
  <c r="AJ134" i="2"/>
  <c r="S149" i="2"/>
  <c r="AS70" i="2"/>
  <c r="W207" i="2"/>
  <c r="CT237" i="2" s="1"/>
  <c r="AL222" i="2"/>
  <c r="BP222" i="2"/>
  <c r="CE222" i="2"/>
  <c r="W222" i="2"/>
  <c r="BA222" i="2"/>
  <c r="AO380" i="2"/>
  <c r="AO395" i="2" s="1"/>
  <c r="AO410" i="2" s="1"/>
  <c r="BD364" i="2"/>
  <c r="AC133" i="2"/>
  <c r="AC148" i="2"/>
  <c r="AC103" i="2"/>
  <c r="AC118" i="2" s="1"/>
  <c r="AC58" i="2"/>
  <c r="AC193" i="2"/>
  <c r="V103" i="2"/>
  <c r="V58" i="2"/>
  <c r="V133" i="2"/>
  <c r="AD190" i="2"/>
  <c r="AC202" i="2"/>
  <c r="DO217" i="2"/>
  <c r="AC217" i="2"/>
  <c r="AR217" i="2"/>
  <c r="BV217" i="2"/>
  <c r="BG217" i="2"/>
  <c r="BS227" i="2"/>
  <c r="M19" i="1"/>
  <c r="M39" i="1" s="1"/>
  <c r="M80" i="1" s="1"/>
  <c r="M100" i="1" s="1"/>
  <c r="M37" i="2"/>
  <c r="AE50" i="2"/>
  <c r="AD95" i="2"/>
  <c r="AD110" i="2" s="1"/>
  <c r="AE67" i="2"/>
  <c r="AE82" i="2" s="1"/>
  <c r="AE247" i="2"/>
  <c r="BI247" i="2"/>
  <c r="DQ247" i="2"/>
  <c r="AT247" i="2"/>
  <c r="BX247" i="2"/>
  <c r="AE47" i="2"/>
  <c r="AE62" i="2" s="1"/>
  <c r="AE77" i="2" s="1"/>
  <c r="AE92" i="2" s="1"/>
  <c r="AE107" i="2" s="1"/>
  <c r="AE122" i="2" s="1"/>
  <c r="N21" i="2"/>
  <c r="CD265" i="2"/>
  <c r="CD280" i="2"/>
  <c r="CD295" i="2" s="1"/>
  <c r="AG147" i="2"/>
  <c r="AD116" i="2"/>
  <c r="DU380" i="2"/>
  <c r="AB117" i="2"/>
  <c r="CW313" i="9"/>
  <c r="CW345" i="9" s="1"/>
  <c r="Z144" i="9" s="1"/>
  <c r="BR254" i="2"/>
  <c r="Y74" i="2"/>
  <c r="AN74" i="2" s="1"/>
  <c r="Y254" i="2"/>
  <c r="AN254" i="2"/>
  <c r="BC254" i="2"/>
  <c r="S60" i="2"/>
  <c r="S75" i="2" s="1"/>
  <c r="S90" i="2" s="1"/>
  <c r="S105" i="2" s="1"/>
  <c r="S120" i="2" s="1"/>
  <c r="S135" i="2" s="1"/>
  <c r="S45" i="2"/>
  <c r="B34" i="2"/>
  <c r="AA30" i="2"/>
  <c r="CX255" i="2" s="1"/>
  <c r="W30" i="2"/>
  <c r="CT255" i="2" s="1"/>
  <c r="X30" i="2"/>
  <c r="CU255" i="2" s="1"/>
  <c r="U30" i="2"/>
  <c r="CR255" i="2" s="1"/>
  <c r="V30" i="2"/>
  <c r="CS255" i="2" s="1"/>
  <c r="T30" i="2"/>
  <c r="Z30" i="2"/>
  <c r="CW255" i="2" s="1"/>
  <c r="Y30" i="2"/>
  <c r="CV255" i="2" s="1"/>
  <c r="AB30" i="2"/>
  <c r="CY255" i="2" s="1"/>
  <c r="AC30" i="2"/>
  <c r="AD30" i="2"/>
  <c r="AA88" i="2"/>
  <c r="AA148" i="2"/>
  <c r="AA193" i="2"/>
  <c r="AW372" i="2"/>
  <c r="AH388" i="2"/>
  <c r="AH403" i="2" s="1"/>
  <c r="AH418" i="2" s="1"/>
  <c r="AB133" i="2"/>
  <c r="AB103" i="2"/>
  <c r="AB58" i="2"/>
  <c r="AA103" i="2"/>
  <c r="AA58" i="2"/>
  <c r="AA133" i="2"/>
  <c r="CF280" i="2"/>
  <c r="CF295" i="2" s="1"/>
  <c r="CF265" i="2"/>
  <c r="AD137" i="2"/>
  <c r="AU122" i="2"/>
  <c r="BL400" i="2"/>
  <c r="BL415" i="2" s="1"/>
  <c r="AW415" i="2"/>
  <c r="BX246" i="2"/>
  <c r="DQ246" i="2"/>
  <c r="AT246" i="2"/>
  <c r="BI246" i="2"/>
  <c r="AE66" i="2"/>
  <c r="AE81" i="2" s="1"/>
  <c r="AE246" i="2"/>
  <c r="AD98" i="2"/>
  <c r="AD113" i="2" s="1"/>
  <c r="AE53" i="2"/>
  <c r="BX243" i="2"/>
  <c r="DQ243" i="2"/>
  <c r="BI243" i="2"/>
  <c r="AE63" i="2"/>
  <c r="AE78" i="2" s="1"/>
  <c r="AE243" i="2"/>
  <c r="AT243" i="2"/>
  <c r="AE52" i="2"/>
  <c r="AD97" i="2"/>
  <c r="AD112" i="2" s="1"/>
  <c r="AE56" i="2"/>
  <c r="AE101" i="2"/>
  <c r="AF17" i="2"/>
  <c r="AF32" i="2"/>
  <c r="AF4" i="2"/>
  <c r="AF34" i="2"/>
  <c r="AF94" i="2" s="1"/>
  <c r="AF44" i="2"/>
  <c r="AF20" i="2"/>
  <c r="AF6" i="2"/>
  <c r="AF37" i="2"/>
  <c r="AF97" i="2" s="1"/>
  <c r="AF25" i="2"/>
  <c r="AF11" i="2"/>
  <c r="AF18" i="2"/>
  <c r="AF9" i="2"/>
  <c r="AF10" i="2"/>
  <c r="AF15" i="2"/>
  <c r="AF27" i="2"/>
  <c r="AF36" i="2"/>
  <c r="AF96" i="2" s="1"/>
  <c r="AF41" i="2"/>
  <c r="AF24" i="2"/>
  <c r="AF28" i="2"/>
  <c r="AF33" i="2"/>
  <c r="AF3" i="2"/>
  <c r="AF39" i="2"/>
  <c r="AF99" i="2" s="1"/>
  <c r="AF42" i="2"/>
  <c r="AF13" i="2"/>
  <c r="AF23" i="2"/>
  <c r="AF29" i="2"/>
  <c r="AF5" i="2"/>
  <c r="AF35" i="2"/>
  <c r="AF95" i="2" s="1"/>
  <c r="AF7" i="2"/>
  <c r="AF40" i="2"/>
  <c r="AF12" i="2"/>
  <c r="AF14" i="2"/>
  <c r="AF21" i="2"/>
  <c r="AF22" i="2"/>
  <c r="AF26" i="2"/>
  <c r="AF30" i="2"/>
  <c r="AF19" i="2"/>
  <c r="AF38" i="2"/>
  <c r="AF98" i="2" s="1"/>
  <c r="AF8" i="2"/>
  <c r="AF43" i="2"/>
  <c r="AS71" i="2"/>
  <c r="S237" i="2"/>
  <c r="S252" i="2" s="1"/>
  <c r="S267" i="2" s="1"/>
  <c r="S282" i="2" s="1"/>
  <c r="S297" i="2" s="1"/>
  <c r="S312" i="2" s="1"/>
  <c r="S327" i="2" s="1"/>
  <c r="S342" i="2" s="1"/>
  <c r="S358" i="2" s="1"/>
  <c r="S374" i="2" s="1"/>
  <c r="AH222" i="2"/>
  <c r="AH237" i="2" s="1"/>
  <c r="AH252" i="2" s="1"/>
  <c r="AH267" i="2" s="1"/>
  <c r="AH282" i="2" s="1"/>
  <c r="AH297" i="2" s="1"/>
  <c r="AH312" i="2" s="1"/>
  <c r="AH327" i="2" s="1"/>
  <c r="AH342" i="2" s="1"/>
  <c r="AW222" i="2"/>
  <c r="AB261" i="2"/>
  <c r="Z74" i="2"/>
  <c r="BS254" i="2"/>
  <c r="Z254" i="2"/>
  <c r="AO254" i="2"/>
  <c r="BD254" i="2"/>
  <c r="Z133" i="2"/>
  <c r="Z103" i="2"/>
  <c r="Z58" i="2"/>
  <c r="AM265" i="2"/>
  <c r="AM280" i="2"/>
  <c r="AM295" i="2" s="1"/>
  <c r="CE327" i="9"/>
  <c r="CE376" i="9" s="1"/>
  <c r="Y325" i="9"/>
  <c r="Y341" i="9" s="1"/>
  <c r="BD326" i="9"/>
  <c r="BQ254" i="2"/>
  <c r="X74" i="2"/>
  <c r="AM74" i="2" s="1"/>
  <c r="X254" i="2"/>
  <c r="AM254" i="2"/>
  <c r="BB254" i="2"/>
  <c r="CF254" i="2"/>
  <c r="X44" i="2"/>
  <c r="Y44" i="2"/>
  <c r="Z44" i="2"/>
  <c r="AA44" i="2"/>
  <c r="T44" i="2"/>
  <c r="U44" i="2"/>
  <c r="V44" i="2"/>
  <c r="W44" i="2"/>
  <c r="AB44" i="2"/>
  <c r="AC44" i="2"/>
  <c r="AD44" i="2"/>
  <c r="AD89" i="2" s="1"/>
  <c r="X88" i="2"/>
  <c r="X193" i="2"/>
  <c r="X148" i="2"/>
  <c r="AA236" i="2"/>
  <c r="AA266" i="2" s="1"/>
  <c r="BT236" i="2"/>
  <c r="BT266" i="2" s="1"/>
  <c r="BE236" i="2"/>
  <c r="BE281" i="2" s="1"/>
  <c r="BE296" i="2" s="1"/>
  <c r="DM236" i="2"/>
  <c r="DM266" i="2" s="1"/>
  <c r="AP236" i="2"/>
  <c r="AP266" i="2" s="1"/>
  <c r="AB227" i="2"/>
  <c r="AB242" i="2" s="1"/>
  <c r="AB257" i="2" s="1"/>
  <c r="AB272" i="2" s="1"/>
  <c r="AB287" i="2" s="1"/>
  <c r="AB302" i="2" s="1"/>
  <c r="AB317" i="2" s="1"/>
  <c r="AB332" i="2" s="1"/>
  <c r="AB348" i="2" s="1"/>
  <c r="AB364" i="2" s="1"/>
  <c r="AQ212" i="2"/>
  <c r="AQ227" i="2" s="1"/>
  <c r="AQ242" i="2" s="1"/>
  <c r="AQ257" i="2" s="1"/>
  <c r="AQ272" i="2" s="1"/>
  <c r="AQ287" i="2" s="1"/>
  <c r="AQ302" i="2" s="1"/>
  <c r="AQ317" i="2" s="1"/>
  <c r="AQ332" i="2" s="1"/>
  <c r="BF212" i="2"/>
  <c r="CJ212" i="2" s="1"/>
  <c r="CJ227" i="2" s="1"/>
  <c r="CJ242" i="2" s="1"/>
  <c r="CJ257" i="2" s="1"/>
  <c r="CJ272" i="2" s="1"/>
  <c r="CJ287" i="2" s="1"/>
  <c r="CJ302" i="2" s="1"/>
  <c r="CJ317" i="2" s="1"/>
  <c r="CJ332" i="2" s="1"/>
  <c r="AB266" i="2"/>
  <c r="AB281" i="2"/>
  <c r="AB296" i="2" s="1"/>
  <c r="Y58" i="2"/>
  <c r="Y103" i="2"/>
  <c r="Y133" i="2"/>
  <c r="AW236" i="2"/>
  <c r="AW251" i="2" s="1"/>
  <c r="AW266" i="2" s="1"/>
  <c r="AW281" i="2" s="1"/>
  <c r="AW296" i="2" s="1"/>
  <c r="AW311" i="2" s="1"/>
  <c r="AW326" i="2" s="1"/>
  <c r="AW341" i="2" s="1"/>
  <c r="CA221" i="2"/>
  <c r="DE221" i="2" s="1"/>
  <c r="DE236" i="2" s="1"/>
  <c r="DE251" i="2" s="1"/>
  <c r="DE266" i="2" s="1"/>
  <c r="DE281" i="2" s="1"/>
  <c r="DE296" i="2" s="1"/>
  <c r="DE311" i="2" s="1"/>
  <c r="DE326" i="2" s="1"/>
  <c r="DE341" i="2" s="1"/>
  <c r="BL221" i="2"/>
  <c r="CP221" i="2" s="1"/>
  <c r="CP236" i="2" s="1"/>
  <c r="CP251" i="2" s="1"/>
  <c r="CP266" i="2" s="1"/>
  <c r="CP281" i="2" s="1"/>
  <c r="CP296" i="2" s="1"/>
  <c r="CP311" i="2" s="1"/>
  <c r="CP326" i="2" s="1"/>
  <c r="CP341" i="2" s="1"/>
  <c r="AQ233" i="2"/>
  <c r="AQ263" i="2" s="1"/>
  <c r="BU233" i="2"/>
  <c r="BU263" i="2" s="1"/>
  <c r="AB233" i="2"/>
  <c r="AB263" i="2" s="1"/>
  <c r="DN233" i="2"/>
  <c r="DN263" i="2" s="1"/>
  <c r="BF233" i="2"/>
  <c r="BF278" i="2" s="1"/>
  <c r="BF293" i="2" s="1"/>
  <c r="AD117" i="2"/>
  <c r="AB88" i="2"/>
  <c r="AB193" i="2"/>
  <c r="AB148" i="2"/>
  <c r="CA400" i="2"/>
  <c r="CA415" i="2" s="1"/>
  <c r="BX249" i="2"/>
  <c r="AE249" i="2"/>
  <c r="BI249" i="2"/>
  <c r="DQ249" i="2"/>
  <c r="AE69" i="2"/>
  <c r="AE84" i="2" s="1"/>
  <c r="AT249" i="2"/>
  <c r="AE93" i="2"/>
  <c r="AE48" i="2"/>
  <c r="AQ281" i="2"/>
  <c r="AQ296" i="2" s="1"/>
  <c r="AZ265" i="2"/>
  <c r="AZ280" i="2"/>
  <c r="AZ295" i="2" s="1"/>
  <c r="AS65" i="2"/>
  <c r="DT383" i="2"/>
  <c r="AE55" i="2"/>
  <c r="AE100" i="2"/>
  <c r="AE51" i="2"/>
  <c r="AD96" i="2"/>
  <c r="AD111" i="2" s="1"/>
  <c r="V265" i="2"/>
  <c r="V280" i="2"/>
  <c r="V295" i="2" s="1"/>
  <c r="BQ380" i="2"/>
  <c r="BB395" i="2"/>
  <c r="BB410" i="2" s="1"/>
  <c r="AK333" i="9"/>
  <c r="AK415" i="9" s="1"/>
  <c r="CY322" i="9"/>
  <c r="BM273" i="2"/>
  <c r="BM288" i="2" s="1"/>
  <c r="BM318" i="2" s="1"/>
  <c r="DL310" i="9"/>
  <c r="DL342" i="9" s="1"/>
  <c r="BO254" i="2"/>
  <c r="V74" i="2"/>
  <c r="AK74" i="2" s="1"/>
  <c r="V254" i="2"/>
  <c r="AK254" i="2"/>
  <c r="AZ254" i="2"/>
  <c r="CD254" i="2"/>
  <c r="BT212" i="2"/>
  <c r="CX212" i="2" s="1"/>
  <c r="BE227" i="2"/>
  <c r="BE242" i="2" s="1"/>
  <c r="BE257" i="2" s="1"/>
  <c r="BE272" i="2" s="1"/>
  <c r="BE287" i="2" s="1"/>
  <c r="BE302" i="2" s="1"/>
  <c r="BE317" i="2" s="1"/>
  <c r="BE332" i="2" s="1"/>
  <c r="BF228" i="2"/>
  <c r="BF273" i="2" s="1"/>
  <c r="BF288" i="2" s="1"/>
  <c r="BU228" i="2"/>
  <c r="DN228" i="2"/>
  <c r="DN273" i="2" s="1"/>
  <c r="DN288" i="2" s="1"/>
  <c r="AB228" i="2"/>
  <c r="AQ228" i="2"/>
  <c r="AQ258" i="2" s="1"/>
  <c r="W103" i="2"/>
  <c r="W133" i="2"/>
  <c r="W58" i="2"/>
  <c r="S389" i="2"/>
  <c r="S404" i="2" s="1"/>
  <c r="S419" i="2" s="1"/>
  <c r="S435" i="2" s="1"/>
  <c r="S451" i="2" s="1"/>
  <c r="AH373" i="2"/>
  <c r="BQ280" i="2"/>
  <c r="BQ295" i="2" s="1"/>
  <c r="BQ265" i="2"/>
  <c r="AA117" i="2"/>
  <c r="V88" i="2"/>
  <c r="V148" i="2"/>
  <c r="V193" i="2"/>
  <c r="AG132" i="2"/>
  <c r="AE30" i="2"/>
  <c r="BI252" i="2"/>
  <c r="DQ252" i="2"/>
  <c r="AT252" i="2"/>
  <c r="BX252" i="2"/>
  <c r="AE72" i="2"/>
  <c r="AE87" i="2" s="1"/>
  <c r="AE252" i="2"/>
  <c r="AE57" i="2"/>
  <c r="AE102" i="2"/>
  <c r="AE54" i="2"/>
  <c r="AD99" i="2"/>
  <c r="AD114" i="2" s="1"/>
  <c r="AD108" i="2"/>
  <c r="BG219" i="2"/>
  <c r="DO219" i="2"/>
  <c r="AC219" i="2"/>
  <c r="AR219" i="2"/>
  <c r="BV219" i="2"/>
  <c r="AC204" i="2"/>
  <c r="AW401" i="2"/>
  <c r="BL386" i="2"/>
  <c r="CA386" i="2" s="1"/>
  <c r="CP386" i="2" s="1"/>
  <c r="Y88" i="2"/>
  <c r="Y148" i="2"/>
  <c r="Y193" i="2"/>
  <c r="BU261" i="2"/>
  <c r="Y222" i="2"/>
  <c r="Y207" i="2"/>
  <c r="CV237" i="2" s="1"/>
  <c r="BC222" i="2"/>
  <c r="AN222" i="2"/>
  <c r="BR222" i="2"/>
  <c r="AQ261" i="2"/>
  <c r="AQ276" i="2"/>
  <c r="AQ291" i="2" s="1"/>
  <c r="T88" i="2"/>
  <c r="T148" i="2"/>
  <c r="T193" i="2"/>
  <c r="W88" i="2"/>
  <c r="W193" i="2"/>
  <c r="W148" i="2"/>
  <c r="AN322" i="2"/>
  <c r="AN337" i="2" s="1"/>
  <c r="CF307" i="2"/>
  <c r="W236" i="2"/>
  <c r="W281" i="2" s="1"/>
  <c r="W296" i="2" s="1"/>
  <c r="BA236" i="2"/>
  <c r="BA281" i="2" s="1"/>
  <c r="BA296" i="2" s="1"/>
  <c r="CE236" i="2"/>
  <c r="AL236" i="2"/>
  <c r="BP236" i="2"/>
  <c r="CC254" i="2"/>
  <c r="U74" i="2"/>
  <c r="BN254" i="2"/>
  <c r="U254" i="2"/>
  <c r="AJ254" i="2"/>
  <c r="AY254" i="2"/>
  <c r="AM73" i="2"/>
  <c r="AA380" i="2"/>
  <c r="AA395" i="2" s="1"/>
  <c r="AA410" i="2" s="1"/>
  <c r="AA426" i="2" s="1"/>
  <c r="AA442" i="2" s="1"/>
  <c r="AP364" i="2"/>
  <c r="S163" i="2"/>
  <c r="S178" i="2" s="1"/>
  <c r="S193" i="2" s="1"/>
  <c r="S208" i="2" s="1"/>
  <c r="S223" i="2" s="1"/>
  <c r="AJ148" i="2"/>
  <c r="X222" i="2"/>
  <c r="BB222" i="2"/>
  <c r="CF222" i="2"/>
  <c r="X207" i="2"/>
  <c r="CU237" i="2" s="1"/>
  <c r="BQ222" i="2"/>
  <c r="AM222" i="2"/>
  <c r="AI236" i="2"/>
  <c r="AI281" i="2" s="1"/>
  <c r="AI296" i="2" s="1"/>
  <c r="T236" i="2"/>
  <c r="T281" i="2" s="1"/>
  <c r="T296" i="2" s="1"/>
  <c r="AX236" i="2"/>
  <c r="AX281" i="2" s="1"/>
  <c r="AX296" i="2" s="1"/>
  <c r="BM236" i="2"/>
  <c r="BM266" i="2" s="1"/>
  <c r="CB236" i="2"/>
  <c r="CB266" i="2" s="1"/>
  <c r="CF236" i="2"/>
  <c r="CF266" i="2" s="1"/>
  <c r="BQ236" i="2"/>
  <c r="BB236" i="2"/>
  <c r="AM236" i="2"/>
  <c r="AM266" i="2" s="1"/>
  <c r="X236" i="2"/>
  <c r="U58" i="2"/>
  <c r="U103" i="2"/>
  <c r="U133" i="2"/>
  <c r="U88" i="2"/>
  <c r="U193" i="2"/>
  <c r="U148" i="2"/>
  <c r="BF261" i="2"/>
  <c r="DO221" i="2"/>
  <c r="AC206" i="2"/>
  <c r="AR221" i="2"/>
  <c r="BV221" i="2"/>
  <c r="BG221" i="2"/>
  <c r="AC221" i="2"/>
  <c r="AE74" i="2"/>
  <c r="AT74" i="2" s="1"/>
  <c r="BX254" i="2"/>
  <c r="DQ254" i="2"/>
  <c r="AE254" i="2"/>
  <c r="AT254" i="2"/>
  <c r="BI254" i="2"/>
  <c r="DQ250" i="2"/>
  <c r="AE250" i="2"/>
  <c r="BX250" i="2"/>
  <c r="AE70" i="2"/>
  <c r="AE85" i="2" s="1"/>
  <c r="AT250" i="2"/>
  <c r="BI250" i="2"/>
  <c r="Z88" i="2"/>
  <c r="Z193" i="2"/>
  <c r="Z148" i="2"/>
  <c r="AS63" i="2"/>
  <c r="BU281" i="2"/>
  <c r="BU296" i="2" s="1"/>
  <c r="BU311" i="2" s="1"/>
  <c r="Z117" i="2"/>
  <c r="AI273" i="2"/>
  <c r="AI288" i="2" s="1"/>
  <c r="AI318" i="2" s="1"/>
  <c r="AD323" i="9"/>
  <c r="AD405" i="9" s="1"/>
  <c r="BT222" i="2"/>
  <c r="BE222" i="2"/>
  <c r="AP222" i="2"/>
  <c r="AA222" i="2"/>
  <c r="AA207" i="2"/>
  <c r="CX237" i="2" s="1"/>
  <c r="DM222" i="2"/>
  <c r="DO254" i="2"/>
  <c r="AC74" i="2"/>
  <c r="AR74" i="2" s="1"/>
  <c r="BV254" i="2"/>
  <c r="AC254" i="2"/>
  <c r="AR254" i="2"/>
  <c r="BG254" i="2"/>
  <c r="W74" i="2"/>
  <c r="AL74" i="2" s="1"/>
  <c r="BP254" i="2"/>
  <c r="W254" i="2"/>
  <c r="AL254" i="2"/>
  <c r="BA254" i="2"/>
  <c r="CE254" i="2"/>
  <c r="AY222" i="2"/>
  <c r="U207" i="2"/>
  <c r="CR237" i="2" s="1"/>
  <c r="CC222" i="2"/>
  <c r="AJ222" i="2"/>
  <c r="BN222" i="2"/>
  <c r="U222" i="2"/>
  <c r="DO220" i="2"/>
  <c r="AC220" i="2"/>
  <c r="BV220" i="2"/>
  <c r="AC205" i="2"/>
  <c r="BG220" i="2"/>
  <c r="AR220" i="2"/>
  <c r="DN266" i="2"/>
  <c r="DN281" i="2"/>
  <c r="DN296" i="2" s="1"/>
  <c r="T103" i="2"/>
  <c r="T58" i="2"/>
  <c r="T133" i="2"/>
  <c r="BL235" i="2"/>
  <c r="BL250" i="2" s="1"/>
  <c r="BL265" i="2" s="1"/>
  <c r="BL280" i="2" s="1"/>
  <c r="BL295" i="2" s="1"/>
  <c r="BL310" i="2" s="1"/>
  <c r="BL325" i="2" s="1"/>
  <c r="BL340" i="2" s="1"/>
  <c r="AD50" i="1"/>
  <c r="AD70" i="1" s="1"/>
  <c r="B70" i="1"/>
  <c r="AL73" i="2"/>
  <c r="CE380" i="2"/>
  <c r="CT380" i="2" s="1"/>
  <c r="DI380" i="2" s="1"/>
  <c r="DI395" i="2" s="1"/>
  <c r="DI410" i="2" s="1"/>
  <c r="BP395" i="2"/>
  <c r="BP410" i="2" s="1"/>
  <c r="BV222" i="2"/>
  <c r="DO222" i="2"/>
  <c r="AC222" i="2"/>
  <c r="BG222" i="2"/>
  <c r="AC207" i="2"/>
  <c r="AR222" i="2"/>
  <c r="AE44" i="2"/>
  <c r="AE59" i="2" s="1"/>
  <c r="AE248" i="2"/>
  <c r="DQ248" i="2"/>
  <c r="BI248" i="2"/>
  <c r="AE68" i="2"/>
  <c r="AE83" i="2" s="1"/>
  <c r="AT248" i="2"/>
  <c r="BX248" i="2"/>
  <c r="AD183" i="2"/>
  <c r="BO280" i="2"/>
  <c r="BO295" i="2" s="1"/>
  <c r="BO265" i="2"/>
  <c r="BF222" i="2"/>
  <c r="DN222" i="2"/>
  <c r="BU222" i="2"/>
  <c r="AQ222" i="2"/>
  <c r="AB222" i="2"/>
  <c r="AB207" i="2"/>
  <c r="CY237" i="2" s="1"/>
  <c r="X117" i="2"/>
  <c r="AN39" i="1"/>
  <c r="AN59" i="1" s="1"/>
  <c r="L59" i="1"/>
  <c r="DZ407" i="9"/>
  <c r="DZ374" i="9"/>
  <c r="DZ341" i="9"/>
  <c r="EO412" i="9"/>
  <c r="EO346" i="9"/>
  <c r="EO379" i="9"/>
  <c r="CE309" i="9"/>
  <c r="CE325" i="9"/>
  <c r="EM412" i="9"/>
  <c r="EM379" i="9"/>
  <c r="EM346" i="9"/>
  <c r="CJ311" i="9"/>
  <c r="CJ327" i="9"/>
  <c r="EE404" i="9"/>
  <c r="EE338" i="9"/>
  <c r="EE371" i="9"/>
  <c r="EL375" i="9"/>
  <c r="EL342" i="9"/>
  <c r="EL408" i="9"/>
  <c r="BV308" i="9"/>
  <c r="BV324" i="9"/>
  <c r="V303" i="2"/>
  <c r="V318" i="2"/>
  <c r="DV379" i="9"/>
  <c r="DV412" i="9"/>
  <c r="DV346" i="9"/>
  <c r="EM345" i="9"/>
  <c r="EM378" i="9"/>
  <c r="EM411" i="9"/>
  <c r="EM414" i="9"/>
  <c r="EM381" i="9"/>
  <c r="EM348" i="9"/>
  <c r="ER404" i="9"/>
  <c r="ER371" i="9"/>
  <c r="ER338" i="9"/>
  <c r="DV416" i="9"/>
  <c r="DV350" i="9"/>
  <c r="DV383" i="9"/>
  <c r="EL409" i="9"/>
  <c r="EL376" i="9"/>
  <c r="EL343" i="9"/>
  <c r="AY306" i="9"/>
  <c r="AY322" i="9"/>
  <c r="BP307" i="2"/>
  <c r="BP322" i="2"/>
  <c r="EM405" i="9"/>
  <c r="EM372" i="9"/>
  <c r="EM339" i="9"/>
  <c r="DY347" i="9"/>
  <c r="DY380" i="9"/>
  <c r="DY413" i="9"/>
  <c r="EK409" i="9"/>
  <c r="EK376" i="9"/>
  <c r="EK343" i="9"/>
  <c r="AK314" i="9"/>
  <c r="AK330" i="9"/>
  <c r="BE308" i="9"/>
  <c r="BE324" i="9"/>
  <c r="EO404" i="9"/>
  <c r="EO338" i="9"/>
  <c r="EO371" i="9"/>
  <c r="EG404" i="9"/>
  <c r="EG371" i="9"/>
  <c r="DW408" i="9"/>
  <c r="DW375" i="9"/>
  <c r="DW342" i="9"/>
  <c r="DM309" i="9"/>
  <c r="DM325" i="9"/>
  <c r="BO306" i="9"/>
  <c r="BR310" i="9"/>
  <c r="BV326" i="9"/>
  <c r="BV342" i="9" s="1"/>
  <c r="BH309" i="9"/>
  <c r="BH325" i="9"/>
  <c r="BP309" i="9"/>
  <c r="BP325" i="9"/>
  <c r="AK312" i="9"/>
  <c r="CW310" i="9"/>
  <c r="CW326" i="9"/>
  <c r="AO321" i="2"/>
  <c r="AO384" i="2" s="1"/>
  <c r="CI322" i="9"/>
  <c r="CI404" i="9" s="1"/>
  <c r="BT320" i="2"/>
  <c r="BT383" i="2" s="1"/>
  <c r="BB323" i="2"/>
  <c r="BB386" i="2" s="1"/>
  <c r="EQ408" i="9"/>
  <c r="EQ375" i="9"/>
  <c r="EQ342" i="9"/>
  <c r="CF308" i="9"/>
  <c r="CT312" i="9"/>
  <c r="AL311" i="9"/>
  <c r="AJ315" i="9"/>
  <c r="AK315" i="9"/>
  <c r="AK331" i="9"/>
  <c r="AC324" i="9"/>
  <c r="AC406" i="9" s="1"/>
  <c r="AT306" i="9"/>
  <c r="CC318" i="9"/>
  <c r="AS323" i="9"/>
  <c r="AS339" i="9" s="1"/>
  <c r="Z309" i="9"/>
  <c r="AR308" i="9"/>
  <c r="AR324" i="9"/>
  <c r="EA372" i="9"/>
  <c r="EA339" i="9"/>
  <c r="EA405" i="9"/>
  <c r="DW415" i="9"/>
  <c r="DW349" i="9"/>
  <c r="DW382" i="9"/>
  <c r="BF309" i="9"/>
  <c r="Y310" i="9"/>
  <c r="Y326" i="9"/>
  <c r="DP309" i="9"/>
  <c r="DM323" i="2"/>
  <c r="DM386" i="2" s="1"/>
  <c r="BP310" i="9"/>
  <c r="BP326" i="9"/>
  <c r="BQ322" i="2"/>
  <c r="BQ307" i="2"/>
  <c r="CD307" i="9"/>
  <c r="AN325" i="9"/>
  <c r="AN374" i="9" s="1"/>
  <c r="AQ327" i="9"/>
  <c r="AQ343" i="9" s="1"/>
  <c r="DM311" i="9"/>
  <c r="BP307" i="9"/>
  <c r="W309" i="2"/>
  <c r="AR310" i="9"/>
  <c r="AR326" i="9"/>
  <c r="Y322" i="2"/>
  <c r="Y385" i="2" s="1"/>
  <c r="DK308" i="9"/>
  <c r="DK324" i="9"/>
  <c r="CT315" i="9"/>
  <c r="CT331" i="9"/>
  <c r="EK404" i="9"/>
  <c r="EK371" i="9"/>
  <c r="EK338" i="9"/>
  <c r="AC323" i="9"/>
  <c r="AC405" i="9" s="1"/>
  <c r="AP307" i="9"/>
  <c r="CC330" i="9"/>
  <c r="CC379" i="9" s="1"/>
  <c r="BS325" i="9"/>
  <c r="BS407" i="9" s="1"/>
  <c r="AA320" i="2"/>
  <c r="AA383" i="2" s="1"/>
  <c r="BQ323" i="2"/>
  <c r="BQ386" i="2" s="1"/>
  <c r="DJ331" i="9"/>
  <c r="DJ347" i="9" s="1"/>
  <c r="BP305" i="2"/>
  <c r="BP320" i="2"/>
  <c r="CU322" i="9"/>
  <c r="CU404" i="9" s="1"/>
  <c r="Y323" i="2"/>
  <c r="Y308" i="2"/>
  <c r="AC325" i="9"/>
  <c r="AC374" i="9" s="1"/>
  <c r="CI309" i="9"/>
  <c r="DB324" i="9"/>
  <c r="DB340" i="9" s="1"/>
  <c r="AE140" i="9" s="1"/>
  <c r="DW413" i="9"/>
  <c r="DW380" i="9"/>
  <c r="DW347" i="9"/>
  <c r="ET404" i="9"/>
  <c r="ET338" i="9"/>
  <c r="ET371" i="9"/>
  <c r="EU404" i="9"/>
  <c r="EU338" i="9"/>
  <c r="EU371" i="9"/>
  <c r="EA410" i="9"/>
  <c r="EA344" i="9"/>
  <c r="EA377" i="9"/>
  <c r="ED405" i="9"/>
  <c r="ED339" i="9"/>
  <c r="ED372" i="9"/>
  <c r="EN406" i="9"/>
  <c r="EN373" i="9"/>
  <c r="EN340" i="9"/>
  <c r="DX414" i="9"/>
  <c r="DX381" i="9"/>
  <c r="DX348" i="9"/>
  <c r="ED408" i="9"/>
  <c r="ED342" i="9"/>
  <c r="ED375" i="9"/>
  <c r="EC371" i="9"/>
  <c r="EC338" i="9"/>
  <c r="EC404" i="9"/>
  <c r="EK380" i="9"/>
  <c r="EK413" i="9"/>
  <c r="EK347" i="9"/>
  <c r="EL405" i="9"/>
  <c r="EL339" i="9"/>
  <c r="EL372" i="9"/>
  <c r="EQ404" i="9"/>
  <c r="EQ371" i="9"/>
  <c r="EQ338" i="9"/>
  <c r="AJ311" i="9"/>
  <c r="AJ327" i="9"/>
  <c r="DX404" i="9"/>
  <c r="DX338" i="9"/>
  <c r="DX371" i="9"/>
  <c r="EK415" i="9"/>
  <c r="EK382" i="9"/>
  <c r="EK349" i="9"/>
  <c r="EV349" i="9" s="1"/>
  <c r="EL415" i="9"/>
  <c r="EL349" i="9"/>
  <c r="EL382" i="9"/>
  <c r="DX408" i="9"/>
  <c r="DX375" i="9"/>
  <c r="DX342" i="9"/>
  <c r="EV404" i="9"/>
  <c r="EV338" i="9"/>
  <c r="EV371" i="9"/>
  <c r="CC307" i="2"/>
  <c r="CC322" i="2"/>
  <c r="EP406" i="9"/>
  <c r="EP373" i="9"/>
  <c r="EP340" i="9"/>
  <c r="EG405" i="9"/>
  <c r="EG372" i="9"/>
  <c r="EO405" i="9"/>
  <c r="EO339" i="9"/>
  <c r="EO372" i="9"/>
  <c r="U174" i="9"/>
  <c r="U159" i="9"/>
  <c r="DW405" i="9"/>
  <c r="DW372" i="9"/>
  <c r="DW339" i="9"/>
  <c r="EQ409" i="9"/>
  <c r="EQ343" i="9"/>
  <c r="EQ376" i="9"/>
  <c r="EK410" i="9"/>
  <c r="EK344" i="9"/>
  <c r="EK377" i="9"/>
  <c r="ES408" i="9"/>
  <c r="ES375" i="9"/>
  <c r="ES342" i="9"/>
  <c r="CX309" i="9"/>
  <c r="CX325" i="9"/>
  <c r="DY410" i="9"/>
  <c r="DY377" i="9"/>
  <c r="DY344" i="9"/>
  <c r="CG309" i="9"/>
  <c r="CG325" i="9"/>
  <c r="DX407" i="9"/>
  <c r="DX374" i="9"/>
  <c r="DX341" i="9"/>
  <c r="AB322" i="9"/>
  <c r="AB404" i="9" s="1"/>
  <c r="AP323" i="2"/>
  <c r="AP308" i="2"/>
  <c r="DQ324" i="9"/>
  <c r="DQ340" i="9" s="1"/>
  <c r="BG307" i="9"/>
  <c r="BG323" i="9"/>
  <c r="CB309" i="2"/>
  <c r="BW325" i="9"/>
  <c r="BW407" i="9" s="1"/>
  <c r="AT324" i="9"/>
  <c r="AT340" i="9" s="1"/>
  <c r="AT323" i="9"/>
  <c r="AT372" i="9" s="1"/>
  <c r="BE312" i="9"/>
  <c r="BE328" i="9"/>
  <c r="BQ303" i="2"/>
  <c r="BQ318" i="2"/>
  <c r="AA326" i="9"/>
  <c r="AA408" i="9" s="1"/>
  <c r="CL325" i="9"/>
  <c r="CL341" i="9" s="1"/>
  <c r="BB314" i="9"/>
  <c r="BB330" i="9"/>
  <c r="BT311" i="9"/>
  <c r="BT327" i="9"/>
  <c r="BA332" i="9"/>
  <c r="BA348" i="9" s="1"/>
  <c r="CB307" i="2"/>
  <c r="CB322" i="2"/>
  <c r="BM309" i="2"/>
  <c r="BM387" i="2" s="1"/>
  <c r="BH323" i="9"/>
  <c r="BH307" i="9"/>
  <c r="BP309" i="2"/>
  <c r="BP387" i="2" s="1"/>
  <c r="BP327" i="9"/>
  <c r="BP343" i="9" s="1"/>
  <c r="BP316" i="9"/>
  <c r="CV308" i="9"/>
  <c r="BC308" i="2"/>
  <c r="BC386" i="2" s="1"/>
  <c r="CD332" i="9"/>
  <c r="CD414" i="9" s="1"/>
  <c r="BD313" i="9"/>
  <c r="CE316" i="9"/>
  <c r="CE332" i="9"/>
  <c r="DK312" i="9"/>
  <c r="DK328" i="9"/>
  <c r="ES405" i="9"/>
  <c r="ES372" i="9"/>
  <c r="ES339" i="9"/>
  <c r="Y318" i="2"/>
  <c r="Y303" i="2"/>
  <c r="CD323" i="2"/>
  <c r="CD308" i="2"/>
  <c r="BS306" i="9"/>
  <c r="BS322" i="9"/>
  <c r="DZ412" i="9"/>
  <c r="DZ346" i="9"/>
  <c r="DZ379" i="9"/>
  <c r="DZ375" i="9"/>
  <c r="DZ408" i="9"/>
  <c r="DZ342" i="9"/>
  <c r="DI331" i="9"/>
  <c r="DI380" i="9" s="1"/>
  <c r="CM308" i="9"/>
  <c r="CK308" i="9"/>
  <c r="CK324" i="9"/>
  <c r="DH307" i="9"/>
  <c r="DH323" i="9"/>
  <c r="DG316" i="9"/>
  <c r="DG332" i="9"/>
  <c r="EE406" i="9"/>
  <c r="EE340" i="9"/>
  <c r="EE373" i="9"/>
  <c r="BO333" i="9"/>
  <c r="BO349" i="9" s="1"/>
  <c r="DH315" i="9"/>
  <c r="DH331" i="9"/>
  <c r="DX372" i="9"/>
  <c r="DX405" i="9"/>
  <c r="DX339" i="9"/>
  <c r="DY404" i="9"/>
  <c r="DY371" i="9"/>
  <c r="DY338" i="9"/>
  <c r="EK412" i="9"/>
  <c r="EK379" i="9"/>
  <c r="EK346" i="9"/>
  <c r="DY405" i="9"/>
  <c r="DY372" i="9"/>
  <c r="DY339" i="9"/>
  <c r="EB408" i="9"/>
  <c r="EB342" i="9"/>
  <c r="EB375" i="9"/>
  <c r="EM407" i="9"/>
  <c r="EM341" i="9"/>
  <c r="EM374" i="9"/>
  <c r="EP410" i="9"/>
  <c r="EP377" i="9"/>
  <c r="EP344" i="9"/>
  <c r="AK316" i="9"/>
  <c r="AK332" i="9"/>
  <c r="EN378" i="9"/>
  <c r="EN411" i="9"/>
  <c r="EN345" i="9"/>
  <c r="EM410" i="9"/>
  <c r="EM377" i="9"/>
  <c r="EM344" i="9"/>
  <c r="EO374" i="9"/>
  <c r="EO341" i="9"/>
  <c r="EO407" i="9"/>
  <c r="EC341" i="9"/>
  <c r="EC374" i="9"/>
  <c r="EC407" i="9"/>
  <c r="EA407" i="9"/>
  <c r="EA374" i="9"/>
  <c r="EA341" i="9"/>
  <c r="EO410" i="9"/>
  <c r="EO344" i="9"/>
  <c r="EO377" i="9"/>
  <c r="DY411" i="9"/>
  <c r="DY378" i="9"/>
  <c r="DY345" i="9"/>
  <c r="EL411" i="9"/>
  <c r="EL345" i="9"/>
  <c r="EL378" i="9"/>
  <c r="BO303" i="2"/>
  <c r="BO318" i="2"/>
  <c r="W314" i="9"/>
  <c r="W330" i="9"/>
  <c r="DZ410" i="9"/>
  <c r="DZ344" i="9"/>
  <c r="DZ377" i="9"/>
  <c r="DZ411" i="9"/>
  <c r="DZ378" i="9"/>
  <c r="DZ345" i="9"/>
  <c r="EB407" i="9"/>
  <c r="EB374" i="9"/>
  <c r="EB341" i="9"/>
  <c r="W306" i="9"/>
  <c r="W322" i="9"/>
  <c r="EU406" i="9"/>
  <c r="EU373" i="9"/>
  <c r="EU340" i="9"/>
  <c r="BG308" i="9"/>
  <c r="BG324" i="9"/>
  <c r="EB410" i="9"/>
  <c r="EB377" i="9"/>
  <c r="EB344" i="9"/>
  <c r="X306" i="9"/>
  <c r="X322" i="9"/>
  <c r="CZ324" i="9"/>
  <c r="CZ406" i="9" s="1"/>
  <c r="W308" i="9"/>
  <c r="W324" i="9"/>
  <c r="ER372" i="9"/>
  <c r="ER339" i="9"/>
  <c r="ER405" i="9"/>
  <c r="AL323" i="2"/>
  <c r="AL308" i="2"/>
  <c r="BN325" i="9"/>
  <c r="BN407" i="9" s="1"/>
  <c r="CU324" i="9"/>
  <c r="CU308" i="9"/>
  <c r="AN323" i="9"/>
  <c r="AN307" i="9"/>
  <c r="DN308" i="9"/>
  <c r="DN324" i="9"/>
  <c r="EM409" i="9"/>
  <c r="EM376" i="9"/>
  <c r="EM343" i="9"/>
  <c r="AY324" i="9"/>
  <c r="AY406" i="9" s="1"/>
  <c r="AZ323" i="9"/>
  <c r="AZ307" i="9"/>
  <c r="CF323" i="2"/>
  <c r="CF308" i="2"/>
  <c r="CG324" i="9"/>
  <c r="CG406" i="9" s="1"/>
  <c r="EH404" i="9"/>
  <c r="EH371" i="9"/>
  <c r="EH338" i="9"/>
  <c r="AJ307" i="2"/>
  <c r="AJ322" i="2"/>
  <c r="AY309" i="2"/>
  <c r="AY387" i="2" s="1"/>
  <c r="BO316" i="9"/>
  <c r="BO332" i="9"/>
  <c r="AO329" i="9"/>
  <c r="AO345" i="9" s="1"/>
  <c r="BI308" i="9"/>
  <c r="BI324" i="9"/>
  <c r="CM306" i="9"/>
  <c r="CM322" i="9"/>
  <c r="BE325" i="9"/>
  <c r="BE309" i="9"/>
  <c r="W325" i="9"/>
  <c r="W407" i="9" s="1"/>
  <c r="BQ330" i="9"/>
  <c r="BQ379" i="9" s="1"/>
  <c r="CR334" i="9"/>
  <c r="CR416" i="9" s="1"/>
  <c r="BD327" i="9"/>
  <c r="BD343" i="9" s="1"/>
  <c r="CC324" i="9"/>
  <c r="CC340" i="9" s="1"/>
  <c r="W305" i="2"/>
  <c r="W320" i="2"/>
  <c r="BF307" i="9"/>
  <c r="BF323" i="9"/>
  <c r="AX325" i="2"/>
  <c r="AX310" i="2"/>
  <c r="CU314" i="9"/>
  <c r="V312" i="9"/>
  <c r="V328" i="9"/>
  <c r="ER406" i="9"/>
  <c r="ER373" i="9"/>
  <c r="ER340" i="9"/>
  <c r="EQ407" i="9"/>
  <c r="EQ374" i="9"/>
  <c r="EQ341" i="9"/>
  <c r="AQ306" i="9"/>
  <c r="AQ322" i="9"/>
  <c r="BN307" i="2"/>
  <c r="BN322" i="2"/>
  <c r="BR313" i="9"/>
  <c r="BR329" i="9"/>
  <c r="T307" i="2"/>
  <c r="T322" i="2"/>
  <c r="EQ406" i="9"/>
  <c r="EQ340" i="9"/>
  <c r="EQ373" i="9"/>
  <c r="EU405" i="9"/>
  <c r="EU339" i="9"/>
  <c r="EU372" i="9"/>
  <c r="DV405" i="9"/>
  <c r="DV339" i="9"/>
  <c r="DV372" i="9"/>
  <c r="EM404" i="9"/>
  <c r="EM371" i="9"/>
  <c r="EM338" i="9"/>
  <c r="X329" i="9"/>
  <c r="X313" i="9"/>
  <c r="EO411" i="9"/>
  <c r="EO378" i="9"/>
  <c r="EO345" i="9"/>
  <c r="AL304" i="2"/>
  <c r="AL319" i="2"/>
  <c r="DI326" i="9"/>
  <c r="DI310" i="9"/>
  <c r="BB307" i="2"/>
  <c r="BB322" i="2"/>
  <c r="BE323" i="2"/>
  <c r="BE308" i="2"/>
  <c r="BB322" i="9"/>
  <c r="BB338" i="9" s="1"/>
  <c r="AK329" i="9"/>
  <c r="AK411" i="9" s="1"/>
  <c r="BS303" i="2"/>
  <c r="BS318" i="2"/>
  <c r="BA309" i="2"/>
  <c r="AL316" i="9"/>
  <c r="AL332" i="9"/>
  <c r="BR328" i="9"/>
  <c r="BR344" i="9" s="1"/>
  <c r="AL326" i="9"/>
  <c r="AL375" i="9" s="1"/>
  <c r="BT328" i="9"/>
  <c r="BT344" i="9" s="1"/>
  <c r="BC307" i="2"/>
  <c r="DX411" i="9"/>
  <c r="DX378" i="9"/>
  <c r="DX345" i="9"/>
  <c r="BP308" i="2"/>
  <c r="CI312" i="9"/>
  <c r="Y329" i="9"/>
  <c r="Y313" i="9"/>
  <c r="CB305" i="2"/>
  <c r="CB320" i="2"/>
  <c r="CF331" i="9"/>
  <c r="CF347" i="9" s="1"/>
  <c r="CW328" i="9"/>
  <c r="CW312" i="9"/>
  <c r="AZ333" i="9"/>
  <c r="AZ382" i="9" s="1"/>
  <c r="AY330" i="9"/>
  <c r="AY412" i="9" s="1"/>
  <c r="DM312" i="9"/>
  <c r="DM328" i="9"/>
  <c r="AX334" i="2"/>
  <c r="AX366" i="2"/>
  <c r="AX397" i="2"/>
  <c r="AO307" i="9"/>
  <c r="AO323" i="9"/>
  <c r="V308" i="9"/>
  <c r="V324" i="9"/>
  <c r="AJ317" i="9"/>
  <c r="AJ333" i="9"/>
  <c r="BO326" i="9"/>
  <c r="BO375" i="9" s="1"/>
  <c r="BD319" i="2"/>
  <c r="BD382" i="2" s="1"/>
  <c r="AE323" i="9"/>
  <c r="AE405" i="9" s="1"/>
  <c r="BU307" i="9"/>
  <c r="DW411" i="9"/>
  <c r="DW378" i="9"/>
  <c r="DW345" i="9"/>
  <c r="EK405" i="9"/>
  <c r="EK372" i="9"/>
  <c r="EK339" i="9"/>
  <c r="DW406" i="9"/>
  <c r="DW340" i="9"/>
  <c r="DW373" i="9"/>
  <c r="AA312" i="9"/>
  <c r="AA328" i="9"/>
  <c r="DX409" i="9"/>
  <c r="DX376" i="9"/>
  <c r="DX343" i="9"/>
  <c r="EE407" i="9"/>
  <c r="EE341" i="9"/>
  <c r="EE374" i="9"/>
  <c r="ER407" i="9"/>
  <c r="ER341" i="9"/>
  <c r="ER374" i="9"/>
  <c r="EA345" i="9"/>
  <c r="EA411" i="9"/>
  <c r="EA378" i="9"/>
  <c r="EL373" i="9"/>
  <c r="EL406" i="9"/>
  <c r="EL340" i="9"/>
  <c r="ET407" i="9"/>
  <c r="ET341" i="9"/>
  <c r="ET374" i="9"/>
  <c r="BD318" i="2"/>
  <c r="BD303" i="2"/>
  <c r="BE310" i="9"/>
  <c r="BE326" i="9"/>
  <c r="EB405" i="9"/>
  <c r="EB339" i="9"/>
  <c r="EB372" i="9"/>
  <c r="EM375" i="9"/>
  <c r="EM408" i="9"/>
  <c r="EM342" i="9"/>
  <c r="BR327" i="9"/>
  <c r="BR311" i="9"/>
  <c r="DY408" i="9"/>
  <c r="DY375" i="9"/>
  <c r="DY342" i="9"/>
  <c r="DY409" i="9"/>
  <c r="DY376" i="9"/>
  <c r="DY343" i="9"/>
  <c r="EB406" i="9"/>
  <c r="EB373" i="9"/>
  <c r="EB340" i="9"/>
  <c r="DW414" i="9"/>
  <c r="DW348" i="9"/>
  <c r="DW381" i="9"/>
  <c r="AP321" i="2"/>
  <c r="AP306" i="2"/>
  <c r="DX406" i="9"/>
  <c r="DX340" i="9"/>
  <c r="DX373" i="9"/>
  <c r="EB409" i="9"/>
  <c r="EB343" i="9"/>
  <c r="EB376" i="9"/>
  <c r="ED404" i="9"/>
  <c r="ED371" i="9"/>
  <c r="ED338" i="9"/>
  <c r="DV404" i="9"/>
  <c r="DV371" i="9"/>
  <c r="DV338" i="9"/>
  <c r="EA406" i="9"/>
  <c r="EA373" i="9"/>
  <c r="EA340" i="9"/>
  <c r="EP405" i="9"/>
  <c r="EP372" i="9"/>
  <c r="EP339" i="9"/>
  <c r="EN407" i="9"/>
  <c r="EN341" i="9"/>
  <c r="EN374" i="9"/>
  <c r="EP408" i="9"/>
  <c r="EP342" i="9"/>
  <c r="EP375" i="9"/>
  <c r="EW404" i="9"/>
  <c r="EW371" i="9"/>
  <c r="EW338" i="9"/>
  <c r="DW412" i="9"/>
  <c r="DW346" i="9"/>
  <c r="DW379" i="9"/>
  <c r="EV405" i="9"/>
  <c r="EV339" i="9"/>
  <c r="EV372" i="9"/>
  <c r="DZ409" i="9"/>
  <c r="DZ343" i="9"/>
  <c r="DZ376" i="9"/>
  <c r="DY412" i="9"/>
  <c r="DY346" i="9"/>
  <c r="DY379" i="9"/>
  <c r="DZ373" i="9"/>
  <c r="DZ340" i="9"/>
  <c r="DZ406" i="9"/>
  <c r="Z321" i="2"/>
  <c r="Z306" i="2"/>
  <c r="BT323" i="9"/>
  <c r="BT339" i="9" s="1"/>
  <c r="DV374" i="9"/>
  <c r="DV341" i="9"/>
  <c r="DV407" i="9"/>
  <c r="DJ330" i="9"/>
  <c r="DJ346" i="9" s="1"/>
  <c r="DG315" i="9"/>
  <c r="DG331" i="9"/>
  <c r="BX308" i="9"/>
  <c r="BX324" i="9"/>
  <c r="DV411" i="9"/>
  <c r="DV345" i="9"/>
  <c r="DV378" i="9"/>
  <c r="EB404" i="9"/>
  <c r="EB338" i="9"/>
  <c r="EB371" i="9"/>
  <c r="EM373" i="9"/>
  <c r="EM406" i="9"/>
  <c r="EM340" i="9"/>
  <c r="EC408" i="9"/>
  <c r="EC342" i="9"/>
  <c r="EC375" i="9"/>
  <c r="BQ315" i="9"/>
  <c r="BQ331" i="9"/>
  <c r="BP315" i="9"/>
  <c r="DJ308" i="9"/>
  <c r="DJ324" i="9"/>
  <c r="CZ307" i="9"/>
  <c r="CZ323" i="9"/>
  <c r="EN408" i="9"/>
  <c r="EN375" i="9"/>
  <c r="EN342" i="9"/>
  <c r="BO315" i="9"/>
  <c r="AM306" i="2"/>
  <c r="AM321" i="2"/>
  <c r="EC406" i="9"/>
  <c r="EC340" i="9"/>
  <c r="EC373" i="9"/>
  <c r="DO307" i="9"/>
  <c r="DO323" i="9"/>
  <c r="AN329" i="9"/>
  <c r="EP409" i="9"/>
  <c r="EP376" i="9"/>
  <c r="EP343" i="9"/>
  <c r="DK311" i="9"/>
  <c r="DK327" i="9"/>
  <c r="AB327" i="9"/>
  <c r="AB311" i="9"/>
  <c r="BT323" i="2"/>
  <c r="BT308" i="2"/>
  <c r="AX382" i="2"/>
  <c r="AX308" i="2"/>
  <c r="AX386" i="2" s="1"/>
  <c r="CD330" i="9"/>
  <c r="BA323" i="2"/>
  <c r="BA308" i="2"/>
  <c r="CS313" i="9"/>
  <c r="CS329" i="9"/>
  <c r="ET405" i="9"/>
  <c r="ET339" i="9"/>
  <c r="ET372" i="9"/>
  <c r="CY309" i="9"/>
  <c r="CY325" i="9"/>
  <c r="BT322" i="9"/>
  <c r="BT371" i="9" s="1"/>
  <c r="EP411" i="9"/>
  <c r="EP378" i="9"/>
  <c r="EP345" i="9"/>
  <c r="CR324" i="9"/>
  <c r="CR308" i="9"/>
  <c r="CH313" i="9"/>
  <c r="CH329" i="9"/>
  <c r="DN322" i="9"/>
  <c r="DN306" i="9"/>
  <c r="BA325" i="9"/>
  <c r="BA407" i="9" s="1"/>
  <c r="AP328" i="9"/>
  <c r="AP410" i="9" s="1"/>
  <c r="DV410" i="9"/>
  <c r="DV377" i="9"/>
  <c r="DV344" i="9"/>
  <c r="EK411" i="9"/>
  <c r="EK345" i="9"/>
  <c r="EK378" i="9"/>
  <c r="EL414" i="9"/>
  <c r="EL348" i="9"/>
  <c r="EL381" i="9"/>
  <c r="EK406" i="9"/>
  <c r="EK373" i="9"/>
  <c r="EK340" i="9"/>
  <c r="CD320" i="2"/>
  <c r="CD305" i="2"/>
  <c r="AN310" i="9"/>
  <c r="AN326" i="9"/>
  <c r="DV342" i="9"/>
  <c r="DV375" i="9"/>
  <c r="DV408" i="9"/>
  <c r="ES407" i="9"/>
  <c r="ES374" i="9"/>
  <c r="ES341" i="9"/>
  <c r="EM413" i="9"/>
  <c r="EM380" i="9"/>
  <c r="EM347" i="9"/>
  <c r="AZ318" i="2"/>
  <c r="AZ303" i="2"/>
  <c r="DW410" i="9"/>
  <c r="DW377" i="9"/>
  <c r="DW344" i="9"/>
  <c r="X321" i="2"/>
  <c r="X306" i="2"/>
  <c r="EK408" i="9"/>
  <c r="EK342" i="9"/>
  <c r="EK375" i="9"/>
  <c r="EQ410" i="9"/>
  <c r="EQ344" i="9"/>
  <c r="EQ377" i="9"/>
  <c r="EN412" i="9"/>
  <c r="EN379" i="9"/>
  <c r="EN346" i="9"/>
  <c r="EN405" i="9"/>
  <c r="EN339" i="9"/>
  <c r="EN372" i="9"/>
  <c r="AM307" i="2"/>
  <c r="AM322" i="2"/>
  <c r="EN413" i="9"/>
  <c r="EN347" i="9"/>
  <c r="EN380" i="9"/>
  <c r="AI307" i="2"/>
  <c r="AI322" i="2"/>
  <c r="EE372" i="9"/>
  <c r="EE339" i="9"/>
  <c r="EE405" i="9"/>
  <c r="EA342" i="9"/>
  <c r="EA408" i="9"/>
  <c r="EA375" i="9"/>
  <c r="DV415" i="9"/>
  <c r="DV382" i="9"/>
  <c r="DV349" i="9"/>
  <c r="EG349" i="9" s="1"/>
  <c r="EL412" i="9"/>
  <c r="EL346" i="9"/>
  <c r="EL379" i="9"/>
  <c r="ET373" i="9"/>
  <c r="ET340" i="9"/>
  <c r="ET406" i="9"/>
  <c r="DY406" i="9"/>
  <c r="DY340" i="9"/>
  <c r="DY373" i="9"/>
  <c r="EL407" i="9"/>
  <c r="EL341" i="9"/>
  <c r="EL374" i="9"/>
  <c r="AP310" i="9"/>
  <c r="AP326" i="9"/>
  <c r="EP407" i="9"/>
  <c r="EP374" i="9"/>
  <c r="EP341" i="9"/>
  <c r="AP320" i="2"/>
  <c r="AP305" i="2"/>
  <c r="DX413" i="9"/>
  <c r="DX347" i="9"/>
  <c r="DX380" i="9"/>
  <c r="BM323" i="2"/>
  <c r="BM308" i="2"/>
  <c r="CE320" i="2"/>
  <c r="CE383" i="2" s="1"/>
  <c r="AM329" i="9"/>
  <c r="AM378" i="9" s="1"/>
  <c r="CY327" i="9"/>
  <c r="CY409" i="9" s="1"/>
  <c r="DV409" i="9"/>
  <c r="DV376" i="9"/>
  <c r="DV343" i="9"/>
  <c r="W326" i="9"/>
  <c r="W375" i="9" s="1"/>
  <c r="BC327" i="9"/>
  <c r="BC409" i="9" s="1"/>
  <c r="BO312" i="9"/>
  <c r="BO328" i="9"/>
  <c r="CS326" i="9"/>
  <c r="CS375" i="9" s="1"/>
  <c r="DN307" i="9"/>
  <c r="DN323" i="9"/>
  <c r="BQ321" i="2"/>
  <c r="BQ384" i="2" s="1"/>
  <c r="BA311" i="9"/>
  <c r="DA309" i="9"/>
  <c r="DA325" i="9"/>
  <c r="CD312" i="9"/>
  <c r="CD328" i="9"/>
  <c r="EL410" i="9"/>
  <c r="EL377" i="9"/>
  <c r="EL344" i="9"/>
  <c r="CR327" i="9"/>
  <c r="CR311" i="9"/>
  <c r="Z311" i="9"/>
  <c r="Z327" i="9"/>
  <c r="X308" i="2"/>
  <c r="X386" i="2" s="1"/>
  <c r="CX328" i="9"/>
  <c r="CX344" i="9" s="1"/>
  <c r="AA143" i="9" s="1"/>
  <c r="AO311" i="9"/>
  <c r="CJ322" i="9"/>
  <c r="CJ338" i="9" s="1"/>
  <c r="EK414" i="9"/>
  <c r="EK348" i="9"/>
  <c r="EK381" i="9"/>
  <c r="AF323" i="9"/>
  <c r="AF307" i="9"/>
  <c r="BF327" i="9"/>
  <c r="BS329" i="9"/>
  <c r="AJ322" i="9"/>
  <c r="CB308" i="2"/>
  <c r="CB386" i="2" s="1"/>
  <c r="U325" i="9"/>
  <c r="U407" i="9" s="1"/>
  <c r="CS331" i="9"/>
  <c r="CS380" i="9" s="1"/>
  <c r="BA314" i="9"/>
  <c r="BA330" i="9"/>
  <c r="BP329" i="9"/>
  <c r="BP313" i="9"/>
  <c r="BT321" i="2"/>
  <c r="BT306" i="2"/>
  <c r="DX377" i="9"/>
  <c r="DX344" i="9"/>
  <c r="DX410" i="9"/>
  <c r="X307" i="2"/>
  <c r="X322" i="2"/>
  <c r="EQ372" i="9"/>
  <c r="EQ339" i="9"/>
  <c r="EQ405" i="9"/>
  <c r="EN409" i="9"/>
  <c r="EN343" i="9"/>
  <c r="EN376" i="9"/>
  <c r="EN410" i="9"/>
  <c r="EN377" i="9"/>
  <c r="EN344" i="9"/>
  <c r="EK407" i="9"/>
  <c r="EK374" i="9"/>
  <c r="EK341" i="9"/>
  <c r="EP404" i="9"/>
  <c r="EP371" i="9"/>
  <c r="EP338" i="9"/>
  <c r="DW409" i="9"/>
  <c r="DW376" i="9"/>
  <c r="DW343" i="9"/>
  <c r="EN338" i="9"/>
  <c r="EN404" i="9"/>
  <c r="EN371" i="9"/>
  <c r="ED374" i="9"/>
  <c r="ED341" i="9"/>
  <c r="ED407" i="9"/>
  <c r="EF405" i="9"/>
  <c r="EF372" i="9"/>
  <c r="EF339" i="9"/>
  <c r="DV406" i="9"/>
  <c r="DV373" i="9"/>
  <c r="DV340" i="9"/>
  <c r="DZ405" i="9"/>
  <c r="DZ372" i="9"/>
  <c r="DZ339" i="9"/>
  <c r="ES406" i="9"/>
  <c r="ES373" i="9"/>
  <c r="ES340" i="9"/>
  <c r="EK416" i="9"/>
  <c r="EK350" i="9"/>
  <c r="EK383" i="9"/>
  <c r="EC343" i="9"/>
  <c r="EC409" i="9"/>
  <c r="EC376" i="9"/>
  <c r="CD307" i="2"/>
  <c r="CD322" i="2"/>
  <c r="DX412" i="9"/>
  <c r="DX346" i="9"/>
  <c r="DX379" i="9"/>
  <c r="DV414" i="9"/>
  <c r="DV348" i="9"/>
  <c r="DV381" i="9"/>
  <c r="CF321" i="2"/>
  <c r="CF306" i="2"/>
  <c r="DV413" i="9"/>
  <c r="DV380" i="9"/>
  <c r="DV347" i="9"/>
  <c r="AY309" i="9"/>
  <c r="AY325" i="9"/>
  <c r="V323" i="9"/>
  <c r="V405" i="9" s="1"/>
  <c r="BQ325" i="9"/>
  <c r="BQ341" i="9" s="1"/>
  <c r="CY307" i="9"/>
  <c r="CY323" i="9"/>
  <c r="BV307" i="9"/>
  <c r="DG326" i="9"/>
  <c r="DG310" i="9"/>
  <c r="BG306" i="9"/>
  <c r="BG322" i="9"/>
  <c r="CT322" i="9"/>
  <c r="CT306" i="9"/>
  <c r="ED406" i="9"/>
  <c r="ED373" i="9"/>
  <c r="ED340" i="9"/>
  <c r="BR308" i="9"/>
  <c r="BR324" i="9"/>
  <c r="CB336" i="2"/>
  <c r="CB368" i="2"/>
  <c r="CB399" i="2"/>
  <c r="BR323" i="2"/>
  <c r="BR308" i="2"/>
  <c r="AJ312" i="9"/>
  <c r="AJ328" i="9"/>
  <c r="DI328" i="9"/>
  <c r="DI377" i="9" s="1"/>
  <c r="AL323" i="9"/>
  <c r="AL405" i="9" s="1"/>
  <c r="BA305" i="2"/>
  <c r="BA320" i="2"/>
  <c r="V307" i="2"/>
  <c r="V322" i="2"/>
  <c r="AJ330" i="9"/>
  <c r="AJ346" i="9" s="1"/>
  <c r="BQ306" i="9"/>
  <c r="BQ322" i="9"/>
  <c r="EO408" i="9"/>
  <c r="EO342" i="9"/>
  <c r="EO375" i="9"/>
  <c r="W308" i="2"/>
  <c r="W386" i="2" s="1"/>
  <c r="AN308" i="2"/>
  <c r="AN386" i="2" s="1"/>
  <c r="BQ307" i="9"/>
  <c r="BQ323" i="9"/>
  <c r="CS311" i="9"/>
  <c r="CS327" i="9"/>
  <c r="AZ306" i="9"/>
  <c r="AZ322" i="9"/>
  <c r="AM312" i="9"/>
  <c r="AM328" i="9"/>
  <c r="X323" i="9"/>
  <c r="CI324" i="9"/>
  <c r="DH328" i="9"/>
  <c r="DH344" i="9" s="1"/>
  <c r="EO343" i="9"/>
  <c r="EO376" i="9"/>
  <c r="EO409" i="9"/>
  <c r="AM323" i="9"/>
  <c r="AL324" i="2"/>
  <c r="AL309" i="2"/>
  <c r="DI332" i="9"/>
  <c r="DI348" i="9" s="1"/>
  <c r="BM307" i="2"/>
  <c r="BM322" i="2"/>
  <c r="EA409" i="9"/>
  <c r="EA343" i="9"/>
  <c r="EA376" i="9"/>
  <c r="DY407" i="9"/>
  <c r="DY341" i="9"/>
  <c r="DY374" i="9"/>
  <c r="AZ327" i="9"/>
  <c r="AZ311" i="9"/>
  <c r="EL413" i="9"/>
  <c r="EL380" i="9"/>
  <c r="EL347" i="9"/>
  <c r="AY307" i="2"/>
  <c r="AY322" i="2"/>
  <c r="DZ404" i="9"/>
  <c r="DZ371" i="9"/>
  <c r="DZ338" i="9"/>
  <c r="DW407" i="9"/>
  <c r="DW341" i="9"/>
  <c r="DW374" i="9"/>
  <c r="EF338" i="9"/>
  <c r="EF371" i="9"/>
  <c r="EF404" i="9"/>
  <c r="ER409" i="9"/>
  <c r="ER376" i="9"/>
  <c r="ER343" i="9"/>
  <c r="DW404" i="9"/>
  <c r="DW338" i="9"/>
  <c r="DW371" i="9"/>
  <c r="BA319" i="2"/>
  <c r="BA304" i="2"/>
  <c r="EO406" i="9"/>
  <c r="EO340" i="9"/>
  <c r="EO373" i="9"/>
  <c r="EF406" i="9"/>
  <c r="EF373" i="9"/>
  <c r="EF340" i="9"/>
  <c r="ER408" i="9"/>
  <c r="ER342" i="9"/>
  <c r="ER375" i="9"/>
  <c r="AO312" i="9"/>
  <c r="AO328" i="9"/>
  <c r="ES404" i="9"/>
  <c r="ES371" i="9"/>
  <c r="ES338" i="9"/>
  <c r="BW306" i="9"/>
  <c r="BW322" i="9"/>
  <c r="AL314" i="9"/>
  <c r="AL330" i="9"/>
  <c r="BC312" i="9"/>
  <c r="BC328" i="9"/>
  <c r="W311" i="9"/>
  <c r="W327" i="9"/>
  <c r="BP304" i="2"/>
  <c r="BP319" i="2"/>
  <c r="U315" i="9"/>
  <c r="U331" i="9"/>
  <c r="CD310" i="9"/>
  <c r="CD326" i="9"/>
  <c r="EC405" i="9"/>
  <c r="EC372" i="9"/>
  <c r="EC339" i="9"/>
  <c r="AK325" i="9"/>
  <c r="AK309" i="9"/>
  <c r="BB315" i="9"/>
  <c r="BB331" i="9"/>
  <c r="EL404" i="9"/>
  <c r="EL338" i="9"/>
  <c r="EL371" i="9"/>
  <c r="BB326" i="9"/>
  <c r="BB310" i="9"/>
  <c r="CH310" i="9"/>
  <c r="CH326" i="9"/>
  <c r="BX323" i="9"/>
  <c r="BX307" i="9"/>
  <c r="CT330" i="9"/>
  <c r="CT314" i="9"/>
  <c r="DG309" i="9"/>
  <c r="DG325" i="9"/>
  <c r="EA404" i="9"/>
  <c r="EA371" i="9"/>
  <c r="EA338" i="9"/>
  <c r="BN315" i="9"/>
  <c r="BN331" i="9"/>
  <c r="CS307" i="9"/>
  <c r="CS323" i="9"/>
  <c r="V310" i="9"/>
  <c r="V326" i="9"/>
  <c r="CG306" i="9"/>
  <c r="CG322" i="9"/>
  <c r="CT316" i="9"/>
  <c r="CT332" i="9"/>
  <c r="BT309" i="9"/>
  <c r="BT325" i="9"/>
  <c r="Y314" i="9"/>
  <c r="Y330" i="9"/>
  <c r="CV416" i="2" l="1"/>
  <c r="BA365" i="2"/>
  <c r="BA396" i="2"/>
  <c r="BA333" i="2"/>
  <c r="BB398" i="2"/>
  <c r="CW412" i="2"/>
  <c r="CR412" i="2"/>
  <c r="CT413" i="2"/>
  <c r="DE386" i="2"/>
  <c r="DE401" i="2" s="1"/>
  <c r="DE416" i="2" s="1"/>
  <c r="CP401" i="2"/>
  <c r="CP416" i="2" s="1"/>
  <c r="BS242" i="2"/>
  <c r="CW227" i="2"/>
  <c r="CW411" i="2"/>
  <c r="CP371" i="2"/>
  <c r="DE371" i="2" s="1"/>
  <c r="DT371" i="2" s="1"/>
  <c r="EI371" i="2" s="1"/>
  <c r="BP287" i="2"/>
  <c r="CT272" i="2"/>
  <c r="BQ272" i="2"/>
  <c r="CU257" i="2"/>
  <c r="CG364" i="2"/>
  <c r="CV364" i="2" s="1"/>
  <c r="DK364" i="2" s="1"/>
  <c r="DZ364" i="2" s="1"/>
  <c r="EO364" i="2" s="1"/>
  <c r="BO302" i="2"/>
  <c r="CS287" i="2"/>
  <c r="CD410" i="2"/>
  <c r="CS410" i="2" s="1"/>
  <c r="CS395" i="2"/>
  <c r="BR257" i="2"/>
  <c r="CV242" i="2"/>
  <c r="T336" i="2"/>
  <c r="CS415" i="2"/>
  <c r="CT412" i="2"/>
  <c r="CX416" i="2"/>
  <c r="T399" i="2"/>
  <c r="Z398" i="2"/>
  <c r="Z367" i="2"/>
  <c r="CU415" i="2"/>
  <c r="CR415" i="2"/>
  <c r="CR417" i="2"/>
  <c r="CT415" i="2"/>
  <c r="CS413" i="2"/>
  <c r="CU416" i="2"/>
  <c r="CR413" i="2"/>
  <c r="CX413" i="2"/>
  <c r="CS416" i="2"/>
  <c r="CX414" i="2"/>
  <c r="CW417" i="2"/>
  <c r="CV415" i="2"/>
  <c r="CS414" i="2"/>
  <c r="CW414" i="2"/>
  <c r="CV414" i="2"/>
  <c r="CT416" i="2"/>
  <c r="CT417" i="2"/>
  <c r="CU414" i="2"/>
  <c r="CR416" i="2"/>
  <c r="Z335" i="2"/>
  <c r="DK402" i="2"/>
  <c r="T368" i="2"/>
  <c r="CU411" i="2"/>
  <c r="CT399" i="2"/>
  <c r="CX387" i="2"/>
  <c r="CS411" i="2"/>
  <c r="CV411" i="2"/>
  <c r="DJ382" i="2"/>
  <c r="DJ366" i="2"/>
  <c r="DJ397" i="2"/>
  <c r="CU366" i="2"/>
  <c r="CU397" i="2"/>
  <c r="CX402" i="2"/>
  <c r="DL367" i="2"/>
  <c r="CT384" i="2"/>
  <c r="DL398" i="2"/>
  <c r="CS366" i="2"/>
  <c r="CS397" i="2"/>
  <c r="CU382" i="2"/>
  <c r="BB383" i="2"/>
  <c r="BB413" i="2" s="1"/>
  <c r="DM365" i="2"/>
  <c r="BB335" i="2"/>
  <c r="CS382" i="2"/>
  <c r="CW386" i="2"/>
  <c r="AL368" i="2"/>
  <c r="CW335" i="2"/>
  <c r="CW383" i="2"/>
  <c r="CV334" i="2"/>
  <c r="CV382" i="2"/>
  <c r="CU340" i="2"/>
  <c r="CU388" i="2"/>
  <c r="CR368" i="2"/>
  <c r="CR384" i="2"/>
  <c r="CS339" i="2"/>
  <c r="CS387" i="2"/>
  <c r="CU335" i="2"/>
  <c r="CU383" i="2"/>
  <c r="CV335" i="2"/>
  <c r="CV383" i="2"/>
  <c r="CV339" i="2"/>
  <c r="CV387" i="2"/>
  <c r="CX337" i="2"/>
  <c r="CX385" i="2"/>
  <c r="CX334" i="2"/>
  <c r="CX382" i="2"/>
  <c r="CU339" i="2"/>
  <c r="CU387" i="2"/>
  <c r="CS340" i="2"/>
  <c r="CS388" i="2"/>
  <c r="CI402" i="2"/>
  <c r="CW337" i="2"/>
  <c r="CW385" i="2"/>
  <c r="CI339" i="2"/>
  <c r="CI371" i="2"/>
  <c r="CT333" i="2"/>
  <c r="CT381" i="2"/>
  <c r="BD310" i="2"/>
  <c r="BD340" i="2" s="1"/>
  <c r="CX333" i="2"/>
  <c r="CX381" i="2"/>
  <c r="AL310" i="2"/>
  <c r="AL403" i="2" s="1"/>
  <c r="BP381" i="2"/>
  <c r="AP366" i="2"/>
  <c r="DK339" i="2"/>
  <c r="Y174" i="2" s="1"/>
  <c r="DK371" i="2"/>
  <c r="DL383" i="2"/>
  <c r="BO339" i="2"/>
  <c r="CD334" i="2"/>
  <c r="CD397" i="2"/>
  <c r="CD382" i="2"/>
  <c r="BT365" i="2"/>
  <c r="Z370" i="2"/>
  <c r="DK367" i="2"/>
  <c r="DK398" i="2"/>
  <c r="DK335" i="2"/>
  <c r="Y155" i="2" s="1"/>
  <c r="CX366" i="2"/>
  <c r="CX371" i="2"/>
  <c r="BF264" i="2"/>
  <c r="BF309" i="2" s="1"/>
  <c r="CX369" i="2"/>
  <c r="CT336" i="2"/>
  <c r="CT368" i="2"/>
  <c r="BP333" i="2"/>
  <c r="CU367" i="2"/>
  <c r="CS371" i="2"/>
  <c r="CV366" i="2"/>
  <c r="CV367" i="2"/>
  <c r="CS334" i="2"/>
  <c r="CV371" i="2"/>
  <c r="BP365" i="2"/>
  <c r="CW367" i="2"/>
  <c r="CU371" i="2"/>
  <c r="CW369" i="2"/>
  <c r="CW338" i="2"/>
  <c r="CW370" i="2"/>
  <c r="CT365" i="2"/>
  <c r="CU372" i="2"/>
  <c r="CS372" i="2"/>
  <c r="AP334" i="2"/>
  <c r="W365" i="2"/>
  <c r="AP397" i="2"/>
  <c r="BT396" i="2"/>
  <c r="BT333" i="2"/>
  <c r="AP381" i="2"/>
  <c r="AP365" i="2"/>
  <c r="CX365" i="2"/>
  <c r="AP396" i="2"/>
  <c r="CX326" i="2"/>
  <c r="CX339" i="2"/>
  <c r="CT326" i="2"/>
  <c r="BT310" i="2"/>
  <c r="BT403" i="2" s="1"/>
  <c r="CV325" i="2"/>
  <c r="CV403" i="2" s="1"/>
  <c r="CY320" i="2"/>
  <c r="CY398" i="2" s="1"/>
  <c r="AJ399" i="2"/>
  <c r="AJ336" i="2"/>
  <c r="CU326" i="2"/>
  <c r="AJ384" i="2"/>
  <c r="BN325" i="2"/>
  <c r="BN388" i="2" s="1"/>
  <c r="CW311" i="2"/>
  <c r="CW326" i="2"/>
  <c r="AL336" i="2"/>
  <c r="DM381" i="2"/>
  <c r="CT325" i="2"/>
  <c r="CT403" i="2" s="1"/>
  <c r="CY325" i="2"/>
  <c r="CY403" i="2" s="1"/>
  <c r="AP337" i="2"/>
  <c r="CR311" i="2"/>
  <c r="CR326" i="2"/>
  <c r="CY321" i="2"/>
  <c r="CY318" i="2"/>
  <c r="CS311" i="2"/>
  <c r="CS326" i="2"/>
  <c r="CY323" i="2"/>
  <c r="CY401" i="2" s="1"/>
  <c r="CX325" i="2"/>
  <c r="CX403" i="2" s="1"/>
  <c r="DM333" i="2"/>
  <c r="AA153" i="2" s="1"/>
  <c r="CY322" i="2"/>
  <c r="AL399" i="2"/>
  <c r="CV311" i="2"/>
  <c r="CV326" i="2"/>
  <c r="CY311" i="2"/>
  <c r="CY326" i="2"/>
  <c r="CW325" i="2"/>
  <c r="CW403" i="2" s="1"/>
  <c r="DI333" i="2"/>
  <c r="W153" i="2" s="1"/>
  <c r="CX311" i="2"/>
  <c r="CT311" i="2"/>
  <c r="BE365" i="2"/>
  <c r="AL333" i="2"/>
  <c r="AL381" i="2"/>
  <c r="CU311" i="2"/>
  <c r="BE396" i="2"/>
  <c r="CY306" i="2"/>
  <c r="BO402" i="2"/>
  <c r="BO387" i="2"/>
  <c r="AL396" i="2"/>
  <c r="CY303" i="2"/>
  <c r="DI396" i="2"/>
  <c r="CY307" i="2"/>
  <c r="DL310" i="2"/>
  <c r="DL340" i="2" s="1"/>
  <c r="Z160" i="2" s="1"/>
  <c r="W381" i="2"/>
  <c r="AO337" i="2"/>
  <c r="CE381" i="2"/>
  <c r="CR295" i="2"/>
  <c r="W396" i="2"/>
  <c r="BU259" i="2"/>
  <c r="BU319" i="2" s="1"/>
  <c r="DI381" i="2"/>
  <c r="AO369" i="2"/>
  <c r="AP400" i="2"/>
  <c r="CE365" i="2"/>
  <c r="AO400" i="2"/>
  <c r="AP385" i="2"/>
  <c r="CE396" i="2"/>
  <c r="BE387" i="2"/>
  <c r="CY274" i="2"/>
  <c r="CY289" i="2" s="1"/>
  <c r="CY304" i="2" s="1"/>
  <c r="CG397" i="2"/>
  <c r="BE333" i="2"/>
  <c r="Z401" i="2"/>
  <c r="Z386" i="2"/>
  <c r="CV282" i="2"/>
  <c r="CV297" i="2" s="1"/>
  <c r="CX282" i="2"/>
  <c r="CX297" i="2" s="1"/>
  <c r="DK325" i="2"/>
  <c r="DK403" i="2" s="1"/>
  <c r="CU282" i="2"/>
  <c r="CU297" i="2" s="1"/>
  <c r="CY282" i="2"/>
  <c r="CY297" i="2" s="1"/>
  <c r="CT282" i="2"/>
  <c r="CT297" i="2" s="1"/>
  <c r="CS282" i="2"/>
  <c r="CS297" i="2" s="1"/>
  <c r="CY279" i="2"/>
  <c r="CY294" i="2" s="1"/>
  <c r="CY309" i="2" s="1"/>
  <c r="CR282" i="2"/>
  <c r="CR297" i="2" s="1"/>
  <c r="CW282" i="2"/>
  <c r="CW297" i="2" s="1"/>
  <c r="BC366" i="2"/>
  <c r="CG325" i="2"/>
  <c r="CG340" i="2" s="1"/>
  <c r="BC397" i="2"/>
  <c r="CG366" i="2"/>
  <c r="CG334" i="2"/>
  <c r="BC382" i="2"/>
  <c r="CX267" i="2"/>
  <c r="AP325" i="2"/>
  <c r="AP403" i="2" s="1"/>
  <c r="CU267" i="2"/>
  <c r="CY267" i="2"/>
  <c r="CT267" i="2"/>
  <c r="CS267" i="2"/>
  <c r="CR267" i="2"/>
  <c r="CW267" i="2"/>
  <c r="CV267" i="2"/>
  <c r="AO367" i="2"/>
  <c r="AA381" i="2"/>
  <c r="AP371" i="2"/>
  <c r="AP402" i="2"/>
  <c r="BD335" i="2"/>
  <c r="AO335" i="2"/>
  <c r="AA396" i="2"/>
  <c r="AP339" i="2"/>
  <c r="AA365" i="2"/>
  <c r="AO398" i="2"/>
  <c r="CI396" i="2"/>
  <c r="BS310" i="2"/>
  <c r="BS340" i="2" s="1"/>
  <c r="BC310" i="2"/>
  <c r="BC388" i="2" s="1"/>
  <c r="AA325" i="2"/>
  <c r="AA388" i="2" s="1"/>
  <c r="CC325" i="2"/>
  <c r="CC340" i="2" s="1"/>
  <c r="BB334" i="2"/>
  <c r="BB366" i="2"/>
  <c r="CH335" i="2"/>
  <c r="X371" i="2"/>
  <c r="X402" i="2"/>
  <c r="X387" i="2"/>
  <c r="BS398" i="2"/>
  <c r="BS367" i="2"/>
  <c r="AN310" i="2"/>
  <c r="AN388" i="2" s="1"/>
  <c r="CH383" i="2"/>
  <c r="BS383" i="2"/>
  <c r="AA402" i="2"/>
  <c r="BE371" i="2"/>
  <c r="AA371" i="2"/>
  <c r="AJ325" i="2"/>
  <c r="AJ340" i="2" s="1"/>
  <c r="AA339" i="2"/>
  <c r="BE339" i="2"/>
  <c r="CI381" i="2"/>
  <c r="CI365" i="2"/>
  <c r="AM382" i="2"/>
  <c r="BR310" i="2"/>
  <c r="BR340" i="2" s="1"/>
  <c r="BD367" i="2"/>
  <c r="BD398" i="2"/>
  <c r="CH325" i="2"/>
  <c r="CH340" i="2" s="1"/>
  <c r="CI325" i="2"/>
  <c r="CI340" i="2" s="1"/>
  <c r="BT371" i="2"/>
  <c r="DM310" i="2"/>
  <c r="DM340" i="2" s="1"/>
  <c r="BT339" i="2"/>
  <c r="AN334" i="2"/>
  <c r="BE310" i="2"/>
  <c r="BE372" i="2" s="1"/>
  <c r="AO325" i="2"/>
  <c r="AO388" i="2" s="1"/>
  <c r="CH367" i="2"/>
  <c r="BT387" i="2"/>
  <c r="DM339" i="2"/>
  <c r="AA174" i="2" s="1"/>
  <c r="DM387" i="2"/>
  <c r="Y325" i="2"/>
  <c r="Y388" i="2" s="1"/>
  <c r="DM402" i="2"/>
  <c r="AY325" i="2"/>
  <c r="AY388" i="2" s="1"/>
  <c r="U310" i="2"/>
  <c r="U388" i="2" s="1"/>
  <c r="BR334" i="2"/>
  <c r="CX223" i="2"/>
  <c r="BR366" i="2"/>
  <c r="BR382" i="2"/>
  <c r="AN397" i="2"/>
  <c r="DG325" i="2"/>
  <c r="DG340" i="2" s="1"/>
  <c r="Z325" i="2"/>
  <c r="Z388" i="2" s="1"/>
  <c r="AN382" i="2"/>
  <c r="Y397" i="2"/>
  <c r="DK397" i="2"/>
  <c r="DK366" i="2"/>
  <c r="Y334" i="2"/>
  <c r="Y382" i="2"/>
  <c r="DK334" i="2"/>
  <c r="Y154" i="2" s="1"/>
  <c r="CW223" i="2"/>
  <c r="AM334" i="2"/>
  <c r="AM397" i="2"/>
  <c r="CV223" i="2"/>
  <c r="CS223" i="2"/>
  <c r="BB382" i="2"/>
  <c r="CU223" i="2"/>
  <c r="CT223" i="2"/>
  <c r="CR223" i="2"/>
  <c r="CY223" i="2"/>
  <c r="BT369" i="2"/>
  <c r="BQ334" i="2"/>
  <c r="BQ382" i="2"/>
  <c r="BQ397" i="2"/>
  <c r="CI385" i="2"/>
  <c r="DM369" i="2"/>
  <c r="X334" i="2"/>
  <c r="X397" i="2"/>
  <c r="X366" i="2"/>
  <c r="CI400" i="2"/>
  <c r="CI369" i="2"/>
  <c r="DM337" i="2"/>
  <c r="AA172" i="2" s="1"/>
  <c r="DM400" i="2"/>
  <c r="CC334" i="2"/>
  <c r="CF366" i="2"/>
  <c r="CC366" i="2"/>
  <c r="CC397" i="2"/>
  <c r="CF334" i="2"/>
  <c r="CF397" i="2"/>
  <c r="BT400" i="2"/>
  <c r="BT385" i="2"/>
  <c r="AI340" i="2"/>
  <c r="DI387" i="2"/>
  <c r="BE385" i="2"/>
  <c r="AA337" i="2"/>
  <c r="AA385" i="2"/>
  <c r="AA369" i="2"/>
  <c r="AY366" i="2"/>
  <c r="AY397" i="2"/>
  <c r="AY334" i="2"/>
  <c r="BE369" i="2"/>
  <c r="BE400" i="2"/>
  <c r="Z339" i="2"/>
  <c r="BN375" i="9"/>
  <c r="CE338" i="9"/>
  <c r="AA386" i="2"/>
  <c r="BN408" i="9"/>
  <c r="U382" i="2"/>
  <c r="U366" i="2"/>
  <c r="U397" i="2"/>
  <c r="AJ334" i="2"/>
  <c r="BN382" i="2"/>
  <c r="BN366" i="2"/>
  <c r="BN397" i="2"/>
  <c r="AJ366" i="2"/>
  <c r="DG382" i="2"/>
  <c r="DG366" i="2"/>
  <c r="DG397" i="2"/>
  <c r="BR384" i="2"/>
  <c r="BR398" i="2"/>
  <c r="AJ382" i="2"/>
  <c r="CE373" i="9"/>
  <c r="BB409" i="9"/>
  <c r="BO399" i="2"/>
  <c r="Z371" i="2"/>
  <c r="CG342" i="9"/>
  <c r="AM335" i="2"/>
  <c r="BN370" i="2"/>
  <c r="Z405" i="9"/>
  <c r="Z402" i="2"/>
  <c r="AA401" i="2"/>
  <c r="Z339" i="9"/>
  <c r="AA370" i="2"/>
  <c r="DR404" i="9"/>
  <c r="AZ387" i="2"/>
  <c r="AZ402" i="2"/>
  <c r="AZ339" i="2"/>
  <c r="W405" i="9"/>
  <c r="BA406" i="9"/>
  <c r="AN398" i="2"/>
  <c r="BA373" i="9"/>
  <c r="AN335" i="2"/>
  <c r="DP372" i="9"/>
  <c r="DM366" i="2"/>
  <c r="AP406" i="9"/>
  <c r="DP405" i="9"/>
  <c r="Z406" i="9"/>
  <c r="AI336" i="2"/>
  <c r="DM397" i="2"/>
  <c r="AS406" i="9"/>
  <c r="CG405" i="9"/>
  <c r="AI384" i="2"/>
  <c r="AA372" i="9"/>
  <c r="BT397" i="2"/>
  <c r="CG372" i="9"/>
  <c r="BR402" i="2"/>
  <c r="BR339" i="2"/>
  <c r="CG408" i="9"/>
  <c r="CH386" i="2"/>
  <c r="BO384" i="2"/>
  <c r="BR383" i="2"/>
  <c r="AA405" i="9"/>
  <c r="BR335" i="2"/>
  <c r="CB397" i="2"/>
  <c r="BR399" i="2"/>
  <c r="AR371" i="9"/>
  <c r="DI402" i="2"/>
  <c r="AR404" i="9"/>
  <c r="DI371" i="2"/>
  <c r="BR371" i="2"/>
  <c r="AP373" i="9"/>
  <c r="DI398" i="2"/>
  <c r="AN367" i="2"/>
  <c r="CH405" i="9"/>
  <c r="DM382" i="2"/>
  <c r="CB334" i="2"/>
  <c r="BO368" i="2"/>
  <c r="BO373" i="9"/>
  <c r="AK408" i="9"/>
  <c r="AZ399" i="2"/>
  <c r="BO340" i="9"/>
  <c r="X347" i="9"/>
  <c r="X343" i="9"/>
  <c r="AZ336" i="2"/>
  <c r="AZ384" i="2"/>
  <c r="U336" i="2"/>
  <c r="U368" i="2"/>
  <c r="U399" i="2"/>
  <c r="DQ338" i="9"/>
  <c r="AE153" i="9" s="1"/>
  <c r="AI339" i="2"/>
  <c r="AK342" i="9"/>
  <c r="DQ371" i="9"/>
  <c r="T382" i="2"/>
  <c r="BQ398" i="2"/>
  <c r="BQ335" i="2"/>
  <c r="CL373" i="9"/>
  <c r="BQ367" i="2"/>
  <c r="AN402" i="2"/>
  <c r="AX399" i="2"/>
  <c r="CR377" i="9"/>
  <c r="DN407" i="9"/>
  <c r="T366" i="2"/>
  <c r="AN336" i="2"/>
  <c r="CG379" i="9"/>
  <c r="AN371" i="2"/>
  <c r="AY411" i="2"/>
  <c r="AI387" i="2"/>
  <c r="T397" i="2"/>
  <c r="CG412" i="9"/>
  <c r="DF399" i="2"/>
  <c r="AX368" i="2"/>
  <c r="CR410" i="9"/>
  <c r="DF368" i="2"/>
  <c r="AX336" i="2"/>
  <c r="AN387" i="2"/>
  <c r="AO381" i="2"/>
  <c r="AO396" i="2"/>
  <c r="DN374" i="9"/>
  <c r="CX342" i="9"/>
  <c r="AA141" i="9" s="1"/>
  <c r="BD371" i="2"/>
  <c r="AO365" i="2"/>
  <c r="BD402" i="2"/>
  <c r="BD387" i="2"/>
  <c r="AZ410" i="9"/>
  <c r="W372" i="9"/>
  <c r="CH338" i="2"/>
  <c r="CQ385" i="2"/>
  <c r="Y371" i="2"/>
  <c r="BY372" i="9"/>
  <c r="CJ408" i="9"/>
  <c r="AY386" i="2"/>
  <c r="CH401" i="2"/>
  <c r="DH375" i="9"/>
  <c r="BF342" i="9"/>
  <c r="DH342" i="9"/>
  <c r="V171" i="9" s="1"/>
  <c r="BY405" i="9"/>
  <c r="AY370" i="2"/>
  <c r="BS399" i="2"/>
  <c r="Y402" i="2"/>
  <c r="BF375" i="9"/>
  <c r="Y339" i="2"/>
  <c r="DG338" i="9"/>
  <c r="U153" i="9" s="1"/>
  <c r="DD338" i="9"/>
  <c r="CT373" i="9"/>
  <c r="BC340" i="2"/>
  <c r="AY338" i="2"/>
  <c r="U414" i="9"/>
  <c r="AS373" i="9"/>
  <c r="CH372" i="9"/>
  <c r="CT340" i="9"/>
  <c r="W140" i="9" s="1"/>
  <c r="DJ386" i="2"/>
  <c r="CQ369" i="2"/>
  <c r="CD387" i="2"/>
  <c r="CX408" i="9"/>
  <c r="CD368" i="2"/>
  <c r="CD339" i="2"/>
  <c r="DG367" i="2"/>
  <c r="CR335" i="2"/>
  <c r="DN274" i="2"/>
  <c r="DN289" i="2" s="1"/>
  <c r="DN304" i="2" s="1"/>
  <c r="DL338" i="9"/>
  <c r="Z153" i="9" s="1"/>
  <c r="DG398" i="2"/>
  <c r="AO397" i="2"/>
  <c r="DG335" i="2"/>
  <c r="DG415" i="9"/>
  <c r="CH368" i="2"/>
  <c r="CQ400" i="2"/>
  <c r="DF336" i="2"/>
  <c r="T156" i="2" s="1"/>
  <c r="BS387" i="2"/>
  <c r="CH399" i="2"/>
  <c r="AD340" i="9"/>
  <c r="AD373" i="9"/>
  <c r="CH336" i="2"/>
  <c r="DI383" i="2"/>
  <c r="DI367" i="2"/>
  <c r="CB366" i="2"/>
  <c r="BT366" i="2"/>
  <c r="T388" i="2"/>
  <c r="AM396" i="2"/>
  <c r="AI402" i="2"/>
  <c r="AQ342" i="9"/>
  <c r="AI368" i="2"/>
  <c r="CL340" i="9"/>
  <c r="AN368" i="2"/>
  <c r="BB376" i="9"/>
  <c r="DL372" i="9"/>
  <c r="AN384" i="2"/>
  <c r="BT334" i="2"/>
  <c r="DL400" i="2"/>
  <c r="BP377" i="9"/>
  <c r="CL372" i="9"/>
  <c r="BP344" i="9"/>
  <c r="AZ377" i="9"/>
  <c r="CD402" i="2"/>
  <c r="CD417" i="2" s="1"/>
  <c r="CL339" i="9"/>
  <c r="CD399" i="2"/>
  <c r="BD405" i="9"/>
  <c r="CG333" i="2"/>
  <c r="DL369" i="2"/>
  <c r="DI382" i="2"/>
  <c r="CG381" i="2"/>
  <c r="DL337" i="2"/>
  <c r="Z172" i="2" s="1"/>
  <c r="DK375" i="9"/>
  <c r="CD336" i="2"/>
  <c r="BO400" i="2"/>
  <c r="BO385" i="2"/>
  <c r="BO369" i="2"/>
  <c r="BG341" i="9"/>
  <c r="BG374" i="9"/>
  <c r="DI366" i="2"/>
  <c r="BD339" i="9"/>
  <c r="DI397" i="2"/>
  <c r="CG365" i="2"/>
  <c r="BV338" i="9"/>
  <c r="CV375" i="9"/>
  <c r="CV408" i="9"/>
  <c r="BD337" i="2"/>
  <c r="AQ264" i="2"/>
  <c r="AQ309" i="2" s="1"/>
  <c r="BA377" i="9"/>
  <c r="AY415" i="9"/>
  <c r="BA404" i="9"/>
  <c r="DL345" i="9"/>
  <c r="Z174" i="9" s="1"/>
  <c r="CF365" i="2"/>
  <c r="X410" i="9"/>
  <c r="BN384" i="2"/>
  <c r="X409" i="9"/>
  <c r="DD371" i="9"/>
  <c r="BS368" i="2"/>
  <c r="AA409" i="9"/>
  <c r="X380" i="9"/>
  <c r="CJ342" i="9"/>
  <c r="BS336" i="2"/>
  <c r="U338" i="9"/>
  <c r="CU342" i="9"/>
  <c r="X141" i="9" s="1"/>
  <c r="CU375" i="9"/>
  <c r="CQ397" i="2"/>
  <c r="DN375" i="9"/>
  <c r="DJ372" i="9"/>
  <c r="CQ366" i="2"/>
  <c r="DN342" i="9"/>
  <c r="AB171" i="9" s="1"/>
  <c r="BN339" i="2"/>
  <c r="DJ339" i="9"/>
  <c r="X154" i="9" s="1"/>
  <c r="BN378" i="9"/>
  <c r="DI411" i="9"/>
  <c r="CQ334" i="2"/>
  <c r="AA376" i="9"/>
  <c r="BN345" i="9"/>
  <c r="AZ373" i="9"/>
  <c r="BC342" i="9"/>
  <c r="BU374" i="9"/>
  <c r="DG376" i="9"/>
  <c r="BC408" i="9"/>
  <c r="DG404" i="9"/>
  <c r="AZ338" i="2"/>
  <c r="DG400" i="2"/>
  <c r="CE371" i="9"/>
  <c r="BB340" i="9"/>
  <c r="AM367" i="2"/>
  <c r="BC345" i="9"/>
  <c r="X367" i="2"/>
  <c r="X383" i="2"/>
  <c r="BN386" i="2"/>
  <c r="AM383" i="2"/>
  <c r="BJ371" i="9"/>
  <c r="X398" i="2"/>
  <c r="CG402" i="2"/>
  <c r="BN338" i="2"/>
  <c r="AZ367" i="2"/>
  <c r="CS346" i="9"/>
  <c r="V145" i="9" s="1"/>
  <c r="DJ404" i="9"/>
  <c r="AQ274" i="2"/>
  <c r="AQ289" i="2" s="1"/>
  <c r="AQ319" i="2" s="1"/>
  <c r="CG387" i="2"/>
  <c r="CG371" i="2"/>
  <c r="BN399" i="2"/>
  <c r="BN336" i="2"/>
  <c r="BN368" i="2"/>
  <c r="BC387" i="2"/>
  <c r="AS338" i="9"/>
  <c r="BO367" i="2"/>
  <c r="BN349" i="9"/>
  <c r="BY349" i="9" s="1"/>
  <c r="BU407" i="9"/>
  <c r="DJ408" i="9"/>
  <c r="DL378" i="9"/>
  <c r="AY405" i="9"/>
  <c r="CH385" i="2"/>
  <c r="AM402" i="2"/>
  <c r="AM387" i="2"/>
  <c r="BD400" i="2"/>
  <c r="BW340" i="9"/>
  <c r="DG382" i="9"/>
  <c r="AN377" i="9"/>
  <c r="CC375" i="9"/>
  <c r="BA371" i="9"/>
  <c r="BC375" i="9"/>
  <c r="BD369" i="2"/>
  <c r="AN344" i="9"/>
  <c r="BS409" i="9"/>
  <c r="AJ411" i="2"/>
  <c r="BN415" i="9"/>
  <c r="BU341" i="9"/>
  <c r="DJ342" i="9"/>
  <c r="X156" i="9" s="1"/>
  <c r="CL338" i="9"/>
  <c r="X377" i="9"/>
  <c r="CH369" i="2"/>
  <c r="DH365" i="2"/>
  <c r="AY372" i="9"/>
  <c r="DH381" i="2"/>
  <c r="CH400" i="2"/>
  <c r="DH396" i="2"/>
  <c r="AM371" i="2"/>
  <c r="BE371" i="9"/>
  <c r="AL369" i="2"/>
  <c r="CC405" i="9"/>
  <c r="BO411" i="9"/>
  <c r="DR371" i="9"/>
  <c r="DL371" i="9"/>
  <c r="DH409" i="9"/>
  <c r="CQ318" i="2"/>
  <c r="CQ333" i="2" s="1"/>
  <c r="CF345" i="9"/>
  <c r="CS379" i="9"/>
  <c r="CW406" i="9"/>
  <c r="BR412" i="9"/>
  <c r="AQ373" i="9"/>
  <c r="BC402" i="2"/>
  <c r="CW340" i="9"/>
  <c r="Z140" i="9" s="1"/>
  <c r="CV371" i="9"/>
  <c r="AQ406" i="9"/>
  <c r="BC371" i="2"/>
  <c r="W384" i="2"/>
  <c r="CV404" i="9"/>
  <c r="U339" i="9"/>
  <c r="CG336" i="2"/>
  <c r="U402" i="2"/>
  <c r="BQ378" i="9"/>
  <c r="BO345" i="9"/>
  <c r="U405" i="9"/>
  <c r="DH343" i="9"/>
  <c r="V172" i="9" s="1"/>
  <c r="DH381" i="9"/>
  <c r="CC339" i="9"/>
  <c r="AY408" i="9"/>
  <c r="AE338" i="9"/>
  <c r="BR379" i="9"/>
  <c r="BV341" i="9"/>
  <c r="CU410" i="9"/>
  <c r="AE371" i="9"/>
  <c r="BV374" i="9"/>
  <c r="CU377" i="9"/>
  <c r="DA404" i="9"/>
  <c r="BA310" i="2"/>
  <c r="BA388" i="2" s="1"/>
  <c r="CJ405" i="9"/>
  <c r="DI338" i="9"/>
  <c r="W153" i="9" s="1"/>
  <c r="Z338" i="9"/>
  <c r="BO379" i="9"/>
  <c r="DH345" i="9"/>
  <c r="V174" i="9" s="1"/>
  <c r="DI371" i="9"/>
  <c r="DA338" i="9"/>
  <c r="AD138" i="9" s="1"/>
  <c r="BO412" i="9"/>
  <c r="DH378" i="9"/>
  <c r="DH348" i="9"/>
  <c r="V162" i="9" s="1"/>
  <c r="BM388" i="2"/>
  <c r="Z371" i="9"/>
  <c r="CF396" i="2"/>
  <c r="AO366" i="2"/>
  <c r="W399" i="2"/>
  <c r="DG369" i="2"/>
  <c r="CG399" i="2"/>
  <c r="AO401" i="2"/>
  <c r="AZ408" i="9"/>
  <c r="AO334" i="2"/>
  <c r="AO370" i="2"/>
  <c r="DG337" i="2"/>
  <c r="U172" i="2" s="1"/>
  <c r="DI376" i="9"/>
  <c r="CS340" i="9"/>
  <c r="V140" i="9" s="1"/>
  <c r="CV339" i="9"/>
  <c r="Y139" i="9" s="1"/>
  <c r="CD380" i="9"/>
  <c r="W336" i="2"/>
  <c r="U411" i="2"/>
  <c r="DI409" i="9"/>
  <c r="CS373" i="9"/>
  <c r="CV372" i="9"/>
  <c r="CF411" i="9"/>
  <c r="AK400" i="2"/>
  <c r="CD347" i="9"/>
  <c r="CD411" i="9"/>
  <c r="BV371" i="9"/>
  <c r="AO386" i="2"/>
  <c r="CG368" i="2"/>
  <c r="CE347" i="9"/>
  <c r="DO408" i="9"/>
  <c r="AM343" i="9"/>
  <c r="AM409" i="9"/>
  <c r="AO407" i="9"/>
  <c r="BB344" i="9"/>
  <c r="AQ408" i="9"/>
  <c r="CX372" i="9"/>
  <c r="DF397" i="2"/>
  <c r="DG384" i="2"/>
  <c r="DF366" i="2"/>
  <c r="DF382" i="2"/>
  <c r="DG368" i="2"/>
  <c r="CX405" i="9"/>
  <c r="DG399" i="2"/>
  <c r="DM384" i="2"/>
  <c r="Z410" i="9"/>
  <c r="AO374" i="9"/>
  <c r="AP374" i="9"/>
  <c r="BW373" i="9"/>
  <c r="AJ339" i="2"/>
  <c r="BO334" i="2"/>
  <c r="BO366" i="2"/>
  <c r="BR368" i="2"/>
  <c r="BS375" i="9"/>
  <c r="BO386" i="2"/>
  <c r="BS343" i="9"/>
  <c r="CR336" i="2"/>
  <c r="BA400" i="2"/>
  <c r="BO397" i="2"/>
  <c r="DN343" i="9"/>
  <c r="AB172" i="9" s="1"/>
  <c r="CR408" i="9"/>
  <c r="Z377" i="9"/>
  <c r="U379" i="9"/>
  <c r="BO338" i="2"/>
  <c r="AL400" i="2"/>
  <c r="BE339" i="9"/>
  <c r="BS376" i="9"/>
  <c r="DL338" i="2"/>
  <c r="Z173" i="2" s="1"/>
  <c r="AL337" i="2"/>
  <c r="BU404" i="9"/>
  <c r="CZ338" i="9"/>
  <c r="AC138" i="9" s="1"/>
  <c r="CU374" i="9"/>
  <c r="BR341" i="9"/>
  <c r="CU407" i="9"/>
  <c r="AJ345" i="9"/>
  <c r="AZ381" i="9"/>
  <c r="BQ377" i="9"/>
  <c r="BR385" i="2"/>
  <c r="CE334" i="2"/>
  <c r="CT411" i="9"/>
  <c r="CT378" i="9"/>
  <c r="BH373" i="9"/>
  <c r="BR374" i="9"/>
  <c r="BB377" i="9"/>
  <c r="BH340" i="9"/>
  <c r="BV233" i="2"/>
  <c r="BV278" i="2" s="1"/>
  <c r="BV293" i="2" s="1"/>
  <c r="Z400" i="2"/>
  <c r="BX371" i="9"/>
  <c r="BE372" i="9"/>
  <c r="DJ410" i="9"/>
  <c r="BP399" i="2"/>
  <c r="W337" i="2"/>
  <c r="AJ381" i="9"/>
  <c r="V345" i="9"/>
  <c r="CG400" i="2"/>
  <c r="BN412" i="9"/>
  <c r="AJ414" i="9"/>
  <c r="DL375" i="9"/>
  <c r="BO376" i="9"/>
  <c r="CV412" i="9"/>
  <c r="CV346" i="9"/>
  <c r="Y145" i="9" s="1"/>
  <c r="BQ376" i="9"/>
  <c r="AB279" i="2"/>
  <c r="AB294" i="2" s="1"/>
  <c r="AB324" i="2" s="1"/>
  <c r="DL408" i="9"/>
  <c r="BE399" i="2"/>
  <c r="DJ370" i="2"/>
  <c r="BC341" i="9"/>
  <c r="BJ338" i="9"/>
  <c r="AM374" i="9"/>
  <c r="BQ343" i="9"/>
  <c r="BP336" i="2"/>
  <c r="U412" i="9"/>
  <c r="DJ377" i="9"/>
  <c r="BO409" i="9"/>
  <c r="V378" i="9"/>
  <c r="W378" i="9"/>
  <c r="DO263" i="2"/>
  <c r="DH385" i="2"/>
  <c r="CG369" i="2"/>
  <c r="DH400" i="2"/>
  <c r="BC374" i="9"/>
  <c r="CF339" i="9"/>
  <c r="BY338" i="9"/>
  <c r="AM407" i="9"/>
  <c r="AN412" i="9"/>
  <c r="DB339" i="9"/>
  <c r="AE139" i="9" s="1"/>
  <c r="W411" i="9"/>
  <c r="CR337" i="2"/>
  <c r="CG337" i="2"/>
  <c r="DH369" i="2"/>
  <c r="CF372" i="9"/>
  <c r="AN379" i="9"/>
  <c r="DB405" i="9"/>
  <c r="BP384" i="2"/>
  <c r="CJ277" i="2"/>
  <c r="CJ292" i="2" s="1"/>
  <c r="CJ322" i="2" s="1"/>
  <c r="BX404" i="9"/>
  <c r="DN279" i="2"/>
  <c r="DN294" i="2" s="1"/>
  <c r="DN324" i="2" s="1"/>
  <c r="AY399" i="2"/>
  <c r="CW409" i="9"/>
  <c r="AB375" i="9"/>
  <c r="W385" i="2"/>
  <c r="DL384" i="2"/>
  <c r="AY336" i="2"/>
  <c r="AB342" i="9"/>
  <c r="W369" i="2"/>
  <c r="BN411" i="2"/>
  <c r="CW376" i="9"/>
  <c r="AY384" i="2"/>
  <c r="CJ407" i="9"/>
  <c r="U348" i="9"/>
  <c r="CL404" i="9"/>
  <c r="AZ414" i="9"/>
  <c r="DL370" i="2"/>
  <c r="BJ372" i="9"/>
  <c r="Z411" i="9"/>
  <c r="AK373" i="9"/>
  <c r="CI342" i="9"/>
  <c r="DG371" i="2"/>
  <c r="BA336" i="2"/>
  <c r="Y398" i="2"/>
  <c r="BA368" i="2"/>
  <c r="BC339" i="9"/>
  <c r="BJ405" i="9"/>
  <c r="Z378" i="9"/>
  <c r="AK406" i="9"/>
  <c r="CI375" i="9"/>
  <c r="DG402" i="2"/>
  <c r="BA384" i="2"/>
  <c r="BC372" i="9"/>
  <c r="BU342" i="9"/>
  <c r="BW219" i="2"/>
  <c r="CQ398" i="2"/>
  <c r="AA366" i="2"/>
  <c r="BR396" i="2"/>
  <c r="V409" i="9"/>
  <c r="BU375" i="9"/>
  <c r="AS219" i="2"/>
  <c r="DK399" i="2"/>
  <c r="AA397" i="2"/>
  <c r="DL386" i="2"/>
  <c r="BB399" i="2"/>
  <c r="CJ341" i="9"/>
  <c r="BR365" i="2"/>
  <c r="V343" i="9"/>
  <c r="BR333" i="2"/>
  <c r="Y409" i="9"/>
  <c r="Y367" i="2"/>
  <c r="BH371" i="9"/>
  <c r="BH404" i="9"/>
  <c r="CR375" i="9"/>
  <c r="BS342" i="9"/>
  <c r="AR230" i="2"/>
  <c r="AR275" i="2" s="1"/>
  <c r="AR290" i="2" s="1"/>
  <c r="X406" i="9"/>
  <c r="CK230" i="2"/>
  <c r="CK260" i="2" s="1"/>
  <c r="AZ406" i="9"/>
  <c r="CE345" i="9"/>
  <c r="V335" i="2"/>
  <c r="CE380" i="9"/>
  <c r="DB338" i="9"/>
  <c r="AE138" i="9" s="1"/>
  <c r="Z334" i="2"/>
  <c r="DB404" i="9"/>
  <c r="CS407" i="9"/>
  <c r="DG372" i="9"/>
  <c r="AF404" i="9"/>
  <c r="DG405" i="9"/>
  <c r="BK338" i="9"/>
  <c r="CR382" i="9"/>
  <c r="CF346" i="9"/>
  <c r="DH398" i="2"/>
  <c r="DL373" i="9"/>
  <c r="CR349" i="9"/>
  <c r="U148" i="9" s="1"/>
  <c r="CF379" i="9"/>
  <c r="BS372" i="9"/>
  <c r="AJ370" i="2"/>
  <c r="DM404" i="9"/>
  <c r="AL341" i="9"/>
  <c r="DL406" i="9"/>
  <c r="CW405" i="9"/>
  <c r="BT340" i="9"/>
  <c r="BC411" i="9"/>
  <c r="AZ398" i="2"/>
  <c r="AY375" i="9"/>
  <c r="DI378" i="9"/>
  <c r="AZ370" i="2"/>
  <c r="BA411" i="9"/>
  <c r="DL334" i="2"/>
  <c r="Z154" i="2" s="1"/>
  <c r="DL382" i="2"/>
  <c r="AS371" i="9"/>
  <c r="CC342" i="9"/>
  <c r="BO398" i="2"/>
  <c r="U156" i="2"/>
  <c r="BO335" i="2"/>
  <c r="AZ335" i="2"/>
  <c r="AD404" i="9"/>
  <c r="CF375" i="9"/>
  <c r="CG411" i="9"/>
  <c r="AZ334" i="2"/>
  <c r="CD404" i="9"/>
  <c r="BA337" i="2"/>
  <c r="V382" i="9"/>
  <c r="CW339" i="9"/>
  <c r="Z139" i="9" s="1"/>
  <c r="CF342" i="9"/>
  <c r="BT406" i="9"/>
  <c r="CG378" i="9"/>
  <c r="U375" i="9"/>
  <c r="DR339" i="9"/>
  <c r="AF169" i="9" s="1"/>
  <c r="BD386" i="2"/>
  <c r="CF404" i="9"/>
  <c r="U408" i="9"/>
  <c r="DL397" i="2"/>
  <c r="AZ386" i="2"/>
  <c r="BA378" i="9"/>
  <c r="BG260" i="2"/>
  <c r="T414" i="2"/>
  <c r="BG233" i="2"/>
  <c r="BG278" i="2" s="1"/>
  <c r="BG293" i="2" s="1"/>
  <c r="CZ230" i="2"/>
  <c r="CZ260" i="2" s="1"/>
  <c r="AI401" i="2"/>
  <c r="T370" i="2"/>
  <c r="CU343" i="9"/>
  <c r="X142" i="9" s="1"/>
  <c r="BV230" i="2"/>
  <c r="BV260" i="2" s="1"/>
  <c r="CC383" i="2"/>
  <c r="DJ369" i="2"/>
  <c r="AA334" i="2"/>
  <c r="Y383" i="2"/>
  <c r="U350" i="9"/>
  <c r="BN377" i="9"/>
  <c r="DM367" i="2"/>
  <c r="AI370" i="2"/>
  <c r="CW411" i="9"/>
  <c r="T372" i="2"/>
  <c r="AZ366" i="2"/>
  <c r="CU376" i="9"/>
  <c r="DO230" i="2"/>
  <c r="DO260" i="2" s="1"/>
  <c r="DJ400" i="2"/>
  <c r="DJ402" i="2"/>
  <c r="DJ407" i="9"/>
  <c r="BS405" i="9"/>
  <c r="AX387" i="2"/>
  <c r="BU275" i="2"/>
  <c r="BU290" i="2" s="1"/>
  <c r="BU305" i="2" s="1"/>
  <c r="U411" i="9"/>
  <c r="U345" i="9"/>
  <c r="AV371" i="9"/>
  <c r="AV404" i="9"/>
  <c r="V368" i="2"/>
  <c r="BN410" i="9"/>
  <c r="BF373" i="9"/>
  <c r="DM398" i="2"/>
  <c r="AZ397" i="2"/>
  <c r="CC377" i="9"/>
  <c r="AC230" i="2"/>
  <c r="AC260" i="2" s="1"/>
  <c r="BF274" i="2"/>
  <c r="BF289" i="2" s="1"/>
  <c r="BF304" i="2" s="1"/>
  <c r="DJ337" i="2"/>
  <c r="X172" i="2" s="1"/>
  <c r="DJ371" i="2"/>
  <c r="DF401" i="2"/>
  <c r="BM403" i="2"/>
  <c r="CZ341" i="9"/>
  <c r="AZ378" i="9"/>
  <c r="AJ386" i="2"/>
  <c r="V399" i="2"/>
  <c r="BF406" i="9"/>
  <c r="AI386" i="2"/>
  <c r="CC410" i="9"/>
  <c r="BU264" i="2"/>
  <c r="BU324" i="2" s="1"/>
  <c r="AR233" i="2"/>
  <c r="AR263" i="2" s="1"/>
  <c r="V384" i="2"/>
  <c r="DJ387" i="2"/>
  <c r="AQ372" i="9"/>
  <c r="AJ338" i="2"/>
  <c r="T401" i="2"/>
  <c r="CZ374" i="9"/>
  <c r="AZ345" i="9"/>
  <c r="DN376" i="9"/>
  <c r="CS374" i="9"/>
  <c r="Y376" i="9"/>
  <c r="AC233" i="2"/>
  <c r="AC263" i="2" s="1"/>
  <c r="AX371" i="2"/>
  <c r="AX402" i="2"/>
  <c r="V338" i="9"/>
  <c r="CC398" i="2"/>
  <c r="DH371" i="9"/>
  <c r="DA405" i="9"/>
  <c r="AI334" i="2"/>
  <c r="DH404" i="9"/>
  <c r="AM365" i="2"/>
  <c r="BN379" i="9"/>
  <c r="DF383" i="2"/>
  <c r="AM333" i="2"/>
  <c r="AK367" i="2"/>
  <c r="BB310" i="2"/>
  <c r="BB340" i="2" s="1"/>
  <c r="DH325" i="2"/>
  <c r="DH340" i="2" s="1"/>
  <c r="CQ367" i="2"/>
  <c r="U383" i="2"/>
  <c r="X375" i="9"/>
  <c r="CQ335" i="2"/>
  <c r="CD338" i="9"/>
  <c r="DR405" i="9"/>
  <c r="AB373" i="9"/>
  <c r="DK396" i="2"/>
  <c r="AK398" i="2"/>
  <c r="AK335" i="2"/>
  <c r="U367" i="2"/>
  <c r="BN373" i="9"/>
  <c r="DA372" i="9"/>
  <c r="BR339" i="9"/>
  <c r="U398" i="2"/>
  <c r="CD415" i="9"/>
  <c r="BN383" i="2"/>
  <c r="AY409" i="9"/>
  <c r="Z369" i="2"/>
  <c r="BX338" i="9"/>
  <c r="CE368" i="2"/>
  <c r="CT375" i="9"/>
  <c r="DM336" i="2"/>
  <c r="AA171" i="2" s="1"/>
  <c r="CX340" i="9"/>
  <c r="AA140" i="9" s="1"/>
  <c r="DO375" i="9"/>
  <c r="CX406" i="9"/>
  <c r="BB368" i="2"/>
  <c r="Z373" i="9"/>
  <c r="DL339" i="9"/>
  <c r="Z169" i="9" s="1"/>
  <c r="BO370" i="2"/>
  <c r="BR337" i="2"/>
  <c r="AJ402" i="2"/>
  <c r="BD408" i="9"/>
  <c r="AY347" i="9"/>
  <c r="CC349" i="9"/>
  <c r="CN349" i="9" s="1"/>
  <c r="Y371" i="9"/>
  <c r="DF387" i="2"/>
  <c r="AP341" i="9"/>
  <c r="BB336" i="2"/>
  <c r="AJ378" i="9"/>
  <c r="CE340" i="9"/>
  <c r="AJ387" i="2"/>
  <c r="AJ383" i="9"/>
  <c r="CF402" i="2"/>
  <c r="DL333" i="2"/>
  <c r="Z168" i="2" s="1"/>
  <c r="BS339" i="2"/>
  <c r="DP338" i="9"/>
  <c r="AD168" i="9" s="1"/>
  <c r="AJ416" i="9"/>
  <c r="CF371" i="2"/>
  <c r="AY376" i="9"/>
  <c r="DP371" i="9"/>
  <c r="CF339" i="2"/>
  <c r="CE336" i="2"/>
  <c r="BM336" i="2"/>
  <c r="DM368" i="2"/>
  <c r="AY343" i="9"/>
  <c r="CR372" i="9"/>
  <c r="BA375" i="9"/>
  <c r="CE384" i="2"/>
  <c r="BM368" i="2"/>
  <c r="BM399" i="2"/>
  <c r="CR405" i="9"/>
  <c r="BA342" i="9"/>
  <c r="BR369" i="2"/>
  <c r="BC406" i="9"/>
  <c r="CE399" i="2"/>
  <c r="DO371" i="9"/>
  <c r="DK372" i="9"/>
  <c r="DO404" i="9"/>
  <c r="W381" i="9"/>
  <c r="AI366" i="2"/>
  <c r="X408" i="9"/>
  <c r="BC373" i="9"/>
  <c r="BO405" i="9"/>
  <c r="CB340" i="2"/>
  <c r="AE373" i="9"/>
  <c r="AA336" i="2"/>
  <c r="AY414" i="9"/>
  <c r="AE406" i="9"/>
  <c r="CH377" i="9"/>
  <c r="BS410" i="9"/>
  <c r="AI382" i="2"/>
  <c r="AJ335" i="2"/>
  <c r="AN333" i="2"/>
  <c r="BD371" i="9"/>
  <c r="X154" i="2"/>
  <c r="T402" i="2"/>
  <c r="AI398" i="2"/>
  <c r="BS402" i="2"/>
  <c r="AA404" i="9"/>
  <c r="BN335" i="2"/>
  <c r="CC266" i="2"/>
  <c r="CC326" i="2" s="1"/>
  <c r="CB388" i="2"/>
  <c r="CB372" i="2"/>
  <c r="BO372" i="9"/>
  <c r="Z397" i="2"/>
  <c r="AB407" i="9"/>
  <c r="AD219" i="2"/>
  <c r="Z382" i="2"/>
  <c r="BO339" i="9"/>
  <c r="CI383" i="2"/>
  <c r="DK400" i="2"/>
  <c r="AY380" i="9"/>
  <c r="CK407" i="9"/>
  <c r="CH340" i="9"/>
  <c r="CB403" i="2"/>
  <c r="BE343" i="9"/>
  <c r="AB341" i="9"/>
  <c r="DP219" i="2"/>
  <c r="DF367" i="2"/>
  <c r="CL219" i="2"/>
  <c r="DK369" i="2"/>
  <c r="DK385" i="2"/>
  <c r="AR407" i="9"/>
  <c r="BE409" i="9"/>
  <c r="AJ383" i="2"/>
  <c r="CG410" i="9"/>
  <c r="DA219" i="2"/>
  <c r="DL368" i="2"/>
  <c r="DJ411" i="9"/>
  <c r="BU376" i="9"/>
  <c r="CR412" i="9"/>
  <c r="CI398" i="2"/>
  <c r="DL399" i="2"/>
  <c r="BN371" i="9"/>
  <c r="AJ398" i="2"/>
  <c r="BB371" i="2"/>
  <c r="CH344" i="9"/>
  <c r="AA338" i="9"/>
  <c r="DJ378" i="9"/>
  <c r="BN398" i="2"/>
  <c r="BU409" i="9"/>
  <c r="CR346" i="9"/>
  <c r="U145" i="9" s="1"/>
  <c r="BH219" i="2"/>
  <c r="CI367" i="2"/>
  <c r="BN404" i="9"/>
  <c r="AM338" i="2"/>
  <c r="CC338" i="9"/>
  <c r="DH402" i="2"/>
  <c r="CC348" i="9"/>
  <c r="BR371" i="9"/>
  <c r="T371" i="2"/>
  <c r="W414" i="9"/>
  <c r="CC414" i="9"/>
  <c r="V371" i="9"/>
  <c r="AQ405" i="9"/>
  <c r="BP412" i="9"/>
  <c r="DH397" i="2"/>
  <c r="DK333" i="2"/>
  <c r="Y153" i="2" s="1"/>
  <c r="X379" i="9"/>
  <c r="CK374" i="9"/>
  <c r="BQ339" i="2"/>
  <c r="CR374" i="9"/>
  <c r="DK405" i="9"/>
  <c r="T339" i="2"/>
  <c r="AY348" i="9"/>
  <c r="BJ348" i="9" s="1"/>
  <c r="CR338" i="9"/>
  <c r="U138" i="9" s="1"/>
  <c r="DH399" i="2"/>
  <c r="Y404" i="9"/>
  <c r="CM405" i="9"/>
  <c r="Y338" i="9"/>
  <c r="CN372" i="9"/>
  <c r="DH336" i="2"/>
  <c r="V171" i="2" s="1"/>
  <c r="DF402" i="2"/>
  <c r="DG379" i="9"/>
  <c r="CC371" i="9"/>
  <c r="AC375" i="9"/>
  <c r="AB339" i="9"/>
  <c r="BR404" i="9"/>
  <c r="AC408" i="9"/>
  <c r="BD406" i="9"/>
  <c r="CC415" i="9"/>
  <c r="AY413" i="9"/>
  <c r="DH384" i="2"/>
  <c r="AK371" i="2"/>
  <c r="AK402" i="2"/>
  <c r="DG409" i="9"/>
  <c r="AK343" i="9"/>
  <c r="CN404" i="9"/>
  <c r="DG412" i="9"/>
  <c r="CF333" i="2"/>
  <c r="CF409" i="9"/>
  <c r="BO374" i="9"/>
  <c r="BD373" i="9"/>
  <c r="CH410" i="9"/>
  <c r="CC382" i="9"/>
  <c r="CN405" i="9"/>
  <c r="CC378" i="9"/>
  <c r="CE339" i="2"/>
  <c r="AK376" i="9"/>
  <c r="CN338" i="9"/>
  <c r="AK339" i="2"/>
  <c r="CJ278" i="2"/>
  <c r="CJ293" i="2" s="1"/>
  <c r="CJ323" i="2" s="1"/>
  <c r="DH371" i="2"/>
  <c r="CI401" i="2"/>
  <c r="DJ401" i="2"/>
  <c r="DF371" i="2"/>
  <c r="BC384" i="2"/>
  <c r="Z385" i="2"/>
  <c r="BC336" i="2"/>
  <c r="AM373" i="9"/>
  <c r="Z396" i="2"/>
  <c r="CE385" i="2"/>
  <c r="CS415" i="9"/>
  <c r="AN338" i="9"/>
  <c r="CT405" i="9"/>
  <c r="CC345" i="9"/>
  <c r="BT342" i="9"/>
  <c r="CE338" i="2"/>
  <c r="DI346" i="9"/>
  <c r="W160" i="9" s="1"/>
  <c r="DH339" i="2"/>
  <c r="CI370" i="2"/>
  <c r="DF339" i="2"/>
  <c r="T174" i="2" s="1"/>
  <c r="DF303" i="2"/>
  <c r="DF333" i="2" s="1"/>
  <c r="AM340" i="9"/>
  <c r="CR371" i="9"/>
  <c r="AL410" i="9"/>
  <c r="CS382" i="9"/>
  <c r="CV409" i="9"/>
  <c r="BB406" i="9"/>
  <c r="BW372" i="9"/>
  <c r="BS373" i="9"/>
  <c r="AK387" i="2"/>
  <c r="U349" i="2"/>
  <c r="D22" i="2" s="1"/>
  <c r="CI338" i="2"/>
  <c r="BC368" i="2"/>
  <c r="BM382" i="2"/>
  <c r="BM366" i="2"/>
  <c r="BM397" i="2"/>
  <c r="BM334" i="2"/>
  <c r="BZ338" i="9"/>
  <c r="AN385" i="2"/>
  <c r="AD338" i="9"/>
  <c r="CE400" i="2"/>
  <c r="CR404" i="9"/>
  <c r="AL377" i="9"/>
  <c r="CV411" i="9"/>
  <c r="CV376" i="9"/>
  <c r="AI372" i="2"/>
  <c r="BW339" i="9"/>
  <c r="BS406" i="9"/>
  <c r="DP340" i="9"/>
  <c r="AD155" i="9" s="1"/>
  <c r="BG375" i="9"/>
  <c r="BP346" i="9"/>
  <c r="CX376" i="9"/>
  <c r="V415" i="9"/>
  <c r="AG338" i="9"/>
  <c r="CR347" i="9"/>
  <c r="U146" i="9" s="1"/>
  <c r="AK366" i="2"/>
  <c r="AK397" i="2"/>
  <c r="AK334" i="2"/>
  <c r="AK382" i="2"/>
  <c r="CE371" i="2"/>
  <c r="CE369" i="2"/>
  <c r="W344" i="9"/>
  <c r="CJ372" i="9"/>
  <c r="CV378" i="9"/>
  <c r="AA399" i="2"/>
  <c r="AA384" i="2"/>
  <c r="AI403" i="2"/>
  <c r="AI388" i="2"/>
  <c r="DP373" i="9"/>
  <c r="CD371" i="9"/>
  <c r="BA369" i="2"/>
  <c r="AZ340" i="9"/>
  <c r="V383" i="2"/>
  <c r="CE413" i="9"/>
  <c r="W377" i="9"/>
  <c r="BM372" i="2"/>
  <c r="T403" i="2"/>
  <c r="AC276" i="2"/>
  <c r="AC291" i="2" s="1"/>
  <c r="DH334" i="2"/>
  <c r="V154" i="2" s="1"/>
  <c r="DJ310" i="2"/>
  <c r="DJ388" i="2" s="1"/>
  <c r="DH382" i="2"/>
  <c r="DK381" i="2"/>
  <c r="CK371" i="9"/>
  <c r="AX303" i="2"/>
  <c r="AX365" i="2" s="1"/>
  <c r="AP371" i="9"/>
  <c r="BE336" i="2"/>
  <c r="BE384" i="2"/>
  <c r="AY383" i="2"/>
  <c r="AP404" i="9"/>
  <c r="T338" i="2"/>
  <c r="CH404" i="9"/>
  <c r="CD378" i="9"/>
  <c r="AL374" i="9"/>
  <c r="BA339" i="9"/>
  <c r="W413" i="9"/>
  <c r="CU372" i="9"/>
  <c r="DH382" i="9"/>
  <c r="BD370" i="2"/>
  <c r="BB372" i="9"/>
  <c r="AO371" i="9"/>
  <c r="BY371" i="9"/>
  <c r="CU378" i="9"/>
  <c r="AY367" i="2"/>
  <c r="CX343" i="9"/>
  <c r="AA142" i="9" s="1"/>
  <c r="AG371" i="9"/>
  <c r="AQ339" i="9"/>
  <c r="CC402" i="2"/>
  <c r="AZ379" i="9"/>
  <c r="BB402" i="2"/>
  <c r="CD341" i="9"/>
  <c r="AL404" i="9"/>
  <c r="CT409" i="9"/>
  <c r="AA340" i="9"/>
  <c r="DM375" i="9"/>
  <c r="AU339" i="9"/>
  <c r="V367" i="2"/>
  <c r="BM340" i="2"/>
  <c r="CO371" i="9"/>
  <c r="U168" i="2"/>
  <c r="DI406" i="9"/>
  <c r="BA347" i="9"/>
  <c r="T340" i="2"/>
  <c r="CE387" i="2"/>
  <c r="DH340" i="9"/>
  <c r="V170" i="9" s="1"/>
  <c r="AK371" i="9"/>
  <c r="CH371" i="9"/>
  <c r="X412" i="9"/>
  <c r="CC367" i="2"/>
  <c r="CW371" i="9"/>
  <c r="AK339" i="9"/>
  <c r="AL335" i="2"/>
  <c r="BA385" i="2"/>
  <c r="BQ402" i="2"/>
  <c r="BQ387" i="2"/>
  <c r="DH281" i="2"/>
  <c r="DH296" i="2" s="1"/>
  <c r="DH326" i="2" s="1"/>
  <c r="CG398" i="2"/>
  <c r="DF335" i="2"/>
  <c r="T170" i="2" s="1"/>
  <c r="DK370" i="2"/>
  <c r="AM371" i="9"/>
  <c r="CH406" i="9"/>
  <c r="V349" i="9"/>
  <c r="CY373" i="9"/>
  <c r="AM338" i="9"/>
  <c r="BA410" i="9"/>
  <c r="AZ412" i="9"/>
  <c r="BN406" i="9"/>
  <c r="CC387" i="2"/>
  <c r="DH415" i="9"/>
  <c r="AO338" i="9"/>
  <c r="AY398" i="2"/>
  <c r="V398" i="2"/>
  <c r="CY340" i="9"/>
  <c r="AB140" i="9" s="1"/>
  <c r="DK365" i="2"/>
  <c r="BA372" i="9"/>
  <c r="W380" i="9"/>
  <c r="CU339" i="9"/>
  <c r="X139" i="9" s="1"/>
  <c r="CD396" i="2"/>
  <c r="DM373" i="9"/>
  <c r="BD401" i="2"/>
  <c r="BB405" i="9"/>
  <c r="Z170" i="2"/>
  <c r="CD381" i="2"/>
  <c r="CE411" i="9"/>
  <c r="CU345" i="9"/>
  <c r="X144" i="9" s="1"/>
  <c r="CX409" i="9"/>
  <c r="AG404" i="9"/>
  <c r="CC339" i="2"/>
  <c r="CR380" i="9"/>
  <c r="BB339" i="2"/>
  <c r="CX371" i="9"/>
  <c r="CT343" i="9"/>
  <c r="W142" i="9" s="1"/>
  <c r="AA373" i="9"/>
  <c r="DM408" i="9"/>
  <c r="CG343" i="9"/>
  <c r="CO404" i="9"/>
  <c r="DI340" i="9"/>
  <c r="W170" i="9" s="1"/>
  <c r="DO373" i="9"/>
  <c r="BA413" i="9"/>
  <c r="AI367" i="2"/>
  <c r="CD409" i="9"/>
  <c r="BN383" i="9"/>
  <c r="DH406" i="9"/>
  <c r="AK338" i="9"/>
  <c r="X346" i="9"/>
  <c r="AM412" i="9"/>
  <c r="BC398" i="2"/>
  <c r="CW338" i="9"/>
  <c r="Z138" i="9" s="1"/>
  <c r="CG367" i="2"/>
  <c r="DH401" i="2"/>
  <c r="DK401" i="2"/>
  <c r="AB405" i="9"/>
  <c r="CT407" i="9"/>
  <c r="AL371" i="9"/>
  <c r="X407" i="9"/>
  <c r="AU372" i="9"/>
  <c r="BZ371" i="9"/>
  <c r="CM372" i="9"/>
  <c r="CD365" i="2"/>
  <c r="BK371" i="9"/>
  <c r="U383" i="9"/>
  <c r="DM340" i="9"/>
  <c r="AA155" i="9" s="1"/>
  <c r="BD338" i="2"/>
  <c r="CD406" i="9"/>
  <c r="AD341" i="9"/>
  <c r="DJ371" i="9"/>
  <c r="BN402" i="2"/>
  <c r="CE378" i="9"/>
  <c r="CK341" i="9"/>
  <c r="CR413" i="9"/>
  <c r="BC338" i="9"/>
  <c r="DR372" i="9"/>
  <c r="CX338" i="9"/>
  <c r="AA138" i="9" s="1"/>
  <c r="AR341" i="9"/>
  <c r="U371" i="9"/>
  <c r="CG376" i="9"/>
  <c r="AN365" i="2"/>
  <c r="DO406" i="9"/>
  <c r="CT339" i="9"/>
  <c r="W139" i="9" s="1"/>
  <c r="Y340" i="9"/>
  <c r="AM346" i="9"/>
  <c r="CS404" i="9"/>
  <c r="BC367" i="2"/>
  <c r="AN381" i="2"/>
  <c r="BQ371" i="2"/>
  <c r="AN406" i="9"/>
  <c r="CG335" i="2"/>
  <c r="DH370" i="2"/>
  <c r="DH366" i="2"/>
  <c r="DK338" i="2"/>
  <c r="CR339" i="2"/>
  <c r="DH386" i="2"/>
  <c r="Z337" i="2"/>
  <c r="BR372" i="9"/>
  <c r="BE404" i="9"/>
  <c r="BC383" i="2"/>
  <c r="BC365" i="2"/>
  <c r="CK404" i="9"/>
  <c r="AB372" i="9"/>
  <c r="CY404" i="9"/>
  <c r="V387" i="2"/>
  <c r="BN387" i="2"/>
  <c r="CF371" i="9"/>
  <c r="DS338" i="9"/>
  <c r="AS216" i="2"/>
  <c r="BG274" i="2"/>
  <c r="BG289" i="2" s="1"/>
  <c r="CE386" i="2"/>
  <c r="DL409" i="9"/>
  <c r="DA373" i="9"/>
  <c r="AA374" i="9"/>
  <c r="CT374" i="9"/>
  <c r="AM408" i="9"/>
  <c r="AP376" i="9"/>
  <c r="AC338" i="9"/>
  <c r="CK405" i="9"/>
  <c r="DF370" i="2"/>
  <c r="CC368" i="2"/>
  <c r="DI379" i="9"/>
  <c r="DC338" i="9"/>
  <c r="AF138" i="9" s="1"/>
  <c r="AP409" i="9"/>
  <c r="DF338" i="2"/>
  <c r="CR338" i="2"/>
  <c r="DJ376" i="9"/>
  <c r="CR381" i="9"/>
  <c r="CE375" i="9"/>
  <c r="DI412" i="9"/>
  <c r="CE370" i="2"/>
  <c r="DH407" i="9"/>
  <c r="DC371" i="9"/>
  <c r="AK370" i="2"/>
  <c r="AB275" i="2"/>
  <c r="AB290" i="2" s="1"/>
  <c r="AB305" i="2" s="1"/>
  <c r="CQ266" i="2"/>
  <c r="CQ326" i="2" s="1"/>
  <c r="DJ343" i="9"/>
  <c r="X172" i="9" s="1"/>
  <c r="CR348" i="9"/>
  <c r="U147" i="9" s="1"/>
  <c r="CE408" i="9"/>
  <c r="CE401" i="2"/>
  <c r="AZ400" i="2"/>
  <c r="DH341" i="9"/>
  <c r="BQ408" i="9"/>
  <c r="CE409" i="9"/>
  <c r="BC412" i="9"/>
  <c r="AK401" i="2"/>
  <c r="AJ375" i="9"/>
  <c r="CC399" i="2"/>
  <c r="AZ369" i="2"/>
  <c r="DL343" i="9"/>
  <c r="Z172" i="9" s="1"/>
  <c r="DA406" i="9"/>
  <c r="AA407" i="9"/>
  <c r="AM347" i="9"/>
  <c r="BQ375" i="9"/>
  <c r="CE343" i="9"/>
  <c r="BC379" i="9"/>
  <c r="AK338" i="2"/>
  <c r="AZ337" i="2"/>
  <c r="DO261" i="2"/>
  <c r="DN321" i="2"/>
  <c r="DI341" i="9"/>
  <c r="BP379" i="9"/>
  <c r="CV374" i="9"/>
  <c r="CT408" i="9"/>
  <c r="AL380" i="9"/>
  <c r="CE339" i="9"/>
  <c r="DM405" i="9"/>
  <c r="U376" i="9"/>
  <c r="Y374" i="9"/>
  <c r="CY338" i="9"/>
  <c r="AB138" i="9" s="1"/>
  <c r="DK408" i="9"/>
  <c r="AN340" i="9"/>
  <c r="CF410" i="9"/>
  <c r="BB345" i="9"/>
  <c r="DP216" i="2"/>
  <c r="CG281" i="2"/>
  <c r="CG296" i="2" s="1"/>
  <c r="CG311" i="2" s="1"/>
  <c r="DG339" i="2"/>
  <c r="U174" i="2" s="1"/>
  <c r="CV341" i="9"/>
  <c r="BQ345" i="9"/>
  <c r="DI374" i="9"/>
  <c r="AL347" i="9"/>
  <c r="X333" i="2"/>
  <c r="CE372" i="9"/>
  <c r="DM339" i="9"/>
  <c r="AA169" i="9" s="1"/>
  <c r="U343" i="9"/>
  <c r="Y407" i="9"/>
  <c r="CE377" i="9"/>
  <c r="AN373" i="9"/>
  <c r="Y377" i="9"/>
  <c r="BF338" i="9"/>
  <c r="AL378" i="9"/>
  <c r="V379" i="9"/>
  <c r="X373" i="9"/>
  <c r="W366" i="2"/>
  <c r="CF377" i="9"/>
  <c r="BP371" i="9"/>
  <c r="DO341" i="9"/>
  <c r="BB411" i="9"/>
  <c r="AD201" i="2"/>
  <c r="BH231" i="2" s="1"/>
  <c r="DL387" i="2"/>
  <c r="V339" i="2"/>
  <c r="V371" i="2"/>
  <c r="V402" i="2"/>
  <c r="CF374" i="9"/>
  <c r="CE344" i="9"/>
  <c r="CK372" i="9"/>
  <c r="AZ341" i="9"/>
  <c r="Y410" i="9"/>
  <c r="BF371" i="9"/>
  <c r="AL411" i="9"/>
  <c r="V341" i="9"/>
  <c r="V412" i="9"/>
  <c r="X340" i="9"/>
  <c r="BU373" i="9"/>
  <c r="W397" i="2"/>
  <c r="BP338" i="9"/>
  <c r="DO374" i="9"/>
  <c r="Z381" i="2"/>
  <c r="Z375" i="9"/>
  <c r="BS338" i="2"/>
  <c r="BS401" i="2"/>
  <c r="BC333" i="2"/>
  <c r="W382" i="2"/>
  <c r="AK337" i="2"/>
  <c r="AY377" i="9"/>
  <c r="CC376" i="9"/>
  <c r="CB318" i="2"/>
  <c r="CB365" i="2" s="1"/>
  <c r="AL373" i="9"/>
  <c r="AY410" i="9"/>
  <c r="CC409" i="9"/>
  <c r="CJ373" i="9"/>
  <c r="CR378" i="9"/>
  <c r="AL406" i="9"/>
  <c r="CF407" i="9"/>
  <c r="DC372" i="9"/>
  <c r="CK339" i="9"/>
  <c r="CK375" i="9"/>
  <c r="AZ374" i="9"/>
  <c r="V374" i="9"/>
  <c r="BU406" i="9"/>
  <c r="T169" i="2"/>
  <c r="AJ372" i="9"/>
  <c r="AK310" i="2"/>
  <c r="AK388" i="2" s="1"/>
  <c r="BS370" i="2"/>
  <c r="CJ260" i="2"/>
  <c r="CJ305" i="2" s="1"/>
  <c r="CJ274" i="2"/>
  <c r="CJ289" i="2" s="1"/>
  <c r="CJ304" i="2" s="1"/>
  <c r="DH367" i="2"/>
  <c r="Z333" i="2"/>
  <c r="BD377" i="9"/>
  <c r="DG406" i="9"/>
  <c r="BD404" i="9"/>
  <c r="CJ406" i="9"/>
  <c r="CR411" i="9"/>
  <c r="AZ342" i="9"/>
  <c r="CF343" i="9"/>
  <c r="X174" i="2"/>
  <c r="DC405" i="9"/>
  <c r="U385" i="2"/>
  <c r="CK408" i="9"/>
  <c r="DS371" i="9"/>
  <c r="AY349" i="9"/>
  <c r="BJ349" i="9" s="1"/>
  <c r="CD343" i="9"/>
  <c r="X374" i="9"/>
  <c r="CS338" i="9"/>
  <c r="V138" i="9" s="1"/>
  <c r="AJ339" i="9"/>
  <c r="DN275" i="2"/>
  <c r="DN290" i="2" s="1"/>
  <c r="DN320" i="2" s="1"/>
  <c r="DL339" i="2"/>
  <c r="DH383" i="2"/>
  <c r="CD340" i="9"/>
  <c r="BC396" i="2"/>
  <c r="AK369" i="2"/>
  <c r="CS344" i="9"/>
  <c r="V143" i="9" s="1"/>
  <c r="CC336" i="2"/>
  <c r="CE412" i="9"/>
  <c r="CR411" i="2"/>
  <c r="BF280" i="2"/>
  <c r="BF295" i="2" s="1"/>
  <c r="BF310" i="2" s="1"/>
  <c r="DK368" i="2"/>
  <c r="CJ265" i="2"/>
  <c r="CJ325" i="2" s="1"/>
  <c r="DK336" i="2"/>
  <c r="AL383" i="2"/>
  <c r="DG266" i="2"/>
  <c r="DG311" i="2" s="1"/>
  <c r="DL381" i="2"/>
  <c r="CW341" i="9"/>
  <c r="BS385" i="2"/>
  <c r="CH387" i="2"/>
  <c r="DL396" i="2"/>
  <c r="DL402" i="2"/>
  <c r="CG370" i="2"/>
  <c r="AD216" i="2"/>
  <c r="DG411" i="2"/>
  <c r="BH216" i="2"/>
  <c r="BG408" i="9"/>
  <c r="CC401" i="2"/>
  <c r="Y281" i="2"/>
  <c r="Y296" i="2" s="1"/>
  <c r="Y326" i="2" s="1"/>
  <c r="CF383" i="2"/>
  <c r="CF367" i="2"/>
  <c r="CF335" i="2"/>
  <c r="CF398" i="2"/>
  <c r="DJ266" i="2"/>
  <c r="DJ326" i="2" s="1"/>
  <c r="CZ237" i="2"/>
  <c r="CZ267" i="2" s="1"/>
  <c r="CK237" i="2"/>
  <c r="CK282" i="2" s="1"/>
  <c r="CK297" i="2" s="1"/>
  <c r="DB255" i="2"/>
  <c r="CM255" i="2"/>
  <c r="CJ223" i="2"/>
  <c r="DC247" i="2"/>
  <c r="CN247" i="2"/>
  <c r="DC254" i="2"/>
  <c r="CN254" i="2"/>
  <c r="DC249" i="2"/>
  <c r="CN249" i="2"/>
  <c r="DH255" i="2"/>
  <c r="DI237" i="2"/>
  <c r="DI267" i="2" s="1"/>
  <c r="CH333" i="2"/>
  <c r="CH365" i="2"/>
  <c r="CH396" i="2"/>
  <c r="CJ306" i="2"/>
  <c r="CJ321" i="2"/>
  <c r="CH334" i="2"/>
  <c r="CH366" i="2"/>
  <c r="CH397" i="2"/>
  <c r="DG370" i="2"/>
  <c r="DJ333" i="2"/>
  <c r="X153" i="2" s="1"/>
  <c r="CI334" i="2"/>
  <c r="CG401" i="2"/>
  <c r="DJ399" i="2"/>
  <c r="CI336" i="2"/>
  <c r="DJ223" i="2"/>
  <c r="DC246" i="2"/>
  <c r="CN246" i="2"/>
  <c r="CN248" i="2"/>
  <c r="DC248" i="2"/>
  <c r="DC250" i="2"/>
  <c r="CN250" i="2"/>
  <c r="DG255" i="2"/>
  <c r="CK232" i="2"/>
  <c r="CK277" i="2" s="1"/>
  <c r="CK292" i="2" s="1"/>
  <c r="CZ232" i="2"/>
  <c r="CZ277" i="2" s="1"/>
  <c r="CZ292" i="2" s="1"/>
  <c r="CK228" i="2"/>
  <c r="CK258" i="2" s="1"/>
  <c r="CZ228" i="2"/>
  <c r="CZ273" i="2" s="1"/>
  <c r="CZ288" i="2" s="1"/>
  <c r="CH237" i="2"/>
  <c r="CH282" i="2" s="1"/>
  <c r="CH297" i="2" s="1"/>
  <c r="DL237" i="2"/>
  <c r="DL267" i="2" s="1"/>
  <c r="CQ340" i="2"/>
  <c r="CQ403" i="2"/>
  <c r="CQ372" i="2"/>
  <c r="DL281" i="2"/>
  <c r="DL296" i="2" s="1"/>
  <c r="DL311" i="2" s="1"/>
  <c r="CK261" i="2"/>
  <c r="CK276" i="2"/>
  <c r="CK291" i="2" s="1"/>
  <c r="DG338" i="2"/>
  <c r="DI325" i="2"/>
  <c r="DI388" i="2" s="1"/>
  <c r="DJ336" i="2"/>
  <c r="CH223" i="2"/>
  <c r="DL223" i="2"/>
  <c r="CF385" i="2"/>
  <c r="CG223" i="2"/>
  <c r="DK223" i="2"/>
  <c r="CL255" i="2"/>
  <c r="DA255" i="2"/>
  <c r="DJ255" i="2"/>
  <c r="DA220" i="2"/>
  <c r="CL220" i="2"/>
  <c r="CL221" i="2"/>
  <c r="DA221" i="2"/>
  <c r="DH237" i="2"/>
  <c r="DH267" i="2" s="1"/>
  <c r="DA216" i="2"/>
  <c r="CL216" i="2"/>
  <c r="CC341" i="9"/>
  <c r="CQ388" i="2"/>
  <c r="DI281" i="2"/>
  <c r="DI296" i="2" s="1"/>
  <c r="DI311" i="2" s="1"/>
  <c r="CZ261" i="2"/>
  <c r="CZ276" i="2"/>
  <c r="CZ291" i="2" s="1"/>
  <c r="DK281" i="2"/>
  <c r="DK296" i="2" s="1"/>
  <c r="DK326" i="2" s="1"/>
  <c r="CH281" i="2"/>
  <c r="CH296" i="2" s="1"/>
  <c r="CH326" i="2" s="1"/>
  <c r="CQ401" i="2"/>
  <c r="DI369" i="2"/>
  <c r="CG338" i="2"/>
  <c r="DI401" i="2"/>
  <c r="DG223" i="2"/>
  <c r="DH223" i="2"/>
  <c r="CN252" i="2"/>
  <c r="DC252" i="2"/>
  <c r="CK255" i="2"/>
  <c r="CZ255" i="2"/>
  <c r="DI255" i="2"/>
  <c r="CZ233" i="2"/>
  <c r="CZ278" i="2" s="1"/>
  <c r="CZ293" i="2" s="1"/>
  <c r="CK233" i="2"/>
  <c r="CK263" i="2" s="1"/>
  <c r="CJ311" i="2"/>
  <c r="CJ326" i="2"/>
  <c r="DF340" i="2"/>
  <c r="T175" i="2" s="1"/>
  <c r="DF403" i="2"/>
  <c r="DF372" i="2"/>
  <c r="CQ370" i="2"/>
  <c r="CQ371" i="2"/>
  <c r="DI400" i="2"/>
  <c r="DI370" i="2"/>
  <c r="CI237" i="2"/>
  <c r="CI282" i="2" s="1"/>
  <c r="CI297" i="2" s="1"/>
  <c r="DJ237" i="2"/>
  <c r="DJ267" i="2" s="1"/>
  <c r="DC245" i="2"/>
  <c r="CN245" i="2"/>
  <c r="CJ255" i="2"/>
  <c r="CI255" i="2"/>
  <c r="DA234" i="2"/>
  <c r="CL234" i="2"/>
  <c r="BW223" i="2"/>
  <c r="DA223" i="2"/>
  <c r="CL223" i="2"/>
  <c r="AD215" i="2"/>
  <c r="DA215" i="2"/>
  <c r="CL215" i="2"/>
  <c r="AI383" i="2"/>
  <c r="CH339" i="2"/>
  <c r="CH402" i="2"/>
  <c r="CH371" i="2"/>
  <c r="DF388" i="2"/>
  <c r="CI281" i="2"/>
  <c r="CI296" i="2" s="1"/>
  <c r="CI326" i="2" s="1"/>
  <c r="CQ338" i="2"/>
  <c r="CQ402" i="2"/>
  <c r="DI337" i="2"/>
  <c r="W157" i="2" s="1"/>
  <c r="DI338" i="2"/>
  <c r="DJ367" i="2"/>
  <c r="CJ237" i="2"/>
  <c r="CJ282" i="2" s="1"/>
  <c r="CJ297" i="2" s="1"/>
  <c r="CL213" i="2"/>
  <c r="DA213" i="2"/>
  <c r="CK235" i="2"/>
  <c r="CK280" i="2" s="1"/>
  <c r="CK295" i="2" s="1"/>
  <c r="CZ235" i="2"/>
  <c r="CZ265" i="2" s="1"/>
  <c r="DG237" i="2"/>
  <c r="DG282" i="2" s="1"/>
  <c r="DG297" i="2" s="1"/>
  <c r="CK236" i="2"/>
  <c r="CK266" i="2" s="1"/>
  <c r="CZ236" i="2"/>
  <c r="CZ266" i="2" s="1"/>
  <c r="DI223" i="2"/>
  <c r="CN244" i="2"/>
  <c r="DC244" i="2"/>
  <c r="CI223" i="2"/>
  <c r="DK255" i="2"/>
  <c r="CG255" i="2"/>
  <c r="BD281" i="2"/>
  <c r="BD296" i="2" s="1"/>
  <c r="BD326" i="2" s="1"/>
  <c r="DF237" i="2"/>
  <c r="DF267" i="2" s="1"/>
  <c r="CQ237" i="2"/>
  <c r="CQ267" i="2" s="1"/>
  <c r="CQ384" i="2"/>
  <c r="BS369" i="2"/>
  <c r="BS400" i="2"/>
  <c r="BS337" i="2"/>
  <c r="CJ279" i="2"/>
  <c r="CJ294" i="2" s="1"/>
  <c r="CJ309" i="2" s="1"/>
  <c r="CJ273" i="2"/>
  <c r="CJ288" i="2" s="1"/>
  <c r="CJ318" i="2" s="1"/>
  <c r="DF266" i="2"/>
  <c r="CQ339" i="2"/>
  <c r="DF400" i="2"/>
  <c r="DJ398" i="2"/>
  <c r="DI368" i="2"/>
  <c r="DC255" i="2"/>
  <c r="CN255" i="2"/>
  <c r="DL255" i="2"/>
  <c r="CH255" i="2"/>
  <c r="CK223" i="2"/>
  <c r="CZ223" i="2"/>
  <c r="DP214" i="2"/>
  <c r="CL214" i="2"/>
  <c r="DA214" i="2"/>
  <c r="DQ339" i="9"/>
  <c r="AE169" i="9" s="1"/>
  <c r="BE398" i="2"/>
  <c r="BV229" i="2"/>
  <c r="BV259" i="2" s="1"/>
  <c r="CZ229" i="2"/>
  <c r="CZ274" i="2" s="1"/>
  <c r="CZ289" i="2" s="1"/>
  <c r="CK229" i="2"/>
  <c r="CK259" i="2" s="1"/>
  <c r="CQ336" i="2"/>
  <c r="CQ399" i="2"/>
  <c r="CQ368" i="2"/>
  <c r="DJ365" i="2"/>
  <c r="CI366" i="2"/>
  <c r="DF369" i="2"/>
  <c r="DJ335" i="2"/>
  <c r="CH381" i="2"/>
  <c r="CI399" i="2"/>
  <c r="DI399" i="2"/>
  <c r="CQ223" i="2"/>
  <c r="DF223" i="2"/>
  <c r="CG237" i="2"/>
  <c r="CG267" i="2" s="1"/>
  <c r="DK237" i="2"/>
  <c r="DK267" i="2" s="1"/>
  <c r="CZ234" i="2"/>
  <c r="CZ279" i="2" s="1"/>
  <c r="CZ294" i="2" s="1"/>
  <c r="CK234" i="2"/>
  <c r="CK264" i="2" s="1"/>
  <c r="DC251" i="2"/>
  <c r="CN251" i="2"/>
  <c r="DC253" i="2"/>
  <c r="CN253" i="2"/>
  <c r="DC243" i="2"/>
  <c r="CN243" i="2"/>
  <c r="DF255" i="2"/>
  <c r="CQ255" i="2"/>
  <c r="AS218" i="2"/>
  <c r="CL218" i="2"/>
  <c r="DA218" i="2"/>
  <c r="DP217" i="2"/>
  <c r="CL217" i="2"/>
  <c r="DA217" i="2"/>
  <c r="DP222" i="2"/>
  <c r="CL222" i="2"/>
  <c r="DA222" i="2"/>
  <c r="AB274" i="2"/>
  <c r="AB289" i="2" s="1"/>
  <c r="AB259" i="2"/>
  <c r="CH382" i="2"/>
  <c r="BE334" i="2"/>
  <c r="BE366" i="2"/>
  <c r="BE397" i="2"/>
  <c r="DG401" i="2"/>
  <c r="DJ396" i="2"/>
  <c r="CI397" i="2"/>
  <c r="DF337" i="2"/>
  <c r="DJ368" i="2"/>
  <c r="CI368" i="2"/>
  <c r="DI336" i="2"/>
  <c r="BQ344" i="9"/>
  <c r="DL407" i="9"/>
  <c r="Z342" i="9"/>
  <c r="DQ405" i="9"/>
  <c r="DK379" i="9"/>
  <c r="BM383" i="2"/>
  <c r="AR229" i="2"/>
  <c r="AR274" i="2" s="1"/>
  <c r="AR289" i="2" s="1"/>
  <c r="AD217" i="2"/>
  <c r="U377" i="9"/>
  <c r="Z408" i="9"/>
  <c r="CC380" i="9"/>
  <c r="DK346" i="9"/>
  <c r="Y175" i="9" s="1"/>
  <c r="BH217" i="2"/>
  <c r="DK371" i="9"/>
  <c r="AO341" i="9"/>
  <c r="CG344" i="9"/>
  <c r="CC413" i="9"/>
  <c r="AM380" i="9"/>
  <c r="AM401" i="2"/>
  <c r="CY371" i="9"/>
  <c r="BG342" i="9"/>
  <c r="BM367" i="2"/>
  <c r="AB406" i="9"/>
  <c r="AJ374" i="9"/>
  <c r="AE186" i="2"/>
  <c r="AE216" i="2" s="1"/>
  <c r="BW222" i="2"/>
  <c r="DO229" i="2"/>
  <c r="DO274" i="2" s="1"/>
  <c r="DO289" i="2" s="1"/>
  <c r="BB381" i="2"/>
  <c r="V382" i="2"/>
  <c r="DL341" i="9"/>
  <c r="BM398" i="2"/>
  <c r="DQ372" i="9"/>
  <c r="AJ341" i="9"/>
  <c r="AT67" i="2"/>
  <c r="AC229" i="2"/>
  <c r="AC274" i="2" s="1"/>
  <c r="AC289" i="2" s="1"/>
  <c r="CC411" i="2"/>
  <c r="BE335" i="2"/>
  <c r="U386" i="2"/>
  <c r="U338" i="2"/>
  <c r="U370" i="2"/>
  <c r="U401" i="2"/>
  <c r="BW215" i="2"/>
  <c r="AN369" i="2"/>
  <c r="V397" i="2"/>
  <c r="V334" i="2"/>
  <c r="V366" i="2"/>
  <c r="AN400" i="2"/>
  <c r="DH346" i="9"/>
  <c r="V160" i="9" s="1"/>
  <c r="BE367" i="2"/>
  <c r="CD374" i="9"/>
  <c r="BB373" i="9"/>
  <c r="DN262" i="2"/>
  <c r="DN307" i="2" s="1"/>
  <c r="BN281" i="2"/>
  <c r="BN296" i="2" s="1"/>
  <c r="BN326" i="2" s="1"/>
  <c r="DH379" i="9"/>
  <c r="DK411" i="9"/>
  <c r="AQ311" i="2"/>
  <c r="AX335" i="2"/>
  <c r="AK333" i="2"/>
  <c r="Y399" i="2"/>
  <c r="DK378" i="9"/>
  <c r="CS348" i="9"/>
  <c r="V147" i="9" s="1"/>
  <c r="AQ275" i="2"/>
  <c r="AQ290" i="2" s="1"/>
  <c r="AQ320" i="2" s="1"/>
  <c r="AO281" i="2"/>
  <c r="AO296" i="2" s="1"/>
  <c r="AO311" i="2" s="1"/>
  <c r="BE383" i="2"/>
  <c r="U371" i="2"/>
  <c r="AM386" i="2"/>
  <c r="U387" i="2"/>
  <c r="CS414" i="9"/>
  <c r="BN376" i="9"/>
  <c r="CY342" i="9"/>
  <c r="AB141" i="9" s="1"/>
  <c r="AO408" i="9"/>
  <c r="T335" i="2"/>
  <c r="CI372" i="9"/>
  <c r="CY375" i="9"/>
  <c r="AM370" i="2"/>
  <c r="CI405" i="9"/>
  <c r="BF275" i="2"/>
  <c r="BF290" i="2" s="1"/>
  <c r="BF320" i="2" s="1"/>
  <c r="BI405" i="9"/>
  <c r="CH407" i="9"/>
  <c r="AK384" i="2"/>
  <c r="DJ341" i="9"/>
  <c r="X358" i="9" s="1"/>
  <c r="F30" i="9" s="1"/>
  <c r="AJ29" i="1" s="1"/>
  <c r="BO407" i="9"/>
  <c r="CV377" i="9"/>
  <c r="AD223" i="2"/>
  <c r="U410" i="9"/>
  <c r="CS377" i="9"/>
  <c r="T398" i="2"/>
  <c r="CV410" i="9"/>
  <c r="AI335" i="2"/>
  <c r="AJ408" i="9"/>
  <c r="DP215" i="2"/>
  <c r="AD199" i="2"/>
  <c r="AD208" i="2"/>
  <c r="AS238" i="2" s="1"/>
  <c r="Y368" i="2"/>
  <c r="AF371" i="9"/>
  <c r="AU338" i="9"/>
  <c r="CS410" i="9"/>
  <c r="BB374" i="9"/>
  <c r="AK365" i="2"/>
  <c r="AY378" i="9"/>
  <c r="DL377" i="9"/>
  <c r="BD384" i="2"/>
  <c r="DK341" i="9"/>
  <c r="AE183" i="2"/>
  <c r="AT213" i="2" s="1"/>
  <c r="AD214" i="2"/>
  <c r="AS223" i="2"/>
  <c r="AS222" i="2"/>
  <c r="BU371" i="9"/>
  <c r="CE346" i="9"/>
  <c r="BB407" i="9"/>
  <c r="AN409" i="9"/>
  <c r="AK396" i="2"/>
  <c r="AY411" i="9"/>
  <c r="DG383" i="9"/>
  <c r="AQ341" i="9"/>
  <c r="BN339" i="9"/>
  <c r="DK374" i="9"/>
  <c r="AS215" i="2"/>
  <c r="BW214" i="2"/>
  <c r="BH222" i="2"/>
  <c r="T383" i="2"/>
  <c r="Y405" i="9"/>
  <c r="AN376" i="9"/>
  <c r="DG350" i="9"/>
  <c r="U164" i="9" s="1"/>
  <c r="V348" i="9"/>
  <c r="AJ373" i="9"/>
  <c r="AO373" i="9"/>
  <c r="CH341" i="9"/>
  <c r="AQ374" i="9"/>
  <c r="BN414" i="9"/>
  <c r="BN372" i="9"/>
  <c r="BP373" i="9"/>
  <c r="BD368" i="2"/>
  <c r="BH215" i="2"/>
  <c r="AQ273" i="2"/>
  <c r="AQ288" i="2" s="1"/>
  <c r="AQ303" i="2" s="1"/>
  <c r="AD207" i="2"/>
  <c r="DP237" i="2" s="1"/>
  <c r="CC386" i="2"/>
  <c r="CC338" i="2"/>
  <c r="Y336" i="2"/>
  <c r="CE379" i="9"/>
  <c r="CB414" i="2"/>
  <c r="AD407" i="9"/>
  <c r="Y339" i="9"/>
  <c r="BC404" i="9"/>
  <c r="CZ371" i="9"/>
  <c r="V414" i="9"/>
  <c r="AJ406" i="9"/>
  <c r="AO406" i="9"/>
  <c r="CH374" i="9"/>
  <c r="AM375" i="9"/>
  <c r="BP406" i="9"/>
  <c r="DM371" i="9"/>
  <c r="BD399" i="2"/>
  <c r="AD200" i="2"/>
  <c r="AS230" i="2" s="1"/>
  <c r="BT281" i="2"/>
  <c r="BT296" i="2" s="1"/>
  <c r="BT311" i="2" s="1"/>
  <c r="BS266" i="2"/>
  <c r="BS326" i="2" s="1"/>
  <c r="AS214" i="2"/>
  <c r="AD222" i="2"/>
  <c r="AK381" i="2"/>
  <c r="BP310" i="2"/>
  <c r="BP340" i="2" s="1"/>
  <c r="AK336" i="2"/>
  <c r="AK368" i="2"/>
  <c r="AK399" i="2"/>
  <c r="AZ325" i="2"/>
  <c r="DP223" i="2"/>
  <c r="AD218" i="2"/>
  <c r="CC404" i="9"/>
  <c r="AN404" i="9"/>
  <c r="AK349" i="9"/>
  <c r="Y373" i="9"/>
  <c r="U340" i="9"/>
  <c r="DK338" i="9"/>
  <c r="Y168" i="9" s="1"/>
  <c r="BO266" i="2"/>
  <c r="BO326" i="2" s="1"/>
  <c r="CC374" i="9"/>
  <c r="EV348" i="9"/>
  <c r="V401" i="2"/>
  <c r="BT375" i="9"/>
  <c r="CC407" i="9"/>
  <c r="CD349" i="9"/>
  <c r="CU380" i="9"/>
  <c r="CZ375" i="9"/>
  <c r="DG377" i="9"/>
  <c r="V370" i="2"/>
  <c r="AK372" i="9"/>
  <c r="AO375" i="9"/>
  <c r="AZ347" i="9"/>
  <c r="AQ277" i="2"/>
  <c r="AQ292" i="2" s="1"/>
  <c r="AQ322" i="2" s="1"/>
  <c r="AX383" i="2"/>
  <c r="BS377" i="9"/>
  <c r="CR407" i="9"/>
  <c r="AL367" i="2"/>
  <c r="CU347" i="9"/>
  <c r="X146" i="9" s="1"/>
  <c r="AX398" i="2"/>
  <c r="CZ408" i="9"/>
  <c r="V386" i="2"/>
  <c r="DG410" i="9"/>
  <c r="AK405" i="9"/>
  <c r="AO342" i="9"/>
  <c r="CI376" i="9"/>
  <c r="U415" i="9"/>
  <c r="AZ413" i="9"/>
  <c r="BS382" i="2"/>
  <c r="X310" i="2"/>
  <c r="X372" i="2" s="1"/>
  <c r="AS217" i="2"/>
  <c r="AL398" i="2"/>
  <c r="AX367" i="2"/>
  <c r="AX369" i="2"/>
  <c r="BI371" i="9"/>
  <c r="CI343" i="9"/>
  <c r="BB365" i="2"/>
  <c r="AY383" i="9"/>
  <c r="U382" i="9"/>
  <c r="BS366" i="2"/>
  <c r="BD341" i="9"/>
  <c r="CG377" i="9"/>
  <c r="AX400" i="2"/>
  <c r="BI338" i="9"/>
  <c r="BB396" i="2"/>
  <c r="AK382" i="9"/>
  <c r="BS397" i="2"/>
  <c r="BD374" i="9"/>
  <c r="AQ326" i="2"/>
  <c r="BU262" i="2"/>
  <c r="BU322" i="2" s="1"/>
  <c r="AE185" i="2"/>
  <c r="AE215" i="2" s="1"/>
  <c r="DM335" i="2"/>
  <c r="AA155" i="2" s="1"/>
  <c r="X396" i="2"/>
  <c r="X365" i="2"/>
  <c r="T367" i="2"/>
  <c r="AX337" i="2"/>
  <c r="AE117" i="2"/>
  <c r="BQ373" i="9"/>
  <c r="AR405" i="9"/>
  <c r="BQ340" i="9"/>
  <c r="DL410" i="9"/>
  <c r="BN381" i="9"/>
  <c r="CH376" i="9"/>
  <c r="AE115" i="2"/>
  <c r="AT65" i="2"/>
  <c r="CE397" i="2"/>
  <c r="BQ406" i="9"/>
  <c r="BD375" i="9"/>
  <c r="CH409" i="9"/>
  <c r="BU278" i="2"/>
  <c r="BU293" i="2" s="1"/>
  <c r="BU323" i="2" s="1"/>
  <c r="CE366" i="2"/>
  <c r="AU371" i="9"/>
  <c r="AS374" i="9"/>
  <c r="BD342" i="9"/>
  <c r="AR339" i="9"/>
  <c r="DN306" i="2"/>
  <c r="DI372" i="9"/>
  <c r="AR372" i="9"/>
  <c r="CW407" i="9"/>
  <c r="V347" i="9"/>
  <c r="AS407" i="9"/>
  <c r="V413" i="9"/>
  <c r="T318" i="2"/>
  <c r="T381" i="2" s="1"/>
  <c r="DI339" i="9"/>
  <c r="W169" i="9" s="1"/>
  <c r="DN265" i="2"/>
  <c r="DN310" i="2" s="1"/>
  <c r="BD410" i="9"/>
  <c r="BN409" i="9"/>
  <c r="AI303" i="2"/>
  <c r="AI365" i="2" s="1"/>
  <c r="BC281" i="2"/>
  <c r="BC296" i="2" s="1"/>
  <c r="BC311" i="2" s="1"/>
  <c r="CF337" i="2"/>
  <c r="CF369" i="2"/>
  <c r="DG340" i="9"/>
  <c r="U170" i="9" s="1"/>
  <c r="DN258" i="2"/>
  <c r="DN318" i="2" s="1"/>
  <c r="BR266" i="2"/>
  <c r="BR311" i="2" s="1"/>
  <c r="AQ280" i="2"/>
  <c r="AQ295" i="2" s="1"/>
  <c r="AQ310" i="2" s="1"/>
  <c r="AO387" i="2"/>
  <c r="CF400" i="2"/>
  <c r="AE192" i="2"/>
  <c r="DQ222" i="2" s="1"/>
  <c r="U281" i="2"/>
  <c r="U296" i="2" s="1"/>
  <c r="U311" i="2" s="1"/>
  <c r="U369" i="2"/>
  <c r="CW374" i="9"/>
  <c r="BS344" i="9"/>
  <c r="U400" i="2"/>
  <c r="W266" i="2"/>
  <c r="W311" i="2" s="1"/>
  <c r="AT72" i="2"/>
  <c r="AE191" i="2"/>
  <c r="BX221" i="2" s="1"/>
  <c r="DK404" i="9"/>
  <c r="AP383" i="2"/>
  <c r="Y381" i="2"/>
  <c r="AZ381" i="2"/>
  <c r="BG259" i="2"/>
  <c r="AD203" i="2"/>
  <c r="AD339" i="9"/>
  <c r="T118" i="2"/>
  <c r="BH223" i="2"/>
  <c r="AT73" i="2"/>
  <c r="AT71" i="2"/>
  <c r="DP218" i="2"/>
  <c r="AD372" i="9"/>
  <c r="CE325" i="2"/>
  <c r="CE310" i="2"/>
  <c r="AB278" i="2"/>
  <c r="AB293" i="2" s="1"/>
  <c r="AB308" i="2" s="1"/>
  <c r="BH218" i="2"/>
  <c r="AY281" i="2"/>
  <c r="AY296" i="2" s="1"/>
  <c r="AY311" i="2" s="1"/>
  <c r="AT66" i="2"/>
  <c r="W325" i="2"/>
  <c r="W310" i="2"/>
  <c r="AM384" i="2"/>
  <c r="AP384" i="2"/>
  <c r="AT68" i="2"/>
  <c r="BG275" i="2"/>
  <c r="BG290" i="2" s="1"/>
  <c r="AE116" i="2"/>
  <c r="V266" i="2"/>
  <c r="V326" i="2" s="1"/>
  <c r="BW218" i="2"/>
  <c r="BF326" i="2"/>
  <c r="AE193" i="2"/>
  <c r="BM303" i="2"/>
  <c r="BM333" i="2" s="1"/>
  <c r="AC371" i="9"/>
  <c r="AA281" i="2"/>
  <c r="AA296" i="2" s="1"/>
  <c r="AA326" i="2" s="1"/>
  <c r="AE108" i="2"/>
  <c r="AE118" i="2"/>
  <c r="BP382" i="2"/>
  <c r="BD381" i="2"/>
  <c r="V381" i="2"/>
  <c r="AK281" i="2"/>
  <c r="AK296" i="2" s="1"/>
  <c r="AK326" i="2" s="1"/>
  <c r="AE190" i="2"/>
  <c r="AT220" i="2" s="1"/>
  <c r="AT69" i="2"/>
  <c r="AB326" i="2"/>
  <c r="AM325" i="2"/>
  <c r="AB280" i="2"/>
  <c r="AB295" i="2" s="1"/>
  <c r="AB325" i="2" s="1"/>
  <c r="AD202" i="2"/>
  <c r="CW378" i="9"/>
  <c r="AY416" i="9"/>
  <c r="DN311" i="2"/>
  <c r="AJ266" i="2"/>
  <c r="AJ326" i="2" s="1"/>
  <c r="AO339" i="2"/>
  <c r="AO371" i="2"/>
  <c r="AO402" i="2"/>
  <c r="BA383" i="2"/>
  <c r="BI372" i="9"/>
  <c r="Y386" i="2"/>
  <c r="BQ385" i="2"/>
  <c r="BF277" i="2"/>
  <c r="BF292" i="2" s="1"/>
  <c r="BF322" i="2" s="1"/>
  <c r="AN281" i="2"/>
  <c r="AN296" i="2" s="1"/>
  <c r="AN326" i="2" s="1"/>
  <c r="V325" i="2"/>
  <c r="CF281" i="2"/>
  <c r="CF296" i="2" s="1"/>
  <c r="CF311" i="2" s="1"/>
  <c r="CD325" i="2"/>
  <c r="BW217" i="2"/>
  <c r="BI339" i="9"/>
  <c r="U373" i="9"/>
  <c r="AC373" i="9"/>
  <c r="CB281" i="2"/>
  <c r="CB296" i="2" s="1"/>
  <c r="CB311" i="2" s="1"/>
  <c r="EG348" i="9"/>
  <c r="BP383" i="2"/>
  <c r="BT367" i="2"/>
  <c r="CD281" i="2"/>
  <c r="CD296" i="2" s="1"/>
  <c r="CD326" i="2" s="1"/>
  <c r="BM281" i="2"/>
  <c r="BM296" i="2" s="1"/>
  <c r="BM311" i="2" s="1"/>
  <c r="AT70" i="2"/>
  <c r="BU280" i="2"/>
  <c r="BU295" i="2" s="1"/>
  <c r="BU310" i="2" s="1"/>
  <c r="AC261" i="2"/>
  <c r="AB277" i="2"/>
  <c r="AB292" i="2" s="1"/>
  <c r="AB322" i="2" s="1"/>
  <c r="W159" i="2"/>
  <c r="CF384" i="2"/>
  <c r="BS345" i="9"/>
  <c r="BS378" i="9"/>
  <c r="AN345" i="9"/>
  <c r="AN378" i="9"/>
  <c r="AM339" i="9"/>
  <c r="AM405" i="9"/>
  <c r="CI373" i="9"/>
  <c r="CI340" i="9"/>
  <c r="X405" i="9"/>
  <c r="X339" i="9"/>
  <c r="BF409" i="9"/>
  <c r="BF343" i="9"/>
  <c r="CD412" i="9"/>
  <c r="CD346" i="9"/>
  <c r="AJ371" i="9"/>
  <c r="AJ338" i="9"/>
  <c r="AQ409" i="9"/>
  <c r="BR410" i="9"/>
  <c r="AP237" i="2"/>
  <c r="AP267" i="2" s="1"/>
  <c r="BT237" i="2"/>
  <c r="BT282" i="2" s="1"/>
  <c r="BT297" i="2" s="1"/>
  <c r="DM237" i="2"/>
  <c r="DM267" i="2" s="1"/>
  <c r="BE237" i="2"/>
  <c r="BE267" i="2" s="1"/>
  <c r="AA237" i="2"/>
  <c r="AA267" i="2" s="1"/>
  <c r="Z208" i="2"/>
  <c r="CW238" i="2" s="1"/>
  <c r="BD223" i="2"/>
  <c r="Z223" i="2"/>
  <c r="BS223" i="2"/>
  <c r="AO223" i="2"/>
  <c r="BP281" i="2"/>
  <c r="BP296" i="2" s="1"/>
  <c r="BP266" i="2"/>
  <c r="CA401" i="2"/>
  <c r="CA416" i="2" s="1"/>
  <c r="X208" i="2"/>
  <c r="CU238" i="2" s="1"/>
  <c r="BB223" i="2"/>
  <c r="CF223" i="2"/>
  <c r="AM223" i="2"/>
  <c r="BQ223" i="2"/>
  <c r="X223" i="2"/>
  <c r="T134" i="2"/>
  <c r="T59" i="2"/>
  <c r="T104" i="2"/>
  <c r="Z118" i="2"/>
  <c r="Z89" i="2"/>
  <c r="Z194" i="2"/>
  <c r="Z149" i="2"/>
  <c r="DR244" i="2"/>
  <c r="AF244" i="2"/>
  <c r="AF64" i="2"/>
  <c r="AF79" i="2" s="1"/>
  <c r="AF109" i="2" s="1"/>
  <c r="BJ244" i="2"/>
  <c r="AU244" i="2"/>
  <c r="BY244" i="2"/>
  <c r="AU245" i="2"/>
  <c r="BJ245" i="2"/>
  <c r="AF245" i="2"/>
  <c r="AF65" i="2"/>
  <c r="AF80" i="2" s="1"/>
  <c r="AF110" i="2" s="1"/>
  <c r="BY245" i="2"/>
  <c r="DR245" i="2"/>
  <c r="DO255" i="2"/>
  <c r="AC75" i="2"/>
  <c r="AC255" i="2"/>
  <c r="AR255" i="2"/>
  <c r="BG255" i="2"/>
  <c r="BV255" i="2"/>
  <c r="BP255" i="2"/>
  <c r="W75" i="2"/>
  <c r="AL75" i="2" s="1"/>
  <c r="W255" i="2"/>
  <c r="AL255" i="2"/>
  <c r="CE255" i="2"/>
  <c r="BA255" i="2"/>
  <c r="CD310" i="2"/>
  <c r="AO39" i="1"/>
  <c r="AO59" i="1" s="1"/>
  <c r="M59" i="1"/>
  <c r="AP281" i="2"/>
  <c r="AP296" i="2" s="1"/>
  <c r="AP326" i="2" s="1"/>
  <c r="AT64" i="2"/>
  <c r="CD383" i="2"/>
  <c r="CD386" i="2"/>
  <c r="AN407" i="9"/>
  <c r="CS408" i="9"/>
  <c r="DV380" i="2"/>
  <c r="AD198" i="2"/>
  <c r="AS213" i="2"/>
  <c r="BH213" i="2"/>
  <c r="AD213" i="2"/>
  <c r="BW213" i="2"/>
  <c r="DP213" i="2"/>
  <c r="X281" i="2"/>
  <c r="X296" i="2" s="1"/>
  <c r="X266" i="2"/>
  <c r="X237" i="2"/>
  <c r="X282" i="2" s="1"/>
  <c r="X297" i="2" s="1"/>
  <c r="BB237" i="2"/>
  <c r="BB267" i="2" s="1"/>
  <c r="CF237" i="2"/>
  <c r="CF267" i="2" s="1"/>
  <c r="BQ237" i="2"/>
  <c r="BQ267" i="2" s="1"/>
  <c r="AM237" i="2"/>
  <c r="AM282" i="2" s="1"/>
  <c r="AM297" i="2" s="1"/>
  <c r="AL281" i="2"/>
  <c r="AL296" i="2" s="1"/>
  <c r="AL266" i="2"/>
  <c r="W208" i="2"/>
  <c r="CT238" i="2" s="1"/>
  <c r="BA223" i="2"/>
  <c r="CE223" i="2"/>
  <c r="AL223" i="2"/>
  <c r="BP223" i="2"/>
  <c r="W223" i="2"/>
  <c r="AQ306" i="2"/>
  <c r="AQ321" i="2"/>
  <c r="BL401" i="2"/>
  <c r="BL416" i="2" s="1"/>
  <c r="AW416" i="2"/>
  <c r="CD223" i="2"/>
  <c r="BO223" i="2"/>
  <c r="AK223" i="2"/>
  <c r="V223" i="2"/>
  <c r="V208" i="2"/>
  <c r="CS238" i="2" s="1"/>
  <c r="AZ223" i="2"/>
  <c r="AH389" i="2"/>
  <c r="AH404" i="2" s="1"/>
  <c r="AH419" i="2" s="1"/>
  <c r="AW373" i="2"/>
  <c r="AB223" i="2"/>
  <c r="BU223" i="2"/>
  <c r="AB208" i="2"/>
  <c r="CY238" i="2" s="1"/>
  <c r="BF223" i="2"/>
  <c r="DN223" i="2"/>
  <c r="AQ223" i="2"/>
  <c r="Y118" i="2"/>
  <c r="BF227" i="2"/>
  <c r="BF242" i="2" s="1"/>
  <c r="BF257" i="2" s="1"/>
  <c r="BF272" i="2" s="1"/>
  <c r="BF287" i="2" s="1"/>
  <c r="BF302" i="2" s="1"/>
  <c r="BF317" i="2" s="1"/>
  <c r="BF332" i="2" s="1"/>
  <c r="BU212" i="2"/>
  <c r="CY212" i="2" s="1"/>
  <c r="AA134" i="2"/>
  <c r="AA104" i="2"/>
  <c r="AA59" i="2"/>
  <c r="S390" i="2"/>
  <c r="S405" i="2" s="1"/>
  <c r="S420" i="2" s="1"/>
  <c r="S436" i="2" s="1"/>
  <c r="S452" i="2" s="1"/>
  <c r="AH374" i="2"/>
  <c r="AU255" i="2"/>
  <c r="BJ255" i="2"/>
  <c r="BY255" i="2"/>
  <c r="DR255" i="2"/>
  <c r="AF75" i="2"/>
  <c r="AF255" i="2"/>
  <c r="AF52" i="2"/>
  <c r="AE97" i="2"/>
  <c r="AE112" i="2" s="1"/>
  <c r="AF48" i="2"/>
  <c r="AF93" i="2"/>
  <c r="AF55" i="2"/>
  <c r="AF100" i="2"/>
  <c r="AP223" i="2"/>
  <c r="BT223" i="2"/>
  <c r="AA223" i="2"/>
  <c r="BE223" i="2"/>
  <c r="DM223" i="2"/>
  <c r="AA208" i="2"/>
  <c r="CX238" i="2" s="1"/>
  <c r="AB255" i="2"/>
  <c r="AQ255" i="2"/>
  <c r="BF255" i="2"/>
  <c r="BU255" i="2"/>
  <c r="DN255" i="2"/>
  <c r="AB75" i="2"/>
  <c r="AQ75" i="2" s="1"/>
  <c r="AP255" i="2"/>
  <c r="BE255" i="2"/>
  <c r="BT255" i="2"/>
  <c r="DM255" i="2"/>
  <c r="AA75" i="2"/>
  <c r="AP75" i="2" s="1"/>
  <c r="AA255" i="2"/>
  <c r="N19" i="1"/>
  <c r="N39" i="1" s="1"/>
  <c r="N80" i="1" s="1"/>
  <c r="N100" i="1" s="1"/>
  <c r="N37" i="2"/>
  <c r="AD220" i="2"/>
  <c r="AD205" i="2"/>
  <c r="AS220" i="2"/>
  <c r="BH220" i="2"/>
  <c r="DP220" i="2"/>
  <c r="BW220" i="2"/>
  <c r="V118" i="2"/>
  <c r="AD234" i="2"/>
  <c r="BH234" i="2"/>
  <c r="DP234" i="2"/>
  <c r="AS234" i="2"/>
  <c r="BW234" i="2"/>
  <c r="BR380" i="2"/>
  <c r="CG380" i="2" s="1"/>
  <c r="BC395" i="2"/>
  <c r="BC410" i="2" s="1"/>
  <c r="DI413" i="9"/>
  <c r="U118" i="2"/>
  <c r="U89" i="2"/>
  <c r="U149" i="2"/>
  <c r="U194" i="2"/>
  <c r="CE266" i="2"/>
  <c r="CE281" i="2"/>
  <c r="CE296" i="2" s="1"/>
  <c r="AN237" i="2"/>
  <c r="AN267" i="2" s="1"/>
  <c r="BR237" i="2"/>
  <c r="BR267" i="2" s="1"/>
  <c r="Y237" i="2"/>
  <c r="Y267" i="2" s="1"/>
  <c r="BC237" i="2"/>
  <c r="BC267" i="2" s="1"/>
  <c r="BV234" i="2"/>
  <c r="BV264" i="2" s="1"/>
  <c r="AR234" i="2"/>
  <c r="AR264" i="2" s="1"/>
  <c r="DO234" i="2"/>
  <c r="DO279" i="2" s="1"/>
  <c r="DO294" i="2" s="1"/>
  <c r="AC234" i="2"/>
  <c r="AC264" i="2" s="1"/>
  <c r="BG234" i="2"/>
  <c r="BG264" i="2" s="1"/>
  <c r="BT227" i="2"/>
  <c r="CF380" i="2"/>
  <c r="CU380" i="2" s="1"/>
  <c r="DJ380" i="2" s="1"/>
  <c r="DJ395" i="2" s="1"/>
  <c r="DJ410" i="2" s="1"/>
  <c r="BQ395" i="2"/>
  <c r="BQ410" i="2" s="1"/>
  <c r="AD59" i="2"/>
  <c r="AD104" i="2"/>
  <c r="AD119" i="2" s="1"/>
  <c r="AD194" i="2"/>
  <c r="AD134" i="2"/>
  <c r="AD149" i="2"/>
  <c r="Z134" i="2"/>
  <c r="Z59" i="2"/>
  <c r="Z104" i="2"/>
  <c r="X89" i="2"/>
  <c r="X194" i="2"/>
  <c r="X149" i="2"/>
  <c r="AO74" i="2"/>
  <c r="BY251" i="2"/>
  <c r="AF251" i="2"/>
  <c r="AF71" i="2"/>
  <c r="AF86" i="2" s="1"/>
  <c r="DR251" i="2"/>
  <c r="BJ251" i="2"/>
  <c r="AU251" i="2"/>
  <c r="AF54" i="2"/>
  <c r="AE99" i="2"/>
  <c r="AE114" i="2" s="1"/>
  <c r="AE187" i="2"/>
  <c r="BC255" i="2"/>
  <c r="BR255" i="2"/>
  <c r="Y75" i="2"/>
  <c r="AN75" i="2" s="1"/>
  <c r="Y255" i="2"/>
  <c r="AN255" i="2"/>
  <c r="B32" i="1"/>
  <c r="B52" i="1" s="1"/>
  <c r="B93" i="1" s="1"/>
  <c r="B113" i="1" s="1"/>
  <c r="B50" i="2"/>
  <c r="AV122" i="2"/>
  <c r="AE137" i="2"/>
  <c r="AR223" i="2"/>
  <c r="BV223" i="2"/>
  <c r="AC223" i="2"/>
  <c r="AC208" i="2"/>
  <c r="DO223" i="2"/>
  <c r="BG223" i="2"/>
  <c r="T266" i="2"/>
  <c r="DT384" i="2"/>
  <c r="BG261" i="2"/>
  <c r="BG276" i="2"/>
  <c r="BG291" i="2" s="1"/>
  <c r="BD366" i="2"/>
  <c r="BO342" i="9"/>
  <c r="AE194" i="2"/>
  <c r="CC237" i="2"/>
  <c r="CC282" i="2" s="1"/>
  <c r="CC297" i="2" s="1"/>
  <c r="AY237" i="2"/>
  <c r="AY267" i="2" s="1"/>
  <c r="U237" i="2"/>
  <c r="U267" i="2" s="1"/>
  <c r="AJ237" i="2"/>
  <c r="AJ282" i="2" s="1"/>
  <c r="AJ297" i="2" s="1"/>
  <c r="BN237" i="2"/>
  <c r="BN267" i="2" s="1"/>
  <c r="AC89" i="2"/>
  <c r="AC194" i="2"/>
  <c r="AC149" i="2"/>
  <c r="AE89" i="2"/>
  <c r="S238" i="2"/>
  <c r="S253" i="2" s="1"/>
  <c r="S268" i="2" s="1"/>
  <c r="S283" i="2" s="1"/>
  <c r="S298" i="2" s="1"/>
  <c r="S313" i="2" s="1"/>
  <c r="S328" i="2" s="1"/>
  <c r="S343" i="2" s="1"/>
  <c r="S359" i="2" s="1"/>
  <c r="S375" i="2" s="1"/>
  <c r="AH223" i="2"/>
  <c r="AH238" i="2" s="1"/>
  <c r="AH253" i="2" s="1"/>
  <c r="AH268" i="2" s="1"/>
  <c r="AH283" i="2" s="1"/>
  <c r="AH298" i="2" s="1"/>
  <c r="AH313" i="2" s="1"/>
  <c r="AH328" i="2" s="1"/>
  <c r="AH343" i="2" s="1"/>
  <c r="AW223" i="2"/>
  <c r="AB273" i="2"/>
  <c r="AB288" i="2" s="1"/>
  <c r="AB258" i="2"/>
  <c r="DM212" i="2"/>
  <c r="DM227" i="2" s="1"/>
  <c r="DM242" i="2" s="1"/>
  <c r="DM257" i="2" s="1"/>
  <c r="DM272" i="2" s="1"/>
  <c r="DM287" i="2" s="1"/>
  <c r="DM302" i="2" s="1"/>
  <c r="DM317" i="2" s="1"/>
  <c r="DM332" i="2" s="1"/>
  <c r="BA266" i="2"/>
  <c r="AB380" i="2"/>
  <c r="AB395" i="2" s="1"/>
  <c r="AB410" i="2" s="1"/>
  <c r="AB426" i="2" s="1"/>
  <c r="AB442" i="2" s="1"/>
  <c r="AQ364" i="2"/>
  <c r="AC134" i="2"/>
  <c r="AC104" i="2"/>
  <c r="AC59" i="2"/>
  <c r="Y134" i="2"/>
  <c r="Y104" i="2"/>
  <c r="Y59" i="2"/>
  <c r="DR247" i="2"/>
  <c r="BJ247" i="2"/>
  <c r="AF247" i="2"/>
  <c r="AU247" i="2"/>
  <c r="BY247" i="2"/>
  <c r="AF67" i="2"/>
  <c r="AF82" i="2" s="1"/>
  <c r="AF112" i="2" s="1"/>
  <c r="AF50" i="2"/>
  <c r="AE95" i="2"/>
  <c r="AE110" i="2" s="1"/>
  <c r="BY253" i="2"/>
  <c r="DR253" i="2"/>
  <c r="AF73" i="2"/>
  <c r="AF88" i="2" s="1"/>
  <c r="AF253" i="2"/>
  <c r="AU253" i="2"/>
  <c r="BJ253" i="2"/>
  <c r="BY243" i="2"/>
  <c r="AU243" i="2"/>
  <c r="BJ243" i="2"/>
  <c r="DR243" i="2"/>
  <c r="AF63" i="2"/>
  <c r="AF78" i="2" s="1"/>
  <c r="AF243" i="2"/>
  <c r="AE94" i="2"/>
  <c r="AE109" i="2" s="1"/>
  <c r="AF49" i="2"/>
  <c r="AG133" i="2"/>
  <c r="BD255" i="2"/>
  <c r="Z75" i="2"/>
  <c r="AO75" i="2" s="1"/>
  <c r="Z255" i="2"/>
  <c r="AO255" i="2"/>
  <c r="BS255" i="2"/>
  <c r="T45" i="2"/>
  <c r="AA45" i="2"/>
  <c r="U45" i="2"/>
  <c r="V45" i="2"/>
  <c r="W45" i="2"/>
  <c r="X45" i="2"/>
  <c r="Y45" i="2"/>
  <c r="Z45" i="2"/>
  <c r="AB45" i="2"/>
  <c r="AC45" i="2"/>
  <c r="AD45" i="2"/>
  <c r="AE45" i="2"/>
  <c r="Y89" i="2"/>
  <c r="Y149" i="2"/>
  <c r="Y194" i="2"/>
  <c r="S164" i="2"/>
  <c r="S179" i="2" s="1"/>
  <c r="S194" i="2" s="1"/>
  <c r="S209" i="2" s="1"/>
  <c r="S224" i="2" s="1"/>
  <c r="AJ149" i="2"/>
  <c r="DP221" i="2"/>
  <c r="BW221" i="2"/>
  <c r="AS221" i="2"/>
  <c r="AD221" i="2"/>
  <c r="AD206" i="2"/>
  <c r="BH221" i="2"/>
  <c r="DO228" i="2"/>
  <c r="DO258" i="2" s="1"/>
  <c r="AR228" i="2"/>
  <c r="AR258" i="2" s="1"/>
  <c r="BG228" i="2"/>
  <c r="BG273" i="2" s="1"/>
  <c r="BG288" i="2" s="1"/>
  <c r="AC228" i="2"/>
  <c r="AC258" i="2" s="1"/>
  <c r="BV228" i="2"/>
  <c r="BV273" i="2" s="1"/>
  <c r="BV288" i="2" s="1"/>
  <c r="X118" i="2"/>
  <c r="AR276" i="2"/>
  <c r="AR291" i="2" s="1"/>
  <c r="AR261" i="2"/>
  <c r="AP386" i="2"/>
  <c r="BA381" i="9"/>
  <c r="CD348" i="9"/>
  <c r="BO415" i="9"/>
  <c r="BB401" i="2"/>
  <c r="AE134" i="2"/>
  <c r="AR237" i="2"/>
  <c r="AR267" i="2" s="1"/>
  <c r="BV237" i="2"/>
  <c r="BV267" i="2" s="1"/>
  <c r="DO237" i="2"/>
  <c r="DO267" i="2" s="1"/>
  <c r="BG237" i="2"/>
  <c r="BG267" i="2" s="1"/>
  <c r="AC237" i="2"/>
  <c r="AC282" i="2" s="1"/>
  <c r="AC297" i="2" s="1"/>
  <c r="AC235" i="2"/>
  <c r="AC265" i="2" s="1"/>
  <c r="BG235" i="2"/>
  <c r="BG280" i="2" s="1"/>
  <c r="BG295" i="2" s="1"/>
  <c r="AR235" i="2"/>
  <c r="AR280" i="2" s="1"/>
  <c r="AR295" i="2" s="1"/>
  <c r="BV235" i="2"/>
  <c r="BV280" i="2" s="1"/>
  <c r="BV295" i="2" s="1"/>
  <c r="DO235" i="2"/>
  <c r="DO280" i="2" s="1"/>
  <c r="DO295" i="2" s="1"/>
  <c r="DO236" i="2"/>
  <c r="DO281" i="2" s="1"/>
  <c r="DO296" i="2" s="1"/>
  <c r="AR236" i="2"/>
  <c r="AR266" i="2" s="1"/>
  <c r="BV236" i="2"/>
  <c r="BV266" i="2" s="1"/>
  <c r="BG236" i="2"/>
  <c r="BG281" i="2" s="1"/>
  <c r="BG296" i="2" s="1"/>
  <c r="AC236" i="2"/>
  <c r="AC266" i="2" s="1"/>
  <c r="BB266" i="2"/>
  <c r="BB281" i="2"/>
  <c r="BB296" i="2" s="1"/>
  <c r="AI223" i="2"/>
  <c r="BM223" i="2"/>
  <c r="T223" i="2"/>
  <c r="T208" i="2"/>
  <c r="AX223" i="2"/>
  <c r="CB223" i="2"/>
  <c r="BU306" i="2"/>
  <c r="BU321" i="2"/>
  <c r="V310" i="2"/>
  <c r="EI383" i="2"/>
  <c r="EI398" i="2" s="1"/>
  <c r="EI413" i="2" s="1"/>
  <c r="DT398" i="2"/>
  <c r="DT413" i="2" s="1"/>
  <c r="AB311" i="2"/>
  <c r="AB59" i="2"/>
  <c r="AB134" i="2"/>
  <c r="AB104" i="2"/>
  <c r="X134" i="2"/>
  <c r="X104" i="2"/>
  <c r="X59" i="2"/>
  <c r="AB321" i="2"/>
  <c r="AB306" i="2"/>
  <c r="AU246" i="2"/>
  <c r="AF66" i="2"/>
  <c r="AF81" i="2" s="1"/>
  <c r="AF111" i="2" s="1"/>
  <c r="AF246" i="2"/>
  <c r="BJ246" i="2"/>
  <c r="BY246" i="2"/>
  <c r="DR246" i="2"/>
  <c r="BY254" i="2"/>
  <c r="DR254" i="2"/>
  <c r="AF74" i="2"/>
  <c r="AF89" i="2" s="1"/>
  <c r="AF254" i="2"/>
  <c r="AU254" i="2"/>
  <c r="BJ254" i="2"/>
  <c r="AF249" i="2"/>
  <c r="BJ249" i="2"/>
  <c r="DR249" i="2"/>
  <c r="AF69" i="2"/>
  <c r="AF84" i="2" s="1"/>
  <c r="AF114" i="2" s="1"/>
  <c r="AU249" i="2"/>
  <c r="BY249" i="2"/>
  <c r="AF56" i="2"/>
  <c r="AF101" i="2"/>
  <c r="AU137" i="2"/>
  <c r="AD152" i="2"/>
  <c r="AD167" i="2" s="1"/>
  <c r="AD182" i="2" s="1"/>
  <c r="AD197" i="2" s="1"/>
  <c r="AD212" i="2" s="1"/>
  <c r="DN278" i="2"/>
  <c r="DN293" i="2" s="1"/>
  <c r="DN323" i="2" s="1"/>
  <c r="T75" i="2"/>
  <c r="AI75" i="2" s="1"/>
  <c r="T255" i="2"/>
  <c r="AI255" i="2"/>
  <c r="BM255" i="2"/>
  <c r="CB255" i="2"/>
  <c r="AX255" i="2"/>
  <c r="S150" i="2"/>
  <c r="AJ135" i="2"/>
  <c r="CE237" i="2"/>
  <c r="CE267" i="2" s="1"/>
  <c r="BA237" i="2"/>
  <c r="BA267" i="2" s="1"/>
  <c r="W237" i="2"/>
  <c r="W267" i="2" s="1"/>
  <c r="AL237" i="2"/>
  <c r="AL282" i="2" s="1"/>
  <c r="AL297" i="2" s="1"/>
  <c r="BP237" i="2"/>
  <c r="BP282" i="2" s="1"/>
  <c r="BP297" i="2" s="1"/>
  <c r="T89" i="2"/>
  <c r="T194" i="2"/>
  <c r="T149" i="2"/>
  <c r="BF311" i="2"/>
  <c r="AZ281" i="2"/>
  <c r="AZ296" i="2" s="1"/>
  <c r="AZ311" i="2" s="1"/>
  <c r="Z384" i="2"/>
  <c r="CF386" i="2"/>
  <c r="CR383" i="9"/>
  <c r="CC346" i="9"/>
  <c r="AE149" i="2"/>
  <c r="W89" i="2"/>
  <c r="W149" i="2"/>
  <c r="W194" i="2"/>
  <c r="BF321" i="2"/>
  <c r="BF306" i="2"/>
  <c r="BQ266" i="2"/>
  <c r="BQ281" i="2"/>
  <c r="BQ296" i="2" s="1"/>
  <c r="AJ74" i="2"/>
  <c r="AG148" i="2"/>
  <c r="BR223" i="2"/>
  <c r="Y223" i="2"/>
  <c r="Y208" i="2"/>
  <c r="CV238" i="2" s="1"/>
  <c r="BC223" i="2"/>
  <c r="AN223" i="2"/>
  <c r="BI255" i="2"/>
  <c r="BX255" i="2"/>
  <c r="DQ255" i="2"/>
  <c r="AE75" i="2"/>
  <c r="AE255" i="2"/>
  <c r="AT255" i="2"/>
  <c r="BQ325" i="2"/>
  <c r="BQ310" i="2"/>
  <c r="BF263" i="2"/>
  <c r="W118" i="2"/>
  <c r="V89" i="2"/>
  <c r="V149" i="2"/>
  <c r="V194" i="2"/>
  <c r="AM281" i="2"/>
  <c r="AM296" i="2" s="1"/>
  <c r="AM311" i="2" s="1"/>
  <c r="AZ310" i="2"/>
  <c r="BL236" i="2"/>
  <c r="BL251" i="2" s="1"/>
  <c r="BL266" i="2" s="1"/>
  <c r="BL281" i="2" s="1"/>
  <c r="BL296" i="2" s="1"/>
  <c r="BL311" i="2" s="1"/>
  <c r="BL326" i="2" s="1"/>
  <c r="BL341" i="2" s="1"/>
  <c r="W59" i="2"/>
  <c r="W104" i="2"/>
  <c r="W134" i="2"/>
  <c r="AF45" i="2"/>
  <c r="AF105" i="2" s="1"/>
  <c r="BJ248" i="2"/>
  <c r="DR248" i="2"/>
  <c r="BY248" i="2"/>
  <c r="AF68" i="2"/>
  <c r="AF83" i="2" s="1"/>
  <c r="AF113" i="2" s="1"/>
  <c r="AU248" i="2"/>
  <c r="AF248" i="2"/>
  <c r="AF250" i="2"/>
  <c r="AU250" i="2"/>
  <c r="AF70" i="2"/>
  <c r="AF85" i="2" s="1"/>
  <c r="BJ250" i="2"/>
  <c r="BY250" i="2"/>
  <c r="DR250" i="2"/>
  <c r="AF47" i="2"/>
  <c r="AF62" i="2" s="1"/>
  <c r="AF77" i="2" s="1"/>
  <c r="AF92" i="2" s="1"/>
  <c r="AF107" i="2" s="1"/>
  <c r="AF122" i="2" s="1"/>
  <c r="O21" i="2"/>
  <c r="AA118" i="2"/>
  <c r="AW388" i="2"/>
  <c r="BL372" i="2"/>
  <c r="CA372" i="2" s="1"/>
  <c r="V75" i="2"/>
  <c r="AK75" i="2" s="1"/>
  <c r="V255" i="2"/>
  <c r="AK255" i="2"/>
  <c r="BO255" i="2"/>
  <c r="CD255" i="2"/>
  <c r="AZ255" i="2"/>
  <c r="Z281" i="2"/>
  <c r="Z296" i="2" s="1"/>
  <c r="Z326" i="2" s="1"/>
  <c r="AI74" i="2"/>
  <c r="AE184" i="2"/>
  <c r="AI266" i="2"/>
  <c r="BL387" i="2"/>
  <c r="CA387" i="2" s="1"/>
  <c r="CP387" i="2" s="1"/>
  <c r="AW402" i="2"/>
  <c r="BS237" i="2"/>
  <c r="BS267" i="2" s="1"/>
  <c r="AO237" i="2"/>
  <c r="AO267" i="2" s="1"/>
  <c r="Z237" i="2"/>
  <c r="Z282" i="2" s="1"/>
  <c r="Z297" i="2" s="1"/>
  <c r="BD237" i="2"/>
  <c r="BD282" i="2" s="1"/>
  <c r="BD297" i="2" s="1"/>
  <c r="DM281" i="2"/>
  <c r="DM296" i="2" s="1"/>
  <c r="DM326" i="2" s="1"/>
  <c r="AA89" i="2"/>
  <c r="AA149" i="2"/>
  <c r="AA194" i="2"/>
  <c r="DO278" i="2"/>
  <c r="DO293" i="2" s="1"/>
  <c r="BU326" i="2"/>
  <c r="BU389" i="2" s="1"/>
  <c r="AM385" i="2"/>
  <c r="BA386" i="2"/>
  <c r="AX388" i="2"/>
  <c r="CC406" i="9"/>
  <c r="BU237" i="2"/>
  <c r="BU267" i="2" s="1"/>
  <c r="AQ237" i="2"/>
  <c r="AQ267" i="2" s="1"/>
  <c r="AB237" i="2"/>
  <c r="AB267" i="2" s="1"/>
  <c r="BF237" i="2"/>
  <c r="BF267" i="2" s="1"/>
  <c r="DN237" i="2"/>
  <c r="DN267" i="2" s="1"/>
  <c r="AE104" i="2"/>
  <c r="CE395" i="2"/>
  <c r="BE364" i="2"/>
  <c r="AP380" i="2"/>
  <c r="AP395" i="2" s="1"/>
  <c r="AP410" i="2" s="1"/>
  <c r="AE189" i="2"/>
  <c r="CA236" i="2"/>
  <c r="CA251" i="2" s="1"/>
  <c r="CA266" i="2" s="1"/>
  <c r="CA281" i="2" s="1"/>
  <c r="CA296" i="2" s="1"/>
  <c r="CA311" i="2" s="1"/>
  <c r="CA326" i="2" s="1"/>
  <c r="CA341" i="2" s="1"/>
  <c r="V59" i="2"/>
  <c r="V104" i="2"/>
  <c r="V134" i="2"/>
  <c r="AM310" i="2"/>
  <c r="AF53" i="2"/>
  <c r="AE98" i="2"/>
  <c r="AE113" i="2" s="1"/>
  <c r="AF104" i="2"/>
  <c r="AF59" i="2"/>
  <c r="AF58" i="2"/>
  <c r="AF103" i="2"/>
  <c r="AT63" i="2"/>
  <c r="BE266" i="2"/>
  <c r="U75" i="2"/>
  <c r="AJ75" i="2" s="1"/>
  <c r="U255" i="2"/>
  <c r="AJ255" i="2"/>
  <c r="BN255" i="2"/>
  <c r="CC255" i="2"/>
  <c r="AY255" i="2"/>
  <c r="AR232" i="2"/>
  <c r="AR262" i="2" s="1"/>
  <c r="BV232" i="2"/>
  <c r="BV262" i="2" s="1"/>
  <c r="BG232" i="2"/>
  <c r="BG262" i="2" s="1"/>
  <c r="DO232" i="2"/>
  <c r="DO262" i="2" s="1"/>
  <c r="AC232" i="2"/>
  <c r="AC262" i="2" s="1"/>
  <c r="T237" i="2"/>
  <c r="T267" i="2" s="1"/>
  <c r="AX237" i="2"/>
  <c r="AX282" i="2" s="1"/>
  <c r="AX297" i="2" s="1"/>
  <c r="CB237" i="2"/>
  <c r="CB282" i="2" s="1"/>
  <c r="CB297" i="2" s="1"/>
  <c r="AI237" i="2"/>
  <c r="AI282" i="2" s="1"/>
  <c r="AI297" i="2" s="1"/>
  <c r="BM237" i="2"/>
  <c r="BM282" i="2" s="1"/>
  <c r="BM297" i="2" s="1"/>
  <c r="BO237" i="2"/>
  <c r="BO267" i="2" s="1"/>
  <c r="AK237" i="2"/>
  <c r="AK267" i="2" s="1"/>
  <c r="AZ237" i="2"/>
  <c r="AZ267" i="2" s="1"/>
  <c r="CD237" i="2"/>
  <c r="CD282" i="2" s="1"/>
  <c r="CD297" i="2" s="1"/>
  <c r="V237" i="2"/>
  <c r="V282" i="2" s="1"/>
  <c r="V297" i="2" s="1"/>
  <c r="AC227" i="2"/>
  <c r="AC242" i="2" s="1"/>
  <c r="AC257" i="2" s="1"/>
  <c r="AC272" i="2" s="1"/>
  <c r="AC287" i="2" s="1"/>
  <c r="AC302" i="2" s="1"/>
  <c r="AC317" i="2" s="1"/>
  <c r="AC332" i="2" s="1"/>
  <c r="AC348" i="2" s="1"/>
  <c r="AC364" i="2" s="1"/>
  <c r="BG212" i="2"/>
  <c r="CK212" i="2" s="1"/>
  <c r="CK227" i="2" s="1"/>
  <c r="CK242" i="2" s="1"/>
  <c r="CK257" i="2" s="1"/>
  <c r="CK272" i="2" s="1"/>
  <c r="CK287" i="2" s="1"/>
  <c r="CK302" i="2" s="1"/>
  <c r="CK317" i="2" s="1"/>
  <c r="CK332" i="2" s="1"/>
  <c r="AR212" i="2"/>
  <c r="AR227" i="2" s="1"/>
  <c r="AR242" i="2" s="1"/>
  <c r="AR257" i="2" s="1"/>
  <c r="AR272" i="2" s="1"/>
  <c r="AR287" i="2" s="1"/>
  <c r="AR302" i="2" s="1"/>
  <c r="AR317" i="2" s="1"/>
  <c r="AR332" i="2" s="1"/>
  <c r="AQ278" i="2"/>
  <c r="AQ293" i="2" s="1"/>
  <c r="AQ323" i="2" s="1"/>
  <c r="DO276" i="2"/>
  <c r="DO291" i="2" s="1"/>
  <c r="BC343" i="9"/>
  <c r="BT404" i="9"/>
  <c r="BO325" i="2"/>
  <c r="BO310" i="2"/>
  <c r="DN326" i="2"/>
  <c r="CC223" i="2"/>
  <c r="AJ223" i="2"/>
  <c r="BN223" i="2"/>
  <c r="U223" i="2"/>
  <c r="AY223" i="2"/>
  <c r="U208" i="2"/>
  <c r="CR238" i="2" s="1"/>
  <c r="AX266" i="2"/>
  <c r="BU258" i="2"/>
  <c r="BU273" i="2"/>
  <c r="BU288" i="2" s="1"/>
  <c r="U104" i="2"/>
  <c r="U59" i="2"/>
  <c r="U134" i="2"/>
  <c r="AW237" i="2"/>
  <c r="AW252" i="2" s="1"/>
  <c r="AW267" i="2" s="1"/>
  <c r="AW282" i="2" s="1"/>
  <c r="AW297" i="2" s="1"/>
  <c r="AW312" i="2" s="1"/>
  <c r="AW327" i="2" s="1"/>
  <c r="AW342" i="2" s="1"/>
  <c r="CA222" i="2"/>
  <c r="DE222" i="2" s="1"/>
  <c r="DE237" i="2" s="1"/>
  <c r="DE252" i="2" s="1"/>
  <c r="DE267" i="2" s="1"/>
  <c r="DE282" i="2" s="1"/>
  <c r="DE297" i="2" s="1"/>
  <c r="DE312" i="2" s="1"/>
  <c r="DE327" i="2" s="1"/>
  <c r="DE342" i="2" s="1"/>
  <c r="BL222" i="2"/>
  <c r="CP222" i="2" s="1"/>
  <c r="CP237" i="2" s="1"/>
  <c r="CP252" i="2" s="1"/>
  <c r="CP267" i="2" s="1"/>
  <c r="CP282" i="2" s="1"/>
  <c r="CP297" i="2" s="1"/>
  <c r="CP312" i="2" s="1"/>
  <c r="CP327" i="2" s="1"/>
  <c r="CP342" i="2" s="1"/>
  <c r="AF102" i="2"/>
  <c r="AF57" i="2"/>
  <c r="BY252" i="2"/>
  <c r="AF72" i="2"/>
  <c r="AF87" i="2" s="1"/>
  <c r="AF252" i="2"/>
  <c r="BJ252" i="2"/>
  <c r="DR252" i="2"/>
  <c r="AU252" i="2"/>
  <c r="AF51" i="2"/>
  <c r="AE96" i="2"/>
  <c r="AE111" i="2" s="1"/>
  <c r="AE188" i="2"/>
  <c r="CF325" i="2"/>
  <c r="CF310" i="2"/>
  <c r="AB118" i="2"/>
  <c r="BH255" i="2"/>
  <c r="BW255" i="2"/>
  <c r="DP255" i="2"/>
  <c r="AD75" i="2"/>
  <c r="AS75" i="2" s="1"/>
  <c r="AD255" i="2"/>
  <c r="AS255" i="2"/>
  <c r="BB255" i="2"/>
  <c r="X75" i="2"/>
  <c r="AM75" i="2" s="1"/>
  <c r="X255" i="2"/>
  <c r="AM255" i="2"/>
  <c r="CF255" i="2"/>
  <c r="BQ255" i="2"/>
  <c r="EJ380" i="2"/>
  <c r="EJ395" i="2" s="1"/>
  <c r="EJ410" i="2" s="1"/>
  <c r="DU395" i="2"/>
  <c r="DU410" i="2" s="1"/>
  <c r="BD380" i="2"/>
  <c r="BS364" i="2"/>
  <c r="BF258" i="2"/>
  <c r="BV276" i="2"/>
  <c r="BV291" i="2" s="1"/>
  <c r="BV261" i="2"/>
  <c r="AD51" i="1"/>
  <c r="AD71" i="1" s="1"/>
  <c r="B71" i="1"/>
  <c r="AB89" i="2"/>
  <c r="AB149" i="2"/>
  <c r="AB194" i="2"/>
  <c r="X175" i="9"/>
  <c r="X160" i="9"/>
  <c r="W162" i="9"/>
  <c r="W177" i="9"/>
  <c r="V158" i="9"/>
  <c r="V173" i="9"/>
  <c r="AE170" i="9"/>
  <c r="AE155" i="9"/>
  <c r="X161" i="9"/>
  <c r="X176" i="9"/>
  <c r="Y159" i="9"/>
  <c r="Y174" i="9"/>
  <c r="X336" i="2"/>
  <c r="X399" i="2"/>
  <c r="X368" i="2"/>
  <c r="AX412" i="2"/>
  <c r="BX340" i="9"/>
  <c r="BX406" i="9"/>
  <c r="BX373" i="9"/>
  <c r="U173" i="9"/>
  <c r="U158" i="9"/>
  <c r="DG347" i="9"/>
  <c r="DG380" i="9"/>
  <c r="DG413" i="9"/>
  <c r="EG338" i="9"/>
  <c r="BD333" i="2"/>
  <c r="BD365" i="2"/>
  <c r="BD396" i="2"/>
  <c r="CI344" i="9"/>
  <c r="CI410" i="9"/>
  <c r="CI377" i="9"/>
  <c r="BP338" i="2"/>
  <c r="BP370" i="2"/>
  <c r="BP401" i="2"/>
  <c r="DR349" i="9"/>
  <c r="U163" i="9"/>
  <c r="U178" i="9"/>
  <c r="BB385" i="2"/>
  <c r="T337" i="2"/>
  <c r="T400" i="2"/>
  <c r="T369" i="2"/>
  <c r="BN385" i="2"/>
  <c r="AJ337" i="2"/>
  <c r="AJ400" i="2"/>
  <c r="AJ369" i="2"/>
  <c r="W379" i="9"/>
  <c r="W346" i="9"/>
  <c r="W412" i="9"/>
  <c r="DH339" i="9"/>
  <c r="DH405" i="9"/>
  <c r="DH372" i="9"/>
  <c r="DK344" i="9"/>
  <c r="DK410" i="9"/>
  <c r="DK377" i="9"/>
  <c r="BB379" i="9"/>
  <c r="BB346" i="9"/>
  <c r="BB412" i="9"/>
  <c r="AJ343" i="9"/>
  <c r="AJ376" i="9"/>
  <c r="AJ409" i="9"/>
  <c r="Y342" i="9"/>
  <c r="Y408" i="9"/>
  <c r="Y375" i="9"/>
  <c r="CE407" i="9"/>
  <c r="CE341" i="9"/>
  <c r="CE374" i="9"/>
  <c r="AT339" i="9"/>
  <c r="DI347" i="9"/>
  <c r="AJ404" i="9"/>
  <c r="AM345" i="9"/>
  <c r="BC376" i="9"/>
  <c r="BS411" i="9"/>
  <c r="AM372" i="9"/>
  <c r="AN341" i="9"/>
  <c r="AN411" i="9"/>
  <c r="CI406" i="9"/>
  <c r="CD381" i="9"/>
  <c r="CC412" i="9"/>
  <c r="AC340" i="9"/>
  <c r="AO336" i="2"/>
  <c r="CS342" i="9"/>
  <c r="V141" i="9" s="1"/>
  <c r="BO408" i="9"/>
  <c r="AY379" i="9"/>
  <c r="AS372" i="9"/>
  <c r="BR377" i="9"/>
  <c r="CI338" i="9"/>
  <c r="BT338" i="9"/>
  <c r="CJ404" i="9"/>
  <c r="BQ338" i="2"/>
  <c r="AE372" i="9"/>
  <c r="AA335" i="2"/>
  <c r="CC373" i="9"/>
  <c r="BW341" i="9"/>
  <c r="AL408" i="9"/>
  <c r="BB404" i="9"/>
  <c r="BF376" i="9"/>
  <c r="BQ405" i="9"/>
  <c r="BQ372" i="9"/>
  <c r="BQ339" i="9"/>
  <c r="BM386" i="2"/>
  <c r="X384" i="2"/>
  <c r="DK409" i="9"/>
  <c r="DK343" i="9"/>
  <c r="DK376" i="9"/>
  <c r="BN337" i="2"/>
  <c r="BN400" i="2"/>
  <c r="BN369" i="2"/>
  <c r="BH405" i="9"/>
  <c r="BH339" i="9"/>
  <c r="BH372" i="9"/>
  <c r="AP339" i="9"/>
  <c r="AP405" i="9"/>
  <c r="AP372" i="9"/>
  <c r="CT380" i="9"/>
  <c r="CT413" i="9"/>
  <c r="CT347" i="9"/>
  <c r="W146" i="9" s="1"/>
  <c r="AR342" i="9"/>
  <c r="AR375" i="9"/>
  <c r="AR408" i="9"/>
  <c r="BP408" i="9"/>
  <c r="BP342" i="9"/>
  <c r="BP375" i="9"/>
  <c r="EV343" i="9"/>
  <c r="AY346" i="9"/>
  <c r="Y346" i="9"/>
  <c r="Y379" i="9"/>
  <c r="Y412" i="9"/>
  <c r="CH375" i="9"/>
  <c r="CH408" i="9"/>
  <c r="CH342" i="9"/>
  <c r="BA382" i="2"/>
  <c r="V168" i="9"/>
  <c r="V153" i="9"/>
  <c r="AY385" i="2"/>
  <c r="BM385" i="2"/>
  <c r="W338" i="2"/>
  <c r="W370" i="2"/>
  <c r="W401" i="2"/>
  <c r="BR386" i="2"/>
  <c r="AY374" i="9"/>
  <c r="AY341" i="9"/>
  <c r="AY407" i="9"/>
  <c r="CD385" i="2"/>
  <c r="BT384" i="2"/>
  <c r="BA379" i="9"/>
  <c r="BA346" i="9"/>
  <c r="BA412" i="9"/>
  <c r="AF339" i="9"/>
  <c r="AF372" i="9"/>
  <c r="AF405" i="9"/>
  <c r="X338" i="2"/>
  <c r="X401" i="2"/>
  <c r="X370" i="2"/>
  <c r="EG343" i="9"/>
  <c r="AM337" i="2"/>
  <c r="AM369" i="2"/>
  <c r="AM400" i="2"/>
  <c r="AZ333" i="2"/>
  <c r="AZ396" i="2"/>
  <c r="AZ365" i="2"/>
  <c r="EG342" i="9"/>
  <c r="DN404" i="9"/>
  <c r="DN338" i="9"/>
  <c r="DN371" i="9"/>
  <c r="CY407" i="9"/>
  <c r="CY374" i="9"/>
  <c r="CY341" i="9"/>
  <c r="BT338" i="2"/>
  <c r="BT401" i="2"/>
  <c r="BT370" i="2"/>
  <c r="AM336" i="2"/>
  <c r="AM368" i="2"/>
  <c r="AM399" i="2"/>
  <c r="EG345" i="9"/>
  <c r="V173" i="2"/>
  <c r="V158" i="2"/>
  <c r="EG341" i="9"/>
  <c r="Z336" i="2"/>
  <c r="Z399" i="2"/>
  <c r="Z368" i="2"/>
  <c r="BE386" i="2"/>
  <c r="CU346" i="9"/>
  <c r="X145" i="9" s="1"/>
  <c r="CU412" i="9"/>
  <c r="CU379" i="9"/>
  <c r="AX340" i="2"/>
  <c r="AX403" i="2"/>
  <c r="AX372" i="2"/>
  <c r="W383" i="2"/>
  <c r="CF338" i="2"/>
  <c r="CF370" i="2"/>
  <c r="CF401" i="2"/>
  <c r="AN405" i="9"/>
  <c r="AN372" i="9"/>
  <c r="AN339" i="9"/>
  <c r="AL386" i="2"/>
  <c r="W340" i="9"/>
  <c r="W406" i="9"/>
  <c r="W373" i="9"/>
  <c r="BG406" i="9"/>
  <c r="BG340" i="9"/>
  <c r="BG373" i="9"/>
  <c r="BO381" i="2"/>
  <c r="CK340" i="9"/>
  <c r="CK406" i="9"/>
  <c r="CK373" i="9"/>
  <c r="BD345" i="9"/>
  <c r="BD378" i="9"/>
  <c r="BD411" i="9"/>
  <c r="CC385" i="2"/>
  <c r="W339" i="2"/>
  <c r="W402" i="2"/>
  <c r="W371" i="2"/>
  <c r="Z407" i="9"/>
  <c r="Z374" i="9"/>
  <c r="Z341" i="9"/>
  <c r="CC350" i="9"/>
  <c r="CC383" i="9"/>
  <c r="AK344" i="9"/>
  <c r="AK410" i="9"/>
  <c r="AK377" i="9"/>
  <c r="BP407" i="9"/>
  <c r="BP374" i="9"/>
  <c r="BP341" i="9"/>
  <c r="BR342" i="9"/>
  <c r="BR408" i="9"/>
  <c r="BR375" i="9"/>
  <c r="BV406" i="9"/>
  <c r="BV340" i="9"/>
  <c r="BV373" i="9"/>
  <c r="CR350" i="9"/>
  <c r="U149" i="9" s="1"/>
  <c r="CL374" i="9"/>
  <c r="BD397" i="2"/>
  <c r="BS341" i="9"/>
  <c r="AM411" i="9"/>
  <c r="BT398" i="2"/>
  <c r="BA414" i="9"/>
  <c r="CY376" i="9"/>
  <c r="AQ376" i="9"/>
  <c r="DJ379" i="9"/>
  <c r="W387" i="2"/>
  <c r="BQ346" i="9"/>
  <c r="AJ412" i="9"/>
  <c r="CD379" i="9"/>
  <c r="AK345" i="9"/>
  <c r="X372" i="9"/>
  <c r="BO382" i="9"/>
  <c r="BB370" i="2"/>
  <c r="BT372" i="9"/>
  <c r="BP376" i="9"/>
  <c r="Z156" i="9"/>
  <c r="Z171" i="9"/>
  <c r="CY405" i="9"/>
  <c r="CY339" i="9"/>
  <c r="AB139" i="9" s="1"/>
  <c r="CY372" i="9"/>
  <c r="AP342" i="9"/>
  <c r="AP375" i="9"/>
  <c r="AP408" i="9"/>
  <c r="DG341" i="9"/>
  <c r="DG374" i="9"/>
  <c r="DG407" i="9"/>
  <c r="BR338" i="2"/>
  <c r="BR401" i="2"/>
  <c r="BR370" i="2"/>
  <c r="Y156" i="9"/>
  <c r="Y171" i="9"/>
  <c r="W174" i="9"/>
  <c r="W159" i="9"/>
  <c r="CT377" i="9"/>
  <c r="CT410" i="9"/>
  <c r="CT344" i="9"/>
  <c r="W143" i="9" s="1"/>
  <c r="V375" i="9"/>
  <c r="V408" i="9"/>
  <c r="V342" i="9"/>
  <c r="BN347" i="9"/>
  <c r="BN413" i="9"/>
  <c r="BN380" i="9"/>
  <c r="CT412" i="9"/>
  <c r="CT379" i="9"/>
  <c r="CT346" i="9"/>
  <c r="W145" i="9" s="1"/>
  <c r="BB347" i="9"/>
  <c r="BB413" i="9"/>
  <c r="BB380" i="9"/>
  <c r="AO410" i="9"/>
  <c r="AO344" i="9"/>
  <c r="AO377" i="9"/>
  <c r="AY337" i="2"/>
  <c r="AY369" i="2"/>
  <c r="AY400" i="2"/>
  <c r="W172" i="9"/>
  <c r="W157" i="9"/>
  <c r="BM337" i="2"/>
  <c r="BM400" i="2"/>
  <c r="BM369" i="2"/>
  <c r="AZ338" i="9"/>
  <c r="AZ371" i="9"/>
  <c r="AZ404" i="9"/>
  <c r="BQ371" i="9"/>
  <c r="BQ338" i="9"/>
  <c r="BQ404" i="9"/>
  <c r="CT404" i="9"/>
  <c r="CT371" i="9"/>
  <c r="CT338" i="9"/>
  <c r="W138" i="9" s="1"/>
  <c r="CD337" i="2"/>
  <c r="CD400" i="2"/>
  <c r="CD369" i="2"/>
  <c r="AI385" i="2"/>
  <c r="CH345" i="9"/>
  <c r="CH378" i="9"/>
  <c r="CH411" i="9"/>
  <c r="BT386" i="2"/>
  <c r="BO413" i="9"/>
  <c r="BO347" i="9"/>
  <c r="BO380" i="9"/>
  <c r="DJ406" i="9"/>
  <c r="DJ340" i="9"/>
  <c r="DJ373" i="9"/>
  <c r="BP413" i="9"/>
  <c r="BP347" i="9"/>
  <c r="BP380" i="9"/>
  <c r="AP336" i="2"/>
  <c r="AP368" i="2"/>
  <c r="AP399" i="2"/>
  <c r="AA344" i="9"/>
  <c r="AA410" i="9"/>
  <c r="AA377" i="9"/>
  <c r="AJ349" i="9"/>
  <c r="AU349" i="9" s="1"/>
  <c r="AJ382" i="9"/>
  <c r="AJ415" i="9"/>
  <c r="CB383" i="2"/>
  <c r="Y411" i="9"/>
  <c r="Y378" i="9"/>
  <c r="Y345" i="9"/>
  <c r="BS381" i="2"/>
  <c r="DI408" i="9"/>
  <c r="DI375" i="9"/>
  <c r="DI342" i="9"/>
  <c r="BR345" i="9"/>
  <c r="BR378" i="9"/>
  <c r="BR411" i="9"/>
  <c r="AQ404" i="9"/>
  <c r="AQ371" i="9"/>
  <c r="AQ338" i="9"/>
  <c r="W335" i="2"/>
  <c r="W398" i="2"/>
  <c r="W367" i="2"/>
  <c r="CU406" i="9"/>
  <c r="CU340" i="9"/>
  <c r="X140" i="9" s="1"/>
  <c r="CU373" i="9"/>
  <c r="BA411" i="2"/>
  <c r="BO333" i="2"/>
  <c r="BO396" i="2"/>
  <c r="BO365" i="2"/>
  <c r="BS404" i="9"/>
  <c r="BS371" i="9"/>
  <c r="BS338" i="9"/>
  <c r="BE344" i="9"/>
  <c r="BE377" i="9"/>
  <c r="BE410" i="9"/>
  <c r="CC337" i="2"/>
  <c r="CC400" i="2"/>
  <c r="CC369" i="2"/>
  <c r="DK406" i="9"/>
  <c r="DK340" i="9"/>
  <c r="DK373" i="9"/>
  <c r="BP405" i="9"/>
  <c r="BP372" i="9"/>
  <c r="BP339" i="9"/>
  <c r="AT404" i="9"/>
  <c r="AT338" i="9"/>
  <c r="AT371" i="9"/>
  <c r="CW375" i="9"/>
  <c r="CW342" i="9"/>
  <c r="Z141" i="9" s="1"/>
  <c r="CW408" i="9"/>
  <c r="AY338" i="9"/>
  <c r="AY404" i="9"/>
  <c r="AY371" i="9"/>
  <c r="CL407" i="9"/>
  <c r="CS347" i="9"/>
  <c r="V146" i="9" s="1"/>
  <c r="BD334" i="2"/>
  <c r="BS374" i="9"/>
  <c r="BT335" i="2"/>
  <c r="DI344" i="9"/>
  <c r="CY343" i="9"/>
  <c r="AB142" i="9" s="1"/>
  <c r="DJ412" i="9"/>
  <c r="BQ412" i="9"/>
  <c r="BQ374" i="9"/>
  <c r="AJ379" i="9"/>
  <c r="CG373" i="9"/>
  <c r="CZ340" i="9"/>
  <c r="AC140" i="9" s="1"/>
  <c r="AC372" i="9"/>
  <c r="BA341" i="9"/>
  <c r="AK378" i="9"/>
  <c r="CU338" i="9"/>
  <c r="X138" i="9" s="1"/>
  <c r="AA375" i="9"/>
  <c r="CE367" i="2"/>
  <c r="AT373" i="9"/>
  <c r="DQ373" i="9"/>
  <c r="AP344" i="9"/>
  <c r="BB338" i="2"/>
  <c r="BT405" i="9"/>
  <c r="BP409" i="9"/>
  <c r="DJ413" i="9"/>
  <c r="AL339" i="2"/>
  <c r="AL371" i="2"/>
  <c r="AL402" i="2"/>
  <c r="BT407" i="9"/>
  <c r="BT374" i="9"/>
  <c r="BT341" i="9"/>
  <c r="BT336" i="2"/>
  <c r="BT368" i="2"/>
  <c r="BT399" i="2"/>
  <c r="BE338" i="2"/>
  <c r="BE370" i="2"/>
  <c r="BE401" i="2"/>
  <c r="BF405" i="9"/>
  <c r="BF339" i="9"/>
  <c r="BF372" i="9"/>
  <c r="CT348" i="9"/>
  <c r="W147" i="9" s="1"/>
  <c r="CT381" i="9"/>
  <c r="CT414" i="9"/>
  <c r="U172" i="9"/>
  <c r="U157" i="9"/>
  <c r="CD408" i="9"/>
  <c r="CD342" i="9"/>
  <c r="CD375" i="9"/>
  <c r="BP334" i="2"/>
  <c r="BP397" i="2"/>
  <c r="BP366" i="2"/>
  <c r="W343" i="9"/>
  <c r="W376" i="9"/>
  <c r="W409" i="9"/>
  <c r="AZ376" i="9"/>
  <c r="AZ343" i="9"/>
  <c r="AZ409" i="9"/>
  <c r="AC156" i="9"/>
  <c r="AC171" i="9"/>
  <c r="CF336" i="2"/>
  <c r="CF399" i="2"/>
  <c r="CF368" i="2"/>
  <c r="Y154" i="9"/>
  <c r="Y169" i="9"/>
  <c r="DA341" i="9"/>
  <c r="DA407" i="9"/>
  <c r="DA374" i="9"/>
  <c r="AI337" i="2"/>
  <c r="AI369" i="2"/>
  <c r="AI400" i="2"/>
  <c r="AN342" i="9"/>
  <c r="AN408" i="9"/>
  <c r="AN375" i="9"/>
  <c r="CW410" i="9"/>
  <c r="CW377" i="9"/>
  <c r="CW344" i="9"/>
  <c r="Z143" i="9" s="1"/>
  <c r="CB335" i="2"/>
  <c r="CB398" i="2"/>
  <c r="CB367" i="2"/>
  <c r="Z173" i="9"/>
  <c r="Z158" i="9"/>
  <c r="BS333" i="2"/>
  <c r="BS365" i="2"/>
  <c r="BS396" i="2"/>
  <c r="BO348" i="9"/>
  <c r="BY348" i="9" s="1"/>
  <c r="BO414" i="9"/>
  <c r="BO381" i="9"/>
  <c r="AZ339" i="9"/>
  <c r="AZ405" i="9"/>
  <c r="AZ372" i="9"/>
  <c r="W404" i="9"/>
  <c r="W338" i="9"/>
  <c r="W371" i="9"/>
  <c r="AA154" i="2"/>
  <c r="AA169" i="2"/>
  <c r="U154" i="9"/>
  <c r="U169" i="9"/>
  <c r="DG381" i="9"/>
  <c r="DG414" i="9"/>
  <c r="DG348" i="9"/>
  <c r="CD338" i="2"/>
  <c r="CD401" i="2"/>
  <c r="CD370" i="2"/>
  <c r="BC338" i="2"/>
  <c r="BC401" i="2"/>
  <c r="BC370" i="2"/>
  <c r="CV406" i="9"/>
  <c r="CV340" i="9"/>
  <c r="Y140" i="9" s="1"/>
  <c r="CV373" i="9"/>
  <c r="CB385" i="2"/>
  <c r="BT409" i="9"/>
  <c r="BT376" i="9"/>
  <c r="BT343" i="9"/>
  <c r="BQ381" i="2"/>
  <c r="CB339" i="2"/>
  <c r="CB371" i="2"/>
  <c r="CB402" i="2"/>
  <c r="CX407" i="9"/>
  <c r="CX374" i="9"/>
  <c r="CX341" i="9"/>
  <c r="V155" i="2"/>
  <c r="V170" i="2"/>
  <c r="DM409" i="9"/>
  <c r="DM343" i="9"/>
  <c r="DM376" i="9"/>
  <c r="AK347" i="9"/>
  <c r="AK380" i="9"/>
  <c r="AK413" i="9"/>
  <c r="CS413" i="9"/>
  <c r="CB387" i="2"/>
  <c r="AC407" i="9"/>
  <c r="DI410" i="9"/>
  <c r="AL339" i="9"/>
  <c r="AY340" i="9"/>
  <c r="BD376" i="9"/>
  <c r="BQ407" i="9"/>
  <c r="CG340" i="9"/>
  <c r="CZ373" i="9"/>
  <c r="DH410" i="9"/>
  <c r="AC339" i="9"/>
  <c r="U374" i="9"/>
  <c r="W342" i="9"/>
  <c r="AB338" i="9"/>
  <c r="BA374" i="9"/>
  <c r="CU371" i="9"/>
  <c r="AA342" i="9"/>
  <c r="CE398" i="2"/>
  <c r="AT406" i="9"/>
  <c r="Y369" i="2"/>
  <c r="DQ406" i="9"/>
  <c r="AP377" i="9"/>
  <c r="AZ349" i="9"/>
  <c r="DJ380" i="9"/>
  <c r="CS339" i="9"/>
  <c r="V139" i="9" s="1"/>
  <c r="CS405" i="9"/>
  <c r="CS372" i="9"/>
  <c r="Z155" i="9"/>
  <c r="Z170" i="9"/>
  <c r="BA335" i="2"/>
  <c r="BA398" i="2"/>
  <c r="BA367" i="2"/>
  <c r="BA343" i="9"/>
  <c r="BA409" i="9"/>
  <c r="BA376" i="9"/>
  <c r="BO344" i="9"/>
  <c r="BO410" i="9"/>
  <c r="BO377" i="9"/>
  <c r="AA168" i="9"/>
  <c r="AA153" i="9"/>
  <c r="EV344" i="9"/>
  <c r="CI407" i="9"/>
  <c r="CI374" i="9"/>
  <c r="CI341" i="9"/>
  <c r="AL343" i="9"/>
  <c r="AL409" i="9"/>
  <c r="AL376" i="9"/>
  <c r="BX405" i="9"/>
  <c r="BX339" i="9"/>
  <c r="BX372" i="9"/>
  <c r="BB408" i="9"/>
  <c r="BB342" i="9"/>
  <c r="BB375" i="9"/>
  <c r="U175" i="9"/>
  <c r="U160" i="9"/>
  <c r="U144" i="9"/>
  <c r="CS409" i="9"/>
  <c r="CS376" i="9"/>
  <c r="CS343" i="9"/>
  <c r="V142" i="9" s="1"/>
  <c r="BR373" i="9"/>
  <c r="BR406" i="9"/>
  <c r="BR340" i="9"/>
  <c r="EG347" i="9"/>
  <c r="EG340" i="9"/>
  <c r="CB338" i="2"/>
  <c r="CB401" i="2"/>
  <c r="CB370" i="2"/>
  <c r="AP335" i="2"/>
  <c r="AP367" i="2"/>
  <c r="AP398" i="2"/>
  <c r="DO405" i="9"/>
  <c r="DO339" i="9"/>
  <c r="DO372" i="9"/>
  <c r="BQ347" i="9"/>
  <c r="BQ380" i="9"/>
  <c r="BQ413" i="9"/>
  <c r="V157" i="2"/>
  <c r="V172" i="2"/>
  <c r="V406" i="9"/>
  <c r="V340" i="9"/>
  <c r="V373" i="9"/>
  <c r="BC337" i="2"/>
  <c r="BC369" i="2"/>
  <c r="BC400" i="2"/>
  <c r="X411" i="9"/>
  <c r="X345" i="9"/>
  <c r="X378" i="9"/>
  <c r="AK348" i="9"/>
  <c r="AU348" i="9" s="1"/>
  <c r="AK381" i="9"/>
  <c r="AK414" i="9"/>
  <c r="X173" i="9"/>
  <c r="X158" i="9"/>
  <c r="DH380" i="9"/>
  <c r="DH413" i="9"/>
  <c r="DH347" i="9"/>
  <c r="CE348" i="9"/>
  <c r="CE381" i="9"/>
  <c r="CE414" i="9"/>
  <c r="CB337" i="2"/>
  <c r="CB400" i="2"/>
  <c r="CB369" i="2"/>
  <c r="BQ333" i="2"/>
  <c r="BQ365" i="2"/>
  <c r="BQ396" i="2"/>
  <c r="BG405" i="9"/>
  <c r="BG372" i="9"/>
  <c r="BG339" i="9"/>
  <c r="Z171" i="2"/>
  <c r="Z156" i="2"/>
  <c r="EV347" i="9"/>
  <c r="BP335" i="2"/>
  <c r="BP367" i="2"/>
  <c r="BP398" i="2"/>
  <c r="AR406" i="9"/>
  <c r="AR373" i="9"/>
  <c r="AR340" i="9"/>
  <c r="AJ413" i="9"/>
  <c r="AJ380" i="9"/>
  <c r="AJ347" i="9"/>
  <c r="BO404" i="9"/>
  <c r="BO338" i="9"/>
  <c r="BO371" i="9"/>
  <c r="DM407" i="9"/>
  <c r="DM374" i="9"/>
  <c r="DM341" i="9"/>
  <c r="BE406" i="9"/>
  <c r="BE373" i="9"/>
  <c r="BE340" i="9"/>
  <c r="V333" i="2"/>
  <c r="V365" i="2"/>
  <c r="V396" i="2"/>
  <c r="CJ343" i="9"/>
  <c r="CJ409" i="9"/>
  <c r="CJ376" i="9"/>
  <c r="V372" i="9"/>
  <c r="BQ368" i="2"/>
  <c r="AC341" i="9"/>
  <c r="AL372" i="9"/>
  <c r="BT410" i="9"/>
  <c r="AY373" i="9"/>
  <c r="BD409" i="9"/>
  <c r="DI414" i="9"/>
  <c r="BN341" i="9"/>
  <c r="DM401" i="2"/>
  <c r="BC385" i="2"/>
  <c r="DH377" i="9"/>
  <c r="U341" i="9"/>
  <c r="W408" i="9"/>
  <c r="AB371" i="9"/>
  <c r="W341" i="9"/>
  <c r="DB406" i="9"/>
  <c r="CE335" i="2"/>
  <c r="CX410" i="9"/>
  <c r="BV375" i="9"/>
  <c r="Y400" i="2"/>
  <c r="AZ415" i="9"/>
  <c r="AO411" i="9"/>
  <c r="CF413" i="9"/>
  <c r="AK407" i="9"/>
  <c r="AK374" i="9"/>
  <c r="AK341" i="9"/>
  <c r="U143" i="9"/>
  <c r="BA334" i="2"/>
  <c r="BA366" i="2"/>
  <c r="BA397" i="2"/>
  <c r="U141" i="9"/>
  <c r="U169" i="2"/>
  <c r="U154" i="2"/>
  <c r="Z343" i="9"/>
  <c r="Z409" i="9"/>
  <c r="Z376" i="9"/>
  <c r="CZ405" i="9"/>
  <c r="CZ339" i="9"/>
  <c r="AC139" i="9" s="1"/>
  <c r="CZ372" i="9"/>
  <c r="AL381" i="9"/>
  <c r="AL414" i="9"/>
  <c r="AL348" i="9"/>
  <c r="V344" i="9"/>
  <c r="V377" i="9"/>
  <c r="V410" i="9"/>
  <c r="DN340" i="9"/>
  <c r="DN406" i="9"/>
  <c r="DN373" i="9"/>
  <c r="AL338" i="2"/>
  <c r="AL370" i="2"/>
  <c r="AL401" i="2"/>
  <c r="X404" i="9"/>
  <c r="X338" i="9"/>
  <c r="X371" i="9"/>
  <c r="U347" i="9"/>
  <c r="U380" i="9"/>
  <c r="U413" i="9"/>
  <c r="BC410" i="9"/>
  <c r="BC377" i="9"/>
  <c r="BC344" i="9"/>
  <c r="AM344" i="9"/>
  <c r="AM377" i="9"/>
  <c r="AM410" i="9"/>
  <c r="V163" i="9"/>
  <c r="V178" i="9"/>
  <c r="V385" i="2"/>
  <c r="AJ344" i="9"/>
  <c r="AJ410" i="9"/>
  <c r="AJ377" i="9"/>
  <c r="BG338" i="9"/>
  <c r="BG404" i="9"/>
  <c r="BG371" i="9"/>
  <c r="BV405" i="9"/>
  <c r="BV339" i="9"/>
  <c r="BV372" i="9"/>
  <c r="EV341" i="9"/>
  <c r="X385" i="2"/>
  <c r="X168" i="9"/>
  <c r="X153" i="9"/>
  <c r="AO343" i="9"/>
  <c r="AO409" i="9"/>
  <c r="AO376" i="9"/>
  <c r="DN405" i="9"/>
  <c r="DN339" i="9"/>
  <c r="DN372" i="9"/>
  <c r="EV342" i="9"/>
  <c r="CD335" i="2"/>
  <c r="CD398" i="2"/>
  <c r="CD367" i="2"/>
  <c r="EV345" i="9"/>
  <c r="EG344" i="9"/>
  <c r="AB343" i="9"/>
  <c r="AB409" i="9"/>
  <c r="AB376" i="9"/>
  <c r="AD154" i="9"/>
  <c r="AD169" i="9"/>
  <c r="BA339" i="2"/>
  <c r="BA371" i="2"/>
  <c r="BA402" i="2"/>
  <c r="AF153" i="9"/>
  <c r="AF168" i="9"/>
  <c r="AL382" i="2"/>
  <c r="CM371" i="9"/>
  <c r="CM404" i="9"/>
  <c r="CM338" i="9"/>
  <c r="AY339" i="2"/>
  <c r="AY371" i="2"/>
  <c r="AY402" i="2"/>
  <c r="AC170" i="9"/>
  <c r="AC155" i="9"/>
  <c r="EV346" i="9"/>
  <c r="CM340" i="9"/>
  <c r="CM373" i="9"/>
  <c r="CM406" i="9"/>
  <c r="Y333" i="2"/>
  <c r="Y365" i="2"/>
  <c r="Y396" i="2"/>
  <c r="BP348" i="9"/>
  <c r="BP414" i="9"/>
  <c r="BP381" i="9"/>
  <c r="BM339" i="2"/>
  <c r="BM371" i="2"/>
  <c r="BM402" i="2"/>
  <c r="AP338" i="2"/>
  <c r="AP401" i="2"/>
  <c r="AP370" i="2"/>
  <c r="CG407" i="9"/>
  <c r="CG374" i="9"/>
  <c r="CG341" i="9"/>
  <c r="X159" i="9"/>
  <c r="X174" i="9"/>
  <c r="AF349" i="9"/>
  <c r="Y338" i="2"/>
  <c r="Y370" i="2"/>
  <c r="Y401" i="2"/>
  <c r="CD339" i="9"/>
  <c r="CD405" i="9"/>
  <c r="CD372" i="9"/>
  <c r="BQ337" i="2"/>
  <c r="BQ400" i="2"/>
  <c r="BQ369" i="2"/>
  <c r="BF407" i="9"/>
  <c r="BF374" i="9"/>
  <c r="BF341" i="9"/>
  <c r="BP385" i="2"/>
  <c r="EG346" i="9"/>
  <c r="AT405" i="9"/>
  <c r="V339" i="9"/>
  <c r="BQ399" i="2"/>
  <c r="BT377" i="9"/>
  <c r="DI381" i="9"/>
  <c r="BN374" i="9"/>
  <c r="DM370" i="2"/>
  <c r="AO368" i="2"/>
  <c r="AS405" i="9"/>
  <c r="CI371" i="9"/>
  <c r="W374" i="9"/>
  <c r="CJ371" i="9"/>
  <c r="DB373" i="9"/>
  <c r="BQ370" i="2"/>
  <c r="CX377" i="9"/>
  <c r="BV408" i="9"/>
  <c r="AE339" i="9"/>
  <c r="AA398" i="2"/>
  <c r="Y337" i="2"/>
  <c r="BW374" i="9"/>
  <c r="AL342" i="9"/>
  <c r="BB371" i="9"/>
  <c r="AO378" i="9"/>
  <c r="CF380" i="9"/>
  <c r="AL379" i="9"/>
  <c r="AL346" i="9"/>
  <c r="AL412" i="9"/>
  <c r="BP345" i="9"/>
  <c r="BP378" i="9"/>
  <c r="BP411" i="9"/>
  <c r="BM338" i="2"/>
  <c r="BM370" i="2"/>
  <c r="BM401" i="2"/>
  <c r="CG338" i="9"/>
  <c r="CG404" i="9"/>
  <c r="CG371" i="9"/>
  <c r="AL387" i="2"/>
  <c r="AN338" i="2"/>
  <c r="AN401" i="2"/>
  <c r="AN370" i="2"/>
  <c r="BB337" i="2"/>
  <c r="BB400" i="2"/>
  <c r="BB369" i="2"/>
  <c r="BW404" i="9"/>
  <c r="BW338" i="9"/>
  <c r="BW371" i="9"/>
  <c r="V337" i="2"/>
  <c r="V400" i="2"/>
  <c r="V369" i="2"/>
  <c r="DG342" i="9"/>
  <c r="DG408" i="9"/>
  <c r="DG375" i="9"/>
  <c r="X337" i="2"/>
  <c r="X400" i="2"/>
  <c r="X369" i="2"/>
  <c r="CR343" i="9"/>
  <c r="CR409" i="9"/>
  <c r="CR376" i="9"/>
  <c r="CD410" i="9"/>
  <c r="CD377" i="9"/>
  <c r="CD344" i="9"/>
  <c r="AC153" i="9"/>
  <c r="AC168" i="9"/>
  <c r="EV340" i="9"/>
  <c r="CR340" i="9"/>
  <c r="CR406" i="9"/>
  <c r="CR373" i="9"/>
  <c r="CS378" i="9"/>
  <c r="CS345" i="9"/>
  <c r="V144" i="9" s="1"/>
  <c r="CS411" i="9"/>
  <c r="BA338" i="2"/>
  <c r="BA370" i="2"/>
  <c r="BA401" i="2"/>
  <c r="AX338" i="2"/>
  <c r="AX370" i="2"/>
  <c r="AX401" i="2"/>
  <c r="BR409" i="9"/>
  <c r="BR343" i="9"/>
  <c r="BR376" i="9"/>
  <c r="BE408" i="9"/>
  <c r="BE375" i="9"/>
  <c r="BE342" i="9"/>
  <c r="BU405" i="9"/>
  <c r="BU372" i="9"/>
  <c r="BU339" i="9"/>
  <c r="AO405" i="9"/>
  <c r="AO372" i="9"/>
  <c r="AO339" i="9"/>
  <c r="DM344" i="9"/>
  <c r="DM377" i="9"/>
  <c r="DM410" i="9"/>
  <c r="AL334" i="2"/>
  <c r="AL366" i="2"/>
  <c r="AL397" i="2"/>
  <c r="AA171" i="9"/>
  <c r="AA156" i="9"/>
  <c r="EG339" i="9"/>
  <c r="T385" i="2"/>
  <c r="BE407" i="9"/>
  <c r="BE374" i="9"/>
  <c r="BE341" i="9"/>
  <c r="X173" i="2"/>
  <c r="X158" i="2"/>
  <c r="BI406" i="9"/>
  <c r="BI340" i="9"/>
  <c r="BI373" i="9"/>
  <c r="AJ385" i="2"/>
  <c r="BP339" i="2"/>
  <c r="BP402" i="2"/>
  <c r="BP371" i="2"/>
  <c r="DP341" i="9"/>
  <c r="DP407" i="9"/>
  <c r="DP374" i="9"/>
  <c r="CF406" i="9"/>
  <c r="CF373" i="9"/>
  <c r="CF340" i="9"/>
  <c r="BH341" i="9"/>
  <c r="BH407" i="9"/>
  <c r="BH374" i="9"/>
  <c r="AK379" i="9"/>
  <c r="AK346" i="9"/>
  <c r="AK412" i="9"/>
  <c r="BP337" i="2"/>
  <c r="BP369" i="2"/>
  <c r="BP400" i="2"/>
  <c r="BQ336" i="2"/>
  <c r="DM338" i="2"/>
  <c r="AO399" i="2"/>
  <c r="BA387" i="2"/>
  <c r="BQ401" i="2"/>
  <c r="AA367" i="2"/>
  <c r="BP386" i="2"/>
  <c r="Z413" i="2" l="1"/>
  <c r="CG395" i="2"/>
  <c r="CV380" i="2"/>
  <c r="DK380" i="2" s="1"/>
  <c r="DK395" i="2" s="1"/>
  <c r="DK410" i="2" s="1"/>
  <c r="BP302" i="2"/>
  <c r="CT287" i="2"/>
  <c r="CE410" i="2"/>
  <c r="CT410" i="2" s="1"/>
  <c r="CT395" i="2"/>
  <c r="CP372" i="2"/>
  <c r="DE372" i="2" s="1"/>
  <c r="DT372" i="2" s="1"/>
  <c r="EI372" i="2" s="1"/>
  <c r="BO317" i="2"/>
  <c r="CS302" i="2"/>
  <c r="EA364" i="2"/>
  <c r="EP364" i="2" s="1"/>
  <c r="CH364" i="2"/>
  <c r="CW364" i="2" s="1"/>
  <c r="DL364" i="2" s="1"/>
  <c r="BS257" i="2"/>
  <c r="CW242" i="2"/>
  <c r="BT242" i="2"/>
  <c r="CX227" i="2"/>
  <c r="BR272" i="2"/>
  <c r="CV257" i="2"/>
  <c r="BQ287" i="2"/>
  <c r="CU272" i="2"/>
  <c r="DE387" i="2"/>
  <c r="DE402" i="2" s="1"/>
  <c r="DE417" i="2" s="1"/>
  <c r="CP402" i="2"/>
  <c r="CP417" i="2" s="1"/>
  <c r="CX415" i="2"/>
  <c r="CY396" i="2"/>
  <c r="CV389" i="2"/>
  <c r="CW413" i="2"/>
  <c r="DK417" i="2"/>
  <c r="CW416" i="2"/>
  <c r="DJ412" i="2"/>
  <c r="AL414" i="2"/>
  <c r="CU412" i="2"/>
  <c r="CU417" i="2"/>
  <c r="CV413" i="2"/>
  <c r="CS412" i="2"/>
  <c r="CU418" i="2"/>
  <c r="CT414" i="2"/>
  <c r="CX404" i="2"/>
  <c r="CX412" i="2"/>
  <c r="CU413" i="2"/>
  <c r="CV412" i="2"/>
  <c r="CX417" i="2"/>
  <c r="CW415" i="2"/>
  <c r="CX411" i="2"/>
  <c r="CS417" i="2"/>
  <c r="CS418" i="2"/>
  <c r="CV417" i="2"/>
  <c r="CR414" i="2"/>
  <c r="CY399" i="2"/>
  <c r="CY404" i="2"/>
  <c r="CW404" i="2"/>
  <c r="CS404" i="2"/>
  <c r="DM411" i="2"/>
  <c r="BP411" i="2"/>
  <c r="CT411" i="2"/>
  <c r="CR404" i="2"/>
  <c r="CT404" i="2"/>
  <c r="CR389" i="2"/>
  <c r="CV404" i="2"/>
  <c r="CY400" i="2"/>
  <c r="CU373" i="2"/>
  <c r="CU404" i="2"/>
  <c r="DL413" i="2"/>
  <c r="CS389" i="2"/>
  <c r="CY384" i="2"/>
  <c r="CW389" i="2"/>
  <c r="CI417" i="2"/>
  <c r="BR372" i="2"/>
  <c r="CY385" i="2"/>
  <c r="BD388" i="2"/>
  <c r="CV340" i="2"/>
  <c r="CV388" i="2"/>
  <c r="AP340" i="2"/>
  <c r="BD372" i="2"/>
  <c r="CY335" i="2"/>
  <c r="CY383" i="2"/>
  <c r="BD403" i="2"/>
  <c r="CT389" i="2"/>
  <c r="CW340" i="2"/>
  <c r="CW388" i="2"/>
  <c r="CX340" i="2"/>
  <c r="CX388" i="2"/>
  <c r="AP412" i="2"/>
  <c r="CT340" i="2"/>
  <c r="CT388" i="2"/>
  <c r="Y159" i="2"/>
  <c r="CY389" i="2"/>
  <c r="CY338" i="2"/>
  <c r="CY386" i="2"/>
  <c r="CY340" i="2"/>
  <c r="CY388" i="2"/>
  <c r="CU389" i="2"/>
  <c r="CX389" i="2"/>
  <c r="AL388" i="2"/>
  <c r="BR388" i="2"/>
  <c r="DL372" i="2"/>
  <c r="DL403" i="2"/>
  <c r="CY381" i="2"/>
  <c r="DL388" i="2"/>
  <c r="AL372" i="2"/>
  <c r="BR403" i="2"/>
  <c r="AL340" i="2"/>
  <c r="CD412" i="2"/>
  <c r="BF324" i="2"/>
  <c r="BF402" i="2" s="1"/>
  <c r="BN340" i="2"/>
  <c r="AA168" i="2"/>
  <c r="BT372" i="2"/>
  <c r="AP388" i="2"/>
  <c r="AP372" i="2"/>
  <c r="DK413" i="2"/>
  <c r="Y170" i="2"/>
  <c r="W411" i="2"/>
  <c r="BT411" i="2"/>
  <c r="BN403" i="2"/>
  <c r="CT373" i="2"/>
  <c r="BN372" i="2"/>
  <c r="CY373" i="2"/>
  <c r="CV373" i="2"/>
  <c r="CT372" i="2"/>
  <c r="CX341" i="2"/>
  <c r="CX373" i="2"/>
  <c r="CW373" i="2"/>
  <c r="CW372" i="2"/>
  <c r="CY336" i="2"/>
  <c r="CY368" i="2"/>
  <c r="CR373" i="2"/>
  <c r="CC372" i="2"/>
  <c r="CY369" i="2"/>
  <c r="CY370" i="2"/>
  <c r="CC403" i="2"/>
  <c r="CS373" i="2"/>
  <c r="AJ414" i="2"/>
  <c r="CX372" i="2"/>
  <c r="CY372" i="2"/>
  <c r="CC388" i="2"/>
  <c r="BE411" i="2"/>
  <c r="AP411" i="2"/>
  <c r="CV372" i="2"/>
  <c r="CY367" i="2"/>
  <c r="BT388" i="2"/>
  <c r="CY333" i="2"/>
  <c r="CY365" i="2"/>
  <c r="BT340" i="2"/>
  <c r="CT341" i="2"/>
  <c r="AA349" i="2"/>
  <c r="J22" i="2" s="1"/>
  <c r="AA372" i="2"/>
  <c r="AO413" i="2"/>
  <c r="CS341" i="2"/>
  <c r="Z416" i="2"/>
  <c r="CE411" i="2"/>
  <c r="CW341" i="2"/>
  <c r="AL411" i="2"/>
  <c r="CY341" i="2"/>
  <c r="W349" i="2"/>
  <c r="F22" i="2" s="1"/>
  <c r="AA403" i="2"/>
  <c r="CT327" i="2"/>
  <c r="CY337" i="2"/>
  <c r="CU341" i="2"/>
  <c r="AA340" i="2"/>
  <c r="W168" i="2"/>
  <c r="AJ388" i="2"/>
  <c r="CV341" i="2"/>
  <c r="AJ403" i="2"/>
  <c r="CU327" i="2"/>
  <c r="CY312" i="2"/>
  <c r="CY327" i="2"/>
  <c r="CV312" i="2"/>
  <c r="CV327" i="2"/>
  <c r="CX327" i="2"/>
  <c r="CR310" i="2"/>
  <c r="CR325" i="2"/>
  <c r="CW327" i="2"/>
  <c r="CY324" i="2"/>
  <c r="CY402" i="2" s="1"/>
  <c r="CR327" i="2"/>
  <c r="CS312" i="2"/>
  <c r="CS327" i="2"/>
  <c r="CY319" i="2"/>
  <c r="CY397" i="2" s="1"/>
  <c r="CU312" i="2"/>
  <c r="CR312" i="2"/>
  <c r="BO417" i="2"/>
  <c r="BC403" i="2"/>
  <c r="CT312" i="2"/>
  <c r="AA417" i="2"/>
  <c r="DI411" i="2"/>
  <c r="Z351" i="2"/>
  <c r="I24" i="2" s="1"/>
  <c r="BE417" i="2"/>
  <c r="CX312" i="2"/>
  <c r="AP415" i="2"/>
  <c r="BC372" i="2"/>
  <c r="CW312" i="2"/>
  <c r="BD413" i="2"/>
  <c r="BU304" i="2"/>
  <c r="BU382" i="2" s="1"/>
  <c r="DK340" i="2"/>
  <c r="Y175" i="2" s="1"/>
  <c r="CG412" i="2"/>
  <c r="AO415" i="2"/>
  <c r="DM388" i="2"/>
  <c r="BS388" i="2"/>
  <c r="BS372" i="2"/>
  <c r="DK372" i="2"/>
  <c r="DK388" i="2"/>
  <c r="AA411" i="2"/>
  <c r="BC412" i="2"/>
  <c r="CG403" i="2"/>
  <c r="CG372" i="2"/>
  <c r="CG388" i="2"/>
  <c r="X417" i="2"/>
  <c r="AP417" i="2"/>
  <c r="CY283" i="2"/>
  <c r="CY298" i="2" s="1"/>
  <c r="CR283" i="2"/>
  <c r="CR298" i="2" s="1"/>
  <c r="CW283" i="2"/>
  <c r="CW298" i="2" s="1"/>
  <c r="CT283" i="2"/>
  <c r="CT298" i="2" s="1"/>
  <c r="CU283" i="2"/>
  <c r="CU298" i="2" s="1"/>
  <c r="CS283" i="2"/>
  <c r="CS298" i="2" s="1"/>
  <c r="CV283" i="2"/>
  <c r="CV298" i="2" s="1"/>
  <c r="CX283" i="2"/>
  <c r="CX298" i="2" s="1"/>
  <c r="AJ372" i="2"/>
  <c r="AO403" i="2"/>
  <c r="AO372" i="2"/>
  <c r="CV268" i="2"/>
  <c r="CX268" i="2"/>
  <c r="CY268" i="2"/>
  <c r="CR268" i="2"/>
  <c r="CW268" i="2"/>
  <c r="CT268" i="2"/>
  <c r="CU268" i="2"/>
  <c r="CS268" i="2"/>
  <c r="AM412" i="2"/>
  <c r="BS403" i="2"/>
  <c r="CI411" i="2"/>
  <c r="BB412" i="2"/>
  <c r="CH413" i="2"/>
  <c r="BS413" i="2"/>
  <c r="CH388" i="2"/>
  <c r="AN403" i="2"/>
  <c r="AN340" i="2"/>
  <c r="AN372" i="2"/>
  <c r="BR412" i="2"/>
  <c r="BT417" i="2"/>
  <c r="AA355" i="2"/>
  <c r="J28" i="2" s="1"/>
  <c r="DM403" i="2"/>
  <c r="DM372" i="2"/>
  <c r="CH372" i="2"/>
  <c r="CI388" i="2"/>
  <c r="CH403" i="2"/>
  <c r="CI403" i="2"/>
  <c r="CI372" i="2"/>
  <c r="DM417" i="2"/>
  <c r="BE403" i="2"/>
  <c r="Z372" i="2"/>
  <c r="BE340" i="2"/>
  <c r="Z403" i="2"/>
  <c r="AY372" i="2"/>
  <c r="AO340" i="2"/>
  <c r="AY403" i="2"/>
  <c r="BE388" i="2"/>
  <c r="Z340" i="2"/>
  <c r="AY340" i="2"/>
  <c r="U403" i="2"/>
  <c r="DK412" i="2"/>
  <c r="Y403" i="2"/>
  <c r="Y340" i="2"/>
  <c r="AA159" i="2"/>
  <c r="Y372" i="2"/>
  <c r="U340" i="2"/>
  <c r="U372" i="2"/>
  <c r="AN412" i="2"/>
  <c r="Y350" i="2"/>
  <c r="H23" i="2" s="1"/>
  <c r="DG388" i="2"/>
  <c r="DG403" i="2"/>
  <c r="DG372" i="2"/>
  <c r="Y169" i="2"/>
  <c r="Y412" i="2"/>
  <c r="BQ412" i="2"/>
  <c r="CW224" i="2"/>
  <c r="CS224" i="2"/>
  <c r="CT224" i="2"/>
  <c r="CR224" i="2"/>
  <c r="CX224" i="2"/>
  <c r="CV224" i="2"/>
  <c r="CU224" i="2"/>
  <c r="CY224" i="2"/>
  <c r="CF411" i="2"/>
  <c r="DM415" i="2"/>
  <c r="X350" i="2"/>
  <c r="G23" i="2" s="1"/>
  <c r="AA157" i="2"/>
  <c r="X412" i="2"/>
  <c r="CI415" i="2"/>
  <c r="AA353" i="2"/>
  <c r="J26" i="2" s="1"/>
  <c r="CF412" i="2"/>
  <c r="CC412" i="2"/>
  <c r="BT415" i="2"/>
  <c r="AY412" i="2"/>
  <c r="BE415" i="2"/>
  <c r="AA415" i="2"/>
  <c r="U350" i="2"/>
  <c r="D23" i="2" s="1"/>
  <c r="D21" i="1" s="1"/>
  <c r="BN412" i="2"/>
  <c r="U412" i="2"/>
  <c r="AJ412" i="2"/>
  <c r="DG412" i="2"/>
  <c r="AA416" i="2"/>
  <c r="BR413" i="2"/>
  <c r="Z417" i="2"/>
  <c r="BN416" i="2"/>
  <c r="AZ417" i="2"/>
  <c r="AD422" i="9"/>
  <c r="L65" i="9" s="1"/>
  <c r="BO414" i="2"/>
  <c r="DI417" i="2"/>
  <c r="AN413" i="2"/>
  <c r="T171" i="2"/>
  <c r="AE168" i="9"/>
  <c r="Z411" i="2"/>
  <c r="BQ413" i="2"/>
  <c r="BR417" i="2"/>
  <c r="AN417" i="2"/>
  <c r="U414" i="2"/>
  <c r="DR345" i="9"/>
  <c r="AF174" i="9" s="1"/>
  <c r="DM412" i="2"/>
  <c r="AI414" i="2"/>
  <c r="Y351" i="2"/>
  <c r="H24" i="2" s="1"/>
  <c r="BT412" i="2"/>
  <c r="Z168" i="9"/>
  <c r="CB412" i="2"/>
  <c r="CH414" i="2"/>
  <c r="Y355" i="2"/>
  <c r="H28" i="2" s="1"/>
  <c r="H26" i="1" s="1"/>
  <c r="AZ414" i="2"/>
  <c r="BR414" i="2"/>
  <c r="CH416" i="2"/>
  <c r="Z153" i="2"/>
  <c r="AO411" i="2"/>
  <c r="V156" i="9"/>
  <c r="Y417" i="2"/>
  <c r="Z159" i="9"/>
  <c r="U157" i="2"/>
  <c r="V159" i="9"/>
  <c r="BO416" i="2"/>
  <c r="DL415" i="2"/>
  <c r="T412" i="2"/>
  <c r="X157" i="2"/>
  <c r="CG411" i="2"/>
  <c r="BG320" i="2"/>
  <c r="AC275" i="2"/>
  <c r="AC290" i="2" s="1"/>
  <c r="AC305" i="2" s="1"/>
  <c r="DH388" i="2"/>
  <c r="DH372" i="2"/>
  <c r="AX414" i="2"/>
  <c r="AR278" i="2"/>
  <c r="AR293" i="2" s="1"/>
  <c r="AR323" i="2" s="1"/>
  <c r="DH403" i="2"/>
  <c r="DF414" i="2"/>
  <c r="AI417" i="2"/>
  <c r="AF154" i="9"/>
  <c r="U168" i="9"/>
  <c r="AR260" i="2"/>
  <c r="AR320" i="2" s="1"/>
  <c r="BV275" i="2"/>
  <c r="BV290" i="2" s="1"/>
  <c r="BV305" i="2" s="1"/>
  <c r="AS279" i="2"/>
  <c r="AS294" i="2" s="1"/>
  <c r="AZ413" i="2"/>
  <c r="AM413" i="2"/>
  <c r="V157" i="9"/>
  <c r="BR415" i="2"/>
  <c r="CQ415" i="2"/>
  <c r="AB156" i="9"/>
  <c r="AQ304" i="2"/>
  <c r="AQ366" i="2" s="1"/>
  <c r="AB424" i="9"/>
  <c r="J63" i="9" s="1"/>
  <c r="DG415" i="2"/>
  <c r="AM417" i="2"/>
  <c r="AY416" i="2"/>
  <c r="BD417" i="2"/>
  <c r="AO412" i="2"/>
  <c r="X171" i="9"/>
  <c r="Z157" i="2"/>
  <c r="BJ344" i="9"/>
  <c r="BA403" i="2"/>
  <c r="AD170" i="9"/>
  <c r="BO413" i="2"/>
  <c r="BS414" i="2"/>
  <c r="CD414" i="2"/>
  <c r="DI413" i="2"/>
  <c r="AK372" i="2"/>
  <c r="CJ308" i="2"/>
  <c r="CJ386" i="2" s="1"/>
  <c r="AK403" i="2"/>
  <c r="AS231" i="2"/>
  <c r="AS261" i="2" s="1"/>
  <c r="AK340" i="2"/>
  <c r="DJ416" i="2"/>
  <c r="DG413" i="2"/>
  <c r="AK415" i="2"/>
  <c r="DP264" i="2"/>
  <c r="CN347" i="9"/>
  <c r="DN319" i="2"/>
  <c r="DN334" i="2" s="1"/>
  <c r="W414" i="2"/>
  <c r="BO415" i="2"/>
  <c r="DH411" i="2"/>
  <c r="DI412" i="2"/>
  <c r="AN414" i="2"/>
  <c r="V427" i="9"/>
  <c r="D60" i="9" s="1"/>
  <c r="BS417" i="2"/>
  <c r="CQ412" i="2"/>
  <c r="AM411" i="2"/>
  <c r="X169" i="9"/>
  <c r="AQ324" i="2"/>
  <c r="AQ387" i="2" s="1"/>
  <c r="BN414" i="2"/>
  <c r="AD357" i="9"/>
  <c r="L31" i="9" s="1"/>
  <c r="X425" i="9"/>
  <c r="F62" i="9" s="1"/>
  <c r="CB381" i="2"/>
  <c r="U421" i="9"/>
  <c r="C66" i="9" s="1"/>
  <c r="AL415" i="2"/>
  <c r="BC417" i="2"/>
  <c r="CH415" i="2"/>
  <c r="BD415" i="2"/>
  <c r="BE414" i="2"/>
  <c r="CN345" i="9"/>
  <c r="X413" i="2"/>
  <c r="CG417" i="2"/>
  <c r="V177" i="9"/>
  <c r="DN309" i="2"/>
  <c r="DN387" i="2" s="1"/>
  <c r="CZ275" i="2"/>
  <c r="CZ290" i="2" s="1"/>
  <c r="CZ305" i="2" s="1"/>
  <c r="CG414" i="2"/>
  <c r="DF365" i="2"/>
  <c r="W168" i="9"/>
  <c r="DF381" i="2"/>
  <c r="Z387" i="9"/>
  <c r="H49" i="9" s="1"/>
  <c r="AI416" i="2"/>
  <c r="AF420" i="9"/>
  <c r="N67" i="9" s="1"/>
  <c r="V388" i="9"/>
  <c r="D48" i="9" s="1"/>
  <c r="DJ417" i="2"/>
  <c r="BW230" i="2"/>
  <c r="BW260" i="2" s="1"/>
  <c r="BA372" i="2"/>
  <c r="CQ413" i="2"/>
  <c r="AC355" i="9"/>
  <c r="K33" i="9" s="1"/>
  <c r="AO32" i="1" s="1"/>
  <c r="DP238" i="2"/>
  <c r="DP283" i="2" s="1"/>
  <c r="DP298" i="2" s="1"/>
  <c r="BA340" i="2"/>
  <c r="U352" i="2"/>
  <c r="D25" i="2" s="1"/>
  <c r="D23" i="1" s="1"/>
  <c r="BV263" i="2"/>
  <c r="BV323" i="2" s="1"/>
  <c r="BJ345" i="9"/>
  <c r="Z357" i="9"/>
  <c r="H31" i="9" s="1"/>
  <c r="AL30" i="1" s="1"/>
  <c r="CQ381" i="2"/>
  <c r="CQ396" i="2"/>
  <c r="AF348" i="9"/>
  <c r="CQ365" i="2"/>
  <c r="BA414" i="2"/>
  <c r="BU320" i="2"/>
  <c r="BU398" i="2" s="1"/>
  <c r="DF412" i="2"/>
  <c r="BB414" i="2"/>
  <c r="DL416" i="2"/>
  <c r="DG414" i="2"/>
  <c r="AO416" i="2"/>
  <c r="AB320" i="2"/>
  <c r="AB335" i="2" s="1"/>
  <c r="T418" i="2"/>
  <c r="AB309" i="2"/>
  <c r="AB371" i="2" s="1"/>
  <c r="Z415" i="2"/>
  <c r="U159" i="2"/>
  <c r="AD264" i="2"/>
  <c r="AB390" i="9"/>
  <c r="J46" i="9" s="1"/>
  <c r="DM414" i="2"/>
  <c r="DL412" i="2"/>
  <c r="U351" i="2"/>
  <c r="D24" i="2" s="1"/>
  <c r="D22" i="1" s="1"/>
  <c r="BP414" i="2"/>
  <c r="AI412" i="2"/>
  <c r="BI213" i="2"/>
  <c r="BO412" i="2"/>
  <c r="AA412" i="2"/>
  <c r="AD420" i="9"/>
  <c r="L67" i="9" s="1"/>
  <c r="AB157" i="9"/>
  <c r="X168" i="2"/>
  <c r="AZ412" i="2"/>
  <c r="BR411" i="2"/>
  <c r="DG417" i="2"/>
  <c r="DF416" i="2"/>
  <c r="AJ416" i="2"/>
  <c r="CN348" i="9"/>
  <c r="Z158" i="2"/>
  <c r="BN417" i="2"/>
  <c r="U362" i="9"/>
  <c r="C26" i="9" s="1"/>
  <c r="AJ417" i="2"/>
  <c r="AC273" i="2"/>
  <c r="AC288" i="2" s="1"/>
  <c r="AC303" i="2" s="1"/>
  <c r="CF417" i="2"/>
  <c r="AJ413" i="2"/>
  <c r="U359" i="9"/>
  <c r="C29" i="9" s="1"/>
  <c r="X391" i="9"/>
  <c r="F45" i="9" s="1"/>
  <c r="U413" i="2"/>
  <c r="Y413" i="2"/>
  <c r="AY414" i="2"/>
  <c r="DH415" i="2"/>
  <c r="DO308" i="2"/>
  <c r="BB417" i="2"/>
  <c r="AX417" i="2"/>
  <c r="T416" i="2"/>
  <c r="W415" i="2"/>
  <c r="CG415" i="2"/>
  <c r="Z169" i="2"/>
  <c r="T352" i="2"/>
  <c r="C25" i="2" s="1"/>
  <c r="C23" i="1" s="1"/>
  <c r="BG263" i="2"/>
  <c r="BG323" i="2" s="1"/>
  <c r="CJ307" i="2"/>
  <c r="CJ369" i="2" s="1"/>
  <c r="DK414" i="2"/>
  <c r="DM413" i="2"/>
  <c r="AA156" i="2"/>
  <c r="CC413" i="2"/>
  <c r="BW264" i="2"/>
  <c r="DJ415" i="2"/>
  <c r="AK413" i="2"/>
  <c r="AD153" i="9"/>
  <c r="DC349" i="9"/>
  <c r="AF148" i="9" s="1"/>
  <c r="CJ319" i="2"/>
  <c r="CJ334" i="2" s="1"/>
  <c r="Z421" i="9"/>
  <c r="H66" i="9" s="1"/>
  <c r="BN413" i="2"/>
  <c r="BF319" i="2"/>
  <c r="BF366" i="2" s="1"/>
  <c r="U356" i="9"/>
  <c r="C32" i="9" s="1"/>
  <c r="BF305" i="2"/>
  <c r="BF367" i="2" s="1"/>
  <c r="CK275" i="2"/>
  <c r="CK290" i="2" s="1"/>
  <c r="CK320" i="2" s="1"/>
  <c r="CC311" i="2"/>
  <c r="CC389" i="2" s="1"/>
  <c r="T350" i="2"/>
  <c r="C23" i="2" s="1"/>
  <c r="AZ416" i="2"/>
  <c r="CE414" i="2"/>
  <c r="AX333" i="2"/>
  <c r="BB388" i="2"/>
  <c r="U427" i="9"/>
  <c r="C60" i="9" s="1"/>
  <c r="CG413" i="2"/>
  <c r="BU309" i="2"/>
  <c r="BU387" i="2" s="1"/>
  <c r="AD230" i="2"/>
  <c r="AD260" i="2" s="1"/>
  <c r="AX381" i="2"/>
  <c r="BM418" i="2"/>
  <c r="BB372" i="2"/>
  <c r="AC278" i="2"/>
  <c r="AC293" i="2" s="1"/>
  <c r="AC323" i="2" s="1"/>
  <c r="DK411" i="2"/>
  <c r="AD386" i="9"/>
  <c r="L50" i="9" s="1"/>
  <c r="AX396" i="2"/>
  <c r="V354" i="2"/>
  <c r="E27" i="2" s="1"/>
  <c r="E25" i="1" s="1"/>
  <c r="BB403" i="2"/>
  <c r="BX213" i="2"/>
  <c r="BM396" i="2"/>
  <c r="BM381" i="2"/>
  <c r="CL264" i="2"/>
  <c r="U390" i="9"/>
  <c r="C46" i="9" s="1"/>
  <c r="DA279" i="2"/>
  <c r="DA294" i="2" s="1"/>
  <c r="Z356" i="9"/>
  <c r="H32" i="9" s="1"/>
  <c r="BM365" i="2"/>
  <c r="BH264" i="2"/>
  <c r="V414" i="2"/>
  <c r="Y168" i="2"/>
  <c r="Z157" i="9"/>
  <c r="BI215" i="2"/>
  <c r="AT215" i="2"/>
  <c r="AC420" i="9"/>
  <c r="K67" i="9" s="1"/>
  <c r="AI413" i="2"/>
  <c r="V156" i="2"/>
  <c r="X426" i="9"/>
  <c r="F61" i="9" s="1"/>
  <c r="V352" i="2"/>
  <c r="E25" i="2" s="1"/>
  <c r="E23" i="1" s="1"/>
  <c r="DO275" i="2"/>
  <c r="DO290" i="2" s="1"/>
  <c r="DO320" i="2" s="1"/>
  <c r="AI418" i="2"/>
  <c r="CB333" i="2"/>
  <c r="BY346" i="9"/>
  <c r="AC306" i="2"/>
  <c r="AA414" i="2"/>
  <c r="AG355" i="9"/>
  <c r="O33" i="9" s="1"/>
  <c r="O35" i="9" s="1"/>
  <c r="T417" i="2"/>
  <c r="BM414" i="2"/>
  <c r="U432" i="9"/>
  <c r="C55" i="9" s="1"/>
  <c r="P55" i="9" s="1"/>
  <c r="S55" i="9" s="1"/>
  <c r="DH417" i="2"/>
  <c r="DF413" i="2"/>
  <c r="Z422" i="9"/>
  <c r="H65" i="9" s="1"/>
  <c r="Z154" i="9"/>
  <c r="T159" i="2"/>
  <c r="DG267" i="2"/>
  <c r="DG312" i="2" s="1"/>
  <c r="CZ262" i="2"/>
  <c r="CZ322" i="2" s="1"/>
  <c r="DF396" i="2"/>
  <c r="BQ417" i="2"/>
  <c r="Y386" i="9"/>
  <c r="G50" i="9" s="1"/>
  <c r="W155" i="9"/>
  <c r="BV274" i="2"/>
  <c r="BV289" i="2" s="1"/>
  <c r="BV304" i="2" s="1"/>
  <c r="AA420" i="9"/>
  <c r="I67" i="9" s="1"/>
  <c r="AX415" i="2"/>
  <c r="AN411" i="2"/>
  <c r="W421" i="9"/>
  <c r="E66" i="9" s="1"/>
  <c r="W357" i="9"/>
  <c r="E31" i="9" s="1"/>
  <c r="AI30" i="1" s="1"/>
  <c r="U387" i="9"/>
  <c r="C49" i="9" s="1"/>
  <c r="CE416" i="2"/>
  <c r="BC413" i="2"/>
  <c r="AK412" i="2"/>
  <c r="DH414" i="2"/>
  <c r="AC389" i="9"/>
  <c r="K47" i="9" s="1"/>
  <c r="AE198" i="2"/>
  <c r="BX228" i="2" s="1"/>
  <c r="V350" i="2"/>
  <c r="E23" i="2" s="1"/>
  <c r="Z354" i="2"/>
  <c r="I27" i="2" s="1"/>
  <c r="DQ213" i="2"/>
  <c r="AE213" i="2"/>
  <c r="AQ307" i="2"/>
  <c r="AQ385" i="2" s="1"/>
  <c r="DL414" i="2"/>
  <c r="DF417" i="2"/>
  <c r="X355" i="2"/>
  <c r="G28" i="2" s="1"/>
  <c r="G26" i="1" s="1"/>
  <c r="CI413" i="2"/>
  <c r="DK415" i="2"/>
  <c r="CB418" i="2"/>
  <c r="AF387" i="9"/>
  <c r="N49" i="9" s="1"/>
  <c r="BJ347" i="9"/>
  <c r="BD416" i="2"/>
  <c r="V413" i="2"/>
  <c r="CE417" i="2"/>
  <c r="CE415" i="2"/>
  <c r="BC414" i="2"/>
  <c r="T155" i="2"/>
  <c r="AC423" i="9"/>
  <c r="K64" i="9" s="1"/>
  <c r="Y356" i="9"/>
  <c r="G32" i="9" s="1"/>
  <c r="DJ403" i="2"/>
  <c r="BA415" i="2"/>
  <c r="U424" i="9"/>
  <c r="C63" i="9" s="1"/>
  <c r="DJ372" i="2"/>
  <c r="DJ311" i="2"/>
  <c r="DJ389" i="2" s="1"/>
  <c r="DK416" i="2"/>
  <c r="DJ340" i="2"/>
  <c r="Z412" i="2"/>
  <c r="Z420" i="9"/>
  <c r="H67" i="9" s="1"/>
  <c r="U397" i="9"/>
  <c r="C39" i="9" s="1"/>
  <c r="X393" i="9"/>
  <c r="F43" i="9" s="1"/>
  <c r="V422" i="9"/>
  <c r="D65" i="9" s="1"/>
  <c r="Y311" i="2"/>
  <c r="Y341" i="2" s="1"/>
  <c r="BH230" i="2"/>
  <c r="BH260" i="2" s="1"/>
  <c r="AD355" i="9"/>
  <c r="L33" i="9" s="1"/>
  <c r="X424" i="9"/>
  <c r="F63" i="9" s="1"/>
  <c r="DI415" i="2"/>
  <c r="CH267" i="2"/>
  <c r="CH312" i="2" s="1"/>
  <c r="AD388" i="9"/>
  <c r="L48" i="9" s="1"/>
  <c r="AG420" i="9"/>
  <c r="O67" i="9" s="1"/>
  <c r="O69" i="9" s="1"/>
  <c r="AY413" i="2"/>
  <c r="DH412" i="2"/>
  <c r="AF421" i="9"/>
  <c r="N66" i="9" s="1"/>
  <c r="Z388" i="9"/>
  <c r="H48" i="9" s="1"/>
  <c r="V431" i="9"/>
  <c r="D56" i="9" s="1"/>
  <c r="AF356" i="9"/>
  <c r="N32" i="9" s="1"/>
  <c r="AR31" i="1" s="1"/>
  <c r="AR34" i="1" s="1"/>
  <c r="X351" i="2"/>
  <c r="G24" i="2" s="1"/>
  <c r="AG386" i="9"/>
  <c r="O50" i="9" s="1"/>
  <c r="O52" i="9" s="1"/>
  <c r="CI416" i="2"/>
  <c r="AZ415" i="2"/>
  <c r="BC411" i="2"/>
  <c r="X157" i="9"/>
  <c r="CK274" i="2"/>
  <c r="CK289" i="2" s="1"/>
  <c r="CK304" i="2" s="1"/>
  <c r="AK417" i="2"/>
  <c r="U417" i="2"/>
  <c r="CK262" i="2"/>
  <c r="CK307" i="2" s="1"/>
  <c r="AA170" i="9"/>
  <c r="W422" i="9"/>
  <c r="E65" i="9" s="1"/>
  <c r="BW238" i="2"/>
  <c r="BW283" i="2" s="1"/>
  <c r="BW298" i="2" s="1"/>
  <c r="AT216" i="2"/>
  <c r="V169" i="2"/>
  <c r="W175" i="9"/>
  <c r="BG305" i="2"/>
  <c r="BH238" i="2"/>
  <c r="BH268" i="2" s="1"/>
  <c r="BI216" i="2"/>
  <c r="X267" i="2"/>
  <c r="X327" i="2" s="1"/>
  <c r="X389" i="9"/>
  <c r="F47" i="9" s="1"/>
  <c r="V155" i="9"/>
  <c r="BD311" i="2"/>
  <c r="BD389" i="2" s="1"/>
  <c r="AD238" i="2"/>
  <c r="AD283" i="2" s="1"/>
  <c r="AD298" i="2" s="1"/>
  <c r="AE201" i="2"/>
  <c r="BI231" i="2" s="1"/>
  <c r="DP230" i="2"/>
  <c r="DP275" i="2" s="1"/>
  <c r="DP290" i="2" s="1"/>
  <c r="V355" i="2"/>
  <c r="E28" i="2" s="1"/>
  <c r="E26" i="1" s="1"/>
  <c r="AK416" i="2"/>
  <c r="CD411" i="2"/>
  <c r="AO326" i="2"/>
  <c r="AO389" i="2" s="1"/>
  <c r="U393" i="9"/>
  <c r="C43" i="9" s="1"/>
  <c r="DH311" i="2"/>
  <c r="DH341" i="2" s="1"/>
  <c r="DH413" i="2"/>
  <c r="X360" i="9"/>
  <c r="F28" i="9" s="1"/>
  <c r="DH416" i="2"/>
  <c r="BM412" i="2"/>
  <c r="CC417" i="2"/>
  <c r="V174" i="2"/>
  <c r="V159" i="2"/>
  <c r="U365" i="9"/>
  <c r="C23" i="9" s="1"/>
  <c r="Y160" i="9"/>
  <c r="CI412" i="2"/>
  <c r="V358" i="9"/>
  <c r="D30" i="9" s="1"/>
  <c r="AA170" i="2"/>
  <c r="DQ216" i="2"/>
  <c r="AI381" i="2"/>
  <c r="V389" i="9"/>
  <c r="D47" i="9" s="1"/>
  <c r="AI396" i="2"/>
  <c r="Y428" i="9"/>
  <c r="G59" i="9" s="1"/>
  <c r="BX216" i="2"/>
  <c r="X403" i="2"/>
  <c r="BG319" i="2"/>
  <c r="U427" i="2"/>
  <c r="U443" i="2" s="1"/>
  <c r="T160" i="2"/>
  <c r="Y387" i="9"/>
  <c r="G49" i="9" s="1"/>
  <c r="DQ215" i="2"/>
  <c r="CK273" i="2"/>
  <c r="CK288" i="2" s="1"/>
  <c r="CK303" i="2" s="1"/>
  <c r="V423" i="9"/>
  <c r="D64" i="9" s="1"/>
  <c r="AI333" i="2"/>
  <c r="AA154" i="9"/>
  <c r="W154" i="9"/>
  <c r="W388" i="9"/>
  <c r="E48" i="9" s="1"/>
  <c r="DN305" i="2"/>
  <c r="DN367" i="2" s="1"/>
  <c r="X340" i="2"/>
  <c r="BT326" i="2"/>
  <c r="BT373" i="2" s="1"/>
  <c r="BF325" i="2"/>
  <c r="BF388" i="2" s="1"/>
  <c r="CJ267" i="2"/>
  <c r="CJ327" i="2" s="1"/>
  <c r="DG326" i="2"/>
  <c r="DG373" i="2" s="1"/>
  <c r="CL231" i="2"/>
  <c r="CL261" i="2" s="1"/>
  <c r="CC414" i="2"/>
  <c r="DN368" i="2"/>
  <c r="AE154" i="9"/>
  <c r="AC358" i="9"/>
  <c r="K30" i="9" s="1"/>
  <c r="Z355" i="9"/>
  <c r="H33" i="9" s="1"/>
  <c r="W172" i="2"/>
  <c r="AE200" i="2"/>
  <c r="DB230" i="2" s="1"/>
  <c r="DN336" i="2"/>
  <c r="AB171" i="2" s="1"/>
  <c r="CC416" i="2"/>
  <c r="CQ311" i="2"/>
  <c r="CQ341" i="2" s="1"/>
  <c r="V417" i="2"/>
  <c r="X349" i="2"/>
  <c r="G22" i="2" s="1"/>
  <c r="DJ411" i="2"/>
  <c r="U355" i="2"/>
  <c r="D28" i="2" s="1"/>
  <c r="D26" i="1" s="1"/>
  <c r="BX215" i="2"/>
  <c r="Y349" i="2"/>
  <c r="H22" i="2" s="1"/>
  <c r="Z386" i="9"/>
  <c r="H50" i="9" s="1"/>
  <c r="AA356" i="9"/>
  <c r="I32" i="9" s="1"/>
  <c r="AM31" i="1" s="1"/>
  <c r="DP231" i="2"/>
  <c r="DP261" i="2" s="1"/>
  <c r="AB307" i="2"/>
  <c r="AB385" i="2" s="1"/>
  <c r="CE412" i="2"/>
  <c r="AF355" i="9"/>
  <c r="N33" i="9" s="1"/>
  <c r="AA350" i="2"/>
  <c r="J23" i="2" s="1"/>
  <c r="CG416" i="2"/>
  <c r="W355" i="9"/>
  <c r="E33" i="9" s="1"/>
  <c r="DP267" i="2"/>
  <c r="DJ414" i="2"/>
  <c r="CJ310" i="2"/>
  <c r="CJ340" i="2" s="1"/>
  <c r="BH276" i="2"/>
  <c r="BH291" i="2" s="1"/>
  <c r="AM416" i="2"/>
  <c r="AE206" i="2"/>
  <c r="AT236" i="2" s="1"/>
  <c r="BS416" i="2"/>
  <c r="W412" i="2"/>
  <c r="AU340" i="9"/>
  <c r="AA311" i="2"/>
  <c r="AA341" i="2" s="1"/>
  <c r="DO259" i="2"/>
  <c r="DO304" i="2" s="1"/>
  <c r="AB422" i="9"/>
  <c r="J65" i="9" s="1"/>
  <c r="U396" i="9"/>
  <c r="C40" i="9" s="1"/>
  <c r="W392" i="9"/>
  <c r="E44" i="9" s="1"/>
  <c r="V397" i="9"/>
  <c r="D39" i="9" s="1"/>
  <c r="U155" i="9"/>
  <c r="CD311" i="2"/>
  <c r="CD373" i="2" s="1"/>
  <c r="AS283" i="2"/>
  <c r="AS298" i="2" s="1"/>
  <c r="AD231" i="2"/>
  <c r="AD276" i="2" s="1"/>
  <c r="AD291" i="2" s="1"/>
  <c r="DN322" i="2"/>
  <c r="DN337" i="2" s="1"/>
  <c r="BP372" i="2"/>
  <c r="CN343" i="9"/>
  <c r="DA231" i="2"/>
  <c r="DA276" i="2" s="1"/>
  <c r="DA291" i="2" s="1"/>
  <c r="DL417" i="2"/>
  <c r="AE421" i="9"/>
  <c r="M66" i="9" s="1"/>
  <c r="X392" i="9"/>
  <c r="F44" i="9" s="1"/>
  <c r="BN311" i="2"/>
  <c r="BN373" i="2" s="1"/>
  <c r="BG304" i="2"/>
  <c r="BU307" i="2"/>
  <c r="BU337" i="2" s="1"/>
  <c r="DN399" i="2"/>
  <c r="CZ258" i="2"/>
  <c r="CZ303" i="2" s="1"/>
  <c r="CG326" i="2"/>
  <c r="CG373" i="2" s="1"/>
  <c r="X356" i="9"/>
  <c r="F32" i="9" s="1"/>
  <c r="Z174" i="2"/>
  <c r="Z159" i="2"/>
  <c r="AB388" i="9"/>
  <c r="J48" i="9" s="1"/>
  <c r="X423" i="9"/>
  <c r="F64" i="9" s="1"/>
  <c r="W427" i="9"/>
  <c r="E60" i="9" s="1"/>
  <c r="V357" i="9"/>
  <c r="D31" i="9" s="1"/>
  <c r="T396" i="2"/>
  <c r="Z175" i="2"/>
  <c r="BQ282" i="2"/>
  <c r="BQ297" i="2" s="1"/>
  <c r="BQ327" i="2" s="1"/>
  <c r="BP403" i="2"/>
  <c r="BS412" i="2"/>
  <c r="Y352" i="2"/>
  <c r="H25" i="2" s="1"/>
  <c r="BM413" i="2"/>
  <c r="CJ320" i="2"/>
  <c r="CJ335" i="2" s="1"/>
  <c r="T365" i="2"/>
  <c r="W393" i="9"/>
  <c r="E43" i="9" s="1"/>
  <c r="T333" i="2"/>
  <c r="CB396" i="2"/>
  <c r="Y394" i="9"/>
  <c r="G42" i="9" s="1"/>
  <c r="BW231" i="2"/>
  <c r="BW261" i="2" s="1"/>
  <c r="AB323" i="2"/>
  <c r="AB401" i="2" s="1"/>
  <c r="V412" i="2"/>
  <c r="DJ413" i="2"/>
  <c r="CK267" i="2"/>
  <c r="CK312" i="2" s="1"/>
  <c r="V428" i="9"/>
  <c r="D59" i="9" s="1"/>
  <c r="Y363" i="9"/>
  <c r="G25" i="9" s="1"/>
  <c r="AK24" i="1" s="1"/>
  <c r="X388" i="2"/>
  <c r="DI282" i="2"/>
  <c r="DI297" i="2" s="1"/>
  <c r="DI327" i="2" s="1"/>
  <c r="CN344" i="9"/>
  <c r="X361" i="9"/>
  <c r="F27" i="9" s="1"/>
  <c r="AJ26" i="1" s="1"/>
  <c r="AB359" i="9"/>
  <c r="J29" i="9" s="1"/>
  <c r="AQ325" i="2"/>
  <c r="AQ388" i="2" s="1"/>
  <c r="BI222" i="2"/>
  <c r="DI372" i="2"/>
  <c r="U426" i="9"/>
  <c r="C61" i="9" s="1"/>
  <c r="U386" i="9"/>
  <c r="C50" i="9" s="1"/>
  <c r="AS268" i="2"/>
  <c r="AE207" i="2"/>
  <c r="CM237" i="2" s="1"/>
  <c r="CI414" i="2"/>
  <c r="DG416" i="2"/>
  <c r="CZ282" i="2"/>
  <c r="CZ297" i="2" s="1"/>
  <c r="CZ312" i="2" s="1"/>
  <c r="Y355" i="9"/>
  <c r="G33" i="9" s="1"/>
  <c r="AK32" i="1" s="1"/>
  <c r="DN384" i="2"/>
  <c r="T413" i="2"/>
  <c r="AQ341" i="2"/>
  <c r="DF415" i="2"/>
  <c r="CL279" i="2"/>
  <c r="CL294" i="2" s="1"/>
  <c r="BY344" i="9"/>
  <c r="AQ305" i="2"/>
  <c r="AQ383" i="2" s="1"/>
  <c r="BE413" i="2"/>
  <c r="Y423" i="9"/>
  <c r="G64" i="9" s="1"/>
  <c r="Y153" i="9"/>
  <c r="CH417" i="2"/>
  <c r="CQ416" i="2"/>
  <c r="Z353" i="2"/>
  <c r="I26" i="2" s="1"/>
  <c r="DL282" i="2"/>
  <c r="DL297" i="2" s="1"/>
  <c r="DL327" i="2" s="1"/>
  <c r="DL411" i="2"/>
  <c r="Y171" i="2"/>
  <c r="Y156" i="2"/>
  <c r="AY326" i="2"/>
  <c r="AY404" i="2" s="1"/>
  <c r="AE222" i="2"/>
  <c r="CK279" i="2"/>
  <c r="CK294" i="2" s="1"/>
  <c r="CK309" i="2" s="1"/>
  <c r="BX222" i="2"/>
  <c r="AR259" i="2"/>
  <c r="BE412" i="2"/>
  <c r="DI414" i="2"/>
  <c r="CZ259" i="2"/>
  <c r="CZ304" i="2" s="1"/>
  <c r="CQ417" i="2"/>
  <c r="AA421" i="9"/>
  <c r="I66" i="9" s="1"/>
  <c r="AT222" i="2"/>
  <c r="DF418" i="2"/>
  <c r="CZ264" i="2"/>
  <c r="CZ324" i="2" s="1"/>
  <c r="BC326" i="2"/>
  <c r="BC404" i="2" s="1"/>
  <c r="Y414" i="2"/>
  <c r="DI416" i="2"/>
  <c r="CF413" i="2"/>
  <c r="BD412" i="2"/>
  <c r="U354" i="2"/>
  <c r="D27" i="2" s="1"/>
  <c r="D25" i="1" s="1"/>
  <c r="CH412" i="2"/>
  <c r="CJ389" i="2"/>
  <c r="DK311" i="2"/>
  <c r="DK389" i="2" s="1"/>
  <c r="DF224" i="2"/>
  <c r="CQ224" i="2"/>
  <c r="CK224" i="2"/>
  <c r="CZ224" i="2"/>
  <c r="DB217" i="2"/>
  <c r="CM217" i="2"/>
  <c r="DP229" i="2"/>
  <c r="DP274" i="2" s="1"/>
  <c r="DP289" i="2" s="1"/>
  <c r="DA229" i="2"/>
  <c r="DA274" i="2" s="1"/>
  <c r="DA289" i="2" s="1"/>
  <c r="CL229" i="2"/>
  <c r="CL259" i="2" s="1"/>
  <c r="W156" i="2"/>
  <c r="W171" i="2"/>
  <c r="DF311" i="2"/>
  <c r="DF326" i="2"/>
  <c r="CJ336" i="2"/>
  <c r="CJ399" i="2"/>
  <c r="CJ368" i="2"/>
  <c r="AC390" i="9"/>
  <c r="K46" i="9" s="1"/>
  <c r="CQ238" i="2"/>
  <c r="CQ268" i="2" s="1"/>
  <c r="DF238" i="2"/>
  <c r="DF268" i="2" s="1"/>
  <c r="V311" i="2"/>
  <c r="V341" i="2" s="1"/>
  <c r="CM224" i="2"/>
  <c r="DB224" i="2"/>
  <c r="DH238" i="2"/>
  <c r="DH268" i="2" s="1"/>
  <c r="CH238" i="2"/>
  <c r="CH268" i="2" s="1"/>
  <c r="DL238" i="2"/>
  <c r="DL268" i="2" s="1"/>
  <c r="AD237" i="2"/>
  <c r="AD267" i="2" s="1"/>
  <c r="DA237" i="2"/>
  <c r="DA282" i="2" s="1"/>
  <c r="DA297" i="2" s="1"/>
  <c r="CL237" i="2"/>
  <c r="CL282" i="2" s="1"/>
  <c r="CL297" i="2" s="1"/>
  <c r="AF386" i="9"/>
  <c r="AN415" i="2"/>
  <c r="CZ306" i="2"/>
  <c r="CZ321" i="2"/>
  <c r="DI340" i="2"/>
  <c r="DL326" i="2"/>
  <c r="DL389" i="2" s="1"/>
  <c r="DG238" i="2"/>
  <c r="DG268" i="2" s="1"/>
  <c r="CM214" i="2"/>
  <c r="DB214" i="2"/>
  <c r="CL236" i="2"/>
  <c r="CL266" i="2" s="1"/>
  <c r="DA236" i="2"/>
  <c r="DA266" i="2" s="1"/>
  <c r="DA224" i="2"/>
  <c r="CL224" i="2"/>
  <c r="CJ238" i="2"/>
  <c r="CJ283" i="2" s="1"/>
  <c r="CJ298" i="2" s="1"/>
  <c r="CH224" i="2"/>
  <c r="DL224" i="2"/>
  <c r="W326" i="2"/>
  <c r="W404" i="2" s="1"/>
  <c r="DF282" i="2"/>
  <c r="DF297" i="2" s="1"/>
  <c r="DF327" i="2" s="1"/>
  <c r="CI267" i="2"/>
  <c r="CI311" i="2"/>
  <c r="AM415" i="2"/>
  <c r="CM218" i="2"/>
  <c r="DB218" i="2"/>
  <c r="CG224" i="2"/>
  <c r="DK224" i="2"/>
  <c r="CZ238" i="2"/>
  <c r="CZ268" i="2" s="1"/>
  <c r="CK238" i="2"/>
  <c r="CK268" i="2" s="1"/>
  <c r="DJ224" i="2"/>
  <c r="AE205" i="2"/>
  <c r="DQ235" i="2" s="1"/>
  <c r="DB220" i="2"/>
  <c r="CM220" i="2"/>
  <c r="AT223" i="2"/>
  <c r="CM223" i="2"/>
  <c r="DB223" i="2"/>
  <c r="DA230" i="2"/>
  <c r="DA260" i="2" s="1"/>
  <c r="CL230" i="2"/>
  <c r="CL260" i="2" s="1"/>
  <c r="AB304" i="2"/>
  <c r="AB319" i="2"/>
  <c r="CH411" i="2"/>
  <c r="CK281" i="2"/>
  <c r="CK296" i="2" s="1"/>
  <c r="CK311" i="2" s="1"/>
  <c r="BS415" i="2"/>
  <c r="CZ280" i="2"/>
  <c r="CZ295" i="2" s="1"/>
  <c r="CZ310" i="2" s="1"/>
  <c r="DJ282" i="2"/>
  <c r="DJ297" i="2" s="1"/>
  <c r="DJ327" i="2" s="1"/>
  <c r="CK278" i="2"/>
  <c r="CK293" i="2" s="1"/>
  <c r="CK308" i="2" s="1"/>
  <c r="DK282" i="2"/>
  <c r="DK297" i="2" s="1"/>
  <c r="DK312" i="2" s="1"/>
  <c r="CJ324" i="2"/>
  <c r="CJ387" i="2" s="1"/>
  <c r="DG224" i="2"/>
  <c r="W352" i="2"/>
  <c r="F25" i="2" s="1"/>
  <c r="F23" i="1" s="1"/>
  <c r="DB216" i="2"/>
  <c r="CM216" i="2"/>
  <c r="X170" i="2"/>
  <c r="X155" i="2"/>
  <c r="CJ224" i="2"/>
  <c r="DI224" i="2"/>
  <c r="BR326" i="2"/>
  <c r="BR341" i="2" s="1"/>
  <c r="DA235" i="2"/>
  <c r="DA265" i="2" s="1"/>
  <c r="CL235" i="2"/>
  <c r="CL280" i="2" s="1"/>
  <c r="CL295" i="2" s="1"/>
  <c r="CI238" i="2"/>
  <c r="CI268" i="2" s="1"/>
  <c r="DI238" i="2"/>
  <c r="DI268" i="2" s="1"/>
  <c r="DJ238" i="2"/>
  <c r="DJ268" i="2" s="1"/>
  <c r="AE220" i="2"/>
  <c r="BM326" i="2"/>
  <c r="BM389" i="2" s="1"/>
  <c r="BW232" i="2"/>
  <c r="BW262" i="2" s="1"/>
  <c r="CL232" i="2"/>
  <c r="CL262" i="2" s="1"/>
  <c r="DA232" i="2"/>
  <c r="DA262" i="2" s="1"/>
  <c r="DP233" i="2"/>
  <c r="DP263" i="2" s="1"/>
  <c r="DA233" i="2"/>
  <c r="DA263" i="2" s="1"/>
  <c r="CL233" i="2"/>
  <c r="CL263" i="2" s="1"/>
  <c r="AT221" i="2"/>
  <c r="DB221" i="2"/>
  <c r="CM221" i="2"/>
  <c r="AK411" i="2"/>
  <c r="CZ281" i="2"/>
  <c r="CZ296" i="2" s="1"/>
  <c r="CZ326" i="2" s="1"/>
  <c r="CZ263" i="2"/>
  <c r="CJ341" i="2"/>
  <c r="CJ404" i="2"/>
  <c r="CJ373" i="2"/>
  <c r="DA264" i="2"/>
  <c r="U173" i="2"/>
  <c r="U158" i="2"/>
  <c r="CQ282" i="2"/>
  <c r="CQ297" i="2" s="1"/>
  <c r="CQ312" i="2" s="1"/>
  <c r="CJ303" i="2"/>
  <c r="CJ381" i="2" s="1"/>
  <c r="DI326" i="2"/>
  <c r="DI389" i="2" s="1"/>
  <c r="CH311" i="2"/>
  <c r="CE413" i="2"/>
  <c r="CM219" i="2"/>
  <c r="DB219" i="2"/>
  <c r="CL228" i="2"/>
  <c r="CL273" i="2" s="1"/>
  <c r="CL288" i="2" s="1"/>
  <c r="DA228" i="2"/>
  <c r="DA273" i="2" s="1"/>
  <c r="DA288" i="2" s="1"/>
  <c r="CM222" i="2"/>
  <c r="DB222" i="2"/>
  <c r="DB215" i="2"/>
  <c r="CM215" i="2"/>
  <c r="DB213" i="2"/>
  <c r="CM213" i="2"/>
  <c r="CK265" i="2"/>
  <c r="CQ418" i="2"/>
  <c r="CK306" i="2"/>
  <c r="CK321" i="2"/>
  <c r="CG282" i="2"/>
  <c r="CG297" i="2" s="1"/>
  <c r="CG327" i="2" s="1"/>
  <c r="DH282" i="2"/>
  <c r="DH297" i="2" s="1"/>
  <c r="DH327" i="2" s="1"/>
  <c r="BY343" i="9"/>
  <c r="CI224" i="2"/>
  <c r="DH224" i="2"/>
  <c r="DK238" i="2"/>
  <c r="DK283" i="2" s="1"/>
  <c r="DK298" i="2" s="1"/>
  <c r="CG238" i="2"/>
  <c r="CG268" i="2" s="1"/>
  <c r="AN311" i="2"/>
  <c r="AN341" i="2" s="1"/>
  <c r="CL238" i="2"/>
  <c r="CL268" i="2" s="1"/>
  <c r="DA238" i="2"/>
  <c r="DA283" i="2" s="1"/>
  <c r="DA298" i="2" s="1"/>
  <c r="CQ414" i="2"/>
  <c r="CJ384" i="2"/>
  <c r="DI403" i="2"/>
  <c r="CE282" i="2"/>
  <c r="CE297" i="2" s="1"/>
  <c r="CE327" i="2" s="1"/>
  <c r="DP282" i="2"/>
  <c r="DP297" i="2" s="1"/>
  <c r="BI220" i="2"/>
  <c r="U416" i="2"/>
  <c r="BY345" i="9"/>
  <c r="DP279" i="2"/>
  <c r="DP294" i="2" s="1"/>
  <c r="X119" i="2"/>
  <c r="AC321" i="2"/>
  <c r="U392" i="9"/>
  <c r="C44" i="9" s="1"/>
  <c r="X421" i="9"/>
  <c r="F66" i="9" s="1"/>
  <c r="Y391" i="9"/>
  <c r="G45" i="9" s="1"/>
  <c r="BW237" i="2"/>
  <c r="BW282" i="2" s="1"/>
  <c r="BW297" i="2" s="1"/>
  <c r="AC259" i="2"/>
  <c r="U430" i="9"/>
  <c r="C57" i="9" s="1"/>
  <c r="AC359" i="9"/>
  <c r="K29" i="9" s="1"/>
  <c r="AO28" i="1" s="1"/>
  <c r="AD356" i="9"/>
  <c r="L32" i="9" s="1"/>
  <c r="BX223" i="2"/>
  <c r="BH237" i="2"/>
  <c r="BH267" i="2" s="1"/>
  <c r="DQ220" i="2"/>
  <c r="BI223" i="2"/>
  <c r="BV258" i="2"/>
  <c r="BV303" i="2" s="1"/>
  <c r="AS237" i="2"/>
  <c r="AS267" i="2" s="1"/>
  <c r="AS275" i="2"/>
  <c r="AS290" i="2" s="1"/>
  <c r="BX220" i="2"/>
  <c r="BD414" i="2"/>
  <c r="V353" i="2"/>
  <c r="E26" i="2" s="1"/>
  <c r="E24" i="1" s="1"/>
  <c r="V420" i="9"/>
  <c r="D67" i="9" s="1"/>
  <c r="DC348" i="9"/>
  <c r="AF147" i="9" s="1"/>
  <c r="BH229" i="2"/>
  <c r="BH259" i="2" s="1"/>
  <c r="BI221" i="2"/>
  <c r="AB423" i="9"/>
  <c r="J64" i="9" s="1"/>
  <c r="X428" i="9"/>
  <c r="F59" i="9" s="1"/>
  <c r="AQ373" i="2"/>
  <c r="AD229" i="2"/>
  <c r="AD259" i="2" s="1"/>
  <c r="AE221" i="2"/>
  <c r="BP388" i="2"/>
  <c r="DR346" i="9"/>
  <c r="AF175" i="9" s="1"/>
  <c r="AS229" i="2"/>
  <c r="AS274" i="2" s="1"/>
  <c r="AS289" i="2" s="1"/>
  <c r="CD413" i="2"/>
  <c r="BW229" i="2"/>
  <c r="BW274" i="2" s="1"/>
  <c r="BW289" i="2" s="1"/>
  <c r="BS311" i="2"/>
  <c r="BS341" i="2" s="1"/>
  <c r="X390" i="9"/>
  <c r="F46" i="9" s="1"/>
  <c r="U179" i="9"/>
  <c r="V175" i="9"/>
  <c r="BA282" i="2"/>
  <c r="BA297" i="2" s="1"/>
  <c r="BA327" i="2" s="1"/>
  <c r="BV265" i="2"/>
  <c r="BV310" i="2" s="1"/>
  <c r="DN303" i="2"/>
  <c r="DN365" i="2" s="1"/>
  <c r="CB326" i="2"/>
  <c r="CB341" i="2" s="1"/>
  <c r="AL413" i="2"/>
  <c r="T351" i="2"/>
  <c r="C24" i="2" s="1"/>
  <c r="AZ411" i="2"/>
  <c r="V396" i="9"/>
  <c r="D40" i="9" s="1"/>
  <c r="DO273" i="2"/>
  <c r="DO288" i="2" s="1"/>
  <c r="DO318" i="2" s="1"/>
  <c r="BE282" i="2"/>
  <c r="BE297" i="2" s="1"/>
  <c r="BE312" i="2" s="1"/>
  <c r="V416" i="2"/>
  <c r="AM267" i="2"/>
  <c r="AM327" i="2" s="1"/>
  <c r="AQ389" i="2"/>
  <c r="BB411" i="2"/>
  <c r="AX413" i="2"/>
  <c r="U119" i="2"/>
  <c r="AC281" i="2"/>
  <c r="AC296" i="2" s="1"/>
  <c r="AC326" i="2" s="1"/>
  <c r="DC341" i="9"/>
  <c r="U428" i="9"/>
  <c r="C59" i="9" s="1"/>
  <c r="DO264" i="2"/>
  <c r="DO324" i="2" s="1"/>
  <c r="AK414" i="2"/>
  <c r="CN346" i="9"/>
  <c r="AY282" i="2"/>
  <c r="AY297" i="2" s="1"/>
  <c r="AY327" i="2" s="1"/>
  <c r="AF184" i="2"/>
  <c r="AU214" i="2" s="1"/>
  <c r="X411" i="2"/>
  <c r="AB358" i="9"/>
  <c r="J30" i="9" s="1"/>
  <c r="AC386" i="9"/>
  <c r="K50" i="9" s="1"/>
  <c r="DQ221" i="2"/>
  <c r="Z355" i="2"/>
  <c r="I28" i="2" s="1"/>
  <c r="I26" i="1" s="1"/>
  <c r="Y389" i="9"/>
  <c r="G47" i="9" s="1"/>
  <c r="Y421" i="9"/>
  <c r="G66" i="9" s="1"/>
  <c r="BT267" i="2"/>
  <c r="BT327" i="2" s="1"/>
  <c r="AQ318" i="2"/>
  <c r="AQ333" i="2" s="1"/>
  <c r="BO311" i="2"/>
  <c r="BO389" i="2" s="1"/>
  <c r="Y425" i="9"/>
  <c r="G62" i="9" s="1"/>
  <c r="AA386" i="9"/>
  <c r="I50" i="9" s="1"/>
  <c r="AU345" i="9"/>
  <c r="DN325" i="2"/>
  <c r="DN388" i="2" s="1"/>
  <c r="BW233" i="2"/>
  <c r="BW263" i="2" s="1"/>
  <c r="W353" i="2"/>
  <c r="F26" i="2" s="1"/>
  <c r="F24" i="1" s="1"/>
  <c r="Y420" i="9"/>
  <c r="G67" i="9" s="1"/>
  <c r="T356" i="2"/>
  <c r="CN342" i="9"/>
  <c r="DM282" i="2"/>
  <c r="DM297" i="2" s="1"/>
  <c r="DM327" i="2" s="1"/>
  <c r="AB384" i="2"/>
  <c r="DP232" i="2"/>
  <c r="DP262" i="2" s="1"/>
  <c r="BQ416" i="2"/>
  <c r="U431" i="9"/>
  <c r="C56" i="9" s="1"/>
  <c r="BU308" i="2"/>
  <c r="BU386" i="2" s="1"/>
  <c r="AS260" i="2"/>
  <c r="Y411" i="2"/>
  <c r="V386" i="9"/>
  <c r="D50" i="9" s="1"/>
  <c r="V430" i="9"/>
  <c r="D57" i="9" s="1"/>
  <c r="U326" i="2"/>
  <c r="U404" i="2" s="1"/>
  <c r="AS232" i="2"/>
  <c r="AS262" i="2" s="1"/>
  <c r="AC119" i="2"/>
  <c r="AD233" i="2"/>
  <c r="AD263" i="2" s="1"/>
  <c r="V366" i="9"/>
  <c r="D22" i="9" s="1"/>
  <c r="AH21" i="1" s="1"/>
  <c r="W174" i="2"/>
  <c r="DQ223" i="2"/>
  <c r="BN282" i="2"/>
  <c r="BN297" i="2" s="1"/>
  <c r="BN312" i="2" s="1"/>
  <c r="DO266" i="2"/>
  <c r="DO326" i="2" s="1"/>
  <c r="AJ311" i="2"/>
  <c r="AJ389" i="2" s="1"/>
  <c r="AP282" i="2"/>
  <c r="AP297" i="2" s="1"/>
  <c r="AP327" i="2" s="1"/>
  <c r="AS233" i="2"/>
  <c r="AS278" i="2" s="1"/>
  <c r="AS293" i="2" s="1"/>
  <c r="U422" i="9"/>
  <c r="C65" i="9" s="1"/>
  <c r="Z393" i="9"/>
  <c r="H43" i="9" s="1"/>
  <c r="AD421" i="9"/>
  <c r="L66" i="9" s="1"/>
  <c r="Y392" i="9"/>
  <c r="G44" i="9" s="1"/>
  <c r="AA357" i="9"/>
  <c r="I31" i="9" s="1"/>
  <c r="AE223" i="2"/>
  <c r="BH232" i="2"/>
  <c r="BH277" i="2" s="1"/>
  <c r="BH292" i="2" s="1"/>
  <c r="Y415" i="2"/>
  <c r="AA388" i="9"/>
  <c r="I48" i="9" s="1"/>
  <c r="X427" i="9"/>
  <c r="F60" i="9" s="1"/>
  <c r="Z362" i="9"/>
  <c r="H26" i="9" s="1"/>
  <c r="AL25" i="1" s="1"/>
  <c r="CF416" i="2"/>
  <c r="U363" i="9"/>
  <c r="C25" i="9" s="1"/>
  <c r="AE208" i="2"/>
  <c r="AD232" i="2"/>
  <c r="AD277" i="2" s="1"/>
  <c r="AD292" i="2" s="1"/>
  <c r="AQ404" i="2"/>
  <c r="BH233" i="2"/>
  <c r="BH263" i="2" s="1"/>
  <c r="U415" i="2"/>
  <c r="AU342" i="9"/>
  <c r="U355" i="9"/>
  <c r="C33" i="9" s="1"/>
  <c r="BT413" i="2"/>
  <c r="Z423" i="9"/>
  <c r="H64" i="9" s="1"/>
  <c r="BF307" i="2"/>
  <c r="BF400" i="2" s="1"/>
  <c r="AS264" i="2"/>
  <c r="AF191" i="2"/>
  <c r="AU221" i="2" s="1"/>
  <c r="CF415" i="2"/>
  <c r="BM267" i="2"/>
  <c r="BM327" i="2" s="1"/>
  <c r="CD416" i="2"/>
  <c r="CN341" i="9"/>
  <c r="BW279" i="2"/>
  <c r="BW294" i="2" s="1"/>
  <c r="W361" i="9"/>
  <c r="E27" i="9" s="1"/>
  <c r="AC280" i="2"/>
  <c r="AC295" i="2" s="1"/>
  <c r="AC325" i="2" s="1"/>
  <c r="X362" i="9"/>
  <c r="F26" i="9" s="1"/>
  <c r="AA360" i="9"/>
  <c r="I28" i="9" s="1"/>
  <c r="U394" i="9"/>
  <c r="C42" i="9" s="1"/>
  <c r="W388" i="2"/>
  <c r="U398" i="9"/>
  <c r="AH398" i="9" s="1"/>
  <c r="Q397" i="9" s="1"/>
  <c r="P397" i="9" s="1"/>
  <c r="AR279" i="2"/>
  <c r="AR294" i="2" s="1"/>
  <c r="AR324" i="2" s="1"/>
  <c r="BB416" i="2"/>
  <c r="U353" i="2"/>
  <c r="D26" i="2" s="1"/>
  <c r="D24" i="1" s="1"/>
  <c r="Z349" i="2"/>
  <c r="I22" i="2" s="1"/>
  <c r="U425" i="9"/>
  <c r="C62" i="9" s="1"/>
  <c r="BC415" i="2"/>
  <c r="Z426" i="9"/>
  <c r="H61" i="9" s="1"/>
  <c r="Z392" i="9"/>
  <c r="H44" i="9" s="1"/>
  <c r="U420" i="9"/>
  <c r="C67" i="9" s="1"/>
  <c r="BP416" i="2"/>
  <c r="AD389" i="9"/>
  <c r="L47" i="9" s="1"/>
  <c r="BP412" i="2"/>
  <c r="Z390" i="9"/>
  <c r="H46" i="9" s="1"/>
  <c r="W429" i="9"/>
  <c r="E58" i="9" s="1"/>
  <c r="Z361" i="9"/>
  <c r="H27" i="9" s="1"/>
  <c r="AD387" i="9"/>
  <c r="L49" i="9" s="1"/>
  <c r="X363" i="9"/>
  <c r="F25" i="9" s="1"/>
  <c r="V119" i="2"/>
  <c r="BF282" i="2"/>
  <c r="BF297" i="2" s="1"/>
  <c r="BF312" i="2" s="1"/>
  <c r="AK311" i="2"/>
  <c r="AK389" i="2" s="1"/>
  <c r="BQ415" i="2"/>
  <c r="V411" i="2"/>
  <c r="AB310" i="2"/>
  <c r="AB403" i="2" s="1"/>
  <c r="W340" i="2"/>
  <c r="W372" i="2"/>
  <c r="W403" i="2"/>
  <c r="CE388" i="2"/>
  <c r="AF345" i="9"/>
  <c r="BC416" i="2"/>
  <c r="BT416" i="2"/>
  <c r="BR282" i="2"/>
  <c r="BR297" i="2" s="1"/>
  <c r="BR327" i="2" s="1"/>
  <c r="BO388" i="2"/>
  <c r="CF326" i="2"/>
  <c r="CF373" i="2" s="1"/>
  <c r="AL417" i="2"/>
  <c r="AA422" i="9"/>
  <c r="I65" i="9" s="1"/>
  <c r="BP413" i="2"/>
  <c r="AB420" i="9"/>
  <c r="J67" i="9" s="1"/>
  <c r="X387" i="9"/>
  <c r="F49" i="9" s="1"/>
  <c r="BU303" i="2"/>
  <c r="AF194" i="2"/>
  <c r="AF224" i="2" s="1"/>
  <c r="AU74" i="2"/>
  <c r="AU347" i="9"/>
  <c r="V425" i="9"/>
  <c r="D62" i="9" s="1"/>
  <c r="AF186" i="2"/>
  <c r="AF119" i="2"/>
  <c r="DC344" i="9"/>
  <c r="AF143" i="9" s="1"/>
  <c r="BY342" i="9"/>
  <c r="AF185" i="2"/>
  <c r="BY215" i="2" s="1"/>
  <c r="T415" i="2"/>
  <c r="AE355" i="9"/>
  <c r="M33" i="9" s="1"/>
  <c r="AB425" i="9"/>
  <c r="J62" i="9" s="1"/>
  <c r="W365" i="9"/>
  <c r="E23" i="9" s="1"/>
  <c r="AI22" i="1" s="1"/>
  <c r="AB355" i="9"/>
  <c r="J33" i="9" s="1"/>
  <c r="Z414" i="2"/>
  <c r="W119" i="2"/>
  <c r="AU66" i="2"/>
  <c r="AA282" i="2"/>
  <c r="AA297" i="2" s="1"/>
  <c r="AA312" i="2" s="1"/>
  <c r="AJ415" i="2"/>
  <c r="V394" i="9"/>
  <c r="D42" i="9" s="1"/>
  <c r="AE357" i="9"/>
  <c r="M31" i="9" s="1"/>
  <c r="AQ30" i="1" s="1"/>
  <c r="AQ34" i="1" s="1"/>
  <c r="AB389" i="9"/>
  <c r="J47" i="9" s="1"/>
  <c r="Y416" i="2"/>
  <c r="Y426" i="9"/>
  <c r="G61" i="9" s="1"/>
  <c r="BA413" i="2"/>
  <c r="AP414" i="2"/>
  <c r="W364" i="9"/>
  <c r="E24" i="9" s="1"/>
  <c r="AX418" i="2"/>
  <c r="AM414" i="2"/>
  <c r="AA355" i="9"/>
  <c r="I33" i="9" s="1"/>
  <c r="DO265" i="2"/>
  <c r="DO310" i="2" s="1"/>
  <c r="W282" i="2"/>
  <c r="W297" i="2" s="1"/>
  <c r="W312" i="2" s="1"/>
  <c r="AF193" i="2"/>
  <c r="AU223" i="2" s="1"/>
  <c r="AC279" i="2"/>
  <c r="AC294" i="2" s="1"/>
  <c r="AC324" i="2" s="1"/>
  <c r="BB282" i="2"/>
  <c r="BB297" i="2" s="1"/>
  <c r="BB327" i="2" s="1"/>
  <c r="X416" i="2"/>
  <c r="AE119" i="2"/>
  <c r="AD279" i="2"/>
  <c r="AD294" i="2" s="1"/>
  <c r="AQ384" i="2"/>
  <c r="CE340" i="2"/>
  <c r="CE403" i="2"/>
  <c r="CE372" i="2"/>
  <c r="T355" i="2"/>
  <c r="C28" i="2" s="1"/>
  <c r="AB386" i="9"/>
  <c r="J50" i="9" s="1"/>
  <c r="BQ414" i="2"/>
  <c r="BD411" i="2"/>
  <c r="AB282" i="2"/>
  <c r="AB297" i="2" s="1"/>
  <c r="AB312" i="2" s="1"/>
  <c r="DO323" i="2"/>
  <c r="BV282" i="2"/>
  <c r="BV297" i="2" s="1"/>
  <c r="BV312" i="2" s="1"/>
  <c r="AN416" i="2"/>
  <c r="AE420" i="9"/>
  <c r="M67" i="9" s="1"/>
  <c r="U367" i="9"/>
  <c r="C21" i="9" s="1"/>
  <c r="AG20" i="1" s="1"/>
  <c r="AC267" i="2"/>
  <c r="AC327" i="2" s="1"/>
  <c r="BV279" i="2"/>
  <c r="BV294" i="2" s="1"/>
  <c r="BV324" i="2" s="1"/>
  <c r="Y282" i="2"/>
  <c r="Y297" i="2" s="1"/>
  <c r="Y327" i="2" s="1"/>
  <c r="AO414" i="2"/>
  <c r="CN340" i="9"/>
  <c r="T354" i="2"/>
  <c r="C27" i="2" s="1"/>
  <c r="V351" i="2"/>
  <c r="E24" i="2" s="1"/>
  <c r="E22" i="1" s="1"/>
  <c r="U388" i="9"/>
  <c r="C48" i="9" s="1"/>
  <c r="V349" i="2"/>
  <c r="E22" i="2" s="1"/>
  <c r="X364" i="9"/>
  <c r="F24" i="9" s="1"/>
  <c r="AJ23" i="1" s="1"/>
  <c r="W390" i="9"/>
  <c r="E46" i="9" s="1"/>
  <c r="CD267" i="2"/>
  <c r="CD327" i="2" s="1"/>
  <c r="BQ326" i="2"/>
  <c r="BB311" i="2"/>
  <c r="AO417" i="2"/>
  <c r="X422" i="9"/>
  <c r="F65" i="9" s="1"/>
  <c r="W350" i="2"/>
  <c r="F23" i="2" s="1"/>
  <c r="AA413" i="2"/>
  <c r="U366" i="9"/>
  <c r="C22" i="9" s="1"/>
  <c r="X386" i="9"/>
  <c r="F50" i="9" s="1"/>
  <c r="CB416" i="2"/>
  <c r="W423" i="9"/>
  <c r="E64" i="9" s="1"/>
  <c r="U423" i="9"/>
  <c r="C64" i="9" s="1"/>
  <c r="AZ326" i="2"/>
  <c r="AZ373" i="2" s="1"/>
  <c r="BU325" i="2"/>
  <c r="BU388" i="2" s="1"/>
  <c r="AU346" i="9"/>
  <c r="AA423" i="9"/>
  <c r="I64" i="9" s="1"/>
  <c r="X355" i="9"/>
  <c r="F33" i="9" s="1"/>
  <c r="Z427" i="9"/>
  <c r="H60" i="9" s="1"/>
  <c r="BJ342" i="9"/>
  <c r="AR273" i="2"/>
  <c r="AR288" i="2" s="1"/>
  <c r="AR318" i="2" s="1"/>
  <c r="BG321" i="2"/>
  <c r="Z119" i="2"/>
  <c r="BM417" i="2"/>
  <c r="BJ343" i="9"/>
  <c r="AU341" i="9"/>
  <c r="Y393" i="9"/>
  <c r="G43" i="9" s="1"/>
  <c r="BS282" i="2"/>
  <c r="BS297" i="2" s="1"/>
  <c r="BS327" i="2" s="1"/>
  <c r="AU69" i="2"/>
  <c r="DN308" i="2"/>
  <c r="DN338" i="2" s="1"/>
  <c r="AA354" i="2"/>
  <c r="J27" i="2" s="1"/>
  <c r="AP413" i="2"/>
  <c r="AA358" i="9"/>
  <c r="I30" i="9" s="1"/>
  <c r="AA352" i="2"/>
  <c r="J25" i="2" s="1"/>
  <c r="BL237" i="2"/>
  <c r="BL252" i="2" s="1"/>
  <c r="BL267" i="2" s="1"/>
  <c r="BL282" i="2" s="1"/>
  <c r="BL297" i="2" s="1"/>
  <c r="BL312" i="2" s="1"/>
  <c r="BL327" i="2" s="1"/>
  <c r="BL342" i="2" s="1"/>
  <c r="V175" i="2"/>
  <c r="V160" i="2"/>
  <c r="BE311" i="2"/>
  <c r="BE326" i="2"/>
  <c r="BQ311" i="2"/>
  <c r="T224" i="2"/>
  <c r="BM224" i="2"/>
  <c r="AX224" i="2"/>
  <c r="CB224" i="2"/>
  <c r="T209" i="2"/>
  <c r="AI224" i="2"/>
  <c r="S165" i="2"/>
  <c r="S180" i="2" s="1"/>
  <c r="S195" i="2" s="1"/>
  <c r="S210" i="2" s="1"/>
  <c r="S225" i="2" s="1"/>
  <c r="AJ150" i="2"/>
  <c r="AD227" i="2"/>
  <c r="AD242" i="2" s="1"/>
  <c r="AD257" i="2" s="1"/>
  <c r="AD272" i="2" s="1"/>
  <c r="AD287" i="2" s="1"/>
  <c r="AD302" i="2" s="1"/>
  <c r="AD317" i="2" s="1"/>
  <c r="AD332" i="2" s="1"/>
  <c r="AD348" i="2" s="1"/>
  <c r="AD364" i="2" s="1"/>
  <c r="AS212" i="2"/>
  <c r="AS227" i="2" s="1"/>
  <c r="AS242" i="2" s="1"/>
  <c r="AS257" i="2" s="1"/>
  <c r="AS272" i="2" s="1"/>
  <c r="AS287" i="2" s="1"/>
  <c r="AS302" i="2" s="1"/>
  <c r="AS317" i="2" s="1"/>
  <c r="AS332" i="2" s="1"/>
  <c r="BH212" i="2"/>
  <c r="CL212" i="2" s="1"/>
  <c r="CL227" i="2" s="1"/>
  <c r="CL242" i="2" s="1"/>
  <c r="CL257" i="2" s="1"/>
  <c r="CL272" i="2" s="1"/>
  <c r="CL287" i="2" s="1"/>
  <c r="CL302" i="2" s="1"/>
  <c r="CL317" i="2" s="1"/>
  <c r="CL332" i="2" s="1"/>
  <c r="BB326" i="2"/>
  <c r="Z105" i="2"/>
  <c r="Z135" i="2"/>
  <c r="Z136" i="2" s="1"/>
  <c r="Z60" i="2"/>
  <c r="Y119" i="2"/>
  <c r="DQ224" i="2"/>
  <c r="AE209" i="2"/>
  <c r="AT224" i="2"/>
  <c r="BI224" i="2"/>
  <c r="AE224" i="2"/>
  <c r="BX224" i="2"/>
  <c r="BO282" i="2"/>
  <c r="BO297" i="2" s="1"/>
  <c r="BO327" i="2" s="1"/>
  <c r="CF224" i="2"/>
  <c r="X209" i="2"/>
  <c r="CU239" i="2" s="1"/>
  <c r="AM224" i="2"/>
  <c r="BB224" i="2"/>
  <c r="X224" i="2"/>
  <c r="BQ224" i="2"/>
  <c r="CC224" i="2"/>
  <c r="U209" i="2"/>
  <c r="CR239" i="2" s="1"/>
  <c r="AJ224" i="2"/>
  <c r="AY224" i="2"/>
  <c r="U224" i="2"/>
  <c r="BN224" i="2"/>
  <c r="AP39" i="1"/>
  <c r="AP59" i="1" s="1"/>
  <c r="N59" i="1"/>
  <c r="AL326" i="2"/>
  <c r="AL311" i="2"/>
  <c r="BH228" i="2"/>
  <c r="BH273" i="2" s="1"/>
  <c r="BH288" i="2" s="1"/>
  <c r="BW228" i="2"/>
  <c r="BW258" i="2" s="1"/>
  <c r="DP228" i="2"/>
  <c r="DP273" i="2" s="1"/>
  <c r="DP288" i="2" s="1"/>
  <c r="AS228" i="2"/>
  <c r="AS258" i="2" s="1"/>
  <c r="AD228" i="2"/>
  <c r="AD273" i="2" s="1"/>
  <c r="AD288" i="2" s="1"/>
  <c r="AK282" i="2"/>
  <c r="AK297" i="2" s="1"/>
  <c r="AK327" i="2" s="1"/>
  <c r="AF60" i="2"/>
  <c r="AN282" i="2"/>
  <c r="AN297" i="2" s="1"/>
  <c r="AN327" i="2" s="1"/>
  <c r="AQ282" i="2"/>
  <c r="AQ297" i="2" s="1"/>
  <c r="AQ312" i="2" s="1"/>
  <c r="Z311" i="2"/>
  <c r="AM326" i="2"/>
  <c r="AM389" i="2" s="1"/>
  <c r="AA424" i="9"/>
  <c r="I63" i="9" s="1"/>
  <c r="AA387" i="9"/>
  <c r="I49" i="9" s="1"/>
  <c r="BS380" i="2"/>
  <c r="CH380" i="2" s="1"/>
  <c r="BD395" i="2"/>
  <c r="BD410" i="2" s="1"/>
  <c r="CA237" i="2"/>
  <c r="CA252" i="2" s="1"/>
  <c r="CA267" i="2" s="1"/>
  <c r="CA282" i="2" s="1"/>
  <c r="CA297" i="2" s="1"/>
  <c r="CA312" i="2" s="1"/>
  <c r="CA327" i="2" s="1"/>
  <c r="CA342" i="2" s="1"/>
  <c r="U238" i="2"/>
  <c r="U268" i="2" s="1"/>
  <c r="AJ238" i="2"/>
  <c r="AJ268" i="2" s="1"/>
  <c r="BN238" i="2"/>
  <c r="BN283" i="2" s="1"/>
  <c r="BN298" i="2" s="1"/>
  <c r="CC238" i="2"/>
  <c r="CC268" i="2" s="1"/>
  <c r="AY238" i="2"/>
  <c r="AY283" i="2" s="1"/>
  <c r="AY298" i="2" s="1"/>
  <c r="BT364" i="2"/>
  <c r="BE380" i="2"/>
  <c r="AW417" i="2"/>
  <c r="BL402" i="2"/>
  <c r="BL417" i="2" s="1"/>
  <c r="AZ340" i="2"/>
  <c r="AZ372" i="2"/>
  <c r="AZ403" i="2"/>
  <c r="AZ388" i="2"/>
  <c r="AE90" i="2"/>
  <c r="AE150" i="2"/>
  <c r="AE195" i="2"/>
  <c r="AR321" i="2"/>
  <c r="AR306" i="2"/>
  <c r="S239" i="2"/>
  <c r="S254" i="2" s="1"/>
  <c r="S269" i="2" s="1"/>
  <c r="S284" i="2" s="1"/>
  <c r="S299" i="2" s="1"/>
  <c r="S314" i="2" s="1"/>
  <c r="S329" i="2" s="1"/>
  <c r="S344" i="2" s="1"/>
  <c r="S360" i="2" s="1"/>
  <c r="S376" i="2" s="1"/>
  <c r="AH224" i="2"/>
  <c r="AH239" i="2" s="1"/>
  <c r="AH254" i="2" s="1"/>
  <c r="AH269" i="2" s="1"/>
  <c r="AH284" i="2" s="1"/>
  <c r="AH299" i="2" s="1"/>
  <c r="AH314" i="2" s="1"/>
  <c r="AH329" i="2" s="1"/>
  <c r="AH344" i="2" s="1"/>
  <c r="AW224" i="2"/>
  <c r="Y209" i="2"/>
  <c r="CV239" i="2" s="1"/>
  <c r="AN224" i="2"/>
  <c r="BR224" i="2"/>
  <c r="Y224" i="2"/>
  <c r="BC224" i="2"/>
  <c r="Y60" i="2"/>
  <c r="Y105" i="2"/>
  <c r="Y135" i="2"/>
  <c r="AB318" i="2"/>
  <c r="AB303" i="2"/>
  <c r="DO224" i="2"/>
  <c r="AC209" i="2"/>
  <c r="AR224" i="2"/>
  <c r="BG224" i="2"/>
  <c r="AC224" i="2"/>
  <c r="BV224" i="2"/>
  <c r="DN282" i="2"/>
  <c r="DN297" i="2" s="1"/>
  <c r="DN327" i="2" s="1"/>
  <c r="T282" i="2"/>
  <c r="T297" i="2" s="1"/>
  <c r="T312" i="2" s="1"/>
  <c r="AR277" i="2"/>
  <c r="AR292" i="2" s="1"/>
  <c r="AR322" i="2" s="1"/>
  <c r="AQ308" i="2"/>
  <c r="AQ386" i="2" s="1"/>
  <c r="DN238" i="2"/>
  <c r="DN283" i="2" s="1"/>
  <c r="DN298" i="2" s="1"/>
  <c r="AQ238" i="2"/>
  <c r="AQ268" i="2" s="1"/>
  <c r="BU238" i="2"/>
  <c r="BU283" i="2" s="1"/>
  <c r="BU298" i="2" s="1"/>
  <c r="AB238" i="2"/>
  <c r="AB283" i="2" s="1"/>
  <c r="AB298" i="2" s="1"/>
  <c r="BF238" i="2"/>
  <c r="BF283" i="2" s="1"/>
  <c r="BF298" i="2" s="1"/>
  <c r="BG279" i="2"/>
  <c r="BG294" i="2" s="1"/>
  <c r="BG324" i="2" s="1"/>
  <c r="BU282" i="2"/>
  <c r="BU297" i="2" s="1"/>
  <c r="BU327" i="2" s="1"/>
  <c r="W90" i="2"/>
  <c r="W195" i="2"/>
  <c r="W150" i="2"/>
  <c r="AC90" i="2"/>
  <c r="AC150" i="2"/>
  <c r="AC195" i="2"/>
  <c r="T119" i="2"/>
  <c r="X388" i="9"/>
  <c r="F48" i="9" s="1"/>
  <c r="BA416" i="2"/>
  <c r="AE422" i="9"/>
  <c r="M65" i="9" s="1"/>
  <c r="AB391" i="9"/>
  <c r="J45" i="9" s="1"/>
  <c r="X420" i="9"/>
  <c r="F67" i="9" s="1"/>
  <c r="W424" i="9"/>
  <c r="E63" i="9" s="1"/>
  <c r="AC421" i="9"/>
  <c r="K66" i="9" s="1"/>
  <c r="V395" i="9"/>
  <c r="D41" i="9" s="1"/>
  <c r="V429" i="9"/>
  <c r="D58" i="9" s="1"/>
  <c r="AA390" i="9"/>
  <c r="I46" i="9" s="1"/>
  <c r="Z424" i="9"/>
  <c r="H63" i="9" s="1"/>
  <c r="Z352" i="2"/>
  <c r="I25" i="2" s="1"/>
  <c r="BV212" i="2"/>
  <c r="CZ212" i="2" s="1"/>
  <c r="CZ227" i="2" s="1"/>
  <c r="CZ242" i="2" s="1"/>
  <c r="CZ257" i="2" s="1"/>
  <c r="CZ272" i="2" s="1"/>
  <c r="CZ287" i="2" s="1"/>
  <c r="CZ302" i="2" s="1"/>
  <c r="CZ317" i="2" s="1"/>
  <c r="CZ332" i="2" s="1"/>
  <c r="BG227" i="2"/>
  <c r="BG242" i="2" s="1"/>
  <c r="BG257" i="2" s="1"/>
  <c r="BG272" i="2" s="1"/>
  <c r="BG287" i="2" s="1"/>
  <c r="BG302" i="2" s="1"/>
  <c r="BG317" i="2" s="1"/>
  <c r="BG332" i="2" s="1"/>
  <c r="CA402" i="2"/>
  <c r="CA417" i="2" s="1"/>
  <c r="BL388" i="2"/>
  <c r="CA388" i="2" s="1"/>
  <c r="CP388" i="2" s="1"/>
  <c r="AW403" i="2"/>
  <c r="O19" i="1"/>
  <c r="O39" i="1" s="1"/>
  <c r="O80" i="1" s="1"/>
  <c r="O100" i="1" s="1"/>
  <c r="O37" i="2"/>
  <c r="AF116" i="2"/>
  <c r="AB389" i="2"/>
  <c r="AB373" i="2"/>
  <c r="AB404" i="2"/>
  <c r="AB341" i="2"/>
  <c r="BU384" i="2"/>
  <c r="AD236" i="2"/>
  <c r="AD266" i="2" s="1"/>
  <c r="BW236" i="2"/>
  <c r="BW281" i="2" s="1"/>
  <c r="BW296" i="2" s="1"/>
  <c r="AS236" i="2"/>
  <c r="AS266" i="2" s="1"/>
  <c r="DP236" i="2"/>
  <c r="DP266" i="2" s="1"/>
  <c r="BH236" i="2"/>
  <c r="BH266" i="2" s="1"/>
  <c r="AL267" i="2"/>
  <c r="X135" i="2"/>
  <c r="X60" i="2"/>
  <c r="X105" i="2"/>
  <c r="AU73" i="2"/>
  <c r="AF189" i="2"/>
  <c r="DM311" i="2"/>
  <c r="AR265" i="2"/>
  <c r="AA90" i="2"/>
  <c r="AA195" i="2"/>
  <c r="AA150" i="2"/>
  <c r="AF115" i="2"/>
  <c r="AF187" i="2"/>
  <c r="BO238" i="2"/>
  <c r="BO268" i="2" s="1"/>
  <c r="AK238" i="2"/>
  <c r="AK268" i="2" s="1"/>
  <c r="V238" i="2"/>
  <c r="V268" i="2" s="1"/>
  <c r="AZ238" i="2"/>
  <c r="AZ268" i="2" s="1"/>
  <c r="CD238" i="2"/>
  <c r="CD268" i="2" s="1"/>
  <c r="DW380" i="2"/>
  <c r="AI267" i="2"/>
  <c r="AR75" i="2"/>
  <c r="AU64" i="2"/>
  <c r="BP326" i="2"/>
  <c r="BP311" i="2"/>
  <c r="AJ267" i="2"/>
  <c r="Y357" i="9"/>
  <c r="G31" i="9" s="1"/>
  <c r="AC424" i="9"/>
  <c r="K63" i="9" s="1"/>
  <c r="V267" i="2"/>
  <c r="CF340" i="2"/>
  <c r="CF403" i="2"/>
  <c r="CF372" i="2"/>
  <c r="AU72" i="2"/>
  <c r="DN341" i="2"/>
  <c r="DN389" i="2"/>
  <c r="AC380" i="2"/>
  <c r="AC395" i="2" s="1"/>
  <c r="AC410" i="2" s="1"/>
  <c r="AC426" i="2" s="1"/>
  <c r="AC442" i="2" s="1"/>
  <c r="AR364" i="2"/>
  <c r="AF188" i="2"/>
  <c r="BX219" i="2"/>
  <c r="AE219" i="2"/>
  <c r="AE204" i="2"/>
  <c r="BI219" i="2"/>
  <c r="DQ219" i="2"/>
  <c r="AT219" i="2"/>
  <c r="AW122" i="2"/>
  <c r="AF137" i="2"/>
  <c r="AU70" i="2"/>
  <c r="BF323" i="2"/>
  <c r="BF308" i="2"/>
  <c r="AZ282" i="2"/>
  <c r="AZ297" i="2" s="1"/>
  <c r="AZ327" i="2" s="1"/>
  <c r="V388" i="2"/>
  <c r="V372" i="2"/>
  <c r="V340" i="2"/>
  <c r="V403" i="2"/>
  <c r="BU336" i="2"/>
  <c r="BU368" i="2"/>
  <c r="BU399" i="2"/>
  <c r="W135" i="2"/>
  <c r="W136" i="2" s="1"/>
  <c r="W60" i="2"/>
  <c r="W105" i="2"/>
  <c r="CA223" i="2"/>
  <c r="DE223" i="2" s="1"/>
  <c r="DE238" i="2" s="1"/>
  <c r="DE253" i="2" s="1"/>
  <c r="DE268" i="2" s="1"/>
  <c r="DE283" i="2" s="1"/>
  <c r="DE298" i="2" s="1"/>
  <c r="DE313" i="2" s="1"/>
  <c r="DE328" i="2" s="1"/>
  <c r="DE343" i="2" s="1"/>
  <c r="BL223" i="2"/>
  <c r="CP223" i="2" s="1"/>
  <c r="CP238" i="2" s="1"/>
  <c r="CP253" i="2" s="1"/>
  <c r="CP268" i="2" s="1"/>
  <c r="CP283" i="2" s="1"/>
  <c r="CP298" i="2" s="1"/>
  <c r="CP313" i="2" s="1"/>
  <c r="CP328" i="2" s="1"/>
  <c r="CP343" i="2" s="1"/>
  <c r="AW238" i="2"/>
  <c r="AW253" i="2" s="1"/>
  <c r="AW268" i="2" s="1"/>
  <c r="AW283" i="2" s="1"/>
  <c r="AW298" i="2" s="1"/>
  <c r="AW313" i="2" s="1"/>
  <c r="AW328" i="2" s="1"/>
  <c r="AW343" i="2" s="1"/>
  <c r="AR281" i="2"/>
  <c r="AR296" i="2" s="1"/>
  <c r="AR326" i="2" s="1"/>
  <c r="DO238" i="2"/>
  <c r="DO268" i="2" s="1"/>
  <c r="AR238" i="2"/>
  <c r="AR283" i="2" s="1"/>
  <c r="AR298" i="2" s="1"/>
  <c r="BV238" i="2"/>
  <c r="BV283" i="2" s="1"/>
  <c r="BV298" i="2" s="1"/>
  <c r="AC238" i="2"/>
  <c r="AC268" i="2" s="1"/>
  <c r="BG238" i="2"/>
  <c r="BG268" i="2" s="1"/>
  <c r="AV137" i="2"/>
  <c r="AE152" i="2"/>
  <c r="AE167" i="2" s="1"/>
  <c r="AE182" i="2" s="1"/>
  <c r="AE197" i="2" s="1"/>
  <c r="AE212" i="2" s="1"/>
  <c r="DP235" i="2"/>
  <c r="DP265" i="2" s="1"/>
  <c r="AD235" i="2"/>
  <c r="AD265" i="2" s="1"/>
  <c r="AS235" i="2"/>
  <c r="AS265" i="2" s="1"/>
  <c r="BH235" i="2"/>
  <c r="BH280" i="2" s="1"/>
  <c r="BH295" i="2" s="1"/>
  <c r="BW235" i="2"/>
  <c r="BW280" i="2" s="1"/>
  <c r="BW295" i="2" s="1"/>
  <c r="AB90" i="2"/>
  <c r="AB150" i="2"/>
  <c r="AB151" i="2" s="1"/>
  <c r="AB195" i="2"/>
  <c r="AA119" i="2"/>
  <c r="Z267" i="2"/>
  <c r="CD388" i="2"/>
  <c r="CD340" i="2"/>
  <c r="CD372" i="2"/>
  <c r="CD403" i="2"/>
  <c r="BB238" i="2"/>
  <c r="BB283" i="2" s="1"/>
  <c r="BB298" i="2" s="1"/>
  <c r="CF238" i="2"/>
  <c r="CF268" i="2" s="1"/>
  <c r="AM238" i="2"/>
  <c r="AM268" i="2" s="1"/>
  <c r="BQ238" i="2"/>
  <c r="BQ283" i="2" s="1"/>
  <c r="BQ298" i="2" s="1"/>
  <c r="X238" i="2"/>
  <c r="X268" i="2" s="1"/>
  <c r="BU404" i="2"/>
  <c r="AD423" i="9"/>
  <c r="L64" i="9" s="1"/>
  <c r="BP417" i="2"/>
  <c r="AA389" i="9"/>
  <c r="I47" i="9" s="1"/>
  <c r="Y353" i="2"/>
  <c r="H26" i="2" s="1"/>
  <c r="AY417" i="2"/>
  <c r="AE386" i="9"/>
  <c r="M50" i="9" s="1"/>
  <c r="AB360" i="9"/>
  <c r="J28" i="9" s="1"/>
  <c r="AN27" i="1" s="1"/>
  <c r="Y422" i="9"/>
  <c r="G65" i="9" s="1"/>
  <c r="BJ340" i="9"/>
  <c r="AA391" i="9"/>
  <c r="I45" i="9" s="1"/>
  <c r="X359" i="9"/>
  <c r="F29" i="9" s="1"/>
  <c r="CF414" i="2"/>
  <c r="Y362" i="9"/>
  <c r="G26" i="9" s="1"/>
  <c r="X395" i="9"/>
  <c r="F41" i="9" s="1"/>
  <c r="W416" i="2"/>
  <c r="CF388" i="2"/>
  <c r="BU318" i="2"/>
  <c r="AF118" i="2"/>
  <c r="AX267" i="2"/>
  <c r="AK224" i="2"/>
  <c r="AZ224" i="2"/>
  <c r="V224" i="2"/>
  <c r="CD224" i="2"/>
  <c r="V209" i="2"/>
  <c r="CS239" i="2" s="1"/>
  <c r="BO224" i="2"/>
  <c r="BQ340" i="2"/>
  <c r="BQ403" i="2"/>
  <c r="BQ372" i="2"/>
  <c r="U282" i="2"/>
  <c r="U297" i="2" s="1"/>
  <c r="U312" i="2" s="1"/>
  <c r="DN373" i="2"/>
  <c r="DO277" i="2"/>
  <c r="DO292" i="2" s="1"/>
  <c r="DO307" i="2" s="1"/>
  <c r="AE135" i="2"/>
  <c r="AE136" i="2" s="1"/>
  <c r="AE60" i="2"/>
  <c r="AE105" i="2"/>
  <c r="V60" i="2"/>
  <c r="V105" i="2"/>
  <c r="V135" i="2"/>
  <c r="BG265" i="2"/>
  <c r="EI384" i="2"/>
  <c r="EI399" i="2" s="1"/>
  <c r="EI414" i="2" s="1"/>
  <c r="DT399" i="2"/>
  <c r="DT414" i="2" s="1"/>
  <c r="BP267" i="2"/>
  <c r="Y90" i="2"/>
  <c r="Y150" i="2"/>
  <c r="Y195" i="2"/>
  <c r="AU71" i="2"/>
  <c r="AO282" i="2"/>
  <c r="AO297" i="2" s="1"/>
  <c r="AO312" i="2" s="1"/>
  <c r="DM238" i="2"/>
  <c r="DM283" i="2" s="1"/>
  <c r="DM298" i="2" s="1"/>
  <c r="AA238" i="2"/>
  <c r="AA283" i="2" s="1"/>
  <c r="AA298" i="2" s="1"/>
  <c r="AP238" i="2"/>
  <c r="AP283" i="2" s="1"/>
  <c r="AP298" i="2" s="1"/>
  <c r="BT238" i="2"/>
  <c r="BT268" i="2" s="1"/>
  <c r="BE238" i="2"/>
  <c r="BE268" i="2" s="1"/>
  <c r="AF190" i="2"/>
  <c r="AF90" i="2"/>
  <c r="AF120" i="2" s="1"/>
  <c r="AW374" i="2"/>
  <c r="AH390" i="2"/>
  <c r="AH405" i="2" s="1"/>
  <c r="AH420" i="2" s="1"/>
  <c r="DV395" i="2"/>
  <c r="DV410" i="2" s="1"/>
  <c r="EK380" i="2"/>
  <c r="EK395" i="2" s="1"/>
  <c r="EK410" i="2" s="1"/>
  <c r="AF195" i="2"/>
  <c r="AO224" i="2"/>
  <c r="BD224" i="2"/>
  <c r="Z224" i="2"/>
  <c r="BS224" i="2"/>
  <c r="Z209" i="2"/>
  <c r="CW239" i="2" s="1"/>
  <c r="AP311" i="2"/>
  <c r="AP389" i="2" s="1"/>
  <c r="BU373" i="2"/>
  <c r="AD358" i="9"/>
  <c r="L30" i="9" s="1"/>
  <c r="AP29" i="1" s="1"/>
  <c r="W389" i="9"/>
  <c r="E47" i="9" s="1"/>
  <c r="W430" i="9"/>
  <c r="E57" i="9" s="1"/>
  <c r="W387" i="9"/>
  <c r="E49" i="9" s="1"/>
  <c r="Y388" i="9"/>
  <c r="G48" i="9" s="1"/>
  <c r="U389" i="9"/>
  <c r="C47" i="9" s="1"/>
  <c r="V360" i="9"/>
  <c r="D28" i="9" s="1"/>
  <c r="AF343" i="9"/>
  <c r="AB387" i="9"/>
  <c r="J49" i="9" s="1"/>
  <c r="V364" i="9"/>
  <c r="D24" i="9" s="1"/>
  <c r="X429" i="9"/>
  <c r="F58" i="9" s="1"/>
  <c r="BU224" i="2"/>
  <c r="BF224" i="2"/>
  <c r="DN224" i="2"/>
  <c r="AB209" i="2"/>
  <c r="CY239" i="2" s="1"/>
  <c r="AQ224" i="2"/>
  <c r="AB224" i="2"/>
  <c r="BV321" i="2"/>
  <c r="BV306" i="2"/>
  <c r="AF192" i="2"/>
  <c r="AG134" i="2"/>
  <c r="AX326" i="2"/>
  <c r="AX311" i="2"/>
  <c r="AM388" i="2"/>
  <c r="AM340" i="2"/>
  <c r="AM372" i="2"/>
  <c r="AM403" i="2"/>
  <c r="AI326" i="2"/>
  <c r="AI311" i="2"/>
  <c r="AU68" i="2"/>
  <c r="BQ388" i="2"/>
  <c r="BC238" i="2"/>
  <c r="BC268" i="2" s="1"/>
  <c r="AN238" i="2"/>
  <c r="AN283" i="2" s="1"/>
  <c r="AN298" i="2" s="1"/>
  <c r="BR238" i="2"/>
  <c r="BR283" i="2" s="1"/>
  <c r="BR298" i="2" s="1"/>
  <c r="Y238" i="2"/>
  <c r="Y268" i="2" s="1"/>
  <c r="BF336" i="2"/>
  <c r="BF399" i="2"/>
  <c r="BF368" i="2"/>
  <c r="CB267" i="2"/>
  <c r="AB119" i="2"/>
  <c r="AC277" i="2"/>
  <c r="AC292" i="2" s="1"/>
  <c r="AC322" i="2" s="1"/>
  <c r="AD60" i="2"/>
  <c r="AD105" i="2"/>
  <c r="AD135" i="2"/>
  <c r="AD136" i="2" s="1"/>
  <c r="U135" i="2"/>
  <c r="U136" i="2" s="1"/>
  <c r="U60" i="2"/>
  <c r="U105" i="2"/>
  <c r="BF364" i="2"/>
  <c r="AQ380" i="2"/>
  <c r="AQ395" i="2" s="1"/>
  <c r="AQ410" i="2" s="1"/>
  <c r="AH375" i="2"/>
  <c r="S391" i="2"/>
  <c r="S406" i="2" s="1"/>
  <c r="S421" i="2" s="1"/>
  <c r="S437" i="2" s="1"/>
  <c r="S453" i="2" s="1"/>
  <c r="T326" i="2"/>
  <c r="T311" i="2"/>
  <c r="CF395" i="2"/>
  <c r="BV277" i="2"/>
  <c r="BV292" i="2" s="1"/>
  <c r="BV322" i="2" s="1"/>
  <c r="AF183" i="2"/>
  <c r="AU75" i="2"/>
  <c r="BU227" i="2"/>
  <c r="AW389" i="2"/>
  <c r="BL373" i="2"/>
  <c r="CA373" i="2" s="1"/>
  <c r="BC282" i="2"/>
  <c r="BC297" i="2" s="1"/>
  <c r="BC327" i="2" s="1"/>
  <c r="AF135" i="2"/>
  <c r="DN404" i="2"/>
  <c r="BU341" i="2"/>
  <c r="AE388" i="9"/>
  <c r="M48" i="9" s="1"/>
  <c r="DC347" i="9"/>
  <c r="AF146" i="9" s="1"/>
  <c r="X353" i="2"/>
  <c r="G26" i="2" s="1"/>
  <c r="G24" i="1" s="1"/>
  <c r="AP416" i="2"/>
  <c r="BY340" i="9"/>
  <c r="U395" i="9"/>
  <c r="C41" i="9" s="1"/>
  <c r="W396" i="9"/>
  <c r="E40" i="9" s="1"/>
  <c r="W358" i="9"/>
  <c r="E30" i="9" s="1"/>
  <c r="DM416" i="2"/>
  <c r="AC388" i="9"/>
  <c r="K48" i="9" s="1"/>
  <c r="W356" i="9"/>
  <c r="E32" i="9" s="1"/>
  <c r="V391" i="9"/>
  <c r="D45" i="9" s="1"/>
  <c r="AB356" i="9"/>
  <c r="J32" i="9" s="1"/>
  <c r="V393" i="9"/>
  <c r="D43" i="9" s="1"/>
  <c r="W395" i="9"/>
  <c r="E41" i="9" s="1"/>
  <c r="V355" i="9"/>
  <c r="D33" i="9" s="1"/>
  <c r="X414" i="2"/>
  <c r="X394" i="9"/>
  <c r="F42" i="9" s="1"/>
  <c r="BF318" i="2"/>
  <c r="BF303" i="2"/>
  <c r="BG277" i="2"/>
  <c r="BG292" i="2" s="1"/>
  <c r="BG322" i="2" s="1"/>
  <c r="AD90" i="2"/>
  <c r="AD195" i="2"/>
  <c r="AD150" i="2"/>
  <c r="AD151" i="2" s="1"/>
  <c r="AF117" i="2"/>
  <c r="BO340" i="2"/>
  <c r="BO372" i="2"/>
  <c r="BO403" i="2"/>
  <c r="U90" i="2"/>
  <c r="U195" i="2"/>
  <c r="U150" i="2"/>
  <c r="AA224" i="2"/>
  <c r="DM224" i="2"/>
  <c r="AA209" i="2"/>
  <c r="CX239" i="2" s="1"/>
  <c r="AP224" i="2"/>
  <c r="BT224" i="2"/>
  <c r="BE224" i="2"/>
  <c r="AE214" i="2"/>
  <c r="AE199" i="2"/>
  <c r="DQ214" i="2"/>
  <c r="AT214" i="2"/>
  <c r="BX214" i="2"/>
  <c r="BI214" i="2"/>
  <c r="AT75" i="2"/>
  <c r="BF384" i="2"/>
  <c r="BG282" i="2"/>
  <c r="BG297" i="2" s="1"/>
  <c r="BG327" i="2" s="1"/>
  <c r="BD267" i="2"/>
  <c r="BF341" i="2"/>
  <c r="BF373" i="2"/>
  <c r="BF404" i="2"/>
  <c r="BF389" i="2"/>
  <c r="DT385" i="2"/>
  <c r="AC105" i="2"/>
  <c r="AC60" i="2"/>
  <c r="AC135" i="2"/>
  <c r="AC136" i="2" s="1"/>
  <c r="AA60" i="2"/>
  <c r="AA105" i="2"/>
  <c r="AA135" i="2"/>
  <c r="AU67" i="2"/>
  <c r="BA326" i="2"/>
  <c r="BA311" i="2"/>
  <c r="CF282" i="2"/>
  <c r="CF297" i="2" s="1"/>
  <c r="CF327" i="2" s="1"/>
  <c r="BG258" i="2"/>
  <c r="AD52" i="1"/>
  <c r="AD72" i="1" s="1"/>
  <c r="B72" i="1"/>
  <c r="BH261" i="2"/>
  <c r="BV281" i="2"/>
  <c r="BV296" i="2" s="1"/>
  <c r="BV326" i="2" s="1"/>
  <c r="AF108" i="2"/>
  <c r="DN212" i="2"/>
  <c r="DN227" i="2" s="1"/>
  <c r="DN242" i="2" s="1"/>
  <c r="DN257" i="2" s="1"/>
  <c r="DN272" i="2" s="1"/>
  <c r="DN287" i="2" s="1"/>
  <c r="DN302" i="2" s="1"/>
  <c r="DN317" i="2" s="1"/>
  <c r="DN332" i="2" s="1"/>
  <c r="X326" i="2"/>
  <c r="X311" i="2"/>
  <c r="BH279" i="2"/>
  <c r="BH294" i="2" s="1"/>
  <c r="AF150" i="2"/>
  <c r="DO282" i="2"/>
  <c r="DO297" i="2" s="1"/>
  <c r="DO327" i="2" s="1"/>
  <c r="AX416" i="2"/>
  <c r="EV350" i="9"/>
  <c r="DC342" i="9"/>
  <c r="AF141" i="9" s="1"/>
  <c r="AF340" i="9"/>
  <c r="AC422" i="9"/>
  <c r="K65" i="9" s="1"/>
  <c r="W426" i="9"/>
  <c r="E61" i="9" s="1"/>
  <c r="AA425" i="9"/>
  <c r="I62" i="9" s="1"/>
  <c r="W386" i="9"/>
  <c r="E50" i="9" s="1"/>
  <c r="V421" i="9"/>
  <c r="D66" i="9" s="1"/>
  <c r="AB421" i="9"/>
  <c r="J66" i="9" s="1"/>
  <c r="Z350" i="2"/>
  <c r="V424" i="9"/>
  <c r="D63" i="9" s="1"/>
  <c r="W417" i="2"/>
  <c r="BO411" i="2"/>
  <c r="U391" i="9"/>
  <c r="C45" i="9" s="1"/>
  <c r="X90" i="2"/>
  <c r="X195" i="2"/>
  <c r="X150" i="2"/>
  <c r="BI218" i="2"/>
  <c r="DQ218" i="2"/>
  <c r="AE218" i="2"/>
  <c r="BX218" i="2"/>
  <c r="AT218" i="2"/>
  <c r="AE203" i="2"/>
  <c r="DO306" i="2"/>
  <c r="DO321" i="2"/>
  <c r="BF339" i="2"/>
  <c r="V90" i="2"/>
  <c r="V195" i="2"/>
  <c r="V150" i="2"/>
  <c r="BA224" i="2"/>
  <c r="W224" i="2"/>
  <c r="BP224" i="2"/>
  <c r="CE224" i="2"/>
  <c r="W209" i="2"/>
  <c r="CT239" i="2" s="1"/>
  <c r="AL224" i="2"/>
  <c r="AG149" i="2"/>
  <c r="T90" i="2"/>
  <c r="T150" i="2"/>
  <c r="T195" i="2"/>
  <c r="AB336" i="2"/>
  <c r="AB368" i="2"/>
  <c r="AB399" i="2"/>
  <c r="AX238" i="2"/>
  <c r="AX268" i="2" s="1"/>
  <c r="CB238" i="2"/>
  <c r="CB268" i="2" s="1"/>
  <c r="AI238" i="2"/>
  <c r="AI268" i="2" s="1"/>
  <c r="BM238" i="2"/>
  <c r="BM268" i="2" s="1"/>
  <c r="T238" i="2"/>
  <c r="T283" i="2" s="1"/>
  <c r="T298" i="2" s="1"/>
  <c r="AB105" i="2"/>
  <c r="AB60" i="2"/>
  <c r="AB135" i="2"/>
  <c r="T135" i="2"/>
  <c r="T105" i="2"/>
  <c r="T60" i="2"/>
  <c r="Z90" i="2"/>
  <c r="Z195" i="2"/>
  <c r="Z150" i="2"/>
  <c r="AU63" i="2"/>
  <c r="AR282" i="2"/>
  <c r="AR297" i="2" s="1"/>
  <c r="AR327" i="2" s="1"/>
  <c r="BG306" i="2"/>
  <c r="AE202" i="2"/>
  <c r="BI217" i="2"/>
  <c r="DQ217" i="2"/>
  <c r="AE217" i="2"/>
  <c r="AT217" i="2"/>
  <c r="BX217" i="2"/>
  <c r="BW224" i="2"/>
  <c r="BH224" i="2"/>
  <c r="AD224" i="2"/>
  <c r="DP224" i="2"/>
  <c r="AD209" i="2"/>
  <c r="AS224" i="2"/>
  <c r="CE311" i="2"/>
  <c r="CE326" i="2"/>
  <c r="CC267" i="2"/>
  <c r="BR395" i="2"/>
  <c r="BR410" i="2" s="1"/>
  <c r="AQ336" i="2"/>
  <c r="AQ399" i="2"/>
  <c r="AQ368" i="2"/>
  <c r="CE238" i="2"/>
  <c r="CE268" i="2" s="1"/>
  <c r="AL238" i="2"/>
  <c r="AL268" i="2" s="1"/>
  <c r="BP238" i="2"/>
  <c r="BP283" i="2" s="1"/>
  <c r="BP298" i="2" s="1"/>
  <c r="BA238" i="2"/>
  <c r="BA268" i="2" s="1"/>
  <c r="W238" i="2"/>
  <c r="W268" i="2" s="1"/>
  <c r="AU65" i="2"/>
  <c r="BG266" i="2"/>
  <c r="BS238" i="2"/>
  <c r="BS283" i="2" s="1"/>
  <c r="BS298" i="2" s="1"/>
  <c r="AO238" i="2"/>
  <c r="AO283" i="2" s="1"/>
  <c r="AO298" i="2" s="1"/>
  <c r="Z238" i="2"/>
  <c r="Z268" i="2" s="1"/>
  <c r="BD238" i="2"/>
  <c r="BD268" i="2" s="1"/>
  <c r="AB170" i="9"/>
  <c r="AB155" i="9"/>
  <c r="Y361" i="9"/>
  <c r="G27" i="9" s="1"/>
  <c r="AK26" i="1" s="1"/>
  <c r="W359" i="9"/>
  <c r="E29" i="9" s="1"/>
  <c r="AA157" i="9"/>
  <c r="AA172" i="9"/>
  <c r="BQ411" i="2"/>
  <c r="DR348" i="9"/>
  <c r="U177" i="9"/>
  <c r="U162" i="9"/>
  <c r="DR343" i="9"/>
  <c r="AA361" i="9"/>
  <c r="I27" i="9" s="1"/>
  <c r="X155" i="9"/>
  <c r="X170" i="9"/>
  <c r="V390" i="9"/>
  <c r="D46" i="9" s="1"/>
  <c r="DR341" i="9"/>
  <c r="Y172" i="2"/>
  <c r="Y157" i="2"/>
  <c r="Z389" i="9"/>
  <c r="H47" i="9" s="1"/>
  <c r="AY415" i="2"/>
  <c r="AE387" i="9"/>
  <c r="M49" i="9" s="1"/>
  <c r="Y390" i="9"/>
  <c r="G46" i="9" s="1"/>
  <c r="AU343" i="9"/>
  <c r="W428" i="9"/>
  <c r="E59" i="9" s="1"/>
  <c r="T353" i="2"/>
  <c r="EG350" i="9"/>
  <c r="BA417" i="2"/>
  <c r="W170" i="2"/>
  <c r="W155" i="2"/>
  <c r="AL412" i="2"/>
  <c r="AB154" i="9"/>
  <c r="AB169" i="9"/>
  <c r="W362" i="9"/>
  <c r="E26" i="9" s="1"/>
  <c r="AI25" i="1" s="1"/>
  <c r="DC345" i="9"/>
  <c r="AF144" i="9" s="1"/>
  <c r="W173" i="2"/>
  <c r="W158" i="2"/>
  <c r="Y358" i="9"/>
  <c r="G30" i="9" s="1"/>
  <c r="Y427" i="9"/>
  <c r="G60" i="9" s="1"/>
  <c r="V168" i="2"/>
  <c r="V153" i="2"/>
  <c r="CC415" i="2"/>
  <c r="AB153" i="9"/>
  <c r="AB168" i="9"/>
  <c r="BT414" i="2"/>
  <c r="BJ341" i="9"/>
  <c r="W176" i="9"/>
  <c r="W161" i="9"/>
  <c r="DC346" i="9"/>
  <c r="AF145" i="9" s="1"/>
  <c r="Y424" i="9"/>
  <c r="G63" i="9" s="1"/>
  <c r="V154" i="9"/>
  <c r="V169" i="9"/>
  <c r="W363" i="9"/>
  <c r="E25" i="9" s="1"/>
  <c r="AF178" i="9"/>
  <c r="AF163" i="9"/>
  <c r="U142" i="9"/>
  <c r="DC343" i="9"/>
  <c r="AF142" i="9" s="1"/>
  <c r="V426" i="9"/>
  <c r="D61" i="9" s="1"/>
  <c r="BY341" i="9"/>
  <c r="V365" i="9"/>
  <c r="D23" i="9" s="1"/>
  <c r="AA359" i="9"/>
  <c r="I29" i="9" s="1"/>
  <c r="AC356" i="9"/>
  <c r="K32" i="9" s="1"/>
  <c r="W169" i="2"/>
  <c r="W154" i="2"/>
  <c r="W425" i="9"/>
  <c r="E62" i="9" s="1"/>
  <c r="CB413" i="2"/>
  <c r="T168" i="2"/>
  <c r="T153" i="2"/>
  <c r="BE416" i="2"/>
  <c r="AC357" i="9"/>
  <c r="K31" i="9" s="1"/>
  <c r="Y359" i="9"/>
  <c r="G29" i="9" s="1"/>
  <c r="AK28" i="1" s="1"/>
  <c r="W394" i="9"/>
  <c r="E42" i="9" s="1"/>
  <c r="T158" i="2"/>
  <c r="T173" i="2"/>
  <c r="BP415" i="2"/>
  <c r="Y354" i="2"/>
  <c r="V392" i="9"/>
  <c r="D44" i="9" s="1"/>
  <c r="V363" i="9"/>
  <c r="D25" i="9" s="1"/>
  <c r="W391" i="9"/>
  <c r="E45" i="9" s="1"/>
  <c r="AA175" i="2"/>
  <c r="AA160" i="2"/>
  <c r="AL416" i="2"/>
  <c r="W413" i="2"/>
  <c r="W354" i="2"/>
  <c r="Y173" i="9"/>
  <c r="Y158" i="9"/>
  <c r="X352" i="2"/>
  <c r="AA173" i="9"/>
  <c r="AA158" i="9"/>
  <c r="U140" i="9"/>
  <c r="DC340" i="9"/>
  <c r="V356" i="9"/>
  <c r="D32" i="9" s="1"/>
  <c r="AH31" i="1" s="1"/>
  <c r="Y360" i="9"/>
  <c r="G28" i="9" s="1"/>
  <c r="X357" i="9"/>
  <c r="F31" i="9" s="1"/>
  <c r="U429" i="9"/>
  <c r="V361" i="9"/>
  <c r="D27" i="9" s="1"/>
  <c r="AH26" i="1" s="1"/>
  <c r="Z391" i="9"/>
  <c r="H45" i="9" s="1"/>
  <c r="U357" i="9"/>
  <c r="W360" i="9"/>
  <c r="E28" i="9" s="1"/>
  <c r="AI27" i="1" s="1"/>
  <c r="AI415" i="2"/>
  <c r="U360" i="9"/>
  <c r="Z359" i="9"/>
  <c r="H29" i="9" s="1"/>
  <c r="CD415" i="2"/>
  <c r="BJ346" i="9"/>
  <c r="Y157" i="9"/>
  <c r="Y172" i="9"/>
  <c r="BM416" i="2"/>
  <c r="AA173" i="2"/>
  <c r="AA158" i="2"/>
  <c r="T172" i="2"/>
  <c r="T157" i="2"/>
  <c r="U156" i="9"/>
  <c r="DR342" i="9"/>
  <c r="U171" i="9"/>
  <c r="X415" i="2"/>
  <c r="AU344" i="9"/>
  <c r="Z425" i="9"/>
  <c r="H62" i="9" s="1"/>
  <c r="U358" i="9"/>
  <c r="AF341" i="9"/>
  <c r="V387" i="9"/>
  <c r="D49" i="9" s="1"/>
  <c r="CB417" i="2"/>
  <c r="CB415" i="2"/>
  <c r="W420" i="9"/>
  <c r="BS411" i="2"/>
  <c r="AF344" i="9"/>
  <c r="BY347" i="9"/>
  <c r="X354" i="2"/>
  <c r="BM415" i="2"/>
  <c r="BA412" i="2"/>
  <c r="DR340" i="9"/>
  <c r="BN415" i="2"/>
  <c r="X156" i="2"/>
  <c r="X171" i="2"/>
  <c r="AF342" i="9"/>
  <c r="AB357" i="9"/>
  <c r="J31" i="9" s="1"/>
  <c r="AN30" i="1" s="1"/>
  <c r="AE356" i="9"/>
  <c r="M32" i="9" s="1"/>
  <c r="V415" i="2"/>
  <c r="U364" i="9"/>
  <c r="AF347" i="9"/>
  <c r="Z360" i="9"/>
  <c r="H28" i="9" s="1"/>
  <c r="AL27" i="1" s="1"/>
  <c r="V161" i="9"/>
  <c r="V176" i="9"/>
  <c r="V362" i="9"/>
  <c r="D26" i="9" s="1"/>
  <c r="AC387" i="9"/>
  <c r="K49" i="9" s="1"/>
  <c r="W158" i="9"/>
  <c r="W173" i="9"/>
  <c r="AA392" i="9"/>
  <c r="I44" i="9" s="1"/>
  <c r="U361" i="9"/>
  <c r="V359" i="9"/>
  <c r="D29" i="9" s="1"/>
  <c r="BR416" i="2"/>
  <c r="BB415" i="2"/>
  <c r="U176" i="9"/>
  <c r="DR347" i="9"/>
  <c r="U161" i="9"/>
  <c r="Y158" i="2"/>
  <c r="Y173" i="2"/>
  <c r="U155" i="2"/>
  <c r="U170" i="2"/>
  <c r="AF366" i="9"/>
  <c r="U160" i="2"/>
  <c r="U175" i="2"/>
  <c r="AC169" i="9"/>
  <c r="AC154" i="9"/>
  <c r="Y155" i="9"/>
  <c r="Y170" i="9"/>
  <c r="W351" i="2"/>
  <c r="W156" i="9"/>
  <c r="W171" i="9"/>
  <c r="AA426" i="9"/>
  <c r="I61" i="9" s="1"/>
  <c r="Z358" i="9"/>
  <c r="H30" i="9" s="1"/>
  <c r="W355" i="2"/>
  <c r="AF346" i="9"/>
  <c r="AA351" i="2"/>
  <c r="DR344" i="9"/>
  <c r="BF387" i="2" l="1"/>
  <c r="BF371" i="2"/>
  <c r="CP373" i="2"/>
  <c r="DE373" i="2" s="1"/>
  <c r="DT373" i="2" s="1"/>
  <c r="EI373" i="2" s="1"/>
  <c r="BT257" i="2"/>
  <c r="CX242" i="2"/>
  <c r="BS272" i="2"/>
  <c r="CW257" i="2"/>
  <c r="BU242" i="2"/>
  <c r="CY227" i="2"/>
  <c r="BQ302" i="2"/>
  <c r="CU287" i="2"/>
  <c r="BP317" i="2"/>
  <c r="CT302" i="2"/>
  <c r="DE388" i="2"/>
  <c r="DE403" i="2" s="1"/>
  <c r="DE418" i="2" s="1"/>
  <c r="CP403" i="2"/>
  <c r="CP418" i="2" s="1"/>
  <c r="CF410" i="2"/>
  <c r="CU410" i="2" s="1"/>
  <c r="CU395" i="2"/>
  <c r="CI364" i="2"/>
  <c r="CX364" i="2" s="1"/>
  <c r="DM364" i="2" s="1"/>
  <c r="EB364" i="2" s="1"/>
  <c r="EQ364" i="2" s="1"/>
  <c r="CW380" i="2"/>
  <c r="DL380" i="2" s="1"/>
  <c r="DL395" i="2" s="1"/>
  <c r="DL410" i="2" s="1"/>
  <c r="CH395" i="2"/>
  <c r="BR287" i="2"/>
  <c r="CV272" i="2"/>
  <c r="BO332" i="2"/>
  <c r="CS332" i="2" s="1"/>
  <c r="CS317" i="2"/>
  <c r="CV395" i="2"/>
  <c r="CG410" i="2"/>
  <c r="CV410" i="2" s="1"/>
  <c r="CX418" i="2"/>
  <c r="CR419" i="2"/>
  <c r="CV419" i="2"/>
  <c r="BT418" i="2"/>
  <c r="CY416" i="2"/>
  <c r="CY414" i="2"/>
  <c r="CW418" i="2"/>
  <c r="CV418" i="2"/>
  <c r="CS419" i="2"/>
  <c r="CY419" i="2"/>
  <c r="CT419" i="2"/>
  <c r="CX419" i="2"/>
  <c r="CT418" i="2"/>
  <c r="CY415" i="2"/>
  <c r="CU419" i="2"/>
  <c r="CY413" i="2"/>
  <c r="CW419" i="2"/>
  <c r="CY418" i="2"/>
  <c r="CU405" i="2"/>
  <c r="CW405" i="2"/>
  <c r="AP418" i="2"/>
  <c r="CR403" i="2"/>
  <c r="CY411" i="2"/>
  <c r="CS405" i="2"/>
  <c r="CV405" i="2"/>
  <c r="CT405" i="2"/>
  <c r="AL418" i="2"/>
  <c r="BR418" i="2"/>
  <c r="CU390" i="2"/>
  <c r="CY405" i="2"/>
  <c r="CX405" i="2"/>
  <c r="CR405" i="2"/>
  <c r="BD418" i="2"/>
  <c r="CW390" i="2"/>
  <c r="CT390" i="2"/>
  <c r="CS390" i="2"/>
  <c r="CV390" i="2"/>
  <c r="CR388" i="2"/>
  <c r="CY334" i="2"/>
  <c r="CY382" i="2"/>
  <c r="CX390" i="2"/>
  <c r="DL418" i="2"/>
  <c r="CY339" i="2"/>
  <c r="CY387" i="2"/>
  <c r="CR390" i="2"/>
  <c r="CY390" i="2"/>
  <c r="BN418" i="2"/>
  <c r="Y160" i="2"/>
  <c r="CR372" i="2"/>
  <c r="AA418" i="2"/>
  <c r="CC418" i="2"/>
  <c r="W427" i="2"/>
  <c r="F38" i="2" s="1"/>
  <c r="CR374" i="2"/>
  <c r="CU374" i="2"/>
  <c r="CS374" i="2"/>
  <c r="CV374" i="2"/>
  <c r="CY374" i="2"/>
  <c r="CX342" i="2"/>
  <c r="CX374" i="2"/>
  <c r="AJ418" i="2"/>
  <c r="CY371" i="2"/>
  <c r="AO418" i="2"/>
  <c r="CW342" i="2"/>
  <c r="CW374" i="2"/>
  <c r="CT342" i="2"/>
  <c r="CT374" i="2"/>
  <c r="CY366" i="2"/>
  <c r="CS342" i="2"/>
  <c r="DK418" i="2"/>
  <c r="CV342" i="2"/>
  <c r="BC418" i="2"/>
  <c r="CU328" i="2"/>
  <c r="AA356" i="2"/>
  <c r="J29" i="2" s="1"/>
  <c r="J27" i="1" s="1"/>
  <c r="CU342" i="2"/>
  <c r="CY342" i="2"/>
  <c r="CT328" i="2"/>
  <c r="CS313" i="2"/>
  <c r="CS328" i="2"/>
  <c r="CW328" i="2"/>
  <c r="CR328" i="2"/>
  <c r="AA427" i="2"/>
  <c r="AA443" i="2" s="1"/>
  <c r="CY328" i="2"/>
  <c r="CX328" i="2"/>
  <c r="CV313" i="2"/>
  <c r="CV328" i="2"/>
  <c r="BU397" i="2"/>
  <c r="BU366" i="2"/>
  <c r="BU334" i="2"/>
  <c r="CU313" i="2"/>
  <c r="CT313" i="2"/>
  <c r="CW313" i="2"/>
  <c r="CR313" i="2"/>
  <c r="CY313" i="2"/>
  <c r="CY406" i="2" s="1"/>
  <c r="CG418" i="2"/>
  <c r="BS418" i="2"/>
  <c r="CX313" i="2"/>
  <c r="CR340" i="2"/>
  <c r="U356" i="2" s="1"/>
  <c r="D29" i="2" s="1"/>
  <c r="D27" i="1" s="1"/>
  <c r="Z429" i="2"/>
  <c r="I40" i="2" s="1"/>
  <c r="CV284" i="2"/>
  <c r="CV299" i="2" s="1"/>
  <c r="CR284" i="2"/>
  <c r="CR299" i="2" s="1"/>
  <c r="CX284" i="2"/>
  <c r="CX299" i="2" s="1"/>
  <c r="CT284" i="2"/>
  <c r="CT299" i="2" s="1"/>
  <c r="CS284" i="2"/>
  <c r="CS299" i="2" s="1"/>
  <c r="CW284" i="2"/>
  <c r="CW299" i="2" s="1"/>
  <c r="CY284" i="2"/>
  <c r="CY299" i="2" s="1"/>
  <c r="CU284" i="2"/>
  <c r="CU299" i="2" s="1"/>
  <c r="DM418" i="2"/>
  <c r="CW269" i="2"/>
  <c r="U418" i="2"/>
  <c r="CY269" i="2"/>
  <c r="CU269" i="2"/>
  <c r="CV269" i="2"/>
  <c r="CX269" i="2"/>
  <c r="CR269" i="2"/>
  <c r="CT269" i="2"/>
  <c r="CS269" i="2"/>
  <c r="AA433" i="2"/>
  <c r="J44" i="2" s="1"/>
  <c r="AN418" i="2"/>
  <c r="Z418" i="2"/>
  <c r="CI418" i="2"/>
  <c r="Y356" i="2"/>
  <c r="H29" i="2" s="1"/>
  <c r="H27" i="1" s="1"/>
  <c r="CH418" i="2"/>
  <c r="BE418" i="2"/>
  <c r="Y418" i="2"/>
  <c r="AY418" i="2"/>
  <c r="DG418" i="2"/>
  <c r="Z356" i="2"/>
  <c r="I29" i="2" s="1"/>
  <c r="I27" i="1" s="1"/>
  <c r="Y428" i="2"/>
  <c r="H39" i="2" s="1"/>
  <c r="CR225" i="2"/>
  <c r="CT225" i="2"/>
  <c r="CW225" i="2"/>
  <c r="CU225" i="2"/>
  <c r="CX225" i="2"/>
  <c r="CS225" i="2"/>
  <c r="CV225" i="2"/>
  <c r="CY225" i="2"/>
  <c r="AQ382" i="2"/>
  <c r="X428" i="2"/>
  <c r="G39" i="2" s="1"/>
  <c r="AA431" i="2"/>
  <c r="J42" i="2" s="1"/>
  <c r="U428" i="2"/>
  <c r="D39" i="2" s="1"/>
  <c r="D41" i="1" s="1"/>
  <c r="D61" i="1" s="1"/>
  <c r="AF159" i="9"/>
  <c r="AQ334" i="2"/>
  <c r="AS324" i="2"/>
  <c r="BG335" i="2"/>
  <c r="DP324" i="2"/>
  <c r="BV320" i="2"/>
  <c r="BV383" i="2" s="1"/>
  <c r="BV308" i="2"/>
  <c r="BV386" i="2" s="1"/>
  <c r="AR305" i="2"/>
  <c r="AR398" i="2" s="1"/>
  <c r="DO370" i="2"/>
  <c r="BH324" i="2"/>
  <c r="DN371" i="2"/>
  <c r="AQ397" i="2"/>
  <c r="AQ339" i="2"/>
  <c r="AC320" i="2"/>
  <c r="AC335" i="2" s="1"/>
  <c r="AK418" i="2"/>
  <c r="DH418" i="2"/>
  <c r="BA418" i="2"/>
  <c r="AR308" i="2"/>
  <c r="AR338" i="2" s="1"/>
  <c r="AS276" i="2"/>
  <c r="AS291" i="2" s="1"/>
  <c r="AS321" i="2" s="1"/>
  <c r="AO34" i="1"/>
  <c r="AD324" i="2"/>
  <c r="Y433" i="2"/>
  <c r="H44" i="2" s="1"/>
  <c r="H46" i="1" s="1"/>
  <c r="H66" i="1" s="1"/>
  <c r="DN402" i="2"/>
  <c r="AQ371" i="2"/>
  <c r="DN339" i="2"/>
  <c r="AB159" i="2" s="1"/>
  <c r="AC318" i="2"/>
  <c r="AC396" i="2" s="1"/>
  <c r="AQ402" i="2"/>
  <c r="AF399" i="9"/>
  <c r="CJ401" i="2"/>
  <c r="CJ370" i="2"/>
  <c r="CJ338" i="2"/>
  <c r="AB383" i="2"/>
  <c r="AB398" i="2"/>
  <c r="DP268" i="2"/>
  <c r="DP313" i="2" s="1"/>
  <c r="AF365" i="9"/>
  <c r="BF335" i="2"/>
  <c r="DN366" i="2"/>
  <c r="DN382" i="2"/>
  <c r="DN397" i="2"/>
  <c r="AB367" i="2"/>
  <c r="CZ320" i="2"/>
  <c r="CZ335" i="2" s="1"/>
  <c r="BW275" i="2"/>
  <c r="BW290" i="2" s="1"/>
  <c r="BW305" i="2" s="1"/>
  <c r="AB339" i="2"/>
  <c r="AK404" i="2"/>
  <c r="AD282" i="2"/>
  <c r="AD297" i="2" s="1"/>
  <c r="AD327" i="2" s="1"/>
  <c r="CB411" i="2"/>
  <c r="AB402" i="2"/>
  <c r="BU335" i="2"/>
  <c r="AB387" i="2"/>
  <c r="BW324" i="2"/>
  <c r="BU367" i="2"/>
  <c r="AC399" i="2"/>
  <c r="W430" i="2"/>
  <c r="W446" i="2" s="1"/>
  <c r="BU383" i="2"/>
  <c r="BX258" i="2"/>
  <c r="CQ411" i="2"/>
  <c r="DF411" i="2"/>
  <c r="AS32" i="1"/>
  <c r="AS34" i="1" s="1"/>
  <c r="CJ337" i="2"/>
  <c r="CM228" i="2"/>
  <c r="CM258" i="2" s="1"/>
  <c r="CJ400" i="2"/>
  <c r="CJ385" i="2"/>
  <c r="P373" i="9"/>
  <c r="DN372" i="2"/>
  <c r="BN327" i="2"/>
  <c r="BN374" i="2" s="1"/>
  <c r="AC308" i="2"/>
  <c r="AC386" i="2" s="1"/>
  <c r="DN403" i="2"/>
  <c r="BU371" i="2"/>
  <c r="CZ307" i="2"/>
  <c r="CZ337" i="2" s="1"/>
  <c r="BU402" i="2"/>
  <c r="BU339" i="2"/>
  <c r="CC404" i="2"/>
  <c r="CC373" i="2"/>
  <c r="P432" i="9"/>
  <c r="CJ366" i="2"/>
  <c r="CC341" i="2"/>
  <c r="CJ397" i="2"/>
  <c r="CJ382" i="2"/>
  <c r="U430" i="2"/>
  <c r="U446" i="2" s="1"/>
  <c r="Z431" i="2"/>
  <c r="Z447" i="2" s="1"/>
  <c r="DP260" i="2"/>
  <c r="DP305" i="2" s="1"/>
  <c r="T428" i="2"/>
  <c r="T444" i="2" s="1"/>
  <c r="BF334" i="2"/>
  <c r="BF397" i="2"/>
  <c r="BH283" i="2"/>
  <c r="BH298" i="2" s="1"/>
  <c r="BH328" i="2" s="1"/>
  <c r="AD275" i="2"/>
  <c r="AD290" i="2" s="1"/>
  <c r="AD320" i="2" s="1"/>
  <c r="X433" i="2"/>
  <c r="G44" i="2" s="1"/>
  <c r="G46" i="1" s="1"/>
  <c r="G66" i="1" s="1"/>
  <c r="N35" i="9"/>
  <c r="V389" i="2"/>
  <c r="CH327" i="2"/>
  <c r="CH342" i="2" s="1"/>
  <c r="V373" i="2"/>
  <c r="V404" i="2"/>
  <c r="BD341" i="2"/>
  <c r="BI230" i="2"/>
  <c r="BI260" i="2" s="1"/>
  <c r="CD389" i="2"/>
  <c r="BG308" i="2"/>
  <c r="BG386" i="2" s="1"/>
  <c r="Y404" i="2"/>
  <c r="BF382" i="2"/>
  <c r="BE327" i="2"/>
  <c r="BE374" i="2" s="1"/>
  <c r="Y389" i="2"/>
  <c r="BU400" i="2"/>
  <c r="BF398" i="2"/>
  <c r="DB228" i="2"/>
  <c r="DB273" i="2" s="1"/>
  <c r="DB288" i="2" s="1"/>
  <c r="BF383" i="2"/>
  <c r="DI312" i="2"/>
  <c r="DI374" i="2" s="1"/>
  <c r="U429" i="2"/>
  <c r="D40" i="2" s="1"/>
  <c r="D42" i="1" s="1"/>
  <c r="D62" i="1" s="1"/>
  <c r="DL312" i="2"/>
  <c r="DL342" i="2" s="1"/>
  <c r="BW266" i="2"/>
  <c r="BW326" i="2" s="1"/>
  <c r="T430" i="2"/>
  <c r="C41" i="2" s="1"/>
  <c r="C43" i="1" s="1"/>
  <c r="DQ228" i="2"/>
  <c r="DQ273" i="2" s="1"/>
  <c r="DQ288" i="2" s="1"/>
  <c r="DG327" i="2"/>
  <c r="DG342" i="2" s="1"/>
  <c r="AB400" i="2"/>
  <c r="CK305" i="2"/>
  <c r="CK335" i="2" s="1"/>
  <c r="CL309" i="2"/>
  <c r="BI228" i="2"/>
  <c r="BI258" i="2" s="1"/>
  <c r="AB369" i="2"/>
  <c r="AB370" i="2"/>
  <c r="AT228" i="2"/>
  <c r="AT258" i="2" s="1"/>
  <c r="AM312" i="2"/>
  <c r="AM342" i="2" s="1"/>
  <c r="AB338" i="2"/>
  <c r="AE228" i="2"/>
  <c r="AE258" i="2" s="1"/>
  <c r="BV319" i="2"/>
  <c r="BV382" i="2" s="1"/>
  <c r="Y429" i="2"/>
  <c r="H40" i="2" s="1"/>
  <c r="DO305" i="2"/>
  <c r="DO367" i="2" s="1"/>
  <c r="AX411" i="2"/>
  <c r="AG399" i="9"/>
  <c r="CE312" i="2"/>
  <c r="CE390" i="2" s="1"/>
  <c r="AQ337" i="2"/>
  <c r="CK322" i="2"/>
  <c r="CK385" i="2" s="1"/>
  <c r="BM411" i="2"/>
  <c r="BB418" i="2"/>
  <c r="AG433" i="9"/>
  <c r="BD373" i="2"/>
  <c r="BD404" i="2"/>
  <c r="AA373" i="2"/>
  <c r="AB156" i="2"/>
  <c r="AE237" i="2"/>
  <c r="AE282" i="2" s="1"/>
  <c r="AE297" i="2" s="1"/>
  <c r="AA404" i="2"/>
  <c r="DJ404" i="2"/>
  <c r="DJ341" i="2"/>
  <c r="AQ372" i="2"/>
  <c r="DN369" i="2"/>
  <c r="AQ369" i="2"/>
  <c r="BH275" i="2"/>
  <c r="BH290" i="2" s="1"/>
  <c r="BH305" i="2" s="1"/>
  <c r="Z432" i="2"/>
  <c r="I43" i="2" s="1"/>
  <c r="AC384" i="2"/>
  <c r="AN373" i="2"/>
  <c r="AN404" i="2"/>
  <c r="BT404" i="2"/>
  <c r="BT341" i="2"/>
  <c r="AC336" i="2"/>
  <c r="V428" i="2"/>
  <c r="E39" i="2" s="1"/>
  <c r="AC368" i="2"/>
  <c r="AS259" i="2"/>
  <c r="AS304" i="2" s="1"/>
  <c r="DA280" i="2"/>
  <c r="DA295" i="2" s="1"/>
  <c r="DA310" i="2" s="1"/>
  <c r="CL276" i="2"/>
  <c r="CL291" i="2" s="1"/>
  <c r="CL321" i="2" s="1"/>
  <c r="DJ418" i="2"/>
  <c r="AD268" i="2"/>
  <c r="AD313" i="2" s="1"/>
  <c r="Y430" i="2"/>
  <c r="H41" i="2" s="1"/>
  <c r="V433" i="2"/>
  <c r="E44" i="2" s="1"/>
  <c r="E46" i="1" s="1"/>
  <c r="E66" i="1" s="1"/>
  <c r="BA312" i="2"/>
  <c r="BA390" i="2" s="1"/>
  <c r="AS282" i="2"/>
  <c r="AS297" i="2" s="1"/>
  <c r="AS327" i="2" s="1"/>
  <c r="Y373" i="2"/>
  <c r="AQ403" i="2"/>
  <c r="AQ400" i="2"/>
  <c r="BV318" i="2"/>
  <c r="BV381" i="2" s="1"/>
  <c r="DG283" i="2"/>
  <c r="DG298" i="2" s="1"/>
  <c r="DG313" i="2" s="1"/>
  <c r="AQ340" i="2"/>
  <c r="T434" i="2"/>
  <c r="C45" i="2" s="1"/>
  <c r="C47" i="1" s="1"/>
  <c r="DJ373" i="2"/>
  <c r="CZ318" i="2"/>
  <c r="CZ333" i="2" s="1"/>
  <c r="T349" i="2"/>
  <c r="C22" i="2" s="1"/>
  <c r="AU224" i="2"/>
  <c r="BR373" i="2"/>
  <c r="CB373" i="2"/>
  <c r="U433" i="2"/>
  <c r="D44" i="2" s="1"/>
  <c r="D46" i="1" s="1"/>
  <c r="D66" i="1" s="1"/>
  <c r="CQ373" i="2"/>
  <c r="AB337" i="2"/>
  <c r="AF209" i="2"/>
  <c r="AU239" i="2" s="1"/>
  <c r="AY389" i="2"/>
  <c r="BR404" i="2"/>
  <c r="CB404" i="2"/>
  <c r="BR389" i="2"/>
  <c r="AN389" i="2"/>
  <c r="V430" i="2"/>
  <c r="E41" i="2" s="1"/>
  <c r="E43" i="1" s="1"/>
  <c r="E63" i="1" s="1"/>
  <c r="V429" i="2"/>
  <c r="E40" i="2" s="1"/>
  <c r="E42" i="1" s="1"/>
  <c r="E62" i="1" s="1"/>
  <c r="CQ389" i="2"/>
  <c r="CQ404" i="2"/>
  <c r="BJ224" i="2"/>
  <c r="AY341" i="2"/>
  <c r="DN398" i="2"/>
  <c r="CJ312" i="2"/>
  <c r="CJ374" i="2" s="1"/>
  <c r="X429" i="2"/>
  <c r="G40" i="2" s="1"/>
  <c r="AY373" i="2"/>
  <c r="BN268" i="2"/>
  <c r="BN328" i="2" s="1"/>
  <c r="DN400" i="2"/>
  <c r="CD341" i="2"/>
  <c r="CJ388" i="2"/>
  <c r="DG341" i="2"/>
  <c r="U161" i="2" s="1"/>
  <c r="AE230" i="2"/>
  <c r="AE275" i="2" s="1"/>
  <c r="AE290" i="2" s="1"/>
  <c r="D38" i="2"/>
  <c r="DQ230" i="2"/>
  <c r="DQ260" i="2" s="1"/>
  <c r="P56" i="9"/>
  <c r="S56" i="9" s="1"/>
  <c r="CK319" i="2"/>
  <c r="CK382" i="2" s="1"/>
  <c r="DG389" i="2"/>
  <c r="CJ403" i="2"/>
  <c r="BX230" i="2"/>
  <c r="BX275" i="2" s="1"/>
  <c r="BX290" i="2" s="1"/>
  <c r="CJ372" i="2"/>
  <c r="AT230" i="2"/>
  <c r="AT275" i="2" s="1"/>
  <c r="AT290" i="2" s="1"/>
  <c r="CD404" i="2"/>
  <c r="CM230" i="2"/>
  <c r="CM260" i="2" s="1"/>
  <c r="DG404" i="2"/>
  <c r="CL324" i="2"/>
  <c r="AF160" i="9"/>
  <c r="P39" i="9"/>
  <c r="S39" i="9" s="1"/>
  <c r="DQ237" i="2"/>
  <c r="DQ282" i="2" s="1"/>
  <c r="DQ297" i="2" s="1"/>
  <c r="BI237" i="2"/>
  <c r="BI267" i="2" s="1"/>
  <c r="DA278" i="2"/>
  <c r="DA293" i="2" s="1"/>
  <c r="DA308" i="2" s="1"/>
  <c r="Q366" i="9"/>
  <c r="P366" i="9" s="1"/>
  <c r="DP276" i="2"/>
  <c r="DP291" i="2" s="1"/>
  <c r="DP321" i="2" s="1"/>
  <c r="Y427" i="2"/>
  <c r="H38" i="2" s="1"/>
  <c r="BW268" i="2"/>
  <c r="BW313" i="2" s="1"/>
  <c r="AF433" i="9"/>
  <c r="X312" i="2"/>
  <c r="X390" i="2" s="1"/>
  <c r="DH404" i="2"/>
  <c r="CK324" i="2"/>
  <c r="CK339" i="2" s="1"/>
  <c r="BI261" i="2"/>
  <c r="BX237" i="2"/>
  <c r="BX282" i="2" s="1"/>
  <c r="BX297" i="2" s="1"/>
  <c r="DH373" i="2"/>
  <c r="AI411" i="2"/>
  <c r="AH397" i="9"/>
  <c r="Q396" i="9" s="1"/>
  <c r="P396" i="9" s="1"/>
  <c r="AT237" i="2"/>
  <c r="AT267" i="2" s="1"/>
  <c r="DP327" i="2"/>
  <c r="DA261" i="2"/>
  <c r="DA321" i="2" s="1"/>
  <c r="DH389" i="2"/>
  <c r="N69" i="9"/>
  <c r="CJ383" i="2"/>
  <c r="CM231" i="2"/>
  <c r="CM276" i="2" s="1"/>
  <c r="CM291" i="2" s="1"/>
  <c r="CF404" i="2"/>
  <c r="AK341" i="2"/>
  <c r="DP281" i="2"/>
  <c r="DP296" i="2" s="1"/>
  <c r="DP311" i="2" s="1"/>
  <c r="BG367" i="2"/>
  <c r="AO404" i="2"/>
  <c r="AJ373" i="2"/>
  <c r="BM312" i="2"/>
  <c r="BM374" i="2" s="1"/>
  <c r="AA389" i="2"/>
  <c r="BG383" i="2"/>
  <c r="DB231" i="2"/>
  <c r="DB276" i="2" s="1"/>
  <c r="DB291" i="2" s="1"/>
  <c r="CF341" i="2"/>
  <c r="BG398" i="2"/>
  <c r="AO341" i="2"/>
  <c r="AT231" i="2"/>
  <c r="AT276" i="2" s="1"/>
  <c r="AT291" i="2" s="1"/>
  <c r="AJ404" i="2"/>
  <c r="CF389" i="2"/>
  <c r="AO373" i="2"/>
  <c r="AJ341" i="2"/>
  <c r="W373" i="2"/>
  <c r="W389" i="2"/>
  <c r="AD261" i="2"/>
  <c r="CG404" i="2"/>
  <c r="AK373" i="2"/>
  <c r="AE231" i="2"/>
  <c r="AE276" i="2" s="1"/>
  <c r="AE291" i="2" s="1"/>
  <c r="DQ231" i="2"/>
  <c r="DQ261" i="2" s="1"/>
  <c r="DN383" i="2"/>
  <c r="W341" i="2"/>
  <c r="CL267" i="2"/>
  <c r="CL312" i="2" s="1"/>
  <c r="DB237" i="2"/>
  <c r="DB282" i="2" s="1"/>
  <c r="DB297" i="2" s="1"/>
  <c r="DO319" i="2"/>
  <c r="DO366" i="2" s="1"/>
  <c r="AS313" i="2"/>
  <c r="AT266" i="2"/>
  <c r="X418" i="2"/>
  <c r="BX231" i="2"/>
  <c r="BX276" i="2" s="1"/>
  <c r="BX291" i="2" s="1"/>
  <c r="BW276" i="2"/>
  <c r="BW291" i="2" s="1"/>
  <c r="BW306" i="2" s="1"/>
  <c r="DF283" i="2"/>
  <c r="DF298" i="2" s="1"/>
  <c r="DF313" i="2" s="1"/>
  <c r="CZ327" i="2"/>
  <c r="CZ390" i="2" s="1"/>
  <c r="DN414" i="2"/>
  <c r="BG382" i="2"/>
  <c r="DP278" i="2"/>
  <c r="DP293" i="2" s="1"/>
  <c r="DP323" i="2" s="1"/>
  <c r="BI236" i="2"/>
  <c r="BI266" i="2" s="1"/>
  <c r="AQ367" i="2"/>
  <c r="DR215" i="2"/>
  <c r="DB236" i="2"/>
  <c r="DB266" i="2" s="1"/>
  <c r="C38" i="9"/>
  <c r="C52" i="9" s="1"/>
  <c r="BX235" i="2"/>
  <c r="BX265" i="2" s="1"/>
  <c r="AQ398" i="2"/>
  <c r="DP312" i="2"/>
  <c r="DQ236" i="2"/>
  <c r="DQ266" i="2" s="1"/>
  <c r="BF372" i="2"/>
  <c r="BM404" i="2"/>
  <c r="BG397" i="2"/>
  <c r="BS373" i="2"/>
  <c r="CL281" i="2"/>
  <c r="CL296" i="2" s="1"/>
  <c r="CL326" i="2" s="1"/>
  <c r="CK318" i="2"/>
  <c r="CK333" i="2" s="1"/>
  <c r="CM236" i="2"/>
  <c r="CM266" i="2" s="1"/>
  <c r="BU369" i="2"/>
  <c r="BG366" i="2"/>
  <c r="BF385" i="2"/>
  <c r="BO373" i="2"/>
  <c r="AQ335" i="2"/>
  <c r="DN385" i="2"/>
  <c r="BH282" i="2"/>
  <c r="BH297" i="2" s="1"/>
  <c r="BH312" i="2" s="1"/>
  <c r="BX236" i="2"/>
  <c r="BX266" i="2" s="1"/>
  <c r="DN333" i="2"/>
  <c r="AB168" i="2" s="1"/>
  <c r="BF403" i="2"/>
  <c r="BG334" i="2"/>
  <c r="BU385" i="2"/>
  <c r="BS404" i="2"/>
  <c r="DI418" i="2"/>
  <c r="CJ367" i="2"/>
  <c r="AE236" i="2"/>
  <c r="AE266" i="2" s="1"/>
  <c r="BS389" i="2"/>
  <c r="AH431" i="9"/>
  <c r="Q431" i="9" s="1"/>
  <c r="P431" i="9" s="1"/>
  <c r="BO341" i="2"/>
  <c r="BQ312" i="2"/>
  <c r="BQ342" i="2" s="1"/>
  <c r="CB389" i="2"/>
  <c r="DN396" i="2"/>
  <c r="BF340" i="2"/>
  <c r="AB386" i="2"/>
  <c r="AS328" i="2"/>
  <c r="DN335" i="2"/>
  <c r="AB155" i="2" s="1"/>
  <c r="BT389" i="2"/>
  <c r="CJ398" i="2"/>
  <c r="CH283" i="2"/>
  <c r="CH298" i="2" s="1"/>
  <c r="CH313" i="2" s="1"/>
  <c r="DN381" i="2"/>
  <c r="AD262" i="2"/>
  <c r="AD307" i="2" s="1"/>
  <c r="AB388" i="2"/>
  <c r="Z430" i="2"/>
  <c r="I41" i="2" s="1"/>
  <c r="U432" i="2"/>
  <c r="D43" i="2" s="1"/>
  <c r="D45" i="1" s="1"/>
  <c r="D65" i="1" s="1"/>
  <c r="CG389" i="2"/>
  <c r="CG341" i="2"/>
  <c r="DN340" i="2"/>
  <c r="AB175" i="2" s="1"/>
  <c r="DO386" i="2"/>
  <c r="AA428" i="2"/>
  <c r="AA444" i="2" s="1"/>
  <c r="CJ419" i="2"/>
  <c r="DR224" i="2"/>
  <c r="DP277" i="2"/>
  <c r="DP292" i="2" s="1"/>
  <c r="DP322" i="2" s="1"/>
  <c r="AB340" i="2"/>
  <c r="DQ265" i="2"/>
  <c r="BY224" i="2"/>
  <c r="BY214" i="2"/>
  <c r="DO303" i="2"/>
  <c r="DO381" i="2" s="1"/>
  <c r="DO401" i="2"/>
  <c r="CZ309" i="2"/>
  <c r="CZ339" i="2" s="1"/>
  <c r="Z428" i="2"/>
  <c r="I39" i="2" s="1"/>
  <c r="DR214" i="2"/>
  <c r="T411" i="2"/>
  <c r="AQ396" i="2"/>
  <c r="V432" i="2"/>
  <c r="E43" i="2" s="1"/>
  <c r="E45" i="1" s="1"/>
  <c r="E65" i="1" s="1"/>
  <c r="DP309" i="2"/>
  <c r="BV325" i="2"/>
  <c r="BV340" i="2" s="1"/>
  <c r="AQ365" i="2"/>
  <c r="BN404" i="2"/>
  <c r="BM373" i="2"/>
  <c r="BJ214" i="2"/>
  <c r="U373" i="2"/>
  <c r="BW277" i="2"/>
  <c r="BW292" i="2" s="1"/>
  <c r="BW322" i="2" s="1"/>
  <c r="AQ381" i="2"/>
  <c r="CL275" i="2"/>
  <c r="CL290" i="2" s="1"/>
  <c r="CL305" i="2" s="1"/>
  <c r="DA259" i="2"/>
  <c r="DA319" i="2" s="1"/>
  <c r="CK327" i="2"/>
  <c r="CK390" i="2" s="1"/>
  <c r="CZ319" i="2"/>
  <c r="CZ382" i="2" s="1"/>
  <c r="DK404" i="2"/>
  <c r="AT235" i="2"/>
  <c r="AT265" i="2" s="1"/>
  <c r="BU365" i="2"/>
  <c r="AC311" i="2"/>
  <c r="AC389" i="2" s="1"/>
  <c r="N50" i="9"/>
  <c r="N52" i="9" s="1"/>
  <c r="AJ283" i="2"/>
  <c r="AJ298" i="2" s="1"/>
  <c r="AJ328" i="2" s="1"/>
  <c r="BC389" i="2"/>
  <c r="BN341" i="2"/>
  <c r="BM341" i="2"/>
  <c r="AF199" i="2"/>
  <c r="CN229" i="2" s="1"/>
  <c r="BH274" i="2"/>
  <c r="BH289" i="2" s="1"/>
  <c r="BH304" i="2" s="1"/>
  <c r="DO311" i="2"/>
  <c r="DO341" i="2" s="1"/>
  <c r="DP259" i="2"/>
  <c r="DP304" i="2" s="1"/>
  <c r="DA281" i="2"/>
  <c r="DA296" i="2" s="1"/>
  <c r="DA311" i="2" s="1"/>
  <c r="DK341" i="2"/>
  <c r="Y176" i="2" s="1"/>
  <c r="BT312" i="2"/>
  <c r="BT405" i="2" s="1"/>
  <c r="CJ268" i="2"/>
  <c r="CJ328" i="2" s="1"/>
  <c r="BI235" i="2"/>
  <c r="BI265" i="2" s="1"/>
  <c r="BC373" i="2"/>
  <c r="BN389" i="2"/>
  <c r="DO338" i="2"/>
  <c r="AC173" i="2" s="1"/>
  <c r="BP418" i="2"/>
  <c r="CQ283" i="2"/>
  <c r="CQ298" i="2" s="1"/>
  <c r="CQ328" i="2" s="1"/>
  <c r="CL265" i="2"/>
  <c r="CL310" i="2" s="1"/>
  <c r="T429" i="2"/>
  <c r="T445" i="2" s="1"/>
  <c r="AE235" i="2"/>
  <c r="AE280" i="2" s="1"/>
  <c r="AE295" i="2" s="1"/>
  <c r="BC341" i="2"/>
  <c r="AF214" i="2"/>
  <c r="AR309" i="2"/>
  <c r="AR371" i="2" s="1"/>
  <c r="CJ414" i="2"/>
  <c r="T433" i="2"/>
  <c r="C44" i="2" s="1"/>
  <c r="AF362" i="9"/>
  <c r="AB372" i="2"/>
  <c r="AD274" i="2"/>
  <c r="AD289" i="2" s="1"/>
  <c r="AD319" i="2" s="1"/>
  <c r="DF389" i="2"/>
  <c r="DL283" i="2"/>
  <c r="DL298" i="2" s="1"/>
  <c r="DL328" i="2" s="1"/>
  <c r="DA258" i="2"/>
  <c r="DA303" i="2" s="1"/>
  <c r="CL277" i="2"/>
  <c r="CL292" i="2" s="1"/>
  <c r="CL307" i="2" s="1"/>
  <c r="DK373" i="2"/>
  <c r="BW259" i="2"/>
  <c r="CL258" i="2"/>
  <c r="CL303" i="2" s="1"/>
  <c r="BF337" i="2"/>
  <c r="BV327" i="2"/>
  <c r="BV342" i="2" s="1"/>
  <c r="AB382" i="2"/>
  <c r="CZ283" i="2"/>
  <c r="CZ298" i="2" s="1"/>
  <c r="CZ313" i="2" s="1"/>
  <c r="AC310" i="2"/>
  <c r="AC340" i="2" s="1"/>
  <c r="BJ215" i="2"/>
  <c r="BB312" i="2"/>
  <c r="BB405" i="2" s="1"/>
  <c r="AU215" i="2"/>
  <c r="DI283" i="2"/>
  <c r="DI298" i="2" s="1"/>
  <c r="DI328" i="2" s="1"/>
  <c r="BQ389" i="2"/>
  <c r="CK283" i="2"/>
  <c r="CK298" i="2" s="1"/>
  <c r="CK313" i="2" s="1"/>
  <c r="AR304" i="2"/>
  <c r="AR319" i="2"/>
  <c r="DA239" i="2"/>
  <c r="DA269" i="2" s="1"/>
  <c r="CL239" i="2"/>
  <c r="CL269" i="2" s="1"/>
  <c r="CM233" i="2"/>
  <c r="CM263" i="2" s="1"/>
  <c r="DB233" i="2"/>
  <c r="DB278" i="2" s="1"/>
  <c r="DB293" i="2" s="1"/>
  <c r="DC225" i="2"/>
  <c r="CN225" i="2"/>
  <c r="DR216" i="2"/>
  <c r="DC216" i="2"/>
  <c r="CN216" i="2"/>
  <c r="DJ283" i="2"/>
  <c r="DJ298" i="2" s="1"/>
  <c r="DJ328" i="2" s="1"/>
  <c r="DB235" i="2"/>
  <c r="DB280" i="2" s="1"/>
  <c r="DB295" i="2" s="1"/>
  <c r="CM235" i="2"/>
  <c r="CM265" i="2" s="1"/>
  <c r="CI312" i="2"/>
  <c r="CI327" i="2"/>
  <c r="CG312" i="2"/>
  <c r="CG390" i="2" s="1"/>
  <c r="DL373" i="2"/>
  <c r="CZ325" i="2"/>
  <c r="CZ388" i="2" s="1"/>
  <c r="DI341" i="2"/>
  <c r="CK323" i="2"/>
  <c r="CK386" i="2" s="1"/>
  <c r="DH225" i="2"/>
  <c r="DC213" i="2"/>
  <c r="CN213" i="2"/>
  <c r="DB234" i="2"/>
  <c r="DB279" i="2" s="1"/>
  <c r="DB294" i="2" s="1"/>
  <c r="CM234" i="2"/>
  <c r="CM279" i="2" s="1"/>
  <c r="CM294" i="2" s="1"/>
  <c r="CI225" i="2"/>
  <c r="DB239" i="2"/>
  <c r="DB269" i="2" s="1"/>
  <c r="CM239" i="2"/>
  <c r="CM284" i="2" s="1"/>
  <c r="CM299" i="2" s="1"/>
  <c r="CK310" i="2"/>
  <c r="CK325" i="2"/>
  <c r="DB260" i="2"/>
  <c r="DB275" i="2"/>
  <c r="DB290" i="2" s="1"/>
  <c r="DL341" i="2"/>
  <c r="Z176" i="2" s="1"/>
  <c r="CM232" i="2"/>
  <c r="CM277" i="2" s="1"/>
  <c r="CM292" i="2" s="1"/>
  <c r="DB232" i="2"/>
  <c r="DB262" i="2" s="1"/>
  <c r="DO322" i="2"/>
  <c r="DO385" i="2" s="1"/>
  <c r="DJ225" i="2"/>
  <c r="DK225" i="2"/>
  <c r="CG225" i="2"/>
  <c r="CK225" i="2"/>
  <c r="CZ225" i="2"/>
  <c r="DJ239" i="2"/>
  <c r="DJ284" i="2" s="1"/>
  <c r="DJ299" i="2" s="1"/>
  <c r="CK384" i="2"/>
  <c r="CQ327" i="2"/>
  <c r="CQ390" i="2" s="1"/>
  <c r="DF225" i="2"/>
  <c r="CQ225" i="2"/>
  <c r="DI239" i="2"/>
  <c r="DI269" i="2" s="1"/>
  <c r="CI239" i="2"/>
  <c r="CI269" i="2" s="1"/>
  <c r="DG225" i="2"/>
  <c r="CL225" i="2"/>
  <c r="DA225" i="2"/>
  <c r="CH239" i="2"/>
  <c r="CH284" i="2" s="1"/>
  <c r="CH299" i="2" s="1"/>
  <c r="DL239" i="2"/>
  <c r="DL284" i="2" s="1"/>
  <c r="DL299" i="2" s="1"/>
  <c r="CJ225" i="2"/>
  <c r="W120" i="2"/>
  <c r="CQ239" i="2"/>
  <c r="CQ269" i="2" s="1"/>
  <c r="DF239" i="2"/>
  <c r="DF269" i="2" s="1"/>
  <c r="CN215" i="2"/>
  <c r="DC215" i="2"/>
  <c r="CN214" i="2"/>
  <c r="DC214" i="2"/>
  <c r="CK336" i="2"/>
  <c r="CK368" i="2"/>
  <c r="CK399" i="2"/>
  <c r="CM267" i="2"/>
  <c r="CM282" i="2"/>
  <c r="CM297" i="2" s="1"/>
  <c r="CZ323" i="2"/>
  <c r="CZ308" i="2"/>
  <c r="DA277" i="2"/>
  <c r="DA292" i="2" s="1"/>
  <c r="DA307" i="2" s="1"/>
  <c r="DH312" i="2"/>
  <c r="CR341" i="2"/>
  <c r="DF312" i="2"/>
  <c r="DJ312" i="2"/>
  <c r="DJ390" i="2" s="1"/>
  <c r="CN218" i="2"/>
  <c r="DC218" i="2"/>
  <c r="AF215" i="2"/>
  <c r="W327" i="2"/>
  <c r="W342" i="2" s="1"/>
  <c r="BF369" i="2"/>
  <c r="DG239" i="2"/>
  <c r="DG284" i="2" s="1"/>
  <c r="DG299" i="2" s="1"/>
  <c r="AS320" i="2"/>
  <c r="CL278" i="2"/>
  <c r="CL293" i="2" s="1"/>
  <c r="CL323" i="2" s="1"/>
  <c r="CG283" i="2"/>
  <c r="CG298" i="2" s="1"/>
  <c r="CG328" i="2" s="1"/>
  <c r="CH341" i="2"/>
  <c r="CH404" i="2"/>
  <c r="CH373" i="2"/>
  <c r="DH283" i="2"/>
  <c r="DH298" i="2" s="1"/>
  <c r="DH328" i="2" s="1"/>
  <c r="DF341" i="2"/>
  <c r="DF373" i="2"/>
  <c r="DF404" i="2"/>
  <c r="DA267" i="2"/>
  <c r="BJ216" i="2"/>
  <c r="AF223" i="2"/>
  <c r="DC223" i="2"/>
  <c r="CN223" i="2"/>
  <c r="AF206" i="2"/>
  <c r="BJ236" i="2" s="1"/>
  <c r="DC221" i="2"/>
  <c r="CN221" i="2"/>
  <c r="AT238" i="2"/>
  <c r="AT283" i="2" s="1"/>
  <c r="AT298" i="2" s="1"/>
  <c r="DB238" i="2"/>
  <c r="DB283" i="2" s="1"/>
  <c r="DB298" i="2" s="1"/>
  <c r="CM238" i="2"/>
  <c r="CM268" i="2" s="1"/>
  <c r="DK268" i="2"/>
  <c r="CI341" i="2"/>
  <c r="CI373" i="2"/>
  <c r="CI404" i="2"/>
  <c r="CL283" i="2"/>
  <c r="CL298" i="2" s="1"/>
  <c r="CL328" i="2" s="1"/>
  <c r="DA275" i="2"/>
  <c r="DA290" i="2" s="1"/>
  <c r="DA320" i="2" s="1"/>
  <c r="CL274" i="2"/>
  <c r="CL289" i="2" s="1"/>
  <c r="CL304" i="2" s="1"/>
  <c r="CZ311" i="2"/>
  <c r="DK327" i="2"/>
  <c r="DK390" i="2" s="1"/>
  <c r="CJ402" i="2"/>
  <c r="DL225" i="2"/>
  <c r="CH225" i="2"/>
  <c r="DB229" i="2"/>
  <c r="DB259" i="2" s="1"/>
  <c r="CM229" i="2"/>
  <c r="CM259" i="2" s="1"/>
  <c r="CN222" i="2"/>
  <c r="DC222" i="2"/>
  <c r="CJ239" i="2"/>
  <c r="CJ269" i="2" s="1"/>
  <c r="DC220" i="2"/>
  <c r="CN220" i="2"/>
  <c r="DC217" i="2"/>
  <c r="CN217" i="2"/>
  <c r="CN219" i="2"/>
  <c r="DC219" i="2"/>
  <c r="AF200" i="2"/>
  <c r="BJ230" i="2" s="1"/>
  <c r="DI225" i="2"/>
  <c r="CK239" i="2"/>
  <c r="CK269" i="2" s="1"/>
  <c r="CZ239" i="2"/>
  <c r="CZ269" i="2" s="1"/>
  <c r="DB225" i="2"/>
  <c r="CM225" i="2"/>
  <c r="CN224" i="2"/>
  <c r="DC224" i="2"/>
  <c r="DA309" i="2"/>
  <c r="DA324" i="2"/>
  <c r="DA268" i="2"/>
  <c r="AB334" i="2"/>
  <c r="AB397" i="2"/>
  <c r="AB366" i="2"/>
  <c r="CZ384" i="2"/>
  <c r="CI283" i="2"/>
  <c r="CI298" i="2" s="1"/>
  <c r="CI328" i="2" s="1"/>
  <c r="DI373" i="2"/>
  <c r="CJ371" i="2"/>
  <c r="CK326" i="2"/>
  <c r="CK389" i="2" s="1"/>
  <c r="DH239" i="2"/>
  <c r="DH269" i="2" s="1"/>
  <c r="DK239" i="2"/>
  <c r="DK284" i="2" s="1"/>
  <c r="DK299" i="2" s="1"/>
  <c r="CG239" i="2"/>
  <c r="CG269" i="2" s="1"/>
  <c r="CJ333" i="2"/>
  <c r="CJ396" i="2"/>
  <c r="CJ365" i="2"/>
  <c r="CZ336" i="2"/>
  <c r="CZ399" i="2"/>
  <c r="CZ368" i="2"/>
  <c r="CI389" i="2"/>
  <c r="DL404" i="2"/>
  <c r="CH389" i="2"/>
  <c r="DI404" i="2"/>
  <c r="CJ339" i="2"/>
  <c r="K52" i="9"/>
  <c r="AA120" i="2"/>
  <c r="BY221" i="2"/>
  <c r="BE389" i="2"/>
  <c r="AU216" i="2"/>
  <c r="BW278" i="2"/>
  <c r="BW293" i="2" s="1"/>
  <c r="BW323" i="2" s="1"/>
  <c r="BJ221" i="2"/>
  <c r="BY216" i="2"/>
  <c r="Y312" i="2"/>
  <c r="Y342" i="2" s="1"/>
  <c r="BW267" i="2"/>
  <c r="BW327" i="2" s="1"/>
  <c r="AF221" i="2"/>
  <c r="AF201" i="2"/>
  <c r="DR231" i="2" s="1"/>
  <c r="AS305" i="2"/>
  <c r="AY312" i="2"/>
  <c r="AY342" i="2" s="1"/>
  <c r="DR221" i="2"/>
  <c r="AF216" i="2"/>
  <c r="AD278" i="2"/>
  <c r="AD293" i="2" s="1"/>
  <c r="AD308" i="2" s="1"/>
  <c r="AQ419" i="2"/>
  <c r="F35" i="9"/>
  <c r="BI238" i="2"/>
  <c r="BI268" i="2" s="1"/>
  <c r="AC304" i="2"/>
  <c r="AC319" i="2"/>
  <c r="U341" i="2"/>
  <c r="BH278" i="2"/>
  <c r="BH293" i="2" s="1"/>
  <c r="BH323" i="2" s="1"/>
  <c r="P21" i="9"/>
  <c r="S21" i="9" s="1"/>
  <c r="BU372" i="2"/>
  <c r="DO309" i="2"/>
  <c r="DO387" i="2" s="1"/>
  <c r="BU403" i="2"/>
  <c r="U389" i="2"/>
  <c r="P22" i="9"/>
  <c r="S22" i="9" s="1"/>
  <c r="BW309" i="2"/>
  <c r="AS309" i="2"/>
  <c r="BU340" i="2"/>
  <c r="DM312" i="2"/>
  <c r="DM405" i="2" s="1"/>
  <c r="AC309" i="2"/>
  <c r="AC387" i="2" s="1"/>
  <c r="P40" i="9"/>
  <c r="S40" i="9" s="1"/>
  <c r="AZ404" i="2"/>
  <c r="V427" i="2"/>
  <c r="E38" i="2" s="1"/>
  <c r="AD280" i="2"/>
  <c r="AD295" i="2" s="1"/>
  <c r="AD325" i="2" s="1"/>
  <c r="AP34" i="1"/>
  <c r="AT29" i="1"/>
  <c r="AW29" i="1" s="1"/>
  <c r="AE238" i="2"/>
  <c r="AE268" i="2" s="1"/>
  <c r="C29" i="2"/>
  <c r="C27" i="1" s="1"/>
  <c r="L35" i="9"/>
  <c r="BO404" i="2"/>
  <c r="AE120" i="2"/>
  <c r="DN401" i="2"/>
  <c r="AZ389" i="2"/>
  <c r="P41" i="9"/>
  <c r="S41" i="9" s="1"/>
  <c r="DN386" i="2"/>
  <c r="DN370" i="2"/>
  <c r="AD309" i="2"/>
  <c r="DQ238" i="2"/>
  <c r="DQ283" i="2" s="1"/>
  <c r="DQ298" i="2" s="1"/>
  <c r="BU338" i="2"/>
  <c r="BB389" i="2"/>
  <c r="AF364" i="9"/>
  <c r="AR303" i="2"/>
  <c r="AR396" i="2" s="1"/>
  <c r="AQ283" i="2"/>
  <c r="AQ298" i="2" s="1"/>
  <c r="AQ313" i="2" s="1"/>
  <c r="BU370" i="2"/>
  <c r="X432" i="2"/>
  <c r="G43" i="2" s="1"/>
  <c r="G45" i="1" s="1"/>
  <c r="Z427" i="2"/>
  <c r="Z443" i="2" s="1"/>
  <c r="U433" i="9"/>
  <c r="AK283" i="2"/>
  <c r="AK298" i="2" s="1"/>
  <c r="AK328" i="2" s="1"/>
  <c r="BX238" i="2"/>
  <c r="BX283" i="2" s="1"/>
  <c r="BX298" i="2" s="1"/>
  <c r="BU401" i="2"/>
  <c r="AZ341" i="2"/>
  <c r="CN350" i="9"/>
  <c r="DP280" i="2"/>
  <c r="DP295" i="2" s="1"/>
  <c r="DP310" i="2" s="1"/>
  <c r="AO327" i="2"/>
  <c r="AO374" i="2" s="1"/>
  <c r="AA327" i="2"/>
  <c r="AA405" i="2" s="1"/>
  <c r="W431" i="2"/>
  <c r="F42" i="2" s="1"/>
  <c r="F44" i="1" s="1"/>
  <c r="F64" i="1" s="1"/>
  <c r="CC283" i="2"/>
  <c r="CC298" i="2" s="1"/>
  <c r="CC313" i="2" s="1"/>
  <c r="BJ223" i="2"/>
  <c r="AA429" i="2"/>
  <c r="J40" i="2" s="1"/>
  <c r="Y431" i="2"/>
  <c r="H42" i="2" s="1"/>
  <c r="L52" i="9"/>
  <c r="BQ268" i="2"/>
  <c r="BQ313" i="2" s="1"/>
  <c r="AS263" i="2"/>
  <c r="AS308" i="2" s="1"/>
  <c r="AY268" i="2"/>
  <c r="AY328" i="2" s="1"/>
  <c r="AP312" i="2"/>
  <c r="AP390" i="2" s="1"/>
  <c r="BH262" i="2"/>
  <c r="AD399" i="9"/>
  <c r="AH420" i="9"/>
  <c r="Q420" i="9" s="1"/>
  <c r="P420" i="9" s="1"/>
  <c r="AH396" i="9"/>
  <c r="Q395" i="9" s="1"/>
  <c r="P395" i="9" s="1"/>
  <c r="AS277" i="2"/>
  <c r="AS292" i="2" s="1"/>
  <c r="AS322" i="2" s="1"/>
  <c r="AD258" i="2"/>
  <c r="AD318" i="2" s="1"/>
  <c r="AB327" i="2"/>
  <c r="AB374" i="2" s="1"/>
  <c r="W418" i="2"/>
  <c r="AA268" i="2"/>
  <c r="AA328" i="2" s="1"/>
  <c r="AM283" i="2"/>
  <c r="AM298" i="2" s="1"/>
  <c r="AM313" i="2" s="1"/>
  <c r="BF327" i="2"/>
  <c r="BF390" i="2" s="1"/>
  <c r="AB120" i="2"/>
  <c r="BC312" i="2"/>
  <c r="BC390" i="2" s="1"/>
  <c r="BV268" i="2"/>
  <c r="BV313" i="2" s="1"/>
  <c r="AB414" i="2"/>
  <c r="CD312" i="2"/>
  <c r="CD405" i="2" s="1"/>
  <c r="T431" i="2"/>
  <c r="T447" i="2" s="1"/>
  <c r="AC283" i="2"/>
  <c r="AC298" i="2" s="1"/>
  <c r="AC328" i="2" s="1"/>
  <c r="W433" i="2"/>
  <c r="F44" i="2" s="1"/>
  <c r="F46" i="1" s="1"/>
  <c r="AH423" i="9"/>
  <c r="Q423" i="9" s="1"/>
  <c r="P423" i="9" s="1"/>
  <c r="BE283" i="2"/>
  <c r="BE298" i="2" s="1"/>
  <c r="BE313" i="2" s="1"/>
  <c r="AC120" i="2"/>
  <c r="V283" i="2"/>
  <c r="V298" i="2" s="1"/>
  <c r="V328" i="2" s="1"/>
  <c r="DP258" i="2"/>
  <c r="DP318" i="2" s="1"/>
  <c r="BS312" i="2"/>
  <c r="BS390" i="2" s="1"/>
  <c r="M35" i="9"/>
  <c r="AS273" i="2"/>
  <c r="AS288" i="2" s="1"/>
  <c r="AS318" i="2" s="1"/>
  <c r="BG384" i="2"/>
  <c r="Y283" i="2"/>
  <c r="Y298" i="2" s="1"/>
  <c r="Y313" i="2" s="1"/>
  <c r="BW265" i="2"/>
  <c r="BW325" i="2" s="1"/>
  <c r="U399" i="9"/>
  <c r="P60" i="9"/>
  <c r="S60" i="9" s="1"/>
  <c r="AC433" i="9"/>
  <c r="BR312" i="2"/>
  <c r="BR342" i="2" s="1"/>
  <c r="BO312" i="2"/>
  <c r="BO374" i="2" s="1"/>
  <c r="AB268" i="2"/>
  <c r="AB328" i="2" s="1"/>
  <c r="BW273" i="2"/>
  <c r="BW288" i="2" s="1"/>
  <c r="BW318" i="2" s="1"/>
  <c r="K69" i="9"/>
  <c r="G69" i="9"/>
  <c r="L69" i="9"/>
  <c r="U283" i="2"/>
  <c r="U298" i="2" s="1"/>
  <c r="U313" i="2" s="1"/>
  <c r="AH386" i="9"/>
  <c r="BV309" i="2"/>
  <c r="BV339" i="2" s="1"/>
  <c r="DO325" i="2"/>
  <c r="DO388" i="2" s="1"/>
  <c r="Z433" i="2"/>
  <c r="X389" i="2"/>
  <c r="K35" i="9"/>
  <c r="G52" i="9"/>
  <c r="P64" i="9"/>
  <c r="S64" i="9" s="1"/>
  <c r="T120" i="2"/>
  <c r="CB283" i="2"/>
  <c r="CB298" i="2" s="1"/>
  <c r="CB328" i="2" s="1"/>
  <c r="CF418" i="2"/>
  <c r="AF208" i="2"/>
  <c r="AU238" i="2" s="1"/>
  <c r="AU268" i="2" s="1"/>
  <c r="DR223" i="2"/>
  <c r="AC312" i="2"/>
  <c r="AC374" i="2" s="1"/>
  <c r="W160" i="2"/>
  <c r="W175" i="2"/>
  <c r="AH395" i="9"/>
  <c r="Q394" i="9" s="1"/>
  <c r="P394" i="9" s="1"/>
  <c r="X433" i="9"/>
  <c r="P43" i="9"/>
  <c r="S43" i="9" s="1"/>
  <c r="AD433" i="9"/>
  <c r="AF360" i="9"/>
  <c r="BU268" i="2"/>
  <c r="BU328" i="2" s="1"/>
  <c r="CE418" i="2"/>
  <c r="AT30" i="1"/>
  <c r="AW30" i="1" s="1"/>
  <c r="X283" i="2"/>
  <c r="X298" i="2" s="1"/>
  <c r="X328" i="2" s="1"/>
  <c r="BY223" i="2"/>
  <c r="P42" i="9"/>
  <c r="S42" i="9" s="1"/>
  <c r="P23" i="9"/>
  <c r="S23" i="9" s="1"/>
  <c r="AH388" i="9"/>
  <c r="Q387" i="9" s="1"/>
  <c r="P387" i="9" s="1"/>
  <c r="W356" i="2"/>
  <c r="AK34" i="1"/>
  <c r="Q362" i="9"/>
  <c r="P362" i="9" s="1"/>
  <c r="AX283" i="2"/>
  <c r="AX298" i="2" s="1"/>
  <c r="AX328" i="2" s="1"/>
  <c r="AL283" i="2"/>
  <c r="AL298" i="2" s="1"/>
  <c r="AL328" i="2" s="1"/>
  <c r="CF283" i="2"/>
  <c r="CF298" i="2" s="1"/>
  <c r="CF328" i="2" s="1"/>
  <c r="AE399" i="9"/>
  <c r="J69" i="9"/>
  <c r="BP268" i="2"/>
  <c r="BP328" i="2" s="1"/>
  <c r="F69" i="9"/>
  <c r="BO418" i="2"/>
  <c r="T389" i="2"/>
  <c r="AD120" i="2"/>
  <c r="AQ327" i="2"/>
  <c r="AQ405" i="2" s="1"/>
  <c r="BC283" i="2"/>
  <c r="BC298" i="2" s="1"/>
  <c r="BC313" i="2" s="1"/>
  <c r="AM373" i="2"/>
  <c r="DN312" i="2"/>
  <c r="DN342" i="2" s="1"/>
  <c r="F52" i="9"/>
  <c r="AX389" i="2"/>
  <c r="BV311" i="2"/>
  <c r="BV389" i="2" s="1"/>
  <c r="I69" i="9"/>
  <c r="E35" i="2"/>
  <c r="H69" i="9"/>
  <c r="W432" i="2"/>
  <c r="F43" i="2" s="1"/>
  <c r="F45" i="1" s="1"/>
  <c r="H35" i="9"/>
  <c r="X399" i="9"/>
  <c r="AH430" i="9"/>
  <c r="Q430" i="9" s="1"/>
  <c r="P430" i="9" s="1"/>
  <c r="BF417" i="2"/>
  <c r="D52" i="9"/>
  <c r="X430" i="2"/>
  <c r="G41" i="2" s="1"/>
  <c r="AD281" i="2"/>
  <c r="AD296" i="2" s="1"/>
  <c r="AD326" i="2" s="1"/>
  <c r="AZ312" i="2"/>
  <c r="AZ390" i="2" s="1"/>
  <c r="AK312" i="2"/>
  <c r="AK390" i="2" s="1"/>
  <c r="P57" i="9"/>
  <c r="S57" i="9" s="1"/>
  <c r="BU419" i="2"/>
  <c r="V418" i="2"/>
  <c r="BT283" i="2"/>
  <c r="BT298" i="2" s="1"/>
  <c r="BT328" i="2" s="1"/>
  <c r="U327" i="2"/>
  <c r="U374" i="2" s="1"/>
  <c r="T327" i="2"/>
  <c r="T405" i="2" s="1"/>
  <c r="AH394" i="9"/>
  <c r="Q393" i="9" s="1"/>
  <c r="P393" i="9" s="1"/>
  <c r="BS268" i="2"/>
  <c r="BS313" i="2" s="1"/>
  <c r="BX273" i="2"/>
  <c r="BX288" i="2" s="1"/>
  <c r="BM225" i="2"/>
  <c r="CB225" i="2"/>
  <c r="T225" i="2"/>
  <c r="T210" i="2"/>
  <c r="AI225" i="2"/>
  <c r="AX225" i="2"/>
  <c r="BH321" i="2"/>
  <c r="BH306" i="2"/>
  <c r="AF213" i="2"/>
  <c r="BY213" i="2"/>
  <c r="DR213" i="2"/>
  <c r="AF198" i="2"/>
  <c r="AU213" i="2"/>
  <c r="BJ213" i="2"/>
  <c r="DR225" i="2"/>
  <c r="AF225" i="2"/>
  <c r="AF210" i="2"/>
  <c r="AU225" i="2"/>
  <c r="BJ225" i="2"/>
  <c r="BY225" i="2"/>
  <c r="BP312" i="2"/>
  <c r="BP327" i="2"/>
  <c r="AA225" i="2"/>
  <c r="AP225" i="2"/>
  <c r="AA210" i="2"/>
  <c r="CX240" i="2" s="1"/>
  <c r="DM225" i="2"/>
  <c r="BE225" i="2"/>
  <c r="BT225" i="2"/>
  <c r="AB352" i="2"/>
  <c r="AC151" i="2"/>
  <c r="S240" i="2"/>
  <c r="S255" i="2" s="1"/>
  <c r="S270" i="2" s="1"/>
  <c r="S285" i="2" s="1"/>
  <c r="S300" i="2" s="1"/>
  <c r="S315" i="2" s="1"/>
  <c r="S330" i="2" s="1"/>
  <c r="S345" i="2" s="1"/>
  <c r="S361" i="2" s="1"/>
  <c r="S377" i="2" s="1"/>
  <c r="AW225" i="2"/>
  <c r="AH225" i="2"/>
  <c r="AH240" i="2" s="1"/>
  <c r="AH255" i="2" s="1"/>
  <c r="AH270" i="2" s="1"/>
  <c r="AH285" i="2" s="1"/>
  <c r="AH300" i="2" s="1"/>
  <c r="AH315" i="2" s="1"/>
  <c r="AH330" i="2" s="1"/>
  <c r="AH345" i="2" s="1"/>
  <c r="H52" i="9"/>
  <c r="U431" i="2"/>
  <c r="U447" i="2" s="1"/>
  <c r="AH393" i="9"/>
  <c r="Q392" i="9" s="1"/>
  <c r="P392" i="9" s="1"/>
  <c r="V433" i="9"/>
  <c r="P48" i="9"/>
  <c r="S48" i="9" s="1"/>
  <c r="AB433" i="9"/>
  <c r="AD239" i="2"/>
  <c r="AD284" i="2" s="1"/>
  <c r="AD299" i="2" s="1"/>
  <c r="AS239" i="2"/>
  <c r="AS269" i="2" s="1"/>
  <c r="DP239" i="2"/>
  <c r="DP269" i="2" s="1"/>
  <c r="BH239" i="2"/>
  <c r="BH269" i="2" s="1"/>
  <c r="BW239" i="2"/>
  <c r="BW269" i="2" s="1"/>
  <c r="AR268" i="2"/>
  <c r="AG150" i="2"/>
  <c r="AG151" i="2" s="1"/>
  <c r="AK150" i="2" s="1"/>
  <c r="C113" i="1" s="1"/>
  <c r="AA136" i="2"/>
  <c r="BF419" i="2"/>
  <c r="BF414" i="2"/>
  <c r="AF136" i="2"/>
  <c r="BO283" i="2"/>
  <c r="BO298" i="2" s="1"/>
  <c r="BO313" i="2" s="1"/>
  <c r="BF380" i="2"/>
  <c r="BU364" i="2"/>
  <c r="AT281" i="2"/>
  <c r="AT296" i="2" s="1"/>
  <c r="CD239" i="2"/>
  <c r="CD284" i="2" s="1"/>
  <c r="CD299" i="2" s="1"/>
  <c r="V239" i="2"/>
  <c r="V269" i="2" s="1"/>
  <c r="AK239" i="2"/>
  <c r="AK284" i="2" s="1"/>
  <c r="AK299" i="2" s="1"/>
  <c r="AZ239" i="2"/>
  <c r="AZ269" i="2" s="1"/>
  <c r="BO239" i="2"/>
  <c r="BO269" i="2" s="1"/>
  <c r="AE227" i="2"/>
  <c r="AE242" i="2" s="1"/>
  <c r="AE257" i="2" s="1"/>
  <c r="AE272" i="2" s="1"/>
  <c r="AE287" i="2" s="1"/>
  <c r="AE302" i="2" s="1"/>
  <c r="AE317" i="2" s="1"/>
  <c r="AE332" i="2" s="1"/>
  <c r="AE348" i="2" s="1"/>
  <c r="AE364" i="2" s="1"/>
  <c r="BI212" i="2"/>
  <c r="CM212" i="2" s="1"/>
  <c r="CM227" i="2" s="1"/>
  <c r="CM242" i="2" s="1"/>
  <c r="CM257" i="2" s="1"/>
  <c r="CM272" i="2" s="1"/>
  <c r="CM287" i="2" s="1"/>
  <c r="CM302" i="2" s="1"/>
  <c r="CM317" i="2" s="1"/>
  <c r="CM332" i="2" s="1"/>
  <c r="AT212" i="2"/>
  <c r="AT227" i="2" s="1"/>
  <c r="AT242" i="2" s="1"/>
  <c r="AT257" i="2" s="1"/>
  <c r="AT272" i="2" s="1"/>
  <c r="AT287" i="2" s="1"/>
  <c r="AT302" i="2" s="1"/>
  <c r="AT317" i="2" s="1"/>
  <c r="AT332" i="2" s="1"/>
  <c r="V356" i="2"/>
  <c r="AW137" i="2"/>
  <c r="AF152" i="2"/>
  <c r="AF167" i="2" s="1"/>
  <c r="AF182" i="2" s="1"/>
  <c r="AF197" i="2" s="1"/>
  <c r="AF212" i="2" s="1"/>
  <c r="DN419" i="2"/>
  <c r="BP341" i="2"/>
  <c r="BP404" i="2"/>
  <c r="BP373" i="2"/>
  <c r="AF219" i="2"/>
  <c r="BJ219" i="2"/>
  <c r="AF204" i="2"/>
  <c r="AU219" i="2"/>
  <c r="BY219" i="2"/>
  <c r="DR219" i="2"/>
  <c r="X136" i="2"/>
  <c r="AI283" i="2"/>
  <c r="AI298" i="2" s="1"/>
  <c r="AI328" i="2" s="1"/>
  <c r="BH265" i="2"/>
  <c r="DO283" i="2"/>
  <c r="DO298" i="2" s="1"/>
  <c r="DO313" i="2" s="1"/>
  <c r="S392" i="2"/>
  <c r="S407" i="2" s="1"/>
  <c r="S422" i="2" s="1"/>
  <c r="S438" i="2" s="1"/>
  <c r="S454" i="2" s="1"/>
  <c r="AH376" i="2"/>
  <c r="CD283" i="2"/>
  <c r="CD298" i="2" s="1"/>
  <c r="CD328" i="2" s="1"/>
  <c r="BG307" i="2"/>
  <c r="BG385" i="2" s="1"/>
  <c r="AM404" i="2"/>
  <c r="BG309" i="2"/>
  <c r="BG387" i="2" s="1"/>
  <c r="DO336" i="2"/>
  <c r="DO368" i="2"/>
  <c r="DO399" i="2"/>
  <c r="AA239" i="2"/>
  <c r="AA284" i="2" s="1"/>
  <c r="AA299" i="2" s="1"/>
  <c r="AP239" i="2"/>
  <c r="AP284" i="2" s="1"/>
  <c r="AP299" i="2" s="1"/>
  <c r="DM239" i="2"/>
  <c r="DM269" i="2" s="1"/>
  <c r="BE239" i="2"/>
  <c r="BE269" i="2" s="1"/>
  <c r="BT239" i="2"/>
  <c r="BT284" i="2" s="1"/>
  <c r="BT299" i="2" s="1"/>
  <c r="BS239" i="2"/>
  <c r="BS284" i="2" s="1"/>
  <c r="BS299" i="2" s="1"/>
  <c r="Z239" i="2"/>
  <c r="Z269" i="2" s="1"/>
  <c r="BD239" i="2"/>
  <c r="BD284" i="2" s="1"/>
  <c r="BD299" i="2" s="1"/>
  <c r="AO239" i="2"/>
  <c r="AO284" i="2" s="1"/>
  <c r="AO299" i="2" s="1"/>
  <c r="DM389" i="2"/>
  <c r="DM341" i="2"/>
  <c r="DM373" i="2"/>
  <c r="DM404" i="2"/>
  <c r="D35" i="2"/>
  <c r="I52" i="9"/>
  <c r="T432" i="2"/>
  <c r="C43" i="2" s="1"/>
  <c r="P49" i="9"/>
  <c r="S49" i="9" s="1"/>
  <c r="E35" i="9"/>
  <c r="AU350" i="9"/>
  <c r="I23" i="2"/>
  <c r="I35" i="2" s="1"/>
  <c r="AQ414" i="2"/>
  <c r="AF151" i="2"/>
  <c r="DT400" i="2"/>
  <c r="DT415" i="2" s="1"/>
  <c r="EI385" i="2"/>
  <c r="EI400" i="2" s="1"/>
  <c r="EI415" i="2" s="1"/>
  <c r="AN312" i="2"/>
  <c r="AR312" i="2"/>
  <c r="BI276" i="2"/>
  <c r="BI291" i="2" s="1"/>
  <c r="AM418" i="2"/>
  <c r="AW390" i="2"/>
  <c r="BL374" i="2"/>
  <c r="CA374" i="2" s="1"/>
  <c r="X160" i="2"/>
  <c r="X175" i="2"/>
  <c r="AQ225" i="2"/>
  <c r="BF225" i="2"/>
  <c r="BU225" i="2"/>
  <c r="DN225" i="2"/>
  <c r="AB225" i="2"/>
  <c r="AB210" i="2"/>
  <c r="CY240" i="2" s="1"/>
  <c r="AB161" i="2"/>
  <c r="AB176" i="2"/>
  <c r="BP389" i="2"/>
  <c r="AI327" i="2"/>
  <c r="AI312" i="2"/>
  <c r="AS280" i="2"/>
  <c r="AS295" i="2" s="1"/>
  <c r="AS325" i="2" s="1"/>
  <c r="BU414" i="2"/>
  <c r="W151" i="2"/>
  <c r="AZ283" i="2"/>
  <c r="AZ298" i="2" s="1"/>
  <c r="AZ328" i="2" s="1"/>
  <c r="AQ338" i="2"/>
  <c r="AQ401" i="2"/>
  <c r="AQ370" i="2"/>
  <c r="BH281" i="2"/>
  <c r="BH296" i="2" s="1"/>
  <c r="BH326" i="2" s="1"/>
  <c r="BS395" i="2"/>
  <c r="BS410" i="2" s="1"/>
  <c r="BH309" i="2"/>
  <c r="BG283" i="2"/>
  <c r="BG298" i="2" s="1"/>
  <c r="BG313" i="2" s="1"/>
  <c r="BW212" i="2"/>
  <c r="DA212" i="2" s="1"/>
  <c r="DA227" i="2" s="1"/>
  <c r="DA242" i="2" s="1"/>
  <c r="DA257" i="2" s="1"/>
  <c r="DA272" i="2" s="1"/>
  <c r="DA287" i="2" s="1"/>
  <c r="DA302" i="2" s="1"/>
  <c r="DA317" i="2" s="1"/>
  <c r="DA332" i="2" s="1"/>
  <c r="BH227" i="2"/>
  <c r="BH242" i="2" s="1"/>
  <c r="BH257" i="2" s="1"/>
  <c r="BH272" i="2" s="1"/>
  <c r="BH287" i="2" s="1"/>
  <c r="BH302" i="2" s="1"/>
  <c r="BH317" i="2" s="1"/>
  <c r="BH332" i="2" s="1"/>
  <c r="AB172" i="2"/>
  <c r="AB157" i="2"/>
  <c r="BG312" i="2"/>
  <c r="BG390" i="2" s="1"/>
  <c r="T151" i="2"/>
  <c r="AE433" i="9"/>
  <c r="D35" i="9"/>
  <c r="G35" i="9"/>
  <c r="CC327" i="2"/>
  <c r="CC312" i="2"/>
  <c r="AG135" i="2"/>
  <c r="AG136" i="2" s="1"/>
  <c r="AK135" i="2" s="1"/>
  <c r="C93" i="1" s="1"/>
  <c r="AL239" i="2"/>
  <c r="AL269" i="2" s="1"/>
  <c r="BP239" i="2"/>
  <c r="BP269" i="2" s="1"/>
  <c r="CE239" i="2"/>
  <c r="CE269" i="2" s="1"/>
  <c r="W239" i="2"/>
  <c r="W269" i="2" s="1"/>
  <c r="BA239" i="2"/>
  <c r="BA269" i="2" s="1"/>
  <c r="AT233" i="2"/>
  <c r="AT263" i="2" s="1"/>
  <c r="AE233" i="2"/>
  <c r="AE278" i="2" s="1"/>
  <c r="AE293" i="2" s="1"/>
  <c r="BX233" i="2"/>
  <c r="BX278" i="2" s="1"/>
  <c r="BX293" i="2" s="1"/>
  <c r="BI233" i="2"/>
  <c r="BI263" i="2" s="1"/>
  <c r="DQ233" i="2"/>
  <c r="DQ278" i="2" s="1"/>
  <c r="DQ293" i="2" s="1"/>
  <c r="AE229" i="2"/>
  <c r="AE274" i="2" s="1"/>
  <c r="AE289" i="2" s="1"/>
  <c r="DQ229" i="2"/>
  <c r="DQ259" i="2" s="1"/>
  <c r="BX229" i="2"/>
  <c r="BX259" i="2" s="1"/>
  <c r="BI229" i="2"/>
  <c r="BI274" i="2" s="1"/>
  <c r="BI289" i="2" s="1"/>
  <c r="AT229" i="2"/>
  <c r="AT259" i="2" s="1"/>
  <c r="BW225" i="2"/>
  <c r="DP225" i="2"/>
  <c r="AD225" i="2"/>
  <c r="AS225" i="2"/>
  <c r="AD210" i="2"/>
  <c r="BH225" i="2"/>
  <c r="BL389" i="2"/>
  <c r="CA389" i="2" s="1"/>
  <c r="CP389" i="2" s="1"/>
  <c r="AW404" i="2"/>
  <c r="U120" i="2"/>
  <c r="CB327" i="2"/>
  <c r="CB312" i="2"/>
  <c r="BV336" i="2"/>
  <c r="BV399" i="2"/>
  <c r="BV368" i="2"/>
  <c r="AP404" i="2"/>
  <c r="AP341" i="2"/>
  <c r="AP373" i="2"/>
  <c r="BG325" i="2"/>
  <c r="BG310" i="2"/>
  <c r="AX327" i="2"/>
  <c r="AX312" i="2"/>
  <c r="T136" i="2"/>
  <c r="Z312" i="2"/>
  <c r="Z327" i="2"/>
  <c r="BY218" i="2"/>
  <c r="BJ218" i="2"/>
  <c r="AF218" i="2"/>
  <c r="DR218" i="2"/>
  <c r="AF203" i="2"/>
  <c r="AU218" i="2"/>
  <c r="AL327" i="2"/>
  <c r="AL312" i="2"/>
  <c r="AQ39" i="1"/>
  <c r="AQ59" i="1" s="1"/>
  <c r="O59" i="1"/>
  <c r="AB169" i="2"/>
  <c r="AB154" i="2"/>
  <c r="BV227" i="2"/>
  <c r="BV242" i="2" s="1"/>
  <c r="BV257" i="2" s="1"/>
  <c r="BV272" i="2" s="1"/>
  <c r="BV287" i="2" s="1"/>
  <c r="BV302" i="2" s="1"/>
  <c r="BV317" i="2" s="1"/>
  <c r="BV332" i="2" s="1"/>
  <c r="BP225" i="2"/>
  <c r="CE225" i="2"/>
  <c r="W225" i="2"/>
  <c r="W210" i="2"/>
  <c r="CT240" i="2" s="1"/>
  <c r="BA225" i="2"/>
  <c r="AL225" i="2"/>
  <c r="AR239" i="2"/>
  <c r="AR269" i="2" s="1"/>
  <c r="BV239" i="2"/>
  <c r="BV284" i="2" s="1"/>
  <c r="BV299" i="2" s="1"/>
  <c r="AC239" i="2"/>
  <c r="AC269" i="2" s="1"/>
  <c r="DO239" i="2"/>
  <c r="DO269" i="2" s="1"/>
  <c r="BG239" i="2"/>
  <c r="BG269" i="2" s="1"/>
  <c r="AB333" i="2"/>
  <c r="AB396" i="2"/>
  <c r="AB365" i="2"/>
  <c r="AR336" i="2"/>
  <c r="AR399" i="2"/>
  <c r="AR368" i="2"/>
  <c r="Z404" i="2"/>
  <c r="Z373" i="2"/>
  <c r="Z341" i="2"/>
  <c r="AL373" i="2"/>
  <c r="AL341" i="2"/>
  <c r="AL404" i="2"/>
  <c r="BF268" i="2"/>
  <c r="BI239" i="2"/>
  <c r="BI284" i="2" s="1"/>
  <c r="BI299" i="2" s="1"/>
  <c r="AT239" i="2"/>
  <c r="AT284" i="2" s="1"/>
  <c r="AT299" i="2" s="1"/>
  <c r="DQ239" i="2"/>
  <c r="DQ269" i="2" s="1"/>
  <c r="BX239" i="2"/>
  <c r="BX284" i="2" s="1"/>
  <c r="BX299" i="2" s="1"/>
  <c r="AE239" i="2"/>
  <c r="AE269" i="2" s="1"/>
  <c r="BQ404" i="2"/>
  <c r="BQ373" i="2"/>
  <c r="BQ341" i="2"/>
  <c r="V161" i="2"/>
  <c r="V176" i="2"/>
  <c r="DO312" i="2"/>
  <c r="DO390" i="2" s="1"/>
  <c r="AH421" i="9"/>
  <c r="Q421" i="9" s="1"/>
  <c r="P421" i="9" s="1"/>
  <c r="Q355" i="9"/>
  <c r="P355" i="9" s="1"/>
  <c r="M69" i="9"/>
  <c r="BY350" i="9"/>
  <c r="M52" i="9"/>
  <c r="BG326" i="2"/>
  <c r="BG311" i="2"/>
  <c r="AB136" i="2"/>
  <c r="BA341" i="2"/>
  <c r="BA373" i="2"/>
  <c r="BA404" i="2"/>
  <c r="DM268" i="2"/>
  <c r="X356" i="2"/>
  <c r="BJ222" i="2"/>
  <c r="DR222" i="2"/>
  <c r="AU222" i="2"/>
  <c r="BY222" i="2"/>
  <c r="AF222" i="2"/>
  <c r="AF207" i="2"/>
  <c r="BV384" i="2"/>
  <c r="BH258" i="2"/>
  <c r="AF220" i="2"/>
  <c r="AF205" i="2"/>
  <c r="BY220" i="2"/>
  <c r="DR220" i="2"/>
  <c r="AU220" i="2"/>
  <c r="BJ220" i="2"/>
  <c r="Y210" i="2"/>
  <c r="CV240" i="2" s="1"/>
  <c r="Y225" i="2"/>
  <c r="BR225" i="2"/>
  <c r="BC225" i="2"/>
  <c r="AN225" i="2"/>
  <c r="Z283" i="2"/>
  <c r="Z298" i="2" s="1"/>
  <c r="Z328" i="2" s="1"/>
  <c r="EL380" i="2"/>
  <c r="EL395" i="2" s="1"/>
  <c r="EL410" i="2" s="1"/>
  <c r="DW395" i="2"/>
  <c r="DW410" i="2" s="1"/>
  <c r="BJ217" i="2"/>
  <c r="DR217" i="2"/>
  <c r="BY217" i="2"/>
  <c r="AU217" i="2"/>
  <c r="AF217" i="2"/>
  <c r="AF202" i="2"/>
  <c r="AB357" i="2"/>
  <c r="BL403" i="2"/>
  <c r="BL418" i="2" s="1"/>
  <c r="AW418" i="2"/>
  <c r="DO212" i="2"/>
  <c r="DO227" i="2" s="1"/>
  <c r="DO242" i="2" s="1"/>
  <c r="DO257" i="2" s="1"/>
  <c r="DO272" i="2" s="1"/>
  <c r="DO287" i="2" s="1"/>
  <c r="DO302" i="2" s="1"/>
  <c r="DO317" i="2" s="1"/>
  <c r="DO332" i="2" s="1"/>
  <c r="CF312" i="2"/>
  <c r="AB381" i="2"/>
  <c r="Y136" i="2"/>
  <c r="AR384" i="2"/>
  <c r="DQ280" i="2"/>
  <c r="DQ295" i="2" s="1"/>
  <c r="AL389" i="2"/>
  <c r="BN239" i="2"/>
  <c r="BN269" i="2" s="1"/>
  <c r="CC239" i="2"/>
  <c r="CC284" i="2" s="1"/>
  <c r="CC299" i="2" s="1"/>
  <c r="U239" i="2"/>
  <c r="U269" i="2" s="1"/>
  <c r="AY239" i="2"/>
  <c r="AY269" i="2" s="1"/>
  <c r="AJ239" i="2"/>
  <c r="AJ284" i="2" s="1"/>
  <c r="AJ299" i="2" s="1"/>
  <c r="CF239" i="2"/>
  <c r="CF269" i="2" s="1"/>
  <c r="X239" i="2"/>
  <c r="X284" i="2" s="1"/>
  <c r="X299" i="2" s="1"/>
  <c r="AM239" i="2"/>
  <c r="AM284" i="2" s="1"/>
  <c r="AM299" i="2" s="1"/>
  <c r="BB239" i="2"/>
  <c r="BB269" i="2" s="1"/>
  <c r="BQ239" i="2"/>
  <c r="BQ269" i="2" s="1"/>
  <c r="BB373" i="2"/>
  <c r="BB404" i="2"/>
  <c r="BB341" i="2"/>
  <c r="AD380" i="2"/>
  <c r="AD395" i="2" s="1"/>
  <c r="AD410" i="2" s="1"/>
  <c r="AD426" i="2" s="1"/>
  <c r="AD442" i="2" s="1"/>
  <c r="AS364" i="2"/>
  <c r="CB239" i="2"/>
  <c r="CB284" i="2" s="1"/>
  <c r="CB299" i="2" s="1"/>
  <c r="T239" i="2"/>
  <c r="T269" i="2" s="1"/>
  <c r="AX239" i="2"/>
  <c r="AX269" i="2" s="1"/>
  <c r="AI239" i="2"/>
  <c r="AI284" i="2" s="1"/>
  <c r="AI299" i="2" s="1"/>
  <c r="BM239" i="2"/>
  <c r="BM269" i="2" s="1"/>
  <c r="BR268" i="2"/>
  <c r="AR307" i="2"/>
  <c r="BV307" i="2"/>
  <c r="P66" i="9"/>
  <c r="S66" i="9" s="1"/>
  <c r="AB399" i="9"/>
  <c r="E52" i="9"/>
  <c r="D69" i="9"/>
  <c r="P47" i="9"/>
  <c r="S47" i="9" s="1"/>
  <c r="CE389" i="2"/>
  <c r="V151" i="2"/>
  <c r="BD283" i="2"/>
  <c r="BD298" i="2" s="1"/>
  <c r="BD328" i="2" s="1"/>
  <c r="BG318" i="2"/>
  <c r="BG303" i="2"/>
  <c r="BA389" i="2"/>
  <c r="BD327" i="2"/>
  <c r="BD312" i="2"/>
  <c r="U151" i="2"/>
  <c r="BA283" i="2"/>
  <c r="BA298" i="2" s="1"/>
  <c r="BA328" i="2" s="1"/>
  <c r="T341" i="2"/>
  <c r="T404" i="2"/>
  <c r="T373" i="2"/>
  <c r="AH391" i="2"/>
  <c r="AH406" i="2" s="1"/>
  <c r="AH421" i="2" s="1"/>
  <c r="AW375" i="2"/>
  <c r="CE283" i="2"/>
  <c r="CE298" i="2" s="1"/>
  <c r="CE328" i="2" s="1"/>
  <c r="Y151" i="2"/>
  <c r="V136" i="2"/>
  <c r="AS281" i="2"/>
  <c r="AS296" i="2" s="1"/>
  <c r="AS311" i="2" s="1"/>
  <c r="BL238" i="2"/>
  <c r="BL253" i="2" s="1"/>
  <c r="BL268" i="2" s="1"/>
  <c r="BL283" i="2" s="1"/>
  <c r="BL298" i="2" s="1"/>
  <c r="BL313" i="2" s="1"/>
  <c r="BL328" i="2" s="1"/>
  <c r="BL343" i="2" s="1"/>
  <c r="AT234" i="2"/>
  <c r="AT264" i="2" s="1"/>
  <c r="AE234" i="2"/>
  <c r="AE264" i="2" s="1"/>
  <c r="BI234" i="2"/>
  <c r="BI279" i="2" s="1"/>
  <c r="BI294" i="2" s="1"/>
  <c r="DQ234" i="2"/>
  <c r="DQ264" i="2" s="1"/>
  <c r="BX234" i="2"/>
  <c r="BX264" i="2" s="1"/>
  <c r="BB268" i="2"/>
  <c r="CA403" i="2"/>
  <c r="CA418" i="2" s="1"/>
  <c r="Y120" i="2"/>
  <c r="AN268" i="2"/>
  <c r="W283" i="2"/>
  <c r="W298" i="2" s="1"/>
  <c r="W328" i="2" s="1"/>
  <c r="Z120" i="2"/>
  <c r="T268" i="2"/>
  <c r="Z389" i="2"/>
  <c r="AF350" i="9"/>
  <c r="X431" i="2"/>
  <c r="G42" i="2" s="1"/>
  <c r="G44" i="1" s="1"/>
  <c r="G64" i="1" s="1"/>
  <c r="J52" i="9"/>
  <c r="Y432" i="2"/>
  <c r="H43" i="2" s="1"/>
  <c r="H45" i="1" s="1"/>
  <c r="AH422" i="9"/>
  <c r="Q422" i="9" s="1"/>
  <c r="P422" i="9" s="1"/>
  <c r="DT386" i="2"/>
  <c r="CE341" i="2"/>
  <c r="CE404" i="2"/>
  <c r="CE373" i="2"/>
  <c r="Z151" i="2"/>
  <c r="CD225" i="2"/>
  <c r="V225" i="2"/>
  <c r="V210" i="2"/>
  <c r="CS240" i="2" s="1"/>
  <c r="AK225" i="2"/>
  <c r="AZ225" i="2"/>
  <c r="BO225" i="2"/>
  <c r="X151" i="2"/>
  <c r="DN268" i="2"/>
  <c r="U210" i="2"/>
  <c r="CR240" i="2" s="1"/>
  <c r="AY225" i="2"/>
  <c r="AJ225" i="2"/>
  <c r="BN225" i="2"/>
  <c r="CC225" i="2"/>
  <c r="U225" i="2"/>
  <c r="BF396" i="2"/>
  <c r="BF333" i="2"/>
  <c r="BF365" i="2"/>
  <c r="AI404" i="2"/>
  <c r="AI373" i="2"/>
  <c r="AI341" i="2"/>
  <c r="V120" i="2"/>
  <c r="BQ418" i="2"/>
  <c r="CA238" i="2"/>
  <c r="CA253" i="2" s="1"/>
  <c r="CA268" i="2" s="1"/>
  <c r="CA283" i="2" s="1"/>
  <c r="CA298" i="2" s="1"/>
  <c r="CA313" i="2" s="1"/>
  <c r="CA328" i="2" s="1"/>
  <c r="CA343" i="2" s="1"/>
  <c r="AB173" i="2"/>
  <c r="AB158" i="2"/>
  <c r="BF338" i="2"/>
  <c r="BF370" i="2"/>
  <c r="BF401" i="2"/>
  <c r="AP268" i="2"/>
  <c r="AR325" i="2"/>
  <c r="AR310" i="2"/>
  <c r="Y239" i="2"/>
  <c r="Y269" i="2" s="1"/>
  <c r="AN239" i="2"/>
  <c r="AN269" i="2" s="1"/>
  <c r="BC239" i="2"/>
  <c r="BC269" i="2" s="1"/>
  <c r="BR239" i="2"/>
  <c r="BR284" i="2" s="1"/>
  <c r="BR299" i="2" s="1"/>
  <c r="BM283" i="2"/>
  <c r="BM298" i="2" s="1"/>
  <c r="BM313" i="2" s="1"/>
  <c r="BI225" i="2"/>
  <c r="BX225" i="2"/>
  <c r="DQ225" i="2"/>
  <c r="AE225" i="2"/>
  <c r="AT225" i="2"/>
  <c r="AE210" i="2"/>
  <c r="AZ418" i="2"/>
  <c r="BE341" i="2"/>
  <c r="BE373" i="2"/>
  <c r="BE404" i="2"/>
  <c r="AC307" i="2"/>
  <c r="BU312" i="2"/>
  <c r="Q365" i="9"/>
  <c r="P365" i="9" s="1"/>
  <c r="P65" i="9"/>
  <c r="S65" i="9" s="1"/>
  <c r="BX232" i="2"/>
  <c r="BX262" i="2" s="1"/>
  <c r="AE232" i="2"/>
  <c r="AE262" i="2" s="1"/>
  <c r="DQ232" i="2"/>
  <c r="DQ262" i="2" s="1"/>
  <c r="BI232" i="2"/>
  <c r="BI262" i="2" s="1"/>
  <c r="AT232" i="2"/>
  <c r="AT277" i="2" s="1"/>
  <c r="AT292" i="2" s="1"/>
  <c r="BG399" i="2"/>
  <c r="BG368" i="2"/>
  <c r="BG336" i="2"/>
  <c r="BD225" i="2"/>
  <c r="AO225" i="2"/>
  <c r="Z210" i="2"/>
  <c r="CW240" i="2" s="1"/>
  <c r="Z225" i="2"/>
  <c r="BS225" i="2"/>
  <c r="DO384" i="2"/>
  <c r="BB225" i="2"/>
  <c r="AM225" i="2"/>
  <c r="BQ225" i="2"/>
  <c r="CF225" i="2"/>
  <c r="X210" i="2"/>
  <c r="CU240" i="2" s="1"/>
  <c r="X225" i="2"/>
  <c r="X341" i="2"/>
  <c r="X404" i="2"/>
  <c r="X373" i="2"/>
  <c r="DX380" i="2"/>
  <c r="BF381" i="2"/>
  <c r="AI389" i="2"/>
  <c r="AX341" i="2"/>
  <c r="AX373" i="2"/>
  <c r="AX404" i="2"/>
  <c r="BF239" i="2"/>
  <c r="BF269" i="2" s="1"/>
  <c r="AQ239" i="2"/>
  <c r="AQ284" i="2" s="1"/>
  <c r="AQ299" i="2" s="1"/>
  <c r="DN239" i="2"/>
  <c r="DN284" i="2" s="1"/>
  <c r="DN299" i="2" s="1"/>
  <c r="BU239" i="2"/>
  <c r="BU284" i="2" s="1"/>
  <c r="BU299" i="2" s="1"/>
  <c r="AB239" i="2"/>
  <c r="AB269" i="2" s="1"/>
  <c r="BU381" i="2"/>
  <c r="BU396" i="2"/>
  <c r="BU333" i="2"/>
  <c r="CD418" i="2"/>
  <c r="AR311" i="2"/>
  <c r="BF386" i="2"/>
  <c r="AR380" i="2"/>
  <c r="AR395" i="2" s="1"/>
  <c r="AR410" i="2" s="1"/>
  <c r="BG364" i="2"/>
  <c r="V312" i="2"/>
  <c r="V327" i="2"/>
  <c r="AJ327" i="2"/>
  <c r="AJ312" i="2"/>
  <c r="X120" i="2"/>
  <c r="AB419" i="2"/>
  <c r="DO225" i="2"/>
  <c r="AC225" i="2"/>
  <c r="AC210" i="2"/>
  <c r="AR225" i="2"/>
  <c r="BG225" i="2"/>
  <c r="BV225" i="2"/>
  <c r="BL224" i="2"/>
  <c r="CP224" i="2" s="1"/>
  <c r="CP239" i="2" s="1"/>
  <c r="CP254" i="2" s="1"/>
  <c r="CP269" i="2" s="1"/>
  <c r="CP284" i="2" s="1"/>
  <c r="CP299" i="2" s="1"/>
  <c r="CP314" i="2" s="1"/>
  <c r="CP329" i="2" s="1"/>
  <c r="CP344" i="2" s="1"/>
  <c r="CA224" i="2"/>
  <c r="DE224" i="2" s="1"/>
  <c r="DE239" i="2" s="1"/>
  <c r="DE254" i="2" s="1"/>
  <c r="DE269" i="2" s="1"/>
  <c r="DE284" i="2" s="1"/>
  <c r="DE299" i="2" s="1"/>
  <c r="DE314" i="2" s="1"/>
  <c r="DE329" i="2" s="1"/>
  <c r="DE344" i="2" s="1"/>
  <c r="AW239" i="2"/>
  <c r="AW254" i="2" s="1"/>
  <c r="AW269" i="2" s="1"/>
  <c r="AW284" i="2" s="1"/>
  <c r="AW299" i="2" s="1"/>
  <c r="AW314" i="2" s="1"/>
  <c r="AW329" i="2" s="1"/>
  <c r="AW344" i="2" s="1"/>
  <c r="BT380" i="2"/>
  <c r="CI380" i="2" s="1"/>
  <c r="BE395" i="2"/>
  <c r="BE410" i="2" s="1"/>
  <c r="AO268" i="2"/>
  <c r="AE151" i="2"/>
  <c r="AM341" i="2"/>
  <c r="AA151" i="2"/>
  <c r="AF363" i="9"/>
  <c r="F28" i="2"/>
  <c r="F26" i="1" s="1"/>
  <c r="AF361" i="9"/>
  <c r="AT27" i="1"/>
  <c r="AW27" i="1" s="1"/>
  <c r="C31" i="9"/>
  <c r="P31" i="9" s="1"/>
  <c r="S31" i="9" s="1"/>
  <c r="Q357" i="9"/>
  <c r="P357" i="9" s="1"/>
  <c r="G25" i="2"/>
  <c r="AH389" i="9"/>
  <c r="Q388" i="9" s="1"/>
  <c r="P388" i="9" s="1"/>
  <c r="AA399" i="9"/>
  <c r="P23" i="1"/>
  <c r="R23" i="1" s="1"/>
  <c r="AA433" i="9"/>
  <c r="C28" i="9"/>
  <c r="P28" i="9" s="1"/>
  <c r="S28" i="9" s="1"/>
  <c r="Q360" i="9"/>
  <c r="P360" i="9" s="1"/>
  <c r="F27" i="2"/>
  <c r="F25" i="1" s="1"/>
  <c r="H27" i="2"/>
  <c r="H25" i="1" s="1"/>
  <c r="AT25" i="1"/>
  <c r="AW25" i="1" s="1"/>
  <c r="AH426" i="9"/>
  <c r="Q426" i="9" s="1"/>
  <c r="P426" i="9" s="1"/>
  <c r="AH390" i="9"/>
  <c r="Q389" i="9" s="1"/>
  <c r="P389" i="9" s="1"/>
  <c r="AH428" i="9"/>
  <c r="Q428" i="9" s="1"/>
  <c r="P428" i="9" s="1"/>
  <c r="F24" i="2"/>
  <c r="Q359" i="9"/>
  <c r="P359" i="9" s="1"/>
  <c r="C24" i="9"/>
  <c r="Q364" i="9"/>
  <c r="P364" i="9" s="1"/>
  <c r="Z433" i="9"/>
  <c r="C30" i="9"/>
  <c r="P30" i="9" s="1"/>
  <c r="S30" i="9" s="1"/>
  <c r="Q358" i="9"/>
  <c r="P358" i="9" s="1"/>
  <c r="P26" i="9"/>
  <c r="S26" i="9" s="1"/>
  <c r="C22" i="1"/>
  <c r="Q363" i="9"/>
  <c r="P363" i="9" s="1"/>
  <c r="AA430" i="2"/>
  <c r="AT22" i="1"/>
  <c r="AW22" i="1" s="1"/>
  <c r="AI34" i="1"/>
  <c r="Z399" i="9"/>
  <c r="AT21" i="1"/>
  <c r="AW21" i="1" s="1"/>
  <c r="AH34" i="1"/>
  <c r="P61" i="9"/>
  <c r="S61" i="9" s="1"/>
  <c r="P46" i="9"/>
  <c r="S46" i="9" s="1"/>
  <c r="P59" i="9"/>
  <c r="S59" i="9" s="1"/>
  <c r="AG28" i="1"/>
  <c r="AT28" i="1" s="1"/>
  <c r="AW28" i="1" s="1"/>
  <c r="P29" i="9"/>
  <c r="S29" i="9" s="1"/>
  <c r="AF161" i="9"/>
  <c r="AF176" i="9"/>
  <c r="V431" i="2"/>
  <c r="AT31" i="1"/>
  <c r="AW31" i="1" s="1"/>
  <c r="C21" i="1"/>
  <c r="BJ350" i="9"/>
  <c r="AG24" i="1"/>
  <c r="AT24" i="1" s="1"/>
  <c r="AW24" i="1" s="1"/>
  <c r="P25" i="9"/>
  <c r="S25" i="9" s="1"/>
  <c r="Q356" i="9"/>
  <c r="P356" i="9" s="1"/>
  <c r="C25" i="1"/>
  <c r="AH391" i="9"/>
  <c r="Q390" i="9" s="1"/>
  <c r="P390" i="9" s="1"/>
  <c r="AH392" i="9"/>
  <c r="Q391" i="9" s="1"/>
  <c r="P391" i="9" s="1"/>
  <c r="AH425" i="9"/>
  <c r="Q425" i="9" s="1"/>
  <c r="P425" i="9" s="1"/>
  <c r="Y399" i="9"/>
  <c r="AF158" i="9"/>
  <c r="AF173" i="9"/>
  <c r="AT20" i="1"/>
  <c r="G27" i="2"/>
  <c r="G25" i="1" s="1"/>
  <c r="V399" i="9"/>
  <c r="W429" i="2"/>
  <c r="F40" i="2" s="1"/>
  <c r="W399" i="9"/>
  <c r="J35" i="9"/>
  <c r="C26" i="2"/>
  <c r="AF157" i="9"/>
  <c r="AF172" i="9"/>
  <c r="P32" i="9"/>
  <c r="S32" i="9" s="1"/>
  <c r="AT23" i="1"/>
  <c r="AW23" i="1" s="1"/>
  <c r="AJ34" i="1"/>
  <c r="P45" i="9"/>
  <c r="S45" i="9" s="1"/>
  <c r="P44" i="9"/>
  <c r="S44" i="9" s="1"/>
  <c r="P62" i="9"/>
  <c r="S62" i="9" s="1"/>
  <c r="AH424" i="9"/>
  <c r="Q424" i="9" s="1"/>
  <c r="P424" i="9" s="1"/>
  <c r="C27" i="9"/>
  <c r="Q361" i="9"/>
  <c r="P361" i="9" s="1"/>
  <c r="AF155" i="9"/>
  <c r="AF170" i="9"/>
  <c r="DR350" i="9"/>
  <c r="C58" i="9"/>
  <c r="AH429" i="9"/>
  <c r="Q429" i="9" s="1"/>
  <c r="P429" i="9" s="1"/>
  <c r="AN34" i="1"/>
  <c r="W428" i="2"/>
  <c r="AM26" i="1"/>
  <c r="AM34" i="1" s="1"/>
  <c r="I35" i="9"/>
  <c r="AF177" i="9"/>
  <c r="AF162" i="9"/>
  <c r="C26" i="1"/>
  <c r="P63" i="9"/>
  <c r="S63" i="9" s="1"/>
  <c r="AG32" i="1"/>
  <c r="P33" i="9"/>
  <c r="S33" i="9" s="1"/>
  <c r="E67" i="9"/>
  <c r="P67" i="9" s="1"/>
  <c r="S67" i="9" s="1"/>
  <c r="W433" i="9"/>
  <c r="AF140" i="9"/>
  <c r="DC350" i="9"/>
  <c r="AF149" i="9" s="1"/>
  <c r="X427" i="2"/>
  <c r="AA432" i="2"/>
  <c r="J24" i="2"/>
  <c r="J35" i="2" s="1"/>
  <c r="AF171" i="9"/>
  <c r="AF156" i="9"/>
  <c r="AH387" i="9"/>
  <c r="AL34" i="1"/>
  <c r="AH427" i="9"/>
  <c r="Q427" i="9" s="1"/>
  <c r="P427" i="9" s="1"/>
  <c r="Y433" i="9"/>
  <c r="AC399" i="9"/>
  <c r="CX380" i="2" l="1"/>
  <c r="CI395" i="2"/>
  <c r="CP374" i="2"/>
  <c r="DE374" i="2" s="1"/>
  <c r="DT374" i="2" s="1"/>
  <c r="EI374" i="2" s="1"/>
  <c r="CT391" i="2"/>
  <c r="BU257" i="2"/>
  <c r="CY242" i="2"/>
  <c r="CJ364" i="2"/>
  <c r="CY364" i="2" s="1"/>
  <c r="DN364" i="2" s="1"/>
  <c r="EC364" i="2" s="1"/>
  <c r="ER364" i="2" s="1"/>
  <c r="BR302" i="2"/>
  <c r="CV287" i="2"/>
  <c r="CH410" i="2"/>
  <c r="CW410" i="2" s="1"/>
  <c r="CW395" i="2"/>
  <c r="BS287" i="2"/>
  <c r="CW272" i="2"/>
  <c r="BP332" i="2"/>
  <c r="CT332" i="2" s="1"/>
  <c r="CT317" i="2"/>
  <c r="BT272" i="2"/>
  <c r="CX257" i="2"/>
  <c r="DE389" i="2"/>
  <c r="DE404" i="2" s="1"/>
  <c r="DE419" i="2" s="1"/>
  <c r="CP404" i="2"/>
  <c r="CP419" i="2" s="1"/>
  <c r="BQ317" i="2"/>
  <c r="CU302" i="2"/>
  <c r="CV420" i="2"/>
  <c r="CS420" i="2"/>
  <c r="CY417" i="2"/>
  <c r="CW406" i="2"/>
  <c r="CT420" i="2"/>
  <c r="CW420" i="2"/>
  <c r="CX420" i="2"/>
  <c r="CY412" i="2"/>
  <c r="CY420" i="2"/>
  <c r="CR418" i="2"/>
  <c r="U434" i="2" s="1"/>
  <c r="CR420" i="2"/>
  <c r="CU420" i="2"/>
  <c r="CS406" i="2"/>
  <c r="CR406" i="2"/>
  <c r="CV406" i="2"/>
  <c r="CX406" i="2"/>
  <c r="CT406" i="2"/>
  <c r="CU406" i="2"/>
  <c r="W443" i="2"/>
  <c r="CV391" i="2"/>
  <c r="CU375" i="2"/>
  <c r="CX391" i="2"/>
  <c r="CY391" i="2"/>
  <c r="CR391" i="2"/>
  <c r="CU391" i="2"/>
  <c r="CW391" i="2"/>
  <c r="CS391" i="2"/>
  <c r="AA434" i="2"/>
  <c r="J45" i="2" s="1"/>
  <c r="CT375" i="2"/>
  <c r="J38" i="2"/>
  <c r="CR375" i="2"/>
  <c r="CY375" i="2"/>
  <c r="CS375" i="2"/>
  <c r="CV375" i="2"/>
  <c r="CW375" i="2"/>
  <c r="CX375" i="2"/>
  <c r="CU343" i="2"/>
  <c r="CT343" i="2"/>
  <c r="CW329" i="2"/>
  <c r="CY343" i="2"/>
  <c r="CY329" i="2"/>
  <c r="CX343" i="2"/>
  <c r="BU412" i="2"/>
  <c r="CS343" i="2"/>
  <c r="CR329" i="2"/>
  <c r="CV343" i="2"/>
  <c r="CW343" i="2"/>
  <c r="CX329" i="2"/>
  <c r="CV314" i="2"/>
  <c r="CV329" i="2"/>
  <c r="CU329" i="2"/>
  <c r="Z445" i="2"/>
  <c r="CS329" i="2"/>
  <c r="CT329" i="2"/>
  <c r="CU314" i="2"/>
  <c r="Y434" i="2"/>
  <c r="H45" i="2" s="1"/>
  <c r="H47" i="1" s="1"/>
  <c r="H67" i="1" s="1"/>
  <c r="CY314" i="2"/>
  <c r="CS314" i="2"/>
  <c r="CW314" i="2"/>
  <c r="CT314" i="2"/>
  <c r="CR314" i="2"/>
  <c r="CR407" i="2" s="1"/>
  <c r="CX314" i="2"/>
  <c r="AA447" i="2"/>
  <c r="AA449" i="2"/>
  <c r="CS285" i="2"/>
  <c r="CS300" i="2" s="1"/>
  <c r="CR285" i="2"/>
  <c r="CR300" i="2" s="1"/>
  <c r="CY285" i="2"/>
  <c r="CY300" i="2" s="1"/>
  <c r="Z434" i="2"/>
  <c r="I45" i="2" s="1"/>
  <c r="I47" i="1" s="1"/>
  <c r="I67" i="1" s="1"/>
  <c r="CV285" i="2"/>
  <c r="CV300" i="2" s="1"/>
  <c r="CX285" i="2"/>
  <c r="CX300" i="2" s="1"/>
  <c r="CU285" i="2"/>
  <c r="CU300" i="2" s="1"/>
  <c r="CW285" i="2"/>
  <c r="CW300" i="2" s="1"/>
  <c r="CT285" i="2"/>
  <c r="CT300" i="2" s="1"/>
  <c r="CT270" i="2"/>
  <c r="CR270" i="2"/>
  <c r="CY270" i="2"/>
  <c r="CV270" i="2"/>
  <c r="CS270" i="2"/>
  <c r="CX270" i="2"/>
  <c r="CU270" i="2"/>
  <c r="CW270" i="2"/>
  <c r="Y444" i="2"/>
  <c r="X444" i="2"/>
  <c r="AQ412" i="2"/>
  <c r="AK419" i="2"/>
  <c r="U444" i="2"/>
  <c r="AS387" i="2"/>
  <c r="DP339" i="2"/>
  <c r="AD159" i="2" s="1"/>
  <c r="BV401" i="2"/>
  <c r="BV338" i="2"/>
  <c r="BV398" i="2"/>
  <c r="BV367" i="2"/>
  <c r="BV335" i="2"/>
  <c r="DN417" i="2"/>
  <c r="CK334" i="2"/>
  <c r="BV370" i="2"/>
  <c r="AR335" i="2"/>
  <c r="AS306" i="2"/>
  <c r="AS399" i="2" s="1"/>
  <c r="CK366" i="2"/>
  <c r="AR383" i="2"/>
  <c r="AR367" i="2"/>
  <c r="CK397" i="2"/>
  <c r="BF412" i="2"/>
  <c r="F41" i="2"/>
  <c r="F43" i="1" s="1"/>
  <c r="F63" i="1" s="1"/>
  <c r="CZ369" i="2"/>
  <c r="AD387" i="2"/>
  <c r="AC367" i="2"/>
  <c r="AR401" i="2"/>
  <c r="AC398" i="2"/>
  <c r="AQ417" i="2"/>
  <c r="Y449" i="2"/>
  <c r="AC383" i="2"/>
  <c r="AB170" i="2"/>
  <c r="AR386" i="2"/>
  <c r="AR370" i="2"/>
  <c r="AB413" i="2"/>
  <c r="AB174" i="2"/>
  <c r="CZ383" i="2"/>
  <c r="CJ313" i="2"/>
  <c r="CJ406" i="2" s="1"/>
  <c r="AC365" i="2"/>
  <c r="DP328" i="2"/>
  <c r="DP406" i="2" s="1"/>
  <c r="AC333" i="2"/>
  <c r="AC381" i="2"/>
  <c r="DP320" i="2"/>
  <c r="DP398" i="2" s="1"/>
  <c r="CJ416" i="2"/>
  <c r="DG328" i="2"/>
  <c r="DG375" i="2" s="1"/>
  <c r="CK383" i="2"/>
  <c r="CZ400" i="2"/>
  <c r="CZ385" i="2"/>
  <c r="U445" i="2"/>
  <c r="AD312" i="2"/>
  <c r="AD390" i="2" s="1"/>
  <c r="CK367" i="2"/>
  <c r="V449" i="2"/>
  <c r="DB258" i="2"/>
  <c r="DB303" i="2" s="1"/>
  <c r="AT32" i="1"/>
  <c r="AW32" i="1" s="1"/>
  <c r="BW320" i="2"/>
  <c r="BW335" i="2" s="1"/>
  <c r="BW371" i="2"/>
  <c r="DQ275" i="2"/>
  <c r="DQ290" i="2" s="1"/>
  <c r="DQ320" i="2" s="1"/>
  <c r="C39" i="2"/>
  <c r="C41" i="1" s="1"/>
  <c r="P41" i="1" s="1"/>
  <c r="R41" i="1" s="1"/>
  <c r="DN412" i="2"/>
  <c r="U176" i="2"/>
  <c r="AB355" i="2"/>
  <c r="K28" i="2" s="1"/>
  <c r="BX303" i="2"/>
  <c r="BI281" i="2"/>
  <c r="BI296" i="2" s="1"/>
  <c r="BI326" i="2" s="1"/>
  <c r="CC419" i="2"/>
  <c r="CJ415" i="2"/>
  <c r="V443" i="2"/>
  <c r="X449" i="2"/>
  <c r="I42" i="2"/>
  <c r="BN342" i="2"/>
  <c r="BI275" i="2"/>
  <c r="BI290" i="2" s="1"/>
  <c r="BI305" i="2" s="1"/>
  <c r="BN390" i="2"/>
  <c r="CZ398" i="2"/>
  <c r="AB417" i="2"/>
  <c r="CZ367" i="2"/>
  <c r="AD305" i="2"/>
  <c r="AD335" i="2" s="1"/>
  <c r="AB416" i="2"/>
  <c r="BN405" i="2"/>
  <c r="BW303" i="2"/>
  <c r="BW396" i="2" s="1"/>
  <c r="BA374" i="2"/>
  <c r="BU413" i="2"/>
  <c r="BA405" i="2"/>
  <c r="AC371" i="2"/>
  <c r="BA342" i="2"/>
  <c r="BH313" i="2"/>
  <c r="BH391" i="2" s="1"/>
  <c r="AC338" i="2"/>
  <c r="AC370" i="2"/>
  <c r="DO398" i="2"/>
  <c r="AC401" i="2"/>
  <c r="CD419" i="2"/>
  <c r="BU417" i="2"/>
  <c r="DI342" i="2"/>
  <c r="W177" i="2" s="1"/>
  <c r="BF413" i="2"/>
  <c r="AK313" i="2"/>
  <c r="AK343" i="2" s="1"/>
  <c r="CM261" i="2"/>
  <c r="CM306" i="2" s="1"/>
  <c r="DI405" i="2"/>
  <c r="AC414" i="2"/>
  <c r="DI390" i="2"/>
  <c r="CM273" i="2"/>
  <c r="CM288" i="2" s="1"/>
  <c r="CM303" i="2" s="1"/>
  <c r="AB415" i="2"/>
  <c r="CE374" i="2"/>
  <c r="AB350" i="2"/>
  <c r="K23" i="2" s="1"/>
  <c r="DG390" i="2"/>
  <c r="DA325" i="2"/>
  <c r="DA388" i="2" s="1"/>
  <c r="AM390" i="2"/>
  <c r="BG338" i="2"/>
  <c r="AM405" i="2"/>
  <c r="BG370" i="2"/>
  <c r="AM374" i="2"/>
  <c r="DG374" i="2"/>
  <c r="DG405" i="2"/>
  <c r="BG401" i="2"/>
  <c r="CJ412" i="2"/>
  <c r="DN418" i="2"/>
  <c r="BN313" i="2"/>
  <c r="BN391" i="2" s="1"/>
  <c r="BW311" i="2"/>
  <c r="BW404" i="2" s="1"/>
  <c r="AN419" i="2"/>
  <c r="DA323" i="2"/>
  <c r="DA386" i="2" s="1"/>
  <c r="V444" i="2"/>
  <c r="BV396" i="2"/>
  <c r="CK387" i="2"/>
  <c r="D41" i="2"/>
  <c r="D43" i="1" s="1"/>
  <c r="D63" i="1" s="1"/>
  <c r="BV333" i="2"/>
  <c r="BV328" i="2"/>
  <c r="BV343" i="2" s="1"/>
  <c r="AA342" i="2"/>
  <c r="Y445" i="2"/>
  <c r="CK402" i="2"/>
  <c r="T446" i="2"/>
  <c r="CK371" i="2"/>
  <c r="AD303" i="2"/>
  <c r="AD333" i="2" s="1"/>
  <c r="BW402" i="2"/>
  <c r="BW387" i="2"/>
  <c r="AE283" i="2"/>
  <c r="AE298" i="2" s="1"/>
  <c r="AE328" i="2" s="1"/>
  <c r="AD328" i="2"/>
  <c r="AD391" i="2" s="1"/>
  <c r="Y419" i="2"/>
  <c r="X374" i="2"/>
  <c r="DO382" i="2"/>
  <c r="DO334" i="2"/>
  <c r="AC154" i="2" s="1"/>
  <c r="DQ267" i="2"/>
  <c r="DQ327" i="2" s="1"/>
  <c r="V419" i="2"/>
  <c r="BX260" i="2"/>
  <c r="BX320" i="2" s="1"/>
  <c r="AR387" i="2"/>
  <c r="AB160" i="2"/>
  <c r="BB342" i="2"/>
  <c r="DP371" i="2"/>
  <c r="BE390" i="2"/>
  <c r="DL374" i="2"/>
  <c r="DL390" i="2"/>
  <c r="BE342" i="2"/>
  <c r="DP402" i="2"/>
  <c r="DL405" i="2"/>
  <c r="DP387" i="2"/>
  <c r="BE405" i="2"/>
  <c r="BX280" i="2"/>
  <c r="BX295" i="2" s="1"/>
  <c r="BX325" i="2" s="1"/>
  <c r="CL306" i="2"/>
  <c r="CL336" i="2" s="1"/>
  <c r="DN413" i="2"/>
  <c r="Y443" i="2"/>
  <c r="CE405" i="2"/>
  <c r="CK398" i="2"/>
  <c r="V445" i="2"/>
  <c r="CE342" i="2"/>
  <c r="CH374" i="2"/>
  <c r="BT419" i="2"/>
  <c r="AE273" i="2"/>
  <c r="AE288" i="2" s="1"/>
  <c r="AE318" i="2" s="1"/>
  <c r="CH405" i="2"/>
  <c r="DN415" i="2"/>
  <c r="DP326" i="2"/>
  <c r="DP389" i="2" s="1"/>
  <c r="CH390" i="2"/>
  <c r="AP405" i="2"/>
  <c r="AQ418" i="2"/>
  <c r="AB313" i="2"/>
  <c r="AB343" i="2" s="1"/>
  <c r="AO390" i="2"/>
  <c r="BV397" i="2"/>
  <c r="BI273" i="2"/>
  <c r="BI288" i="2" s="1"/>
  <c r="BI318" i="2" s="1"/>
  <c r="BE328" i="2"/>
  <c r="BE391" i="2" s="1"/>
  <c r="BW339" i="2"/>
  <c r="BV366" i="2"/>
  <c r="BV334" i="2"/>
  <c r="AA419" i="2"/>
  <c r="C40" i="2"/>
  <c r="C42" i="1" s="1"/>
  <c r="P42" i="1" s="1"/>
  <c r="R42" i="1" s="1"/>
  <c r="AT273" i="2"/>
  <c r="AT288" i="2" s="1"/>
  <c r="AT318" i="2" s="1"/>
  <c r="BH320" i="2"/>
  <c r="BH383" i="2" s="1"/>
  <c r="DP308" i="2"/>
  <c r="DP401" i="2" s="1"/>
  <c r="DQ258" i="2"/>
  <c r="DQ318" i="2" s="1"/>
  <c r="CM278" i="2"/>
  <c r="CM293" i="2" s="1"/>
  <c r="CM323" i="2" s="1"/>
  <c r="AT260" i="2"/>
  <c r="AT320" i="2" s="1"/>
  <c r="BI280" i="2"/>
  <c r="BI295" i="2" s="1"/>
  <c r="BI310" i="2" s="1"/>
  <c r="X445" i="2"/>
  <c r="AY419" i="2"/>
  <c r="CL311" i="2"/>
  <c r="CL389" i="2" s="1"/>
  <c r="AB353" i="2"/>
  <c r="K26" i="2" s="1"/>
  <c r="CL339" i="2"/>
  <c r="U449" i="2"/>
  <c r="AB418" i="2"/>
  <c r="AB351" i="2"/>
  <c r="K24" i="2" s="1"/>
  <c r="CL371" i="2"/>
  <c r="CL387" i="2"/>
  <c r="CK400" i="2"/>
  <c r="CK369" i="2"/>
  <c r="DQ281" i="2"/>
  <c r="DQ296" i="2" s="1"/>
  <c r="DQ311" i="2" s="1"/>
  <c r="DQ276" i="2"/>
  <c r="DQ291" i="2" s="1"/>
  <c r="DQ321" i="2" s="1"/>
  <c r="CK337" i="2"/>
  <c r="AQ415" i="2"/>
  <c r="DJ419" i="2"/>
  <c r="BD419" i="2"/>
  <c r="DA306" i="2"/>
  <c r="DA336" i="2" s="1"/>
  <c r="AS312" i="2"/>
  <c r="AS390" i="2" s="1"/>
  <c r="AT326" i="2"/>
  <c r="DO383" i="2"/>
  <c r="DO335" i="2"/>
  <c r="X342" i="2"/>
  <c r="X405" i="2"/>
  <c r="AU284" i="2"/>
  <c r="AU299" i="2" s="1"/>
  <c r="Z448" i="2"/>
  <c r="T448" i="2"/>
  <c r="P38" i="9"/>
  <c r="S38" i="9" s="1"/>
  <c r="U419" i="2"/>
  <c r="AO419" i="2"/>
  <c r="DG419" i="2"/>
  <c r="AT261" i="2"/>
  <c r="AT321" i="2" s="1"/>
  <c r="Y446" i="2"/>
  <c r="DO416" i="2"/>
  <c r="AJ419" i="2"/>
  <c r="BR419" i="2"/>
  <c r="DA326" i="2"/>
  <c r="DA389" i="2" s="1"/>
  <c r="CN239" i="2"/>
  <c r="CN269" i="2" s="1"/>
  <c r="AE267" i="2"/>
  <c r="AE327" i="2" s="1"/>
  <c r="AS343" i="2"/>
  <c r="BW284" i="2"/>
  <c r="BW299" i="2" s="1"/>
  <c r="BW314" i="2" s="1"/>
  <c r="BU313" i="2"/>
  <c r="BU406" i="2" s="1"/>
  <c r="CR343" i="2"/>
  <c r="DO396" i="2"/>
  <c r="DO365" i="2"/>
  <c r="DO404" i="2"/>
  <c r="CJ342" i="2"/>
  <c r="AF230" i="2"/>
  <c r="AF275" i="2" s="1"/>
  <c r="AF290" i="2" s="1"/>
  <c r="AQ413" i="2"/>
  <c r="BY230" i="2"/>
  <c r="BY260" i="2" s="1"/>
  <c r="DH419" i="2"/>
  <c r="AD322" i="2"/>
  <c r="AD385" i="2" s="1"/>
  <c r="X448" i="2"/>
  <c r="Y161" i="2"/>
  <c r="DB263" i="2"/>
  <c r="DB323" i="2" s="1"/>
  <c r="CR342" i="2"/>
  <c r="BI306" i="2"/>
  <c r="AZ419" i="2"/>
  <c r="AS375" i="2"/>
  <c r="AO342" i="2"/>
  <c r="DQ325" i="2"/>
  <c r="AA445" i="2"/>
  <c r="DR236" i="2"/>
  <c r="DR281" i="2" s="1"/>
  <c r="DR296" i="2" s="1"/>
  <c r="AO405" i="2"/>
  <c r="V357" i="2"/>
  <c r="E30" i="2" s="1"/>
  <c r="E28" i="1" s="1"/>
  <c r="DR276" i="2"/>
  <c r="DR291" i="2" s="1"/>
  <c r="DC239" i="2"/>
  <c r="DC284" i="2" s="1"/>
  <c r="DC299" i="2" s="1"/>
  <c r="CZ365" i="2"/>
  <c r="BV388" i="2"/>
  <c r="AE260" i="2"/>
  <c r="AE305" i="2" s="1"/>
  <c r="CZ396" i="2"/>
  <c r="CJ418" i="2"/>
  <c r="CQ419" i="2"/>
  <c r="BJ229" i="2"/>
  <c r="BJ274" i="2" s="1"/>
  <c r="BJ289" i="2" s="1"/>
  <c r="AF239" i="2"/>
  <c r="AF269" i="2" s="1"/>
  <c r="CZ381" i="2"/>
  <c r="BG413" i="2"/>
  <c r="BH327" i="2"/>
  <c r="BH390" i="2" s="1"/>
  <c r="BW328" i="2"/>
  <c r="BW406" i="2" s="1"/>
  <c r="BB390" i="2"/>
  <c r="BY239" i="2"/>
  <c r="BY269" i="2" s="1"/>
  <c r="AS319" i="2"/>
  <c r="AS366" i="2" s="1"/>
  <c r="BJ239" i="2"/>
  <c r="BJ284" i="2" s="1"/>
  <c r="BJ299" i="2" s="1"/>
  <c r="CL325" i="2"/>
  <c r="CL340" i="2" s="1"/>
  <c r="CB419" i="2"/>
  <c r="AM150" i="2"/>
  <c r="E113" i="1" s="1"/>
  <c r="DR239" i="2"/>
  <c r="DR284" i="2" s="1"/>
  <c r="DR299" i="2" s="1"/>
  <c r="DB264" i="2"/>
  <c r="DB309" i="2" s="1"/>
  <c r="CJ390" i="2"/>
  <c r="CJ405" i="2"/>
  <c r="AO150" i="2"/>
  <c r="AI72" i="1" s="1"/>
  <c r="AQ150" i="2"/>
  <c r="AK72" i="1" s="1"/>
  <c r="DK419" i="2"/>
  <c r="AT282" i="2"/>
  <c r="AT297" i="2" s="1"/>
  <c r="AT327" i="2" s="1"/>
  <c r="DR230" i="2"/>
  <c r="DR260" i="2" s="1"/>
  <c r="AL150" i="2"/>
  <c r="D113" i="1" s="1"/>
  <c r="BM405" i="2"/>
  <c r="BM390" i="2"/>
  <c r="DB281" i="2"/>
  <c r="DB296" i="2" s="1"/>
  <c r="DB311" i="2" s="1"/>
  <c r="CQ313" i="2"/>
  <c r="CQ343" i="2" s="1"/>
  <c r="BF418" i="2"/>
  <c r="AV150" i="2"/>
  <c r="AP72" i="1" s="1"/>
  <c r="AU230" i="2"/>
  <c r="AU275" i="2" s="1"/>
  <c r="AU290" i="2" s="1"/>
  <c r="BX267" i="2"/>
  <c r="BX327" i="2" s="1"/>
  <c r="BV365" i="2"/>
  <c r="T450" i="2"/>
  <c r="CK381" i="2"/>
  <c r="CZ405" i="2"/>
  <c r="CJ413" i="2"/>
  <c r="AR339" i="2"/>
  <c r="AC388" i="2"/>
  <c r="V446" i="2"/>
  <c r="CL402" i="2"/>
  <c r="CZ342" i="2"/>
  <c r="CL318" i="2"/>
  <c r="CL381" i="2" s="1"/>
  <c r="C42" i="2"/>
  <c r="C44" i="1" s="1"/>
  <c r="AR402" i="2"/>
  <c r="AC403" i="2"/>
  <c r="Z161" i="2"/>
  <c r="CK365" i="2"/>
  <c r="CL327" i="2"/>
  <c r="CL342" i="2" s="1"/>
  <c r="AC372" i="2"/>
  <c r="AZ342" i="2"/>
  <c r="DB261" i="2"/>
  <c r="DB321" i="2" s="1"/>
  <c r="BF415" i="2"/>
  <c r="CK396" i="2"/>
  <c r="CZ366" i="2"/>
  <c r="DP306" i="2"/>
  <c r="DP368" i="2" s="1"/>
  <c r="AQ328" i="2"/>
  <c r="AQ391" i="2" s="1"/>
  <c r="DM374" i="2"/>
  <c r="DL419" i="2"/>
  <c r="DP342" i="2"/>
  <c r="AD177" i="2" s="1"/>
  <c r="DO397" i="2"/>
  <c r="BM342" i="2"/>
  <c r="DB267" i="2"/>
  <c r="DB312" i="2" s="1"/>
  <c r="BN419" i="2"/>
  <c r="Z357" i="2"/>
  <c r="I30" i="2" s="1"/>
  <c r="I28" i="1" s="1"/>
  <c r="Z446" i="2"/>
  <c r="BQ405" i="2"/>
  <c r="CL320" i="2"/>
  <c r="CL383" i="2" s="1"/>
  <c r="CM275" i="2"/>
  <c r="CM290" i="2" s="1"/>
  <c r="CM305" i="2" s="1"/>
  <c r="BQ390" i="2"/>
  <c r="BW321" i="2"/>
  <c r="BW384" i="2" s="1"/>
  <c r="BI282" i="2"/>
  <c r="BI297" i="2" s="1"/>
  <c r="BI312" i="2" s="1"/>
  <c r="CM281" i="2"/>
  <c r="CM296" i="2" s="1"/>
  <c r="CM311" i="2" s="1"/>
  <c r="AF231" i="2"/>
  <c r="AF276" i="2" s="1"/>
  <c r="AF291" i="2" s="1"/>
  <c r="CG419" i="2"/>
  <c r="CF419" i="2"/>
  <c r="AP150" i="2"/>
  <c r="AJ72" i="1" s="1"/>
  <c r="BW308" i="2"/>
  <c r="BW338" i="2" s="1"/>
  <c r="U357" i="2"/>
  <c r="D30" i="2" s="1"/>
  <c r="D28" i="1" s="1"/>
  <c r="AS398" i="2"/>
  <c r="DN411" i="2"/>
  <c r="AB356" i="2"/>
  <c r="K29" i="2" s="1"/>
  <c r="AR150" i="2"/>
  <c r="AL72" i="1" s="1"/>
  <c r="BS269" i="2"/>
  <c r="BS314" i="2" s="1"/>
  <c r="AQ390" i="2"/>
  <c r="CZ374" i="2"/>
  <c r="CZ328" i="2"/>
  <c r="CZ343" i="2" s="1"/>
  <c r="CL284" i="2"/>
  <c r="CL299" i="2" s="1"/>
  <c r="CL314" i="2" s="1"/>
  <c r="AT268" i="2"/>
  <c r="AT313" i="2" s="1"/>
  <c r="W419" i="2"/>
  <c r="BW307" i="2"/>
  <c r="BW385" i="2" s="1"/>
  <c r="BQ374" i="2"/>
  <c r="CZ387" i="2"/>
  <c r="Y357" i="2"/>
  <c r="H30" i="2" s="1"/>
  <c r="H28" i="1" s="1"/>
  <c r="J39" i="2"/>
  <c r="BS419" i="2"/>
  <c r="BX261" i="2"/>
  <c r="BX306" i="2" s="1"/>
  <c r="AS406" i="2"/>
  <c r="AT280" i="2"/>
  <c r="AT295" i="2" s="1"/>
  <c r="AT325" i="2" s="1"/>
  <c r="DM342" i="2"/>
  <c r="AA162" i="2" s="1"/>
  <c r="AS391" i="2"/>
  <c r="BX281" i="2"/>
  <c r="BX296" i="2" s="1"/>
  <c r="BX326" i="2" s="1"/>
  <c r="BG412" i="2"/>
  <c r="BV403" i="2"/>
  <c r="DF328" i="2"/>
  <c r="DF391" i="2" s="1"/>
  <c r="DI313" i="2"/>
  <c r="DI391" i="2" s="1"/>
  <c r="DO402" i="2"/>
  <c r="DO371" i="2"/>
  <c r="AC402" i="2"/>
  <c r="AE261" i="2"/>
  <c r="AE321" i="2" s="1"/>
  <c r="BV372" i="2"/>
  <c r="AX313" i="2"/>
  <c r="AX406" i="2" s="1"/>
  <c r="AE281" i="2"/>
  <c r="AE296" i="2" s="1"/>
  <c r="AE311" i="2" s="1"/>
  <c r="DL313" i="2"/>
  <c r="DL391" i="2" s="1"/>
  <c r="DO339" i="2"/>
  <c r="AC159" i="2" s="1"/>
  <c r="BO328" i="2"/>
  <c r="BO391" i="2" s="1"/>
  <c r="AS339" i="2"/>
  <c r="BM419" i="2"/>
  <c r="BU415" i="2"/>
  <c r="AD321" i="2"/>
  <c r="AD306" i="2"/>
  <c r="AU231" i="2"/>
  <c r="AU261" i="2" s="1"/>
  <c r="BJ231" i="2"/>
  <c r="BJ261" i="2" s="1"/>
  <c r="AQ411" i="2"/>
  <c r="CD374" i="2"/>
  <c r="AF229" i="2"/>
  <c r="AF259" i="2" s="1"/>
  <c r="BY231" i="2"/>
  <c r="BY261" i="2" s="1"/>
  <c r="AS303" i="2"/>
  <c r="AS396" i="2" s="1"/>
  <c r="DO333" i="2"/>
  <c r="AC168" i="2" s="1"/>
  <c r="AC373" i="2"/>
  <c r="DP374" i="2"/>
  <c r="DO389" i="2"/>
  <c r="W390" i="2"/>
  <c r="DO400" i="2"/>
  <c r="DM390" i="2"/>
  <c r="Z444" i="2"/>
  <c r="DB277" i="2"/>
  <c r="DB292" i="2" s="1"/>
  <c r="DB322" i="2" s="1"/>
  <c r="CH328" i="2"/>
  <c r="CH375" i="2" s="1"/>
  <c r="CM269" i="2"/>
  <c r="CM329" i="2" s="1"/>
  <c r="AC339" i="2"/>
  <c r="DP390" i="2"/>
  <c r="DO373" i="2"/>
  <c r="T449" i="2"/>
  <c r="BF405" i="2"/>
  <c r="CD390" i="2"/>
  <c r="CD342" i="2"/>
  <c r="AU229" i="2"/>
  <c r="AU274" i="2" s="1"/>
  <c r="AU289" i="2" s="1"/>
  <c r="BV405" i="2"/>
  <c r="AC404" i="2"/>
  <c r="AD371" i="2"/>
  <c r="AB153" i="2"/>
  <c r="DP405" i="2"/>
  <c r="DP307" i="2"/>
  <c r="DP385" i="2" s="1"/>
  <c r="AE265" i="2"/>
  <c r="AE310" i="2" s="1"/>
  <c r="DO369" i="2"/>
  <c r="BH319" i="2"/>
  <c r="BH366" i="2" s="1"/>
  <c r="DA304" i="2"/>
  <c r="DA334" i="2" s="1"/>
  <c r="U448" i="2"/>
  <c r="CZ371" i="2"/>
  <c r="BT374" i="2"/>
  <c r="AM328" i="2"/>
  <c r="AM375" i="2" s="1"/>
  <c r="BO419" i="2"/>
  <c r="P50" i="9"/>
  <c r="S50" i="9" s="1"/>
  <c r="W448" i="2"/>
  <c r="BY229" i="2"/>
  <c r="BY274" i="2" s="1"/>
  <c r="BY289" i="2" s="1"/>
  <c r="BV374" i="2"/>
  <c r="AC341" i="2"/>
  <c r="BB374" i="2"/>
  <c r="BF374" i="2"/>
  <c r="DO337" i="2"/>
  <c r="AC172" i="2" s="1"/>
  <c r="BW312" i="2"/>
  <c r="BW390" i="2" s="1"/>
  <c r="CG284" i="2"/>
  <c r="CG299" i="2" s="1"/>
  <c r="CG329" i="2" s="1"/>
  <c r="CZ402" i="2"/>
  <c r="BV390" i="2"/>
  <c r="DR229" i="2"/>
  <c r="DR259" i="2" s="1"/>
  <c r="AD269" i="2"/>
  <c r="AD329" i="2" s="1"/>
  <c r="CF313" i="2"/>
  <c r="CF391" i="2" s="1"/>
  <c r="AY313" i="2"/>
  <c r="AY343" i="2" s="1"/>
  <c r="AD310" i="2"/>
  <c r="AD388" i="2" s="1"/>
  <c r="BX268" i="2"/>
  <c r="BX313" i="2" s="1"/>
  <c r="DC229" i="2"/>
  <c r="DC259" i="2" s="1"/>
  <c r="BC419" i="2"/>
  <c r="CJ417" i="2"/>
  <c r="DB265" i="2"/>
  <c r="DB325" i="2" s="1"/>
  <c r="DA318" i="2"/>
  <c r="DA365" i="2" s="1"/>
  <c r="BU416" i="2"/>
  <c r="DB284" i="2"/>
  <c r="DB299" i="2" s="1"/>
  <c r="DB329" i="2" s="1"/>
  <c r="CZ397" i="2"/>
  <c r="DR238" i="2"/>
  <c r="DR283" i="2" s="1"/>
  <c r="DR298" i="2" s="1"/>
  <c r="AK342" i="2"/>
  <c r="W374" i="2"/>
  <c r="CZ334" i="2"/>
  <c r="BJ238" i="2"/>
  <c r="BJ268" i="2" s="1"/>
  <c r="AK405" i="2"/>
  <c r="AJ313" i="2"/>
  <c r="AJ391" i="2" s="1"/>
  <c r="W405" i="2"/>
  <c r="V448" i="2"/>
  <c r="BU418" i="2"/>
  <c r="X446" i="2"/>
  <c r="BS374" i="2"/>
  <c r="DO372" i="2"/>
  <c r="AF238" i="2"/>
  <c r="AF283" i="2" s="1"/>
  <c r="AF298" i="2" s="1"/>
  <c r="AC158" i="2"/>
  <c r="CK405" i="2"/>
  <c r="BY238" i="2"/>
  <c r="BY283" i="2" s="1"/>
  <c r="BY298" i="2" s="1"/>
  <c r="DP325" i="2"/>
  <c r="DP403" i="2" s="1"/>
  <c r="BS405" i="2"/>
  <c r="DO340" i="2"/>
  <c r="AC175" i="2" s="1"/>
  <c r="DK269" i="2"/>
  <c r="DK314" i="2" s="1"/>
  <c r="DF419" i="2"/>
  <c r="CK374" i="2"/>
  <c r="AS383" i="2"/>
  <c r="BT342" i="2"/>
  <c r="BT390" i="2"/>
  <c r="BS342" i="2"/>
  <c r="DO403" i="2"/>
  <c r="DP319" i="2"/>
  <c r="CK342" i="2"/>
  <c r="DA284" i="2"/>
  <c r="DA299" i="2" s="1"/>
  <c r="DA329" i="2" s="1"/>
  <c r="CL322" i="2"/>
  <c r="CL369" i="2" s="1"/>
  <c r="W447" i="2"/>
  <c r="AO269" i="2"/>
  <c r="AO314" i="2" s="1"/>
  <c r="AC390" i="2"/>
  <c r="BD269" i="2"/>
  <c r="BD314" i="2" s="1"/>
  <c r="AS367" i="2"/>
  <c r="AS371" i="2"/>
  <c r="CH269" i="2"/>
  <c r="CH329" i="2" s="1"/>
  <c r="DG269" i="2"/>
  <c r="DG329" i="2" s="1"/>
  <c r="AS335" i="2"/>
  <c r="DP303" i="2"/>
  <c r="DP333" i="2" s="1"/>
  <c r="AS402" i="2"/>
  <c r="AY374" i="2"/>
  <c r="AD304" i="2"/>
  <c r="AY405" i="2"/>
  <c r="Y447" i="2"/>
  <c r="AY390" i="2"/>
  <c r="DI284" i="2"/>
  <c r="DI299" i="2" s="1"/>
  <c r="DI314" i="2" s="1"/>
  <c r="CF284" i="2"/>
  <c r="CF299" i="2" s="1"/>
  <c r="CF314" i="2" s="1"/>
  <c r="AK269" i="2"/>
  <c r="AK329" i="2" s="1"/>
  <c r="AK374" i="2"/>
  <c r="BJ266" i="2"/>
  <c r="BW304" i="2"/>
  <c r="BW319" i="2"/>
  <c r="AA313" i="2"/>
  <c r="AA391" i="2" s="1"/>
  <c r="AB342" i="2"/>
  <c r="DN416" i="2"/>
  <c r="AS150" i="2"/>
  <c r="K113" i="1" s="1"/>
  <c r="Y405" i="2"/>
  <c r="AU236" i="2"/>
  <c r="AU281" i="2" s="1"/>
  <c r="AU296" i="2" s="1"/>
  <c r="Y390" i="2"/>
  <c r="AB405" i="2"/>
  <c r="DI419" i="2"/>
  <c r="I38" i="2"/>
  <c r="BJ260" i="2"/>
  <c r="AP269" i="2"/>
  <c r="AP329" i="2" s="1"/>
  <c r="Y374" i="2"/>
  <c r="BO405" i="2"/>
  <c r="CH419" i="2"/>
  <c r="DL269" i="2"/>
  <c r="DL329" i="2" s="1"/>
  <c r="AR382" i="2"/>
  <c r="AB390" i="2"/>
  <c r="BO342" i="2"/>
  <c r="CZ414" i="2"/>
  <c r="CM264" i="2"/>
  <c r="CM309" i="2" s="1"/>
  <c r="AR334" i="2"/>
  <c r="AR397" i="2"/>
  <c r="AR366" i="2"/>
  <c r="D42" i="2"/>
  <c r="D44" i="1" s="1"/>
  <c r="D64" i="1" s="1"/>
  <c r="BO390" i="2"/>
  <c r="CI419" i="2"/>
  <c r="CM280" i="2"/>
  <c r="CM295" i="2" s="1"/>
  <c r="CM325" i="2" s="1"/>
  <c r="BY236" i="2"/>
  <c r="BY266" i="2" s="1"/>
  <c r="BI283" i="2"/>
  <c r="BI298" i="2" s="1"/>
  <c r="CJ411" i="2"/>
  <c r="CM262" i="2"/>
  <c r="CM322" i="2" s="1"/>
  <c r="AF236" i="2"/>
  <c r="AF266" i="2" s="1"/>
  <c r="CJ284" i="2"/>
  <c r="CJ299" i="2" s="1"/>
  <c r="CJ314" i="2" s="1"/>
  <c r="DJ269" i="2"/>
  <c r="DJ329" i="2" s="1"/>
  <c r="CI390" i="2"/>
  <c r="CK328" i="2"/>
  <c r="CK391" i="2" s="1"/>
  <c r="DC231" i="2"/>
  <c r="DC276" i="2" s="1"/>
  <c r="DC291" i="2" s="1"/>
  <c r="CN231" i="2"/>
  <c r="CN276" i="2" s="1"/>
  <c r="CN291" i="2" s="1"/>
  <c r="DH342" i="2"/>
  <c r="DH405" i="2"/>
  <c r="DH374" i="2"/>
  <c r="CI284" i="2"/>
  <c r="CI299" i="2" s="1"/>
  <c r="CI329" i="2" s="1"/>
  <c r="CK338" i="2"/>
  <c r="CI313" i="2"/>
  <c r="CL319" i="2"/>
  <c r="CL382" i="2" s="1"/>
  <c r="BP284" i="2"/>
  <c r="BP299" i="2" s="1"/>
  <c r="BP329" i="2" s="1"/>
  <c r="DC232" i="2"/>
  <c r="DC277" i="2" s="1"/>
  <c r="DC292" i="2" s="1"/>
  <c r="CN232" i="2"/>
  <c r="CN262" i="2" s="1"/>
  <c r="BX318" i="2"/>
  <c r="DC234" i="2"/>
  <c r="DC279" i="2" s="1"/>
  <c r="DC294" i="2" s="1"/>
  <c r="CN234" i="2"/>
  <c r="CN279" i="2" s="1"/>
  <c r="CN294" i="2" s="1"/>
  <c r="DF284" i="2"/>
  <c r="DF299" i="2" s="1"/>
  <c r="DF329" i="2" s="1"/>
  <c r="DB268" i="2"/>
  <c r="CZ338" i="2"/>
  <c r="CZ370" i="2"/>
  <c r="CZ401" i="2"/>
  <c r="CN259" i="2"/>
  <c r="CN274" i="2"/>
  <c r="CN289" i="2" s="1"/>
  <c r="CK414" i="2"/>
  <c r="DJ313" i="2"/>
  <c r="DJ391" i="2" s="1"/>
  <c r="DA305" i="2"/>
  <c r="DA383" i="2" s="1"/>
  <c r="DA322" i="2"/>
  <c r="DA385" i="2" s="1"/>
  <c r="AZ284" i="2"/>
  <c r="AZ299" i="2" s="1"/>
  <c r="AZ314" i="2" s="1"/>
  <c r="BE284" i="2"/>
  <c r="BE299" i="2" s="1"/>
  <c r="BE329" i="2" s="1"/>
  <c r="CG240" i="2"/>
  <c r="CG285" i="2" s="1"/>
  <c r="CG300" i="2" s="1"/>
  <c r="DK240" i="2"/>
  <c r="DK285" i="2" s="1"/>
  <c r="DK300" i="2" s="1"/>
  <c r="AS135" i="2"/>
  <c r="K93" i="1" s="1"/>
  <c r="CN233" i="2"/>
  <c r="CN263" i="2" s="1"/>
  <c r="DC233" i="2"/>
  <c r="DC263" i="2" s="1"/>
  <c r="CL240" i="2"/>
  <c r="CL270" i="2" s="1"/>
  <c r="DA240" i="2"/>
  <c r="DA285" i="2" s="1"/>
  <c r="DA300" i="2" s="1"/>
  <c r="CJ240" i="2"/>
  <c r="CJ270" i="2" s="1"/>
  <c r="BQ328" i="2"/>
  <c r="BQ406" i="2" s="1"/>
  <c r="DC230" i="2"/>
  <c r="DC275" i="2" s="1"/>
  <c r="DC290" i="2" s="1"/>
  <c r="CN230" i="2"/>
  <c r="CN260" i="2" s="1"/>
  <c r="CZ386" i="2"/>
  <c r="CQ284" i="2"/>
  <c r="CQ299" i="2" s="1"/>
  <c r="CQ314" i="2" s="1"/>
  <c r="CM274" i="2"/>
  <c r="CM289" i="2" s="1"/>
  <c r="CM304" i="2" s="1"/>
  <c r="CL313" i="2"/>
  <c r="CK404" i="2"/>
  <c r="BX269" i="2"/>
  <c r="BX329" i="2" s="1"/>
  <c r="DJ240" i="2"/>
  <c r="DJ285" i="2" s="1"/>
  <c r="DJ300" i="2" s="1"/>
  <c r="AU135" i="2"/>
  <c r="AO52" i="1" s="1"/>
  <c r="BH308" i="2"/>
  <c r="CZ341" i="2"/>
  <c r="CZ373" i="2"/>
  <c r="CZ404" i="2"/>
  <c r="CL308" i="2"/>
  <c r="CL386" i="2" s="1"/>
  <c r="DK374" i="2"/>
  <c r="CZ372" i="2"/>
  <c r="CK373" i="2"/>
  <c r="CK240" i="2"/>
  <c r="CK270" i="2" s="1"/>
  <c r="CZ240" i="2"/>
  <c r="CZ285" i="2" s="1"/>
  <c r="CZ300" i="2" s="1"/>
  <c r="CM240" i="2"/>
  <c r="CM285" i="2" s="1"/>
  <c r="CM300" i="2" s="1"/>
  <c r="DB240" i="2"/>
  <c r="DB285" i="2" s="1"/>
  <c r="DB300" i="2" s="1"/>
  <c r="CN240" i="2"/>
  <c r="CN285" i="2" s="1"/>
  <c r="CN300" i="2" s="1"/>
  <c r="DC240" i="2"/>
  <c r="DC270" i="2" s="1"/>
  <c r="DC228" i="2"/>
  <c r="DC273" i="2" s="1"/>
  <c r="DC288" i="2" s="1"/>
  <c r="CN228" i="2"/>
  <c r="CN273" i="2" s="1"/>
  <c r="CN288" i="2" s="1"/>
  <c r="DH284" i="2"/>
  <c r="DH299" i="2" s="1"/>
  <c r="DH314" i="2" s="1"/>
  <c r="DC236" i="2"/>
  <c r="DC266" i="2" s="1"/>
  <c r="CN236" i="2"/>
  <c r="CN266" i="2" s="1"/>
  <c r="CK284" i="2"/>
  <c r="CK299" i="2" s="1"/>
  <c r="CK314" i="2" s="1"/>
  <c r="DK405" i="2"/>
  <c r="DH390" i="2"/>
  <c r="CZ403" i="2"/>
  <c r="CK341" i="2"/>
  <c r="CH240" i="2"/>
  <c r="CH270" i="2" s="1"/>
  <c r="DL240" i="2"/>
  <c r="DL270" i="2" s="1"/>
  <c r="DI240" i="2"/>
  <c r="DI285" i="2" s="1"/>
  <c r="DI300" i="2" s="1"/>
  <c r="CI240" i="2"/>
  <c r="CI285" i="2" s="1"/>
  <c r="CI300" i="2" s="1"/>
  <c r="AB412" i="2"/>
  <c r="DA327" i="2"/>
  <c r="DA312" i="2"/>
  <c r="DJ342" i="2"/>
  <c r="X177" i="2" s="1"/>
  <c r="DJ374" i="2"/>
  <c r="DJ405" i="2"/>
  <c r="DB274" i="2"/>
  <c r="DB289" i="2" s="1"/>
  <c r="DB304" i="2" s="1"/>
  <c r="DB305" i="2"/>
  <c r="DB320" i="2"/>
  <c r="CG342" i="2"/>
  <c r="CG405" i="2"/>
  <c r="CG374" i="2"/>
  <c r="CI342" i="2"/>
  <c r="CI374" i="2"/>
  <c r="CI405" i="2"/>
  <c r="CZ389" i="2"/>
  <c r="DK342" i="2"/>
  <c r="Y177" i="2" s="1"/>
  <c r="CZ340" i="2"/>
  <c r="CQ405" i="2"/>
  <c r="DH240" i="2"/>
  <c r="DH270" i="2" s="1"/>
  <c r="AP135" i="2"/>
  <c r="AJ52" i="1" s="1"/>
  <c r="DF240" i="2"/>
  <c r="DF270" i="2" s="1"/>
  <c r="CQ240" i="2"/>
  <c r="CQ270" i="2" s="1"/>
  <c r="BF342" i="2"/>
  <c r="CN238" i="2"/>
  <c r="CN283" i="2" s="1"/>
  <c r="CN298" i="2" s="1"/>
  <c r="DC238" i="2"/>
  <c r="DC268" i="2" s="1"/>
  <c r="DA387" i="2"/>
  <c r="DK328" i="2"/>
  <c r="DK313" i="2"/>
  <c r="CM283" i="2"/>
  <c r="CM298" i="2" s="1"/>
  <c r="CM328" i="2" s="1"/>
  <c r="DF342" i="2"/>
  <c r="DF405" i="2"/>
  <c r="DF374" i="2"/>
  <c r="CM327" i="2"/>
  <c r="CM312" i="2"/>
  <c r="CK388" i="2"/>
  <c r="CZ284" i="2"/>
  <c r="CZ299" i="2" s="1"/>
  <c r="CZ329" i="2" s="1"/>
  <c r="CK401" i="2"/>
  <c r="CG313" i="2"/>
  <c r="DH313" i="2"/>
  <c r="DH391" i="2" s="1"/>
  <c r="CQ374" i="2"/>
  <c r="DG240" i="2"/>
  <c r="DG285" i="2" s="1"/>
  <c r="DG300" i="2" s="1"/>
  <c r="DC235" i="2"/>
  <c r="DC280" i="2" s="1"/>
  <c r="DC295" i="2" s="1"/>
  <c r="CN235" i="2"/>
  <c r="CN280" i="2" s="1"/>
  <c r="CN295" i="2" s="1"/>
  <c r="CN237" i="2"/>
  <c r="CN282" i="2" s="1"/>
  <c r="CN297" i="2" s="1"/>
  <c r="DC237" i="2"/>
  <c r="DC267" i="2" s="1"/>
  <c r="DA328" i="2"/>
  <c r="DA313" i="2"/>
  <c r="DA339" i="2"/>
  <c r="DA371" i="2"/>
  <c r="DA402" i="2"/>
  <c r="CK340" i="2"/>
  <c r="CK403" i="2"/>
  <c r="CK372" i="2"/>
  <c r="CK370" i="2"/>
  <c r="DF390" i="2"/>
  <c r="CQ342" i="2"/>
  <c r="AC382" i="2"/>
  <c r="AC366" i="2"/>
  <c r="AC397" i="2"/>
  <c r="AC334" i="2"/>
  <c r="AE279" i="2"/>
  <c r="AE294" i="2" s="1"/>
  <c r="AE324" i="2" s="1"/>
  <c r="AE263" i="2"/>
  <c r="AE308" i="2" s="1"/>
  <c r="AQ416" i="2"/>
  <c r="AD323" i="2"/>
  <c r="DQ284" i="2"/>
  <c r="DQ299" i="2" s="1"/>
  <c r="DQ329" i="2" s="1"/>
  <c r="G35" i="2"/>
  <c r="AU150" i="2"/>
  <c r="AO72" i="1" s="1"/>
  <c r="BH311" i="2"/>
  <c r="BH341" i="2" s="1"/>
  <c r="AN150" i="2"/>
  <c r="AH72" i="1" s="1"/>
  <c r="AW150" i="2"/>
  <c r="O113" i="1" s="1"/>
  <c r="X447" i="2"/>
  <c r="BI259" i="2"/>
  <c r="BI319" i="2" s="1"/>
  <c r="AQ342" i="2"/>
  <c r="AZ374" i="2"/>
  <c r="AA374" i="2"/>
  <c r="AZ405" i="2"/>
  <c r="V313" i="2"/>
  <c r="V406" i="2" s="1"/>
  <c r="G65" i="1"/>
  <c r="BC328" i="2"/>
  <c r="BC391" i="2" s="1"/>
  <c r="BV404" i="2"/>
  <c r="BW310" i="2"/>
  <c r="BW388" i="2" s="1"/>
  <c r="V284" i="2"/>
  <c r="V299" i="2" s="1"/>
  <c r="V329" i="2" s="1"/>
  <c r="AL135" i="2"/>
  <c r="D93" i="1" s="1"/>
  <c r="AT311" i="2"/>
  <c r="X313" i="2"/>
  <c r="X391" i="2" s="1"/>
  <c r="AD402" i="2"/>
  <c r="AR333" i="2"/>
  <c r="AM419" i="2"/>
  <c r="CC328" i="2"/>
  <c r="CC375" i="2" s="1"/>
  <c r="BC342" i="2"/>
  <c r="BV373" i="2"/>
  <c r="AT135" i="2"/>
  <c r="AN52" i="1" s="1"/>
  <c r="AD339" i="2"/>
  <c r="AR365" i="2"/>
  <c r="AR381" i="2"/>
  <c r="AA390" i="2"/>
  <c r="T427" i="2"/>
  <c r="T443" i="2" s="1"/>
  <c r="W449" i="2"/>
  <c r="BX274" i="2"/>
  <c r="BX289" i="2" s="1"/>
  <c r="BX304" i="2" s="1"/>
  <c r="BC374" i="2"/>
  <c r="BV341" i="2"/>
  <c r="BP313" i="2"/>
  <c r="BP391" i="2" s="1"/>
  <c r="BJ281" i="2"/>
  <c r="BJ296" i="2" s="1"/>
  <c r="F66" i="1"/>
  <c r="BC405" i="2"/>
  <c r="U328" i="2"/>
  <c r="U375" i="2" s="1"/>
  <c r="T419" i="2"/>
  <c r="BR374" i="2"/>
  <c r="CB390" i="2"/>
  <c r="AD311" i="2"/>
  <c r="AD373" i="2" s="1"/>
  <c r="BV269" i="2"/>
  <c r="BV314" i="2" s="1"/>
  <c r="AM135" i="2"/>
  <c r="AG52" i="1" s="1"/>
  <c r="AQ135" i="2"/>
  <c r="AK52" i="1" s="1"/>
  <c r="DQ268" i="2"/>
  <c r="U390" i="2"/>
  <c r="BR405" i="2"/>
  <c r="AS323" i="2"/>
  <c r="AS386" i="2" s="1"/>
  <c r="BV402" i="2"/>
  <c r="BR390" i="2"/>
  <c r="BH322" i="2"/>
  <c r="BH307" i="2"/>
  <c r="AC313" i="2"/>
  <c r="AC391" i="2" s="1"/>
  <c r="AP374" i="2"/>
  <c r="AS307" i="2"/>
  <c r="AS385" i="2" s="1"/>
  <c r="Y328" i="2"/>
  <c r="Y343" i="2" s="1"/>
  <c r="AP342" i="2"/>
  <c r="DO284" i="2"/>
  <c r="DO299" i="2" s="1"/>
  <c r="DO329" i="2" s="1"/>
  <c r="CB313" i="2"/>
  <c r="CB391" i="2" s="1"/>
  <c r="AA357" i="2"/>
  <c r="J30" i="2" s="1"/>
  <c r="J28" i="1" s="1"/>
  <c r="CC269" i="2"/>
  <c r="CC314" i="2" s="1"/>
  <c r="BU411" i="2"/>
  <c r="BV371" i="2"/>
  <c r="U342" i="2"/>
  <c r="BX263" i="2"/>
  <c r="BX323" i="2" s="1"/>
  <c r="BV387" i="2"/>
  <c r="H51" i="2"/>
  <c r="Y448" i="2"/>
  <c r="W434" i="2"/>
  <c r="F45" i="2" s="1"/>
  <c r="F47" i="1" s="1"/>
  <c r="T390" i="2"/>
  <c r="AQ374" i="2"/>
  <c r="AZ313" i="2"/>
  <c r="AZ391" i="2" s="1"/>
  <c r="DP284" i="2"/>
  <c r="DP299" i="2" s="1"/>
  <c r="DP314" i="2" s="1"/>
  <c r="DN390" i="2"/>
  <c r="AL284" i="2"/>
  <c r="AL299" i="2" s="1"/>
  <c r="AL329" i="2" s="1"/>
  <c r="I44" i="2"/>
  <c r="I46" i="1" s="1"/>
  <c r="I66" i="1" s="1"/>
  <c r="Z449" i="2"/>
  <c r="AR284" i="2"/>
  <c r="AR299" i="2" s="1"/>
  <c r="AR329" i="2" s="1"/>
  <c r="DN374" i="2"/>
  <c r="DR261" i="2"/>
  <c r="AP419" i="2"/>
  <c r="DN405" i="2"/>
  <c r="AC405" i="2"/>
  <c r="BG381" i="2"/>
  <c r="CD269" i="2"/>
  <c r="CD314" i="2" s="1"/>
  <c r="BQ419" i="2"/>
  <c r="BG328" i="2"/>
  <c r="BG391" i="2" s="1"/>
  <c r="U405" i="2"/>
  <c r="CE313" i="2"/>
  <c r="CE343" i="2" s="1"/>
  <c r="AB354" i="2"/>
  <c r="K27" i="2" s="1"/>
  <c r="V434" i="2"/>
  <c r="E45" i="2" s="1"/>
  <c r="E47" i="1" s="1"/>
  <c r="Z284" i="2"/>
  <c r="Z299" i="2" s="1"/>
  <c r="Z314" i="2" s="1"/>
  <c r="BH284" i="2"/>
  <c r="BH299" i="2" s="1"/>
  <c r="BH314" i="2" s="1"/>
  <c r="AL313" i="2"/>
  <c r="AL391" i="2" s="1"/>
  <c r="AH433" i="9"/>
  <c r="AA269" i="2"/>
  <c r="AA314" i="2" s="1"/>
  <c r="F29" i="2"/>
  <c r="F27" i="1" s="1"/>
  <c r="V390" i="2"/>
  <c r="AC342" i="2"/>
  <c r="BS328" i="2"/>
  <c r="BS391" i="2" s="1"/>
  <c r="T342" i="2"/>
  <c r="CB269" i="2"/>
  <c r="CB314" i="2" s="1"/>
  <c r="DM419" i="2"/>
  <c r="BP390" i="2"/>
  <c r="T374" i="2"/>
  <c r="BV414" i="2"/>
  <c r="AH399" i="9"/>
  <c r="Q398" i="9" s="1"/>
  <c r="P398" i="9" s="1"/>
  <c r="F35" i="2"/>
  <c r="AX419" i="2"/>
  <c r="AR388" i="2"/>
  <c r="AJ269" i="2"/>
  <c r="AJ314" i="2" s="1"/>
  <c r="BF284" i="2"/>
  <c r="BF299" i="2" s="1"/>
  <c r="BF314" i="2" s="1"/>
  <c r="CC390" i="2"/>
  <c r="AI390" i="2"/>
  <c r="BE419" i="2"/>
  <c r="AB411" i="2"/>
  <c r="BG389" i="2"/>
  <c r="BP419" i="2"/>
  <c r="DM284" i="2"/>
  <c r="DM299" i="2" s="1"/>
  <c r="DM329" i="2" s="1"/>
  <c r="C63" i="1"/>
  <c r="BB284" i="2"/>
  <c r="BB299" i="2" s="1"/>
  <c r="BB314" i="2" s="1"/>
  <c r="BT313" i="2"/>
  <c r="BT375" i="2" s="1"/>
  <c r="AR414" i="2"/>
  <c r="AY284" i="2"/>
  <c r="AY299" i="2" s="1"/>
  <c r="AY314" i="2" s="1"/>
  <c r="DO414" i="2"/>
  <c r="BX277" i="2"/>
  <c r="BX292" i="2" s="1"/>
  <c r="BX322" i="2" s="1"/>
  <c r="AS284" i="2"/>
  <c r="AS299" i="2" s="1"/>
  <c r="AS329" i="2" s="1"/>
  <c r="AE72" i="1"/>
  <c r="K30" i="2"/>
  <c r="K28" i="1" s="1"/>
  <c r="AR342" i="2"/>
  <c r="AR374" i="2"/>
  <c r="AR405" i="2"/>
  <c r="BG337" i="2"/>
  <c r="BG369" i="2"/>
  <c r="BG400" i="2"/>
  <c r="AJ342" i="2"/>
  <c r="AJ374" i="2"/>
  <c r="AJ405" i="2"/>
  <c r="X419" i="2"/>
  <c r="BD313" i="2"/>
  <c r="BI277" i="2"/>
  <c r="BI292" i="2" s="1"/>
  <c r="BI307" i="2" s="1"/>
  <c r="T328" i="2"/>
  <c r="T313" i="2"/>
  <c r="AN328" i="2"/>
  <c r="AN313" i="2"/>
  <c r="BD342" i="2"/>
  <c r="BD374" i="2"/>
  <c r="BD405" i="2"/>
  <c r="BV400" i="2"/>
  <c r="BV337" i="2"/>
  <c r="BV369" i="2"/>
  <c r="BJ275" i="2"/>
  <c r="BJ290" i="2" s="1"/>
  <c r="BR240" i="2"/>
  <c r="BR285" i="2" s="1"/>
  <c r="BR300" i="2" s="1"/>
  <c r="AN240" i="2"/>
  <c r="AN270" i="2" s="1"/>
  <c r="Y240" i="2"/>
  <c r="Y270" i="2" s="1"/>
  <c r="BC240" i="2"/>
  <c r="BC270" i="2" s="1"/>
  <c r="DM328" i="2"/>
  <c r="DM313" i="2"/>
  <c r="AE259" i="2"/>
  <c r="BF328" i="2"/>
  <c r="BF313" i="2"/>
  <c r="AC352" i="2"/>
  <c r="AX390" i="2"/>
  <c r="BG388" i="2"/>
  <c r="AK123" i="2"/>
  <c r="C81" i="1" s="1"/>
  <c r="AP129" i="2"/>
  <c r="AL131" i="2"/>
  <c r="AK124" i="2"/>
  <c r="C82" i="1" s="1"/>
  <c r="AK126" i="2"/>
  <c r="C84" i="1" s="1"/>
  <c r="AK130" i="2"/>
  <c r="C88" i="1" s="1"/>
  <c r="AM127" i="2"/>
  <c r="AQ131" i="2"/>
  <c r="AL130" i="2"/>
  <c r="AO130" i="2"/>
  <c r="AQ132" i="2"/>
  <c r="AL128" i="2"/>
  <c r="AK125" i="2"/>
  <c r="C83" i="1" s="1"/>
  <c r="AL129" i="2"/>
  <c r="AT132" i="2"/>
  <c r="L90" i="1" s="1"/>
  <c r="AS132" i="2"/>
  <c r="AL125" i="2"/>
  <c r="AK132" i="2"/>
  <c r="C90" i="1" s="1"/>
  <c r="AO128" i="2"/>
  <c r="AK131" i="2"/>
  <c r="C89" i="1" s="1"/>
  <c r="AL124" i="2"/>
  <c r="D82" i="1" s="1"/>
  <c r="AM126" i="2"/>
  <c r="AN130" i="2"/>
  <c r="AQ130" i="2"/>
  <c r="AK128" i="2"/>
  <c r="C86" i="1" s="1"/>
  <c r="AL126" i="2"/>
  <c r="AK129" i="2"/>
  <c r="C87" i="1" s="1"/>
  <c r="AP128" i="2"/>
  <c r="H86" i="1" s="1"/>
  <c r="AO129" i="2"/>
  <c r="AS131" i="2"/>
  <c r="K89" i="1" s="1"/>
  <c r="AP130" i="2"/>
  <c r="AM125" i="2"/>
  <c r="E83" i="1" s="1"/>
  <c r="AM128" i="2"/>
  <c r="AL132" i="2"/>
  <c r="AQ129" i="2"/>
  <c r="I87" i="1" s="1"/>
  <c r="AN126" i="2"/>
  <c r="F84" i="1" s="1"/>
  <c r="AM129" i="2"/>
  <c r="AN129" i="2"/>
  <c r="AO132" i="2"/>
  <c r="AO127" i="2"/>
  <c r="G85" i="1" s="1"/>
  <c r="AL127" i="2"/>
  <c r="AO131" i="2"/>
  <c r="AR132" i="2"/>
  <c r="AM131" i="2"/>
  <c r="AM132" i="2"/>
  <c r="AM130" i="2"/>
  <c r="AP132" i="2"/>
  <c r="AP131" i="2"/>
  <c r="AR131" i="2"/>
  <c r="AN131" i="2"/>
  <c r="AR130" i="2"/>
  <c r="J88" i="1" s="1"/>
  <c r="AN127" i="2"/>
  <c r="AU133" i="2"/>
  <c r="M91" i="1" s="1"/>
  <c r="AN128" i="2"/>
  <c r="AK127" i="2"/>
  <c r="C85" i="1" s="1"/>
  <c r="AN132" i="2"/>
  <c r="AQ133" i="2"/>
  <c r="AK133" i="2"/>
  <c r="C91" i="1" s="1"/>
  <c r="AN133" i="2"/>
  <c r="AP133" i="2"/>
  <c r="AT133" i="2"/>
  <c r="AR133" i="2"/>
  <c r="AM133" i="2"/>
  <c r="AO133" i="2"/>
  <c r="AL133" i="2"/>
  <c r="AS133" i="2"/>
  <c r="AU134" i="2"/>
  <c r="AN134" i="2"/>
  <c r="AK134" i="2"/>
  <c r="C92" i="1" s="1"/>
  <c r="AS134" i="2"/>
  <c r="AV134" i="2"/>
  <c r="N92" i="1" s="1"/>
  <c r="AL134" i="2"/>
  <c r="AR134" i="2"/>
  <c r="AT134" i="2"/>
  <c r="AQ134" i="2"/>
  <c r="AM134" i="2"/>
  <c r="AP134" i="2"/>
  <c r="AO134" i="2"/>
  <c r="BW227" i="2"/>
  <c r="BW242" i="2" s="1"/>
  <c r="BW257" i="2" s="1"/>
  <c r="BW272" i="2" s="1"/>
  <c r="BW287" i="2" s="1"/>
  <c r="BW302" i="2" s="1"/>
  <c r="BW317" i="2" s="1"/>
  <c r="BW332" i="2" s="1"/>
  <c r="X434" i="2"/>
  <c r="G45" i="2" s="1"/>
  <c r="G47" i="1" s="1"/>
  <c r="AN342" i="2"/>
  <c r="AN374" i="2"/>
  <c r="AN405" i="2"/>
  <c r="T357" i="2"/>
  <c r="X269" i="2"/>
  <c r="AU283" i="2"/>
  <c r="AU298" i="2" s="1"/>
  <c r="AU328" i="2" s="1"/>
  <c r="AT364" i="2"/>
  <c r="AE380" i="2"/>
  <c r="AE395" i="2" s="1"/>
  <c r="AE410" i="2" s="1"/>
  <c r="AE426" i="2" s="1"/>
  <c r="AE442" i="2" s="1"/>
  <c r="AW135" i="2"/>
  <c r="O93" i="1" s="1"/>
  <c r="AU269" i="2"/>
  <c r="BP342" i="2"/>
  <c r="BP374" i="2"/>
  <c r="BP405" i="2"/>
  <c r="AT274" i="2"/>
  <c r="AT289" i="2" s="1"/>
  <c r="AT304" i="2" s="1"/>
  <c r="BH384" i="2"/>
  <c r="AX240" i="2"/>
  <c r="AX285" i="2" s="1"/>
  <c r="AX300" i="2" s="1"/>
  <c r="BM240" i="2"/>
  <c r="BM270" i="2" s="1"/>
  <c r="CB240" i="2"/>
  <c r="CB285" i="2" s="1"/>
  <c r="CB300" i="2" s="1"/>
  <c r="T240" i="2"/>
  <c r="T270" i="2" s="1"/>
  <c r="AI240" i="2"/>
  <c r="AI270" i="2" s="1"/>
  <c r="Z177" i="2"/>
  <c r="Z162" i="2"/>
  <c r="AO313" i="2"/>
  <c r="AO328" i="2"/>
  <c r="BU405" i="2"/>
  <c r="BU342" i="2"/>
  <c r="BU374" i="2"/>
  <c r="W161" i="2"/>
  <c r="W176" i="2"/>
  <c r="AX374" i="2"/>
  <c r="AX405" i="2"/>
  <c r="AX342" i="2"/>
  <c r="BG372" i="2"/>
  <c r="BG340" i="2"/>
  <c r="BG403" i="2"/>
  <c r="BX212" i="2"/>
  <c r="DB212" i="2" s="1"/>
  <c r="DB227" i="2" s="1"/>
  <c r="DB242" i="2" s="1"/>
  <c r="DB257" i="2" s="1"/>
  <c r="DB272" i="2" s="1"/>
  <c r="DB287" i="2" s="1"/>
  <c r="DB302" i="2" s="1"/>
  <c r="DB317" i="2" s="1"/>
  <c r="DB332" i="2" s="1"/>
  <c r="BI227" i="2"/>
  <c r="BI242" i="2" s="1"/>
  <c r="BI257" i="2" s="1"/>
  <c r="BI272" i="2" s="1"/>
  <c r="BI287" i="2" s="1"/>
  <c r="BI302" i="2" s="1"/>
  <c r="BI317" i="2" s="1"/>
  <c r="BI332" i="2" s="1"/>
  <c r="AE284" i="2"/>
  <c r="AE299" i="2" s="1"/>
  <c r="AE314" i="2" s="1"/>
  <c r="DY380" i="2"/>
  <c r="BH336" i="2"/>
  <c r="BH368" i="2"/>
  <c r="BH399" i="2"/>
  <c r="AJ390" i="2"/>
  <c r="EM380" i="2"/>
  <c r="EM395" i="2" s="1"/>
  <c r="EM410" i="2" s="1"/>
  <c r="DX395" i="2"/>
  <c r="DX410" i="2" s="1"/>
  <c r="X357" i="2"/>
  <c r="AC337" i="2"/>
  <c r="AC400" i="2"/>
  <c r="AC369" i="2"/>
  <c r="CE284" i="2"/>
  <c r="CE299" i="2" s="1"/>
  <c r="CE314" i="2" s="1"/>
  <c r="BD390" i="2"/>
  <c r="AR337" i="2"/>
  <c r="AR400" i="2"/>
  <c r="AR369" i="2"/>
  <c r="BR328" i="2"/>
  <c r="BR313" i="2"/>
  <c r="BY232" i="2"/>
  <c r="BY262" i="2" s="1"/>
  <c r="AU232" i="2"/>
  <c r="AU262" i="2" s="1"/>
  <c r="AF232" i="2"/>
  <c r="AF277" i="2" s="1"/>
  <c r="AF292" i="2" s="1"/>
  <c r="BJ232" i="2"/>
  <c r="BJ277" i="2" s="1"/>
  <c r="BJ292" i="2" s="1"/>
  <c r="DR232" i="2"/>
  <c r="DR262" i="2" s="1"/>
  <c r="BJ235" i="2"/>
  <c r="BJ265" i="2" s="1"/>
  <c r="BY235" i="2"/>
  <c r="BY265" i="2" s="1"/>
  <c r="DR235" i="2"/>
  <c r="DR280" i="2" s="1"/>
  <c r="DR295" i="2" s="1"/>
  <c r="AF235" i="2"/>
  <c r="AF265" i="2" s="1"/>
  <c r="AU235" i="2"/>
  <c r="AU265" i="2" s="1"/>
  <c r="G29" i="2"/>
  <c r="G27" i="1" s="1"/>
  <c r="AT278" i="2"/>
  <c r="AT293" i="2" s="1"/>
  <c r="AT308" i="2" s="1"/>
  <c r="Y284" i="2"/>
  <c r="Y299" i="2" s="1"/>
  <c r="Y314" i="2" s="1"/>
  <c r="DP212" i="2"/>
  <c r="DP227" i="2" s="1"/>
  <c r="DP242" i="2" s="1"/>
  <c r="DP257" i="2" s="1"/>
  <c r="DP272" i="2" s="1"/>
  <c r="DP287" i="2" s="1"/>
  <c r="DP302" i="2" s="1"/>
  <c r="DP317" i="2" s="1"/>
  <c r="DP332" i="2" s="1"/>
  <c r="BH339" i="2"/>
  <c r="BH402" i="2"/>
  <c r="BH371" i="2"/>
  <c r="AI405" i="2"/>
  <c r="AI374" i="2"/>
  <c r="AI342" i="2"/>
  <c r="AB162" i="2"/>
  <c r="AB177" i="2"/>
  <c r="AX284" i="2"/>
  <c r="AX299" i="2" s="1"/>
  <c r="AX329" i="2" s="1"/>
  <c r="AA176" i="2"/>
  <c r="AA161" i="2"/>
  <c r="AC171" i="2"/>
  <c r="AC156" i="2"/>
  <c r="AC176" i="2"/>
  <c r="AC161" i="2"/>
  <c r="U284" i="2"/>
  <c r="U299" i="2" s="1"/>
  <c r="U314" i="2" s="1"/>
  <c r="BG284" i="2"/>
  <c r="BG299" i="2" s="1"/>
  <c r="BG314" i="2" s="1"/>
  <c r="E29" i="2"/>
  <c r="BU380" i="2"/>
  <c r="CJ380" i="2" s="1"/>
  <c r="BF395" i="2"/>
  <c r="BF410" i="2" s="1"/>
  <c r="AR135" i="2"/>
  <c r="DN269" i="2"/>
  <c r="Z313" i="2"/>
  <c r="Z391" i="2" s="1"/>
  <c r="AR385" i="2"/>
  <c r="AC385" i="2"/>
  <c r="CA404" i="2"/>
  <c r="CA419" i="2" s="1"/>
  <c r="CA239" i="2"/>
  <c r="CA254" i="2" s="1"/>
  <c r="CA269" i="2" s="1"/>
  <c r="CA284" i="2" s="1"/>
  <c r="CA299" i="2" s="1"/>
  <c r="CA314" i="2" s="1"/>
  <c r="CA329" i="2" s="1"/>
  <c r="CA344" i="2" s="1"/>
  <c r="DT387" i="2"/>
  <c r="BH364" i="2"/>
  <c r="AS380" i="2"/>
  <c r="AS395" i="2" s="1"/>
  <c r="AS410" i="2" s="1"/>
  <c r="CF342" i="2"/>
  <c r="CF374" i="2"/>
  <c r="CF405" i="2"/>
  <c r="W357" i="2"/>
  <c r="AL374" i="2"/>
  <c r="AL405" i="2"/>
  <c r="AL342" i="2"/>
  <c r="BH240" i="2"/>
  <c r="BH285" i="2" s="1"/>
  <c r="BH300" i="2" s="1"/>
  <c r="DP240" i="2"/>
  <c r="DP270" i="2" s="1"/>
  <c r="AS240" i="2"/>
  <c r="AS285" i="2" s="1"/>
  <c r="AS300" i="2" s="1"/>
  <c r="BW240" i="2"/>
  <c r="BW270" i="2" s="1"/>
  <c r="AD240" i="2"/>
  <c r="AD270" i="2" s="1"/>
  <c r="AE277" i="2"/>
  <c r="AE292" i="2" s="1"/>
  <c r="AE322" i="2" s="1"/>
  <c r="BA313" i="2"/>
  <c r="BA391" i="2" s="1"/>
  <c r="DQ279" i="2"/>
  <c r="DQ294" i="2" s="1"/>
  <c r="DQ324" i="2" s="1"/>
  <c r="AQ240" i="2"/>
  <c r="AQ270" i="2" s="1"/>
  <c r="BF240" i="2"/>
  <c r="BF270" i="2" s="1"/>
  <c r="BU240" i="2"/>
  <c r="BU270" i="2" s="1"/>
  <c r="DN240" i="2"/>
  <c r="DN285" i="2" s="1"/>
  <c r="DN300" i="2" s="1"/>
  <c r="AB240" i="2"/>
  <c r="AB270" i="2" s="1"/>
  <c r="BI278" i="2"/>
  <c r="BI293" i="2" s="1"/>
  <c r="BI323" i="2" s="1"/>
  <c r="AB430" i="2"/>
  <c r="K41" i="2" s="1"/>
  <c r="BG402" i="2"/>
  <c r="BG339" i="2"/>
  <c r="BG371" i="2"/>
  <c r="AN135" i="2"/>
  <c r="CF390" i="2"/>
  <c r="X176" i="2"/>
  <c r="X161" i="2"/>
  <c r="BA284" i="2"/>
  <c r="BA299" i="2" s="1"/>
  <c r="BA314" i="2" s="1"/>
  <c r="DQ310" i="2"/>
  <c r="AW240" i="2"/>
  <c r="AW255" i="2" s="1"/>
  <c r="AW270" i="2" s="1"/>
  <c r="AW285" i="2" s="1"/>
  <c r="AW300" i="2" s="1"/>
  <c r="AW315" i="2" s="1"/>
  <c r="AW330" i="2" s="1"/>
  <c r="AW345" i="2" s="1"/>
  <c r="CA225" i="2"/>
  <c r="DE225" i="2" s="1"/>
  <c r="DE240" i="2" s="1"/>
  <c r="DE255" i="2" s="1"/>
  <c r="DE270" i="2" s="1"/>
  <c r="DE285" i="2" s="1"/>
  <c r="DE300" i="2" s="1"/>
  <c r="DE315" i="2" s="1"/>
  <c r="DE330" i="2" s="1"/>
  <c r="DE345" i="2" s="1"/>
  <c r="BL225" i="2"/>
  <c r="CP225" i="2" s="1"/>
  <c r="CP240" i="2" s="1"/>
  <c r="CP255" i="2" s="1"/>
  <c r="CP270" i="2" s="1"/>
  <c r="CP285" i="2" s="1"/>
  <c r="CP300" i="2" s="1"/>
  <c r="CP315" i="2" s="1"/>
  <c r="CP330" i="2" s="1"/>
  <c r="CP345" i="2" s="1"/>
  <c r="DQ263" i="2"/>
  <c r="AI313" i="2"/>
  <c r="BI321" i="2"/>
  <c r="AP328" i="2"/>
  <c r="AP313" i="2"/>
  <c r="AE52" i="1"/>
  <c r="H35" i="2"/>
  <c r="BL239" i="2"/>
  <c r="BL254" i="2" s="1"/>
  <c r="BL269" i="2" s="1"/>
  <c r="BL284" i="2" s="1"/>
  <c r="BL299" i="2" s="1"/>
  <c r="BL314" i="2" s="1"/>
  <c r="BL329" i="2" s="1"/>
  <c r="BL344" i="2" s="1"/>
  <c r="AB435" i="2"/>
  <c r="K46" i="2" s="1"/>
  <c r="K48" i="1" s="1"/>
  <c r="V342" i="2"/>
  <c r="V405" i="2"/>
  <c r="V374" i="2"/>
  <c r="AO240" i="2"/>
  <c r="AO285" i="2" s="1"/>
  <c r="AO300" i="2" s="1"/>
  <c r="Z240" i="2"/>
  <c r="Z270" i="2" s="1"/>
  <c r="BS240" i="2"/>
  <c r="BS270" i="2" s="1"/>
  <c r="BD240" i="2"/>
  <c r="BD285" i="2" s="1"/>
  <c r="BD300" i="2" s="1"/>
  <c r="BG414" i="2"/>
  <c r="T161" i="2"/>
  <c r="T176" i="2"/>
  <c r="AY240" i="2"/>
  <c r="AY285" i="2" s="1"/>
  <c r="AY300" i="2" s="1"/>
  <c r="BN240" i="2"/>
  <c r="BN270" i="2" s="1"/>
  <c r="CC240" i="2"/>
  <c r="CC285" i="2" s="1"/>
  <c r="CC300" i="2" s="1"/>
  <c r="U240" i="2"/>
  <c r="U285" i="2" s="1"/>
  <c r="U300" i="2" s="1"/>
  <c r="AJ240" i="2"/>
  <c r="AJ270" i="2" s="1"/>
  <c r="DT401" i="2"/>
  <c r="DT416" i="2" s="1"/>
  <c r="EI386" i="2"/>
  <c r="EI401" i="2" s="1"/>
  <c r="EI416" i="2" s="1"/>
  <c r="BA419" i="2"/>
  <c r="DQ277" i="2"/>
  <c r="DQ292" i="2" s="1"/>
  <c r="DQ322" i="2" s="1"/>
  <c r="BR269" i="2"/>
  <c r="BI264" i="2"/>
  <c r="BH318" i="2"/>
  <c r="BH303" i="2"/>
  <c r="BU269" i="2"/>
  <c r="AI269" i="2"/>
  <c r="AL419" i="2"/>
  <c r="AL390" i="2"/>
  <c r="AT269" i="2"/>
  <c r="CD313" i="2"/>
  <c r="AV135" i="2"/>
  <c r="BO284" i="2"/>
  <c r="BO299" i="2" s="1"/>
  <c r="BO314" i="2" s="1"/>
  <c r="BM284" i="2"/>
  <c r="BM299" i="2" s="1"/>
  <c r="BM314" i="2" s="1"/>
  <c r="AT279" i="2"/>
  <c r="AT294" i="2" s="1"/>
  <c r="AT324" i="2" s="1"/>
  <c r="AH377" i="2"/>
  <c r="S393" i="2"/>
  <c r="S408" i="2" s="1"/>
  <c r="S423" i="2" s="1"/>
  <c r="S439" i="2" s="1"/>
  <c r="S455" i="2" s="1"/>
  <c r="BQ284" i="2"/>
  <c r="BQ299" i="2" s="1"/>
  <c r="BQ314" i="2" s="1"/>
  <c r="AP240" i="2"/>
  <c r="AP270" i="2" s="1"/>
  <c r="BE240" i="2"/>
  <c r="BE270" i="2" s="1"/>
  <c r="BT240" i="2"/>
  <c r="BT270" i="2" s="1"/>
  <c r="DM240" i="2"/>
  <c r="DM270" i="2" s="1"/>
  <c r="AA240" i="2"/>
  <c r="AA285" i="2" s="1"/>
  <c r="AA300" i="2" s="1"/>
  <c r="W284" i="2"/>
  <c r="W299" i="2" s="1"/>
  <c r="W314" i="2" s="1"/>
  <c r="BG380" i="2"/>
  <c r="BV364" i="2"/>
  <c r="BF416" i="2"/>
  <c r="BQ240" i="2"/>
  <c r="BQ270" i="2" s="1"/>
  <c r="CF240" i="2"/>
  <c r="CF270" i="2" s="1"/>
  <c r="X240" i="2"/>
  <c r="X285" i="2" s="1"/>
  <c r="X300" i="2" s="1"/>
  <c r="AM240" i="2"/>
  <c r="AM270" i="2" s="1"/>
  <c r="BB240" i="2"/>
  <c r="BB285" i="2" s="1"/>
  <c r="BB300" i="2" s="1"/>
  <c r="AE240" i="2"/>
  <c r="AE270" i="2" s="1"/>
  <c r="AT240" i="2"/>
  <c r="AT270" i="2" s="1"/>
  <c r="BI240" i="2"/>
  <c r="BI270" i="2" s="1"/>
  <c r="BX240" i="2"/>
  <c r="BX270" i="2" s="1"/>
  <c r="DQ240" i="2"/>
  <c r="DQ270" i="2" s="1"/>
  <c r="AQ269" i="2"/>
  <c r="BT269" i="2"/>
  <c r="DN313" i="2"/>
  <c r="DN328" i="2"/>
  <c r="CE419" i="2"/>
  <c r="Z419" i="2"/>
  <c r="U162" i="2"/>
  <c r="U177" i="2"/>
  <c r="AB284" i="2"/>
  <c r="AB299" i="2" s="1"/>
  <c r="AB314" i="2" s="1"/>
  <c r="AB349" i="2"/>
  <c r="AU233" i="2"/>
  <c r="AU263" i="2" s="1"/>
  <c r="AF233" i="2"/>
  <c r="AF278" i="2" s="1"/>
  <c r="AF293" i="2" s="1"/>
  <c r="BJ233" i="2"/>
  <c r="BJ263" i="2" s="1"/>
  <c r="BY233" i="2"/>
  <c r="BY263" i="2" s="1"/>
  <c r="DR233" i="2"/>
  <c r="DR278" i="2" s="1"/>
  <c r="DR293" i="2" s="1"/>
  <c r="BN284" i="2"/>
  <c r="BN299" i="2" s="1"/>
  <c r="BN314" i="2" s="1"/>
  <c r="AC284" i="2"/>
  <c r="AC299" i="2" s="1"/>
  <c r="AC314" i="2" s="1"/>
  <c r="BX279" i="2"/>
  <c r="BX294" i="2" s="1"/>
  <c r="BX309" i="2" s="1"/>
  <c r="BH325" i="2"/>
  <c r="BH310" i="2"/>
  <c r="AO135" i="2"/>
  <c r="AF234" i="2"/>
  <c r="AF279" i="2" s="1"/>
  <c r="AF294" i="2" s="1"/>
  <c r="BJ234" i="2"/>
  <c r="BJ279" i="2" s="1"/>
  <c r="BJ294" i="2" s="1"/>
  <c r="AU234" i="2"/>
  <c r="AU264" i="2" s="1"/>
  <c r="BY234" i="2"/>
  <c r="BY264" i="2" s="1"/>
  <c r="DR234" i="2"/>
  <c r="DR264" i="2" s="1"/>
  <c r="DO328" i="2"/>
  <c r="DO391" i="2" s="1"/>
  <c r="DQ274" i="2"/>
  <c r="DQ289" i="2" s="1"/>
  <c r="DQ304" i="2" s="1"/>
  <c r="DR228" i="2"/>
  <c r="DR258" i="2" s="1"/>
  <c r="AF228" i="2"/>
  <c r="AF258" i="2" s="1"/>
  <c r="BY228" i="2"/>
  <c r="BY273" i="2" s="1"/>
  <c r="BY288" i="2" s="1"/>
  <c r="AU228" i="2"/>
  <c r="AU273" i="2" s="1"/>
  <c r="AU288" i="2" s="1"/>
  <c r="BJ228" i="2"/>
  <c r="BJ273" i="2" s="1"/>
  <c r="BJ288" i="2" s="1"/>
  <c r="W313" i="2"/>
  <c r="BU390" i="2"/>
  <c r="BM328" i="2"/>
  <c r="BM391" i="2" s="1"/>
  <c r="BV385" i="2"/>
  <c r="BB328" i="2"/>
  <c r="BB313" i="2"/>
  <c r="BT395" i="2"/>
  <c r="BT410" i="2" s="1"/>
  <c r="AR389" i="2"/>
  <c r="AR341" i="2"/>
  <c r="AR404" i="2"/>
  <c r="AR373" i="2"/>
  <c r="BF411" i="2"/>
  <c r="AR403" i="2"/>
  <c r="AR372" i="2"/>
  <c r="AR340" i="2"/>
  <c r="AI419" i="2"/>
  <c r="V240" i="2"/>
  <c r="V270" i="2" s="1"/>
  <c r="AZ240" i="2"/>
  <c r="AZ270" i="2" s="1"/>
  <c r="BO240" i="2"/>
  <c r="BO270" i="2" s="1"/>
  <c r="CD240" i="2"/>
  <c r="CD285" i="2" s="1"/>
  <c r="CD300" i="2" s="1"/>
  <c r="AK240" i="2"/>
  <c r="AK270" i="2" s="1"/>
  <c r="AN284" i="2"/>
  <c r="AN299" i="2" s="1"/>
  <c r="AN314" i="2" s="1"/>
  <c r="BB419" i="2"/>
  <c r="DO342" i="2"/>
  <c r="DO405" i="2"/>
  <c r="DO374" i="2"/>
  <c r="Z390" i="2"/>
  <c r="CB342" i="2"/>
  <c r="CB374" i="2"/>
  <c r="CB405" i="2"/>
  <c r="CC342" i="2"/>
  <c r="CC374" i="2"/>
  <c r="CC405" i="2"/>
  <c r="BL390" i="2"/>
  <c r="CA390" i="2" s="1"/>
  <c r="CP390" i="2" s="1"/>
  <c r="AW405" i="2"/>
  <c r="AT262" i="2"/>
  <c r="BI269" i="2"/>
  <c r="AF227" i="2"/>
  <c r="AF242" i="2" s="1"/>
  <c r="AF257" i="2" s="1"/>
  <c r="AF272" i="2" s="1"/>
  <c r="AF287" i="2" s="1"/>
  <c r="AF302" i="2" s="1"/>
  <c r="AF317" i="2" s="1"/>
  <c r="AF332" i="2" s="1"/>
  <c r="AF348" i="2" s="1"/>
  <c r="AF364" i="2" s="1"/>
  <c r="AU212" i="2"/>
  <c r="AU227" i="2" s="1"/>
  <c r="AU242" i="2" s="1"/>
  <c r="AU257" i="2" s="1"/>
  <c r="AU272" i="2" s="1"/>
  <c r="AU287" i="2" s="1"/>
  <c r="AU302" i="2" s="1"/>
  <c r="AU317" i="2" s="1"/>
  <c r="AU332" i="2" s="1"/>
  <c r="BJ212" i="2"/>
  <c r="CN212" i="2" s="1"/>
  <c r="CN227" i="2" s="1"/>
  <c r="CN242" i="2" s="1"/>
  <c r="CN257" i="2" s="1"/>
  <c r="CN272" i="2" s="1"/>
  <c r="CN287" i="2" s="1"/>
  <c r="CN302" i="2" s="1"/>
  <c r="CN317" i="2" s="1"/>
  <c r="CN332" i="2" s="1"/>
  <c r="AK138" i="2"/>
  <c r="C101" i="1" s="1"/>
  <c r="AO144" i="2"/>
  <c r="AQ144" i="2"/>
  <c r="I107" i="1" s="1"/>
  <c r="AK147" i="2"/>
  <c r="C110" i="1" s="1"/>
  <c r="AM144" i="2"/>
  <c r="AM142" i="2"/>
  <c r="AL142" i="2"/>
  <c r="AL146" i="2"/>
  <c r="AQ146" i="2"/>
  <c r="AK143" i="2"/>
  <c r="C106" i="1" s="1"/>
  <c r="AS147" i="2"/>
  <c r="AN143" i="2"/>
  <c r="AK140" i="2"/>
  <c r="C103" i="1" s="1"/>
  <c r="AL140" i="2"/>
  <c r="AO146" i="2"/>
  <c r="AT147" i="2"/>
  <c r="L110" i="1" s="1"/>
  <c r="AN147" i="2"/>
  <c r="AK142" i="2"/>
  <c r="C105" i="1" s="1"/>
  <c r="AQ145" i="2"/>
  <c r="AL143" i="2"/>
  <c r="AL145" i="2"/>
  <c r="AO145" i="2"/>
  <c r="AP146" i="2"/>
  <c r="AM145" i="2"/>
  <c r="AN145" i="2"/>
  <c r="AM140" i="2"/>
  <c r="E103" i="1" s="1"/>
  <c r="AN144" i="2"/>
  <c r="AK145" i="2"/>
  <c r="C108" i="1" s="1"/>
  <c r="AP145" i="2"/>
  <c r="AO147" i="2"/>
  <c r="AN141" i="2"/>
  <c r="F104" i="1" s="1"/>
  <c r="AN146" i="2"/>
  <c r="AP143" i="2"/>
  <c r="H106" i="1" s="1"/>
  <c r="AN142" i="2"/>
  <c r="AU148" i="2"/>
  <c r="M111" i="1" s="1"/>
  <c r="AR146" i="2"/>
  <c r="AK141" i="2"/>
  <c r="C104" i="1" s="1"/>
  <c r="AM141" i="2"/>
  <c r="AL141" i="2"/>
  <c r="AK144" i="2"/>
  <c r="C107" i="1" s="1"/>
  <c r="AL139" i="2"/>
  <c r="D102" i="1" s="1"/>
  <c r="AL147" i="2"/>
  <c r="AP144" i="2"/>
  <c r="AP147" i="2"/>
  <c r="AK146" i="2"/>
  <c r="C109" i="1" s="1"/>
  <c r="AO142" i="2"/>
  <c r="G105" i="1" s="1"/>
  <c r="AR147" i="2"/>
  <c r="AR145" i="2"/>
  <c r="J108" i="1" s="1"/>
  <c r="AM146" i="2"/>
  <c r="AM147" i="2"/>
  <c r="AS146" i="2"/>
  <c r="K109" i="1" s="1"/>
  <c r="AM143" i="2"/>
  <c r="AK139" i="2"/>
  <c r="C102" i="1" s="1"/>
  <c r="AQ147" i="2"/>
  <c r="AL144" i="2"/>
  <c r="AO143" i="2"/>
  <c r="AM148" i="2"/>
  <c r="AL148" i="2"/>
  <c r="AS148" i="2"/>
  <c r="AP148" i="2"/>
  <c r="AK148" i="2"/>
  <c r="C111" i="1" s="1"/>
  <c r="AQ148" i="2"/>
  <c r="AT148" i="2"/>
  <c r="AN148" i="2"/>
  <c r="AR148" i="2"/>
  <c r="AO148" i="2"/>
  <c r="AT149" i="2"/>
  <c r="AL149" i="2"/>
  <c r="AV149" i="2"/>
  <c r="N112" i="1" s="1"/>
  <c r="AQ149" i="2"/>
  <c r="AK149" i="2"/>
  <c r="C112" i="1" s="1"/>
  <c r="AR149" i="2"/>
  <c r="AP149" i="2"/>
  <c r="AU149" i="2"/>
  <c r="AN149" i="2"/>
  <c r="AM149" i="2"/>
  <c r="AS149" i="2"/>
  <c r="AO149" i="2"/>
  <c r="AT150" i="2"/>
  <c r="K25" i="2"/>
  <c r="AS310" i="2"/>
  <c r="AR390" i="2"/>
  <c r="AS326" i="2"/>
  <c r="AS389" i="2" s="1"/>
  <c r="DO240" i="2"/>
  <c r="DO270" i="2" s="1"/>
  <c r="AC240" i="2"/>
  <c r="AC270" i="2" s="1"/>
  <c r="AR240" i="2"/>
  <c r="AR270" i="2" s="1"/>
  <c r="BG240" i="2"/>
  <c r="BG285" i="2" s="1"/>
  <c r="BG300" i="2" s="1"/>
  <c r="BV240" i="2"/>
  <c r="BV270" i="2" s="1"/>
  <c r="AW391" i="2"/>
  <c r="BL375" i="2"/>
  <c r="CA375" i="2" s="1"/>
  <c r="BG333" i="2"/>
  <c r="BG396" i="2"/>
  <c r="BG365" i="2"/>
  <c r="BY237" i="2"/>
  <c r="BY267" i="2" s="1"/>
  <c r="AF237" i="2"/>
  <c r="AF282" i="2" s="1"/>
  <c r="AF297" i="2" s="1"/>
  <c r="BJ237" i="2"/>
  <c r="BJ282" i="2" s="1"/>
  <c r="BJ297" i="2" s="1"/>
  <c r="DR237" i="2"/>
  <c r="DR267" i="2" s="1"/>
  <c r="AU237" i="2"/>
  <c r="AU267" i="2" s="1"/>
  <c r="BG341" i="2"/>
  <c r="BG373" i="2"/>
  <c r="BG404" i="2"/>
  <c r="AM269" i="2"/>
  <c r="BP240" i="2"/>
  <c r="BP285" i="2" s="1"/>
  <c r="BP300" i="2" s="1"/>
  <c r="CE240" i="2"/>
  <c r="CE270" i="2" s="1"/>
  <c r="W240" i="2"/>
  <c r="W285" i="2" s="1"/>
  <c r="W300" i="2" s="1"/>
  <c r="AL240" i="2"/>
  <c r="AL270" i="2" s="1"/>
  <c r="BA240" i="2"/>
  <c r="BA270" i="2" s="1"/>
  <c r="Z342" i="2"/>
  <c r="Z374" i="2"/>
  <c r="Z405" i="2"/>
  <c r="AW419" i="2"/>
  <c r="BL404" i="2"/>
  <c r="BL419" i="2" s="1"/>
  <c r="BG342" i="2"/>
  <c r="BG405" i="2"/>
  <c r="BG374" i="2"/>
  <c r="T284" i="2"/>
  <c r="T299" i="2" s="1"/>
  <c r="T314" i="2" s="1"/>
  <c r="BC284" i="2"/>
  <c r="BC299" i="2" s="1"/>
  <c r="BC314" i="2" s="1"/>
  <c r="AH392" i="2"/>
  <c r="AH407" i="2" s="1"/>
  <c r="AH422" i="2" s="1"/>
  <c r="AW376" i="2"/>
  <c r="AR328" i="2"/>
  <c r="AR313" i="2"/>
  <c r="DR240" i="2"/>
  <c r="DR270" i="2" s="1"/>
  <c r="AF240" i="2"/>
  <c r="AF270" i="2" s="1"/>
  <c r="AU240" i="2"/>
  <c r="AU285" i="2" s="1"/>
  <c r="AU300" i="2" s="1"/>
  <c r="BJ240" i="2"/>
  <c r="BJ270" i="2" s="1"/>
  <c r="BY240" i="2"/>
  <c r="BY270" i="2" s="1"/>
  <c r="AN390" i="2"/>
  <c r="BH387" i="2"/>
  <c r="C67" i="1"/>
  <c r="P21" i="1"/>
  <c r="R21" i="1" s="1"/>
  <c r="J43" i="2"/>
  <c r="AA448" i="2"/>
  <c r="AG26" i="1"/>
  <c r="P27" i="9"/>
  <c r="S27" i="9" s="1"/>
  <c r="C24" i="1"/>
  <c r="P24" i="9"/>
  <c r="C35" i="9"/>
  <c r="H65" i="1"/>
  <c r="E69" i="9"/>
  <c r="C45" i="1"/>
  <c r="P45" i="1" s="1"/>
  <c r="R45" i="1" s="1"/>
  <c r="O355" i="9"/>
  <c r="O356" i="9" s="1"/>
  <c r="E42" i="2"/>
  <c r="E44" i="1" s="1"/>
  <c r="E64" i="1" s="1"/>
  <c r="V447" i="2"/>
  <c r="O420" i="9"/>
  <c r="O421" i="9" s="1"/>
  <c r="O422" i="9" s="1"/>
  <c r="O387" i="9"/>
  <c r="O388" i="9" s="1"/>
  <c r="O389" i="9" s="1"/>
  <c r="P26" i="1"/>
  <c r="R26" i="1" s="1"/>
  <c r="P58" i="9"/>
  <c r="C69" i="9"/>
  <c r="AF164" i="9"/>
  <c r="AF179" i="9"/>
  <c r="P22" i="1"/>
  <c r="R22" i="1" s="1"/>
  <c r="W445" i="2"/>
  <c r="F39" i="2"/>
  <c r="W444" i="2"/>
  <c r="P25" i="1"/>
  <c r="R25" i="1" s="1"/>
  <c r="J41" i="2"/>
  <c r="AA446" i="2"/>
  <c r="G38" i="2"/>
  <c r="G51" i="2" s="1"/>
  <c r="X443" i="2"/>
  <c r="AW20" i="1"/>
  <c r="F65" i="1"/>
  <c r="C46" i="1"/>
  <c r="C20" i="1"/>
  <c r="C35" i="2"/>
  <c r="DE390" i="2" l="1"/>
  <c r="DE405" i="2" s="1"/>
  <c r="DE420" i="2" s="1"/>
  <c r="CP405" i="2"/>
  <c r="CP420" i="2" s="1"/>
  <c r="BQ332" i="2"/>
  <c r="CU332" i="2" s="1"/>
  <c r="CU317" i="2"/>
  <c r="BS302" i="2"/>
  <c r="CW287" i="2"/>
  <c r="BU272" i="2"/>
  <c r="CY257" i="2"/>
  <c r="CK364" i="2"/>
  <c r="CZ364" i="2" s="1"/>
  <c r="DO364" i="2" s="1"/>
  <c r="ED364" i="2" s="1"/>
  <c r="ES364" i="2" s="1"/>
  <c r="BT287" i="2"/>
  <c r="CX272" i="2"/>
  <c r="BR317" i="2"/>
  <c r="CV302" i="2"/>
  <c r="CI410" i="2"/>
  <c r="CX410" i="2" s="1"/>
  <c r="CX395" i="2"/>
  <c r="CP375" i="2"/>
  <c r="DE375" i="2" s="1"/>
  <c r="DT375" i="2" s="1"/>
  <c r="EI375" i="2" s="1"/>
  <c r="CY380" i="2"/>
  <c r="CJ395" i="2"/>
  <c r="CR421" i="2"/>
  <c r="CV421" i="2"/>
  <c r="CS421" i="2"/>
  <c r="CU421" i="2"/>
  <c r="CT421" i="2"/>
  <c r="CW421" i="2"/>
  <c r="CU407" i="2"/>
  <c r="CY421" i="2"/>
  <c r="CX421" i="2"/>
  <c r="CY407" i="2"/>
  <c r="CT407" i="2"/>
  <c r="CV407" i="2"/>
  <c r="CX407" i="2"/>
  <c r="CW407" i="2"/>
  <c r="CU392" i="2"/>
  <c r="CS407" i="2"/>
  <c r="CS392" i="2"/>
  <c r="CR392" i="2"/>
  <c r="AA450" i="2"/>
  <c r="CV392" i="2"/>
  <c r="CY392" i="2"/>
  <c r="CX392" i="2"/>
  <c r="CR376" i="2"/>
  <c r="CW392" i="2"/>
  <c r="CT392" i="2"/>
  <c r="CU376" i="2"/>
  <c r="CT376" i="2"/>
  <c r="CX376" i="2"/>
  <c r="CW344" i="2"/>
  <c r="CW376" i="2"/>
  <c r="CS376" i="2"/>
  <c r="CY344" i="2"/>
  <c r="CY376" i="2"/>
  <c r="CV376" i="2"/>
  <c r="CW330" i="2"/>
  <c r="CS344" i="2"/>
  <c r="Y450" i="2"/>
  <c r="CT330" i="2"/>
  <c r="CU330" i="2"/>
  <c r="CV344" i="2"/>
  <c r="CS330" i="2"/>
  <c r="CU344" i="2"/>
  <c r="CX344" i="2"/>
  <c r="CT344" i="2"/>
  <c r="CV315" i="2"/>
  <c r="CV330" i="2"/>
  <c r="CY315" i="2"/>
  <c r="CY330" i="2"/>
  <c r="CR315" i="2"/>
  <c r="CR330" i="2"/>
  <c r="CX315" i="2"/>
  <c r="CX330" i="2"/>
  <c r="CT315" i="2"/>
  <c r="CS315" i="2"/>
  <c r="CU315" i="2"/>
  <c r="AE313" i="2"/>
  <c r="AE391" i="2" s="1"/>
  <c r="CW315" i="2"/>
  <c r="D45" i="2"/>
  <c r="D47" i="1" s="1"/>
  <c r="D67" i="1" s="1"/>
  <c r="U450" i="2"/>
  <c r="Z450" i="2"/>
  <c r="AD174" i="2"/>
  <c r="BV416" i="2"/>
  <c r="BV413" i="2"/>
  <c r="BW341" i="2"/>
  <c r="CL384" i="2"/>
  <c r="CL368" i="2"/>
  <c r="CZ415" i="2"/>
  <c r="DA401" i="2"/>
  <c r="AC351" i="2"/>
  <c r="L24" i="2" s="1"/>
  <c r="DP391" i="2"/>
  <c r="DP375" i="2"/>
  <c r="AS368" i="2"/>
  <c r="CK412" i="2"/>
  <c r="AS336" i="2"/>
  <c r="DP343" i="2"/>
  <c r="AD163" i="2" s="1"/>
  <c r="AS384" i="2"/>
  <c r="AR413" i="2"/>
  <c r="BI320" i="2"/>
  <c r="BI398" i="2" s="1"/>
  <c r="BW333" i="2"/>
  <c r="AK391" i="2"/>
  <c r="CJ391" i="2"/>
  <c r="AB391" i="2"/>
  <c r="CJ375" i="2"/>
  <c r="AC413" i="2"/>
  <c r="AB375" i="2"/>
  <c r="CJ343" i="2"/>
  <c r="CL399" i="2"/>
  <c r="BW383" i="2"/>
  <c r="BW367" i="2"/>
  <c r="BW398" i="2"/>
  <c r="AB406" i="2"/>
  <c r="AK406" i="2"/>
  <c r="BX305" i="2"/>
  <c r="BX383" i="2" s="1"/>
  <c r="AC411" i="2"/>
  <c r="AR416" i="2"/>
  <c r="BI311" i="2"/>
  <c r="BI389" i="2" s="1"/>
  <c r="AK375" i="2"/>
  <c r="BW365" i="2"/>
  <c r="BW381" i="2"/>
  <c r="BA420" i="2"/>
  <c r="BX381" i="2"/>
  <c r="BW389" i="2"/>
  <c r="BN343" i="2"/>
  <c r="AD374" i="2"/>
  <c r="AD405" i="2"/>
  <c r="BX312" i="2"/>
  <c r="BX374" i="2" s="1"/>
  <c r="DQ306" i="2"/>
  <c r="DQ384" i="2" s="1"/>
  <c r="CK413" i="2"/>
  <c r="DC269" i="2"/>
  <c r="DC314" i="2" s="1"/>
  <c r="W162" i="2"/>
  <c r="DG406" i="2"/>
  <c r="AT305" i="2"/>
  <c r="AT335" i="2" s="1"/>
  <c r="DG343" i="2"/>
  <c r="U178" i="2" s="1"/>
  <c r="DB318" i="2"/>
  <c r="DB381" i="2" s="1"/>
  <c r="DG391" i="2"/>
  <c r="C61" i="1"/>
  <c r="P61" i="1" s="1"/>
  <c r="R61" i="1" s="1"/>
  <c r="DP367" i="2"/>
  <c r="DP338" i="2"/>
  <c r="AD158" i="2" s="1"/>
  <c r="AD342" i="2"/>
  <c r="DA372" i="2"/>
  <c r="BV411" i="2"/>
  <c r="DA403" i="2"/>
  <c r="AC417" i="2"/>
  <c r="DP383" i="2"/>
  <c r="DP335" i="2"/>
  <c r="AD155" i="2" s="1"/>
  <c r="DA340" i="2"/>
  <c r="DQ305" i="2"/>
  <c r="DQ367" i="2" s="1"/>
  <c r="CM320" i="2"/>
  <c r="CM383" i="2" s="1"/>
  <c r="AD365" i="2"/>
  <c r="DP370" i="2"/>
  <c r="DP386" i="2"/>
  <c r="AD383" i="2"/>
  <c r="BE375" i="2"/>
  <c r="BE406" i="2"/>
  <c r="CZ413" i="2"/>
  <c r="BE343" i="2"/>
  <c r="AD398" i="2"/>
  <c r="AD367" i="2"/>
  <c r="DA370" i="2"/>
  <c r="AD406" i="2"/>
  <c r="DA338" i="2"/>
  <c r="AE303" i="2"/>
  <c r="AE381" i="2" s="1"/>
  <c r="DO413" i="2"/>
  <c r="BN420" i="2"/>
  <c r="AD375" i="2"/>
  <c r="AD343" i="2"/>
  <c r="BN375" i="2"/>
  <c r="BN406" i="2"/>
  <c r="BH406" i="2"/>
  <c r="CE420" i="2"/>
  <c r="DG420" i="2"/>
  <c r="AC416" i="2"/>
  <c r="BW417" i="2"/>
  <c r="BH343" i="2"/>
  <c r="BH375" i="2"/>
  <c r="BG416" i="2"/>
  <c r="AT306" i="2"/>
  <c r="AT384" i="2" s="1"/>
  <c r="CM321" i="2"/>
  <c r="CM336" i="2" s="1"/>
  <c r="BV375" i="2"/>
  <c r="BW373" i="2"/>
  <c r="BV391" i="2"/>
  <c r="BV406" i="2"/>
  <c r="AB428" i="2"/>
  <c r="K39" i="2" s="1"/>
  <c r="X420" i="2"/>
  <c r="AC174" i="2"/>
  <c r="CM318" i="2"/>
  <c r="CM333" i="2" s="1"/>
  <c r="AB433" i="2"/>
  <c r="K44" i="2" s="1"/>
  <c r="CK417" i="2"/>
  <c r="AM420" i="2"/>
  <c r="DI420" i="2"/>
  <c r="DB327" i="2"/>
  <c r="DB374" i="2" s="1"/>
  <c r="AD337" i="2"/>
  <c r="AR417" i="2"/>
  <c r="BW342" i="2"/>
  <c r="AF72" i="1"/>
  <c r="AC169" i="2"/>
  <c r="AO420" i="2"/>
  <c r="DP417" i="2"/>
  <c r="AD396" i="2"/>
  <c r="AD381" i="2"/>
  <c r="BH335" i="2"/>
  <c r="BH367" i="2"/>
  <c r="AE312" i="2"/>
  <c r="AE342" i="2" s="1"/>
  <c r="DO412" i="2"/>
  <c r="P63" i="1"/>
  <c r="R63" i="1" s="1"/>
  <c r="CZ412" i="2"/>
  <c r="DP404" i="2"/>
  <c r="DP373" i="2"/>
  <c r="P43" i="1"/>
  <c r="R43" i="1" s="1"/>
  <c r="BI303" i="2"/>
  <c r="BI381" i="2" s="1"/>
  <c r="DP341" i="2"/>
  <c r="AD161" i="2" s="1"/>
  <c r="BH398" i="2"/>
  <c r="CL417" i="2"/>
  <c r="AD340" i="2"/>
  <c r="AE306" i="2"/>
  <c r="AE368" i="2" s="1"/>
  <c r="BI325" i="2"/>
  <c r="BI388" i="2" s="1"/>
  <c r="BY284" i="2"/>
  <c r="BY299" i="2" s="1"/>
  <c r="BY329" i="2" s="1"/>
  <c r="DB307" i="2"/>
  <c r="DB385" i="2" s="1"/>
  <c r="BS329" i="2"/>
  <c r="BS392" i="2" s="1"/>
  <c r="AT303" i="2"/>
  <c r="AT396" i="2" s="1"/>
  <c r="BV412" i="2"/>
  <c r="BE420" i="2"/>
  <c r="AX391" i="2"/>
  <c r="BH382" i="2"/>
  <c r="AD417" i="2"/>
  <c r="BX310" i="2"/>
  <c r="BX403" i="2" s="1"/>
  <c r="BH334" i="2"/>
  <c r="DQ312" i="2"/>
  <c r="DQ405" i="2" s="1"/>
  <c r="BW340" i="2"/>
  <c r="DA384" i="2"/>
  <c r="BY276" i="2"/>
  <c r="BY291" i="2" s="1"/>
  <c r="BY321" i="2" s="1"/>
  <c r="CH420" i="2"/>
  <c r="DL420" i="2"/>
  <c r="G113" i="1"/>
  <c r="CK415" i="2"/>
  <c r="W420" i="2"/>
  <c r="DA333" i="2"/>
  <c r="DB326" i="2"/>
  <c r="DB341" i="2" s="1"/>
  <c r="CM308" i="2"/>
  <c r="CM386" i="2" s="1"/>
  <c r="AE309" i="2"/>
  <c r="AE387" i="2" s="1"/>
  <c r="AP420" i="2"/>
  <c r="BJ269" i="2"/>
  <c r="BJ314" i="2" s="1"/>
  <c r="AF260" i="2"/>
  <c r="AF320" i="2" s="1"/>
  <c r="DI406" i="2"/>
  <c r="AJ343" i="2"/>
  <c r="AS397" i="2"/>
  <c r="AF261" i="2"/>
  <c r="H113" i="1"/>
  <c r="BX314" i="2"/>
  <c r="BX344" i="2" s="1"/>
  <c r="AS382" i="2"/>
  <c r="AQ420" i="2"/>
  <c r="BO406" i="2"/>
  <c r="BJ259" i="2"/>
  <c r="BJ304" i="2" s="1"/>
  <c r="BX311" i="2"/>
  <c r="BX389" i="2" s="1"/>
  <c r="BQ420" i="2"/>
  <c r="CJ420" i="2"/>
  <c r="CL373" i="2"/>
  <c r="CL388" i="2"/>
  <c r="BU391" i="2"/>
  <c r="BU375" i="2"/>
  <c r="DP384" i="2"/>
  <c r="BU343" i="2"/>
  <c r="DP336" i="2"/>
  <c r="AD171" i="2" s="1"/>
  <c r="CL404" i="2"/>
  <c r="DF375" i="2"/>
  <c r="AS342" i="2"/>
  <c r="DR266" i="2"/>
  <c r="DR326" i="2" s="1"/>
  <c r="DP399" i="2"/>
  <c r="CL403" i="2"/>
  <c r="CL341" i="2"/>
  <c r="CL372" i="2"/>
  <c r="DB308" i="2"/>
  <c r="DB370" i="2" s="1"/>
  <c r="DA368" i="2"/>
  <c r="AB429" i="2"/>
  <c r="K40" i="2" s="1"/>
  <c r="BW329" i="2"/>
  <c r="BW392" i="2" s="1"/>
  <c r="DQ303" i="2"/>
  <c r="DQ333" i="2" s="1"/>
  <c r="DA399" i="2"/>
  <c r="AS374" i="2"/>
  <c r="CZ391" i="2"/>
  <c r="AS405" i="2"/>
  <c r="AA177" i="2"/>
  <c r="CL329" i="2"/>
  <c r="CL344" i="2" s="1"/>
  <c r="DI375" i="2"/>
  <c r="DO415" i="2"/>
  <c r="DI343" i="2"/>
  <c r="CL396" i="2"/>
  <c r="CM326" i="2"/>
  <c r="CM373" i="2" s="1"/>
  <c r="DQ326" i="2"/>
  <c r="DQ341" i="2" s="1"/>
  <c r="AF274" i="2"/>
  <c r="AF289" i="2" s="1"/>
  <c r="AF319" i="2" s="1"/>
  <c r="BJ311" i="2"/>
  <c r="CL365" i="2"/>
  <c r="AU259" i="2"/>
  <c r="AU319" i="2" s="1"/>
  <c r="CL333" i="2"/>
  <c r="AB431" i="2"/>
  <c r="K42" i="2" s="1"/>
  <c r="AT389" i="2"/>
  <c r="DM420" i="2"/>
  <c r="CN284" i="2"/>
  <c r="CN299" i="2" s="1"/>
  <c r="CN329" i="2" s="1"/>
  <c r="AS365" i="2"/>
  <c r="CD329" i="2"/>
  <c r="CD376" i="2" s="1"/>
  <c r="DP340" i="2"/>
  <c r="AD175" i="2" s="1"/>
  <c r="DC274" i="2"/>
  <c r="DC289" i="2" s="1"/>
  <c r="DC304" i="2" s="1"/>
  <c r="AE325" i="2"/>
  <c r="AE340" i="2" s="1"/>
  <c r="DR275" i="2"/>
  <c r="DR290" i="2" s="1"/>
  <c r="DR320" i="2" s="1"/>
  <c r="CL335" i="2"/>
  <c r="DB324" i="2"/>
  <c r="DB371" i="2" s="1"/>
  <c r="AD403" i="2"/>
  <c r="BW375" i="2"/>
  <c r="AG72" i="1"/>
  <c r="DB314" i="2"/>
  <c r="DB392" i="2" s="1"/>
  <c r="DO411" i="2"/>
  <c r="AC170" i="2"/>
  <c r="AC155" i="2"/>
  <c r="BW343" i="2"/>
  <c r="DG314" i="2"/>
  <c r="DG344" i="2" s="1"/>
  <c r="BI384" i="2"/>
  <c r="BV418" i="2"/>
  <c r="CZ420" i="2"/>
  <c r="BX396" i="2"/>
  <c r="BW391" i="2"/>
  <c r="AD372" i="2"/>
  <c r="AD369" i="2"/>
  <c r="DA373" i="2"/>
  <c r="AD400" i="2"/>
  <c r="AF268" i="2"/>
  <c r="AF313" i="2" s="1"/>
  <c r="DA404" i="2"/>
  <c r="DR306" i="2"/>
  <c r="AT312" i="2"/>
  <c r="AT342" i="2" s="1"/>
  <c r="DA341" i="2"/>
  <c r="N113" i="1"/>
  <c r="DR269" i="2"/>
  <c r="DR329" i="2" s="1"/>
  <c r="V435" i="2"/>
  <c r="E46" i="2" s="1"/>
  <c r="E48" i="1" s="1"/>
  <c r="E68" i="1" s="1"/>
  <c r="CL285" i="2"/>
  <c r="CL300" i="2" s="1"/>
  <c r="CL315" i="2" s="1"/>
  <c r="BO420" i="2"/>
  <c r="AC418" i="2"/>
  <c r="CZ411" i="2"/>
  <c r="AB434" i="2"/>
  <c r="K45" i="2" s="1"/>
  <c r="BB420" i="2"/>
  <c r="AX375" i="2"/>
  <c r="AX343" i="2"/>
  <c r="AO329" i="2"/>
  <c r="AO376" i="2" s="1"/>
  <c r="DF406" i="2"/>
  <c r="AC160" i="2"/>
  <c r="CH343" i="2"/>
  <c r="DF343" i="2"/>
  <c r="CZ375" i="2"/>
  <c r="BY275" i="2"/>
  <c r="BY290" i="2" s="1"/>
  <c r="BY305" i="2" s="1"/>
  <c r="BX319" i="2"/>
  <c r="BX382" i="2" s="1"/>
  <c r="CZ406" i="2"/>
  <c r="BM420" i="2"/>
  <c r="CZ419" i="2"/>
  <c r="AT310" i="2"/>
  <c r="AT388" i="2" s="1"/>
  <c r="BI327" i="2"/>
  <c r="BI405" i="2" s="1"/>
  <c r="CZ417" i="2"/>
  <c r="DO417" i="2"/>
  <c r="BO343" i="2"/>
  <c r="DP400" i="2"/>
  <c r="CD420" i="2"/>
  <c r="DP369" i="2"/>
  <c r="AU276" i="2"/>
  <c r="AU291" i="2" s="1"/>
  <c r="AU306" i="2" s="1"/>
  <c r="AF284" i="2"/>
  <c r="AF299" i="2" s="1"/>
  <c r="AF314" i="2" s="1"/>
  <c r="BT420" i="2"/>
  <c r="BJ326" i="2"/>
  <c r="DP337" i="2"/>
  <c r="AD172" i="2" s="1"/>
  <c r="BX328" i="2"/>
  <c r="BX375" i="2" s="1"/>
  <c r="U435" i="2"/>
  <c r="U451" i="2" s="1"/>
  <c r="CK411" i="2"/>
  <c r="DQ388" i="2"/>
  <c r="J113" i="1"/>
  <c r="CL398" i="2"/>
  <c r="Y435" i="2"/>
  <c r="H46" i="2" s="1"/>
  <c r="H48" i="1" s="1"/>
  <c r="BO375" i="2"/>
  <c r="CL367" i="2"/>
  <c r="V391" i="2"/>
  <c r="BX321" i="2"/>
  <c r="BX384" i="2" s="1"/>
  <c r="AC153" i="2"/>
  <c r="BH374" i="2"/>
  <c r="CQ375" i="2"/>
  <c r="AE320" i="2"/>
  <c r="AE398" i="2" s="1"/>
  <c r="I113" i="1"/>
  <c r="BW368" i="2"/>
  <c r="BH342" i="2"/>
  <c r="DR274" i="2"/>
  <c r="DR289" i="2" s="1"/>
  <c r="DR304" i="2" s="1"/>
  <c r="CB375" i="2"/>
  <c r="CQ391" i="2"/>
  <c r="AQ406" i="2"/>
  <c r="BH405" i="2"/>
  <c r="CL400" i="2"/>
  <c r="AR411" i="2"/>
  <c r="AS413" i="2"/>
  <c r="DC261" i="2"/>
  <c r="DC306" i="2" s="1"/>
  <c r="AD162" i="2"/>
  <c r="CB343" i="2"/>
  <c r="AS417" i="2"/>
  <c r="AK420" i="2"/>
  <c r="AU260" i="2"/>
  <c r="AU305" i="2" s="1"/>
  <c r="BW403" i="2"/>
  <c r="DB306" i="2"/>
  <c r="DB384" i="2" s="1"/>
  <c r="AS334" i="2"/>
  <c r="BW372" i="2"/>
  <c r="DL375" i="2"/>
  <c r="BQ343" i="2"/>
  <c r="DP381" i="2"/>
  <c r="AC157" i="2"/>
  <c r="DC262" i="2"/>
  <c r="DC307" i="2" s="1"/>
  <c r="BW370" i="2"/>
  <c r="AQ375" i="2"/>
  <c r="CQ406" i="2"/>
  <c r="CL405" i="2"/>
  <c r="BW401" i="2"/>
  <c r="AQ343" i="2"/>
  <c r="CL374" i="2"/>
  <c r="CL390" i="2"/>
  <c r="BW399" i="2"/>
  <c r="BT343" i="2"/>
  <c r="BW336" i="2"/>
  <c r="AS421" i="2"/>
  <c r="BW386" i="2"/>
  <c r="DL406" i="2"/>
  <c r="BG375" i="2"/>
  <c r="CB406" i="2"/>
  <c r="DB310" i="2"/>
  <c r="DB403" i="2" s="1"/>
  <c r="BS420" i="2"/>
  <c r="DR321" i="2"/>
  <c r="BP343" i="2"/>
  <c r="AQ72" i="1"/>
  <c r="AQ73" i="1" s="1"/>
  <c r="U343" i="2"/>
  <c r="BJ320" i="2"/>
  <c r="AT328" i="2"/>
  <c r="AT391" i="2" s="1"/>
  <c r="AM343" i="2"/>
  <c r="BW369" i="2"/>
  <c r="AM52" i="1"/>
  <c r="BF420" i="2"/>
  <c r="AS333" i="2"/>
  <c r="AM391" i="2"/>
  <c r="BW337" i="2"/>
  <c r="I93" i="1"/>
  <c r="DL314" i="2"/>
  <c r="DL344" i="2" s="1"/>
  <c r="CL337" i="2"/>
  <c r="CL385" i="2"/>
  <c r="AC419" i="2"/>
  <c r="BW400" i="2"/>
  <c r="AS381" i="2"/>
  <c r="DH420" i="2"/>
  <c r="AJ375" i="2"/>
  <c r="AC350" i="2"/>
  <c r="L23" i="2" s="1"/>
  <c r="CQ420" i="2"/>
  <c r="AJ406" i="2"/>
  <c r="BH389" i="2"/>
  <c r="BH373" i="2"/>
  <c r="BJ276" i="2"/>
  <c r="BJ291" i="2" s="1"/>
  <c r="BJ321" i="2" s="1"/>
  <c r="AD341" i="2"/>
  <c r="BP314" i="2"/>
  <c r="BP407" i="2" s="1"/>
  <c r="CH314" i="2"/>
  <c r="CH407" i="2" s="1"/>
  <c r="DL343" i="2"/>
  <c r="AM406" i="2"/>
  <c r="AS370" i="2"/>
  <c r="AD389" i="2"/>
  <c r="CM310" i="2"/>
  <c r="CM372" i="2" s="1"/>
  <c r="Y420" i="2"/>
  <c r="BV420" i="2"/>
  <c r="AD368" i="2"/>
  <c r="AD336" i="2"/>
  <c r="AD399" i="2"/>
  <c r="BI322" i="2"/>
  <c r="BI385" i="2" s="1"/>
  <c r="DQ307" i="2"/>
  <c r="DQ400" i="2" s="1"/>
  <c r="AA375" i="2"/>
  <c r="CK285" i="2"/>
  <c r="CK300" i="2" s="1"/>
  <c r="CK330" i="2" s="1"/>
  <c r="CM324" i="2"/>
  <c r="CM339" i="2" s="1"/>
  <c r="CK420" i="2"/>
  <c r="DP420" i="2"/>
  <c r="DO419" i="2"/>
  <c r="AD384" i="2"/>
  <c r="AE326" i="2"/>
  <c r="BJ283" i="2"/>
  <c r="BJ298" i="2" s="1"/>
  <c r="BJ328" i="2" s="1"/>
  <c r="DK391" i="2"/>
  <c r="BJ305" i="2"/>
  <c r="BW405" i="2"/>
  <c r="AF281" i="2"/>
  <c r="AF296" i="2" s="1"/>
  <c r="AF326" i="2" s="1"/>
  <c r="AS337" i="2"/>
  <c r="X375" i="2"/>
  <c r="CF343" i="2"/>
  <c r="AA343" i="2"/>
  <c r="DR268" i="2"/>
  <c r="L93" i="1"/>
  <c r="BY268" i="2"/>
  <c r="BY328" i="2" s="1"/>
  <c r="DA314" i="2"/>
  <c r="DA376" i="2" s="1"/>
  <c r="CN264" i="2"/>
  <c r="CN324" i="2" s="1"/>
  <c r="DA382" i="2"/>
  <c r="DA366" i="2"/>
  <c r="BW374" i="2"/>
  <c r="CC329" i="2"/>
  <c r="CC392" i="2" s="1"/>
  <c r="X406" i="2"/>
  <c r="DP396" i="2"/>
  <c r="BH329" i="2"/>
  <c r="BH344" i="2" s="1"/>
  <c r="AY391" i="2"/>
  <c r="AY406" i="2"/>
  <c r="H93" i="1"/>
  <c r="M93" i="1"/>
  <c r="DC264" i="2"/>
  <c r="DC309" i="2" s="1"/>
  <c r="CH391" i="2"/>
  <c r="DA397" i="2"/>
  <c r="DA381" i="2"/>
  <c r="D51" i="2"/>
  <c r="BY259" i="2"/>
  <c r="BY304" i="2" s="1"/>
  <c r="CF406" i="2"/>
  <c r="AS369" i="2"/>
  <c r="CF375" i="2"/>
  <c r="AA406" i="2"/>
  <c r="AK314" i="2"/>
  <c r="AK407" i="2" s="1"/>
  <c r="BT391" i="2"/>
  <c r="AD314" i="2"/>
  <c r="AD407" i="2" s="1"/>
  <c r="X343" i="2"/>
  <c r="DP365" i="2"/>
  <c r="V375" i="2"/>
  <c r="BY281" i="2"/>
  <c r="BY296" i="2" s="1"/>
  <c r="BY326" i="2" s="1"/>
  <c r="BP375" i="2"/>
  <c r="AY375" i="2"/>
  <c r="AZ329" i="2"/>
  <c r="AZ392" i="2" s="1"/>
  <c r="CF329" i="2"/>
  <c r="CF392" i="2" s="1"/>
  <c r="BH397" i="2"/>
  <c r="DA396" i="2"/>
  <c r="CH406" i="2"/>
  <c r="CM314" i="2"/>
  <c r="CM392" i="2" s="1"/>
  <c r="CG314" i="2"/>
  <c r="CG344" i="2" s="1"/>
  <c r="AB432" i="2"/>
  <c r="K43" i="2" s="1"/>
  <c r="P51" i="9"/>
  <c r="R37" i="9" s="1"/>
  <c r="R38" i="9" s="1"/>
  <c r="R39" i="9" s="1"/>
  <c r="AT341" i="2"/>
  <c r="V343" i="2"/>
  <c r="BP406" i="2"/>
  <c r="BI304" i="2"/>
  <c r="BI334" i="2" s="1"/>
  <c r="AC420" i="2"/>
  <c r="AA358" i="2"/>
  <c r="J31" i="2" s="1"/>
  <c r="J29" i="1" s="1"/>
  <c r="BV419" i="2"/>
  <c r="AU266" i="2"/>
  <c r="BH404" i="2"/>
  <c r="CI420" i="2"/>
  <c r="CZ418" i="2"/>
  <c r="DI329" i="2"/>
  <c r="DI392" i="2" s="1"/>
  <c r="AM72" i="1"/>
  <c r="BR420" i="2"/>
  <c r="DJ270" i="2"/>
  <c r="DJ315" i="2" s="1"/>
  <c r="AB420" i="2"/>
  <c r="DO418" i="2"/>
  <c r="DK329" i="2"/>
  <c r="DK344" i="2" s="1"/>
  <c r="DK420" i="2"/>
  <c r="BX308" i="2"/>
  <c r="BX370" i="2" s="1"/>
  <c r="DC258" i="2"/>
  <c r="DC303" i="2" s="1"/>
  <c r="CK406" i="2"/>
  <c r="CR344" i="2"/>
  <c r="X162" i="2"/>
  <c r="CK343" i="2"/>
  <c r="BX365" i="2"/>
  <c r="DP372" i="2"/>
  <c r="BX333" i="2"/>
  <c r="V450" i="2"/>
  <c r="DQ314" i="2"/>
  <c r="DQ392" i="2" s="1"/>
  <c r="DP382" i="2"/>
  <c r="DP334" i="2"/>
  <c r="BG329" i="2"/>
  <c r="BG392" i="2" s="1"/>
  <c r="CB270" i="2"/>
  <c r="CB330" i="2" s="1"/>
  <c r="Y162" i="2"/>
  <c r="DF285" i="2"/>
  <c r="DF300" i="2" s="1"/>
  <c r="DF330" i="2" s="1"/>
  <c r="AA329" i="2"/>
  <c r="AA392" i="2" s="1"/>
  <c r="AE323" i="2"/>
  <c r="AE386" i="2" s="1"/>
  <c r="DP366" i="2"/>
  <c r="BM285" i="2"/>
  <c r="BM300" i="2" s="1"/>
  <c r="BM315" i="2" s="1"/>
  <c r="CB329" i="2"/>
  <c r="CB344" i="2" s="1"/>
  <c r="DP388" i="2"/>
  <c r="DO314" i="2"/>
  <c r="DO392" i="2" s="1"/>
  <c r="CN258" i="2"/>
  <c r="CN303" i="2" s="1"/>
  <c r="DK270" i="2"/>
  <c r="DK315" i="2" s="1"/>
  <c r="CK375" i="2"/>
  <c r="T420" i="2"/>
  <c r="AY420" i="2"/>
  <c r="DB383" i="2"/>
  <c r="BW382" i="2"/>
  <c r="DP397" i="2"/>
  <c r="AC406" i="2"/>
  <c r="BV329" i="2"/>
  <c r="BV376" i="2" s="1"/>
  <c r="AA270" i="2"/>
  <c r="AA315" i="2" s="1"/>
  <c r="AT373" i="2"/>
  <c r="BD329" i="2"/>
  <c r="BD344" i="2" s="1"/>
  <c r="BC375" i="2"/>
  <c r="AC375" i="2"/>
  <c r="AL314" i="2"/>
  <c r="AL344" i="2" s="1"/>
  <c r="CZ270" i="2"/>
  <c r="CZ330" i="2" s="1"/>
  <c r="DB270" i="2"/>
  <c r="DB330" i="2" s="1"/>
  <c r="DJ314" i="2"/>
  <c r="DJ392" i="2" s="1"/>
  <c r="CN281" i="2"/>
  <c r="CN296" i="2" s="1"/>
  <c r="CN311" i="2" s="1"/>
  <c r="CM307" i="2"/>
  <c r="CM337" i="2" s="1"/>
  <c r="CN261" i="2"/>
  <c r="CN321" i="2" s="1"/>
  <c r="AT404" i="2"/>
  <c r="BT406" i="2"/>
  <c r="AC343" i="2"/>
  <c r="BS343" i="2"/>
  <c r="AJ329" i="2"/>
  <c r="AJ376" i="2" s="1"/>
  <c r="U391" i="2"/>
  <c r="CN278" i="2"/>
  <c r="CN293" i="2" s="1"/>
  <c r="CN308" i="2" s="1"/>
  <c r="CK419" i="2"/>
  <c r="BW334" i="2"/>
  <c r="BW366" i="2"/>
  <c r="BW397" i="2"/>
  <c r="BE314" i="2"/>
  <c r="BE376" i="2" s="1"/>
  <c r="BC343" i="2"/>
  <c r="CN265" i="2"/>
  <c r="CN325" i="2" s="1"/>
  <c r="CN275" i="2"/>
  <c r="CN290" i="2" s="1"/>
  <c r="CN305" i="2" s="1"/>
  <c r="AD334" i="2"/>
  <c r="AD366" i="2"/>
  <c r="AD397" i="2"/>
  <c r="AD382" i="2"/>
  <c r="BC406" i="2"/>
  <c r="DC283" i="2"/>
  <c r="DC298" i="2" s="1"/>
  <c r="DC313" i="2" s="1"/>
  <c r="DA270" i="2"/>
  <c r="DA330" i="2" s="1"/>
  <c r="CM270" i="2"/>
  <c r="CM315" i="2" s="1"/>
  <c r="CJ329" i="2"/>
  <c r="CJ407" i="2" s="1"/>
  <c r="AP314" i="2"/>
  <c r="AP392" i="2" s="1"/>
  <c r="DC282" i="2"/>
  <c r="DC297" i="2" s="1"/>
  <c r="DC312" i="2" s="1"/>
  <c r="CM313" i="2"/>
  <c r="CM343" i="2" s="1"/>
  <c r="DN270" i="2"/>
  <c r="DN315" i="2" s="1"/>
  <c r="AA420" i="2"/>
  <c r="DC278" i="2"/>
  <c r="DC293" i="2" s="1"/>
  <c r="DC308" i="2" s="1"/>
  <c r="CJ285" i="2"/>
  <c r="CJ300" i="2" s="1"/>
  <c r="CJ315" i="2" s="1"/>
  <c r="DI270" i="2"/>
  <c r="DI330" i="2" s="1"/>
  <c r="BI328" i="2"/>
  <c r="BI313" i="2"/>
  <c r="DR277" i="2"/>
  <c r="DR292" i="2" s="1"/>
  <c r="DR322" i="2" s="1"/>
  <c r="BC285" i="2"/>
  <c r="BC300" i="2" s="1"/>
  <c r="BC315" i="2" s="1"/>
  <c r="M113" i="1"/>
  <c r="F113" i="1"/>
  <c r="DH285" i="2"/>
  <c r="DH300" i="2" s="1"/>
  <c r="DH315" i="2" s="1"/>
  <c r="CN267" i="2"/>
  <c r="CN312" i="2" s="1"/>
  <c r="AD404" i="2"/>
  <c r="CK416" i="2"/>
  <c r="CG420" i="2"/>
  <c r="DJ420" i="2"/>
  <c r="CI270" i="2"/>
  <c r="CI330" i="2" s="1"/>
  <c r="AR412" i="2"/>
  <c r="CG343" i="2"/>
  <c r="CG406" i="2"/>
  <c r="CG375" i="2"/>
  <c r="CQ285" i="2"/>
  <c r="CQ300" i="2" s="1"/>
  <c r="CQ330" i="2" s="1"/>
  <c r="BQ375" i="2"/>
  <c r="BQ391" i="2"/>
  <c r="DG270" i="2"/>
  <c r="DK343" i="2"/>
  <c r="DK406" i="2"/>
  <c r="DK375" i="2"/>
  <c r="DB335" i="2"/>
  <c r="DB367" i="2"/>
  <c r="DB398" i="2"/>
  <c r="DC281" i="2"/>
  <c r="DC296" i="2" s="1"/>
  <c r="DC311" i="2" s="1"/>
  <c r="BH386" i="2"/>
  <c r="BH338" i="2"/>
  <c r="BH370" i="2"/>
  <c r="BH401" i="2"/>
  <c r="CL343" i="2"/>
  <c r="CL375" i="2"/>
  <c r="CL406" i="2"/>
  <c r="CG270" i="2"/>
  <c r="DL285" i="2"/>
  <c r="DL300" i="2" s="1"/>
  <c r="DL330" i="2" s="1"/>
  <c r="CI343" i="2"/>
  <c r="CI375" i="2"/>
  <c r="CI406" i="2"/>
  <c r="CI314" i="2"/>
  <c r="CL391" i="2"/>
  <c r="CQ329" i="2"/>
  <c r="CQ392" i="2" s="1"/>
  <c r="AW151" i="2"/>
  <c r="U420" i="2"/>
  <c r="CK418" i="2"/>
  <c r="CN277" i="2"/>
  <c r="CN292" i="2" s="1"/>
  <c r="CN307" i="2" s="1"/>
  <c r="DB313" i="2"/>
  <c r="DB328" i="2"/>
  <c r="AC354" i="2"/>
  <c r="L27" i="2" s="1"/>
  <c r="CK329" i="2"/>
  <c r="CK392" i="2" s="1"/>
  <c r="CL366" i="2"/>
  <c r="DA343" i="2"/>
  <c r="DA375" i="2"/>
  <c r="DA406" i="2"/>
  <c r="DA417" i="2"/>
  <c r="DA342" i="2"/>
  <c r="DA405" i="2"/>
  <c r="DA374" i="2"/>
  <c r="DJ343" i="2"/>
  <c r="DJ406" i="2"/>
  <c r="DJ375" i="2"/>
  <c r="CN270" i="2"/>
  <c r="CH285" i="2"/>
  <c r="CH300" i="2" s="1"/>
  <c r="CH330" i="2" s="1"/>
  <c r="CL397" i="2"/>
  <c r="AB446" i="2"/>
  <c r="DA391" i="2"/>
  <c r="CM342" i="2"/>
  <c r="CM374" i="2"/>
  <c r="CM405" i="2"/>
  <c r="DA390" i="2"/>
  <c r="DC260" i="2"/>
  <c r="DC285" i="2"/>
  <c r="DC300" i="2" s="1"/>
  <c r="DC330" i="2" s="1"/>
  <c r="DA400" i="2"/>
  <c r="DB319" i="2"/>
  <c r="DB382" i="2" s="1"/>
  <c r="DF314" i="2"/>
  <c r="DF392" i="2" s="1"/>
  <c r="CL334" i="2"/>
  <c r="C38" i="2"/>
  <c r="C40" i="1" s="1"/>
  <c r="C60" i="1" s="1"/>
  <c r="U406" i="2"/>
  <c r="CM390" i="2"/>
  <c r="CN268" i="2"/>
  <c r="CL338" i="2"/>
  <c r="CL401" i="2"/>
  <c r="CL370" i="2"/>
  <c r="DC265" i="2"/>
  <c r="DA369" i="2"/>
  <c r="CM319" i="2"/>
  <c r="CM382" i="2" s="1"/>
  <c r="Y358" i="2"/>
  <c r="H31" i="2" s="1"/>
  <c r="H29" i="1" s="1"/>
  <c r="DF420" i="2"/>
  <c r="DH343" i="2"/>
  <c r="V163" i="2" s="1"/>
  <c r="DH375" i="2"/>
  <c r="DH406" i="2"/>
  <c r="CZ416" i="2"/>
  <c r="DA335" i="2"/>
  <c r="DA367" i="2"/>
  <c r="DA398" i="2"/>
  <c r="CN304" i="2"/>
  <c r="CN319" i="2"/>
  <c r="DH329" i="2"/>
  <c r="DH392" i="2" s="1"/>
  <c r="DA337" i="2"/>
  <c r="CZ314" i="2"/>
  <c r="CG391" i="2"/>
  <c r="CI391" i="2"/>
  <c r="BX307" i="2"/>
  <c r="BX400" i="2" s="1"/>
  <c r="Y285" i="2"/>
  <c r="Y300" i="2" s="1"/>
  <c r="Y315" i="2" s="1"/>
  <c r="W450" i="2"/>
  <c r="AZ420" i="2"/>
  <c r="AT319" i="2"/>
  <c r="AT382" i="2" s="1"/>
  <c r="Z329" i="2"/>
  <c r="Z344" i="2" s="1"/>
  <c r="AD386" i="2"/>
  <c r="AD338" i="2"/>
  <c r="AD401" i="2"/>
  <c r="AD370" i="2"/>
  <c r="AC412" i="2"/>
  <c r="AF52" i="1"/>
  <c r="F67" i="1"/>
  <c r="E93" i="1"/>
  <c r="BC420" i="2"/>
  <c r="CE391" i="2"/>
  <c r="CE375" i="2"/>
  <c r="G67" i="1"/>
  <c r="X358" i="2"/>
  <c r="G31" i="2" s="1"/>
  <c r="G29" i="1" s="1"/>
  <c r="Y391" i="2"/>
  <c r="C65" i="1"/>
  <c r="P65" i="1" s="1"/>
  <c r="R65" i="1" s="1"/>
  <c r="E51" i="2"/>
  <c r="CC406" i="2"/>
  <c r="BV415" i="2"/>
  <c r="BH388" i="2"/>
  <c r="Y375" i="2"/>
  <c r="AS338" i="2"/>
  <c r="AZ406" i="2"/>
  <c r="DM314" i="2"/>
  <c r="DM344" i="2" s="1"/>
  <c r="DR273" i="2"/>
  <c r="DR288" i="2" s="1"/>
  <c r="DR318" i="2" s="1"/>
  <c r="CC343" i="2"/>
  <c r="CC391" i="2"/>
  <c r="AU280" i="2"/>
  <c r="AU295" i="2" s="1"/>
  <c r="AU325" i="2" s="1"/>
  <c r="Y329" i="2"/>
  <c r="Y392" i="2" s="1"/>
  <c r="T285" i="2"/>
  <c r="T300" i="2" s="1"/>
  <c r="T315" i="2" s="1"/>
  <c r="Y406" i="2"/>
  <c r="AS401" i="2"/>
  <c r="AZ375" i="2"/>
  <c r="DQ328" i="2"/>
  <c r="DQ313" i="2"/>
  <c r="V314" i="2"/>
  <c r="V392" i="2" s="1"/>
  <c r="AZ343" i="2"/>
  <c r="V420" i="2"/>
  <c r="BH385" i="2"/>
  <c r="V285" i="2"/>
  <c r="V300" i="2" s="1"/>
  <c r="V330" i="2" s="1"/>
  <c r="BG343" i="2"/>
  <c r="BG406" i="2"/>
  <c r="U358" i="2"/>
  <c r="D31" i="2" s="1"/>
  <c r="D29" i="1" s="1"/>
  <c r="AS400" i="2"/>
  <c r="AX270" i="2"/>
  <c r="AX315" i="2" s="1"/>
  <c r="DR265" i="2"/>
  <c r="DR325" i="2" s="1"/>
  <c r="U329" i="2"/>
  <c r="U392" i="2" s="1"/>
  <c r="BH337" i="2"/>
  <c r="BH369" i="2"/>
  <c r="BH400" i="2"/>
  <c r="AN420" i="2"/>
  <c r="AT285" i="2"/>
  <c r="AT300" i="2" s="1"/>
  <c r="AT315" i="2" s="1"/>
  <c r="AF262" i="2"/>
  <c r="AF322" i="2" s="1"/>
  <c r="AR314" i="2"/>
  <c r="AR344" i="2" s="1"/>
  <c r="BV417" i="2"/>
  <c r="U270" i="2"/>
  <c r="U330" i="2" s="1"/>
  <c r="CE406" i="2"/>
  <c r="V358" i="2"/>
  <c r="E31" i="2" s="1"/>
  <c r="E29" i="1" s="1"/>
  <c r="DP285" i="2"/>
  <c r="DP300" i="2" s="1"/>
  <c r="DP315" i="2" s="1"/>
  <c r="BJ264" i="2"/>
  <c r="BJ309" i="2" s="1"/>
  <c r="BY277" i="2"/>
  <c r="BY292" i="2" s="1"/>
  <c r="BY322" i="2" s="1"/>
  <c r="W358" i="2"/>
  <c r="F31" i="2" s="1"/>
  <c r="F29" i="1" s="1"/>
  <c r="AG71" i="1"/>
  <c r="E112" i="1"/>
  <c r="AF71" i="1"/>
  <c r="D112" i="1"/>
  <c r="AJ70" i="1"/>
  <c r="H111" i="1"/>
  <c r="AG65" i="1"/>
  <c r="E106" i="1"/>
  <c r="AJ69" i="1"/>
  <c r="H110" i="1"/>
  <c r="AL68" i="1"/>
  <c r="J109" i="1"/>
  <c r="AF65" i="1"/>
  <c r="D106" i="1"/>
  <c r="AH65" i="1"/>
  <c r="F106" i="1"/>
  <c r="AP52" i="1"/>
  <c r="N93" i="1"/>
  <c r="AI51" i="1"/>
  <c r="G92" i="1"/>
  <c r="AM51" i="1"/>
  <c r="K92" i="1"/>
  <c r="AL50" i="1"/>
  <c r="J91" i="1"/>
  <c r="AH45" i="1"/>
  <c r="F86" i="1"/>
  <c r="AG47" i="1"/>
  <c r="E88" i="1"/>
  <c r="AH46" i="1"/>
  <c r="F87" i="1"/>
  <c r="AG43" i="1"/>
  <c r="E84" i="1"/>
  <c r="AF46" i="1"/>
  <c r="D87" i="1"/>
  <c r="AH71" i="1"/>
  <c r="F112" i="1"/>
  <c r="AN71" i="1"/>
  <c r="L112" i="1"/>
  <c r="AM70" i="1"/>
  <c r="K111" i="1"/>
  <c r="AJ66" i="1"/>
  <c r="H107" i="1"/>
  <c r="AH66" i="1"/>
  <c r="F107" i="1"/>
  <c r="AK67" i="1"/>
  <c r="I108" i="1"/>
  <c r="AM69" i="1"/>
  <c r="K110" i="1"/>
  <c r="AJ51" i="1"/>
  <c r="H92" i="1"/>
  <c r="AN50" i="1"/>
  <c r="L91" i="1"/>
  <c r="AG49" i="1"/>
  <c r="E90" i="1"/>
  <c r="AG46" i="1"/>
  <c r="E87" i="1"/>
  <c r="AI46" i="1"/>
  <c r="G87" i="1"/>
  <c r="AA435" i="2"/>
  <c r="J46" i="2" s="1"/>
  <c r="J48" i="1" s="1"/>
  <c r="J68" i="1" s="1"/>
  <c r="AO71" i="1"/>
  <c r="M112" i="1"/>
  <c r="AI70" i="1"/>
  <c r="G111" i="1"/>
  <c r="AF70" i="1"/>
  <c r="D111" i="1"/>
  <c r="AG69" i="1"/>
  <c r="E110" i="1"/>
  <c r="AF69" i="1"/>
  <c r="D110" i="1"/>
  <c r="AH64" i="1"/>
  <c r="F105" i="1"/>
  <c r="AI66" i="1"/>
  <c r="G107" i="1"/>
  <c r="DQ319" i="2"/>
  <c r="DQ382" i="2" s="1"/>
  <c r="AG51" i="1"/>
  <c r="E92" i="1"/>
  <c r="AH51" i="1"/>
  <c r="F92" i="1"/>
  <c r="AJ50" i="1"/>
  <c r="H91" i="1"/>
  <c r="AH44" i="1"/>
  <c r="F85" i="1"/>
  <c r="AG48" i="1"/>
  <c r="E89" i="1"/>
  <c r="AF45" i="1"/>
  <c r="D86" i="1"/>
  <c r="AJ71" i="1"/>
  <c r="H112" i="1"/>
  <c r="AL70" i="1"/>
  <c r="J111" i="1"/>
  <c r="AG70" i="1"/>
  <c r="E111" i="1"/>
  <c r="AG68" i="1"/>
  <c r="E109" i="1"/>
  <c r="AH67" i="1"/>
  <c r="F108" i="1"/>
  <c r="AH69" i="1"/>
  <c r="F110" i="1"/>
  <c r="AK68" i="1"/>
  <c r="I109" i="1"/>
  <c r="AL52" i="1"/>
  <c r="J93" i="1"/>
  <c r="AK51" i="1"/>
  <c r="I92" i="1"/>
  <c r="AO51" i="1"/>
  <c r="M92" i="1"/>
  <c r="AH50" i="1"/>
  <c r="F91" i="1"/>
  <c r="AL49" i="1"/>
  <c r="J90" i="1"/>
  <c r="AI45" i="1"/>
  <c r="G86" i="1"/>
  <c r="AK49" i="1"/>
  <c r="I90" i="1"/>
  <c r="AF48" i="1"/>
  <c r="D89" i="1"/>
  <c r="AL71" i="1"/>
  <c r="J112" i="1"/>
  <c r="AH70" i="1"/>
  <c r="F111" i="1"/>
  <c r="AI65" i="1"/>
  <c r="G106" i="1"/>
  <c r="AH68" i="1"/>
  <c r="F109" i="1"/>
  <c r="AG67" i="1"/>
  <c r="E108" i="1"/>
  <c r="AF68" i="1"/>
  <c r="D109" i="1"/>
  <c r="AH52" i="1"/>
  <c r="F93" i="1"/>
  <c r="AN51" i="1"/>
  <c r="L92" i="1"/>
  <c r="AM50" i="1"/>
  <c r="K91" i="1"/>
  <c r="AH48" i="1"/>
  <c r="F89" i="1"/>
  <c r="AI48" i="1"/>
  <c r="G89" i="1"/>
  <c r="AF49" i="1"/>
  <c r="D90" i="1"/>
  <c r="AF43" i="1"/>
  <c r="D84" i="1"/>
  <c r="AI47" i="1"/>
  <c r="G88" i="1"/>
  <c r="AJ46" i="1"/>
  <c r="H87" i="1"/>
  <c r="AN72" i="1"/>
  <c r="L113" i="1"/>
  <c r="AN70" i="1"/>
  <c r="L111" i="1"/>
  <c r="AF66" i="1"/>
  <c r="D107" i="1"/>
  <c r="AL69" i="1"/>
  <c r="J110" i="1"/>
  <c r="AF63" i="1"/>
  <c r="D104" i="1"/>
  <c r="AJ68" i="1"/>
  <c r="H109" i="1"/>
  <c r="AI68" i="1"/>
  <c r="G109" i="1"/>
  <c r="AF64" i="1"/>
  <c r="D105" i="1"/>
  <c r="CB420" i="2"/>
  <c r="AI52" i="1"/>
  <c r="G93" i="1"/>
  <c r="AR415" i="2"/>
  <c r="AL51" i="1"/>
  <c r="J92" i="1"/>
  <c r="AF50" i="1"/>
  <c r="D91" i="1"/>
  <c r="AK50" i="1"/>
  <c r="I91" i="1"/>
  <c r="AL48" i="1"/>
  <c r="J89" i="1"/>
  <c r="AF44" i="1"/>
  <c r="D85" i="1"/>
  <c r="AG45" i="1"/>
  <c r="E86" i="1"/>
  <c r="AF42" i="1"/>
  <c r="D83" i="1"/>
  <c r="AF47" i="1"/>
  <c r="D88" i="1"/>
  <c r="DR263" i="2"/>
  <c r="DR308" i="2" s="1"/>
  <c r="AI71" i="1"/>
  <c r="G112" i="1"/>
  <c r="AK71" i="1"/>
  <c r="I112" i="1"/>
  <c r="AK70" i="1"/>
  <c r="I111" i="1"/>
  <c r="AK69" i="1"/>
  <c r="I110" i="1"/>
  <c r="AG63" i="1"/>
  <c r="E104" i="1"/>
  <c r="AI69" i="1"/>
  <c r="G110" i="1"/>
  <c r="AI67" i="1"/>
  <c r="G108" i="1"/>
  <c r="AF62" i="1"/>
  <c r="D103" i="1"/>
  <c r="AG64" i="1"/>
  <c r="E105" i="1"/>
  <c r="AU277" i="2"/>
  <c r="AU292" i="2" s="1"/>
  <c r="AU307" i="2" s="1"/>
  <c r="AN285" i="2"/>
  <c r="AN300" i="2" s="1"/>
  <c r="AN330" i="2" s="1"/>
  <c r="AF51" i="1"/>
  <c r="D92" i="1"/>
  <c r="AI50" i="1"/>
  <c r="G91" i="1"/>
  <c r="AH49" i="1"/>
  <c r="F90" i="1"/>
  <c r="AJ48" i="1"/>
  <c r="H89" i="1"/>
  <c r="AK47" i="1"/>
  <c r="I88" i="1"/>
  <c r="AM49" i="1"/>
  <c r="K90" i="1"/>
  <c r="AK48" i="1"/>
  <c r="I89" i="1"/>
  <c r="DN420" i="2"/>
  <c r="AM71" i="1"/>
  <c r="K112" i="1"/>
  <c r="AJ67" i="1"/>
  <c r="H108" i="1"/>
  <c r="AF67" i="1"/>
  <c r="D108" i="1"/>
  <c r="AG66" i="1"/>
  <c r="E107" i="1"/>
  <c r="AO270" i="2"/>
  <c r="AO330" i="2" s="1"/>
  <c r="BP420" i="2"/>
  <c r="AG50" i="1"/>
  <c r="E91" i="1"/>
  <c r="AJ49" i="1"/>
  <c r="H90" i="1"/>
  <c r="AI49" i="1"/>
  <c r="G90" i="1"/>
  <c r="AJ47" i="1"/>
  <c r="H88" i="1"/>
  <c r="AH47" i="1"/>
  <c r="F88" i="1"/>
  <c r="AG44" i="1"/>
  <c r="E85" i="1"/>
  <c r="P46" i="1"/>
  <c r="R46" i="1" s="1"/>
  <c r="AC430" i="2"/>
  <c r="L41" i="2" s="1"/>
  <c r="X270" i="2"/>
  <c r="X315" i="2" s="1"/>
  <c r="BG415" i="2"/>
  <c r="BR270" i="2"/>
  <c r="BR315" i="2" s="1"/>
  <c r="AI285" i="2"/>
  <c r="AI300" i="2" s="1"/>
  <c r="AI315" i="2" s="1"/>
  <c r="C62" i="1"/>
  <c r="P62" i="1" s="1"/>
  <c r="R62" i="1" s="1"/>
  <c r="AL343" i="2"/>
  <c r="AB285" i="2"/>
  <c r="AB300" i="2" s="1"/>
  <c r="AB330" i="2" s="1"/>
  <c r="BF329" i="2"/>
  <c r="BF392" i="2" s="1"/>
  <c r="CF420" i="2"/>
  <c r="AL375" i="2"/>
  <c r="AS270" i="2"/>
  <c r="AS315" i="2" s="1"/>
  <c r="DP329" i="2"/>
  <c r="DP344" i="2" s="1"/>
  <c r="AL406" i="2"/>
  <c r="AU279" i="2"/>
  <c r="AU294" i="2" s="1"/>
  <c r="AU324" i="2" s="1"/>
  <c r="BH417" i="2"/>
  <c r="BY258" i="2"/>
  <c r="BY318" i="2" s="1"/>
  <c r="I51" i="2"/>
  <c r="AP391" i="2"/>
  <c r="AZ285" i="2"/>
  <c r="AZ300" i="2" s="1"/>
  <c r="AZ315" i="2" s="1"/>
  <c r="BS406" i="2"/>
  <c r="AI420" i="2"/>
  <c r="BD270" i="2"/>
  <c r="BD315" i="2" s="1"/>
  <c r="DQ309" i="2"/>
  <c r="DQ387" i="2" s="1"/>
  <c r="BS375" i="2"/>
  <c r="AR391" i="2"/>
  <c r="BM329" i="2"/>
  <c r="BM392" i="2" s="1"/>
  <c r="BA329" i="2"/>
  <c r="BA392" i="2" s="1"/>
  <c r="AC349" i="2"/>
  <c r="L22" i="2" s="1"/>
  <c r="AS314" i="2"/>
  <c r="AS392" i="2" s="1"/>
  <c r="BG411" i="2"/>
  <c r="Z420" i="2"/>
  <c r="AR285" i="2"/>
  <c r="AR300" i="2" s="1"/>
  <c r="AR315" i="2" s="1"/>
  <c r="DN391" i="2"/>
  <c r="AD355" i="2"/>
  <c r="M28" i="2" s="1"/>
  <c r="AO391" i="2"/>
  <c r="BG420" i="2"/>
  <c r="BG419" i="2"/>
  <c r="BA285" i="2"/>
  <c r="BA300" i="2" s="1"/>
  <c r="BA330" i="2" s="1"/>
  <c r="AR418" i="2"/>
  <c r="BB391" i="2"/>
  <c r="BY285" i="2"/>
  <c r="BY300" i="2" s="1"/>
  <c r="BY330" i="2" s="1"/>
  <c r="BH381" i="2"/>
  <c r="AC358" i="2"/>
  <c r="L31" i="2" s="1"/>
  <c r="L29" i="1" s="1"/>
  <c r="Z358" i="2"/>
  <c r="I31" i="2" s="1"/>
  <c r="I29" i="1" s="1"/>
  <c r="CC420" i="2"/>
  <c r="AC355" i="2"/>
  <c r="L28" i="2" s="1"/>
  <c r="AF280" i="2"/>
  <c r="AF295" i="2" s="1"/>
  <c r="AF325" i="2" s="1"/>
  <c r="BH270" i="2"/>
  <c r="BH315" i="2" s="1"/>
  <c r="BH414" i="2"/>
  <c r="AY329" i="2"/>
  <c r="AY344" i="2" s="1"/>
  <c r="BN285" i="2"/>
  <c r="BN300" i="2" s="1"/>
  <c r="BN330" i="2" s="1"/>
  <c r="BB329" i="2"/>
  <c r="BB376" i="2" s="1"/>
  <c r="BG417" i="2"/>
  <c r="AE285" i="2"/>
  <c r="AE300" i="2" s="1"/>
  <c r="AE330" i="2" s="1"/>
  <c r="BJ267" i="2"/>
  <c r="BJ312" i="2" s="1"/>
  <c r="AJ420" i="2"/>
  <c r="AB358" i="2"/>
  <c r="K31" i="2" s="1"/>
  <c r="K29" i="1" s="1"/>
  <c r="T358" i="2"/>
  <c r="C31" i="2" s="1"/>
  <c r="C66" i="1"/>
  <c r="P66" i="1" s="1"/>
  <c r="R66" i="1" s="1"/>
  <c r="BL376" i="2"/>
  <c r="CA376" i="2" s="1"/>
  <c r="AW392" i="2"/>
  <c r="DT388" i="2"/>
  <c r="AM151" i="2"/>
  <c r="AG62" i="1"/>
  <c r="AX142" i="2"/>
  <c r="AE64" i="1"/>
  <c r="AE65" i="1"/>
  <c r="AX143" i="2"/>
  <c r="AF380" i="2"/>
  <c r="AF395" i="2" s="1"/>
  <c r="AF410" i="2" s="1"/>
  <c r="AF426" i="2" s="1"/>
  <c r="AF442" i="2" s="1"/>
  <c r="AU364" i="2"/>
  <c r="BJ285" i="2"/>
  <c r="BJ300" i="2" s="1"/>
  <c r="BJ330" i="2" s="1"/>
  <c r="BH396" i="2"/>
  <c r="BH333" i="2"/>
  <c r="BH365" i="2"/>
  <c r="DM285" i="2"/>
  <c r="DM300" i="2" s="1"/>
  <c r="DM330" i="2" s="1"/>
  <c r="F30" i="2"/>
  <c r="F28" i="1" s="1"/>
  <c r="BQ329" i="2"/>
  <c r="BQ392" i="2" s="1"/>
  <c r="BB270" i="2"/>
  <c r="G30" i="2"/>
  <c r="G28" i="1" s="1"/>
  <c r="DQ212" i="2"/>
  <c r="DQ227" i="2" s="1"/>
  <c r="DQ242" i="2" s="1"/>
  <c r="DQ257" i="2" s="1"/>
  <c r="DQ272" i="2" s="1"/>
  <c r="DQ287" i="2" s="1"/>
  <c r="DQ302" i="2" s="1"/>
  <c r="DQ317" i="2" s="1"/>
  <c r="DQ332" i="2" s="1"/>
  <c r="BU285" i="2"/>
  <c r="BU300" i="2" s="1"/>
  <c r="BU330" i="2" s="1"/>
  <c r="AF263" i="2"/>
  <c r="AU329" i="2"/>
  <c r="AU314" i="2"/>
  <c r="AH43" i="1"/>
  <c r="AN136" i="2"/>
  <c r="AP136" i="2"/>
  <c r="AJ45" i="1"/>
  <c r="AE48" i="1"/>
  <c r="AX131" i="2"/>
  <c r="AK136" i="2"/>
  <c r="AX124" i="2"/>
  <c r="AE41" i="1"/>
  <c r="BW285" i="2"/>
  <c r="BW300" i="2" s="1"/>
  <c r="BW330" i="2" s="1"/>
  <c r="AE319" i="2"/>
  <c r="AE304" i="2"/>
  <c r="AM285" i="2"/>
  <c r="AM300" i="2" s="1"/>
  <c r="AM330" i="2" s="1"/>
  <c r="DO285" i="2"/>
  <c r="DO300" i="2" s="1"/>
  <c r="DO330" i="2" s="1"/>
  <c r="W270" i="2"/>
  <c r="AS341" i="2"/>
  <c r="DO343" i="2"/>
  <c r="AM329" i="2"/>
  <c r="AM314" i="2"/>
  <c r="BL391" i="2"/>
  <c r="CA391" i="2" s="1"/>
  <c r="CP391" i="2" s="1"/>
  <c r="AW406" i="2"/>
  <c r="AL151" i="2"/>
  <c r="AF61" i="1"/>
  <c r="AJ65" i="1"/>
  <c r="AP151" i="2"/>
  <c r="AX138" i="2"/>
  <c r="AE60" i="1"/>
  <c r="AR60" i="1" s="1"/>
  <c r="AK151" i="2"/>
  <c r="BI314" i="2"/>
  <c r="BI329" i="2"/>
  <c r="AB427" i="2"/>
  <c r="W343" i="2"/>
  <c r="W406" i="2"/>
  <c r="W375" i="2"/>
  <c r="Z435" i="2"/>
  <c r="T435" i="2"/>
  <c r="T451" i="2" s="1"/>
  <c r="CD343" i="2"/>
  <c r="CD375" i="2"/>
  <c r="CD406" i="2"/>
  <c r="AI329" i="2"/>
  <c r="AI314" i="2"/>
  <c r="DQ285" i="2"/>
  <c r="DQ300" i="2" s="1"/>
  <c r="DQ315" i="2" s="1"/>
  <c r="BL240" i="2"/>
  <c r="BL255" i="2" s="1"/>
  <c r="BL270" i="2" s="1"/>
  <c r="BL285" i="2" s="1"/>
  <c r="BL300" i="2" s="1"/>
  <c r="BL315" i="2" s="1"/>
  <c r="BL330" i="2" s="1"/>
  <c r="BL345" i="2" s="1"/>
  <c r="BU395" i="2"/>
  <c r="BU410" i="2" s="1"/>
  <c r="E27" i="1"/>
  <c r="BY282" i="2"/>
  <c r="BY297" i="2" s="1"/>
  <c r="BY312" i="2" s="1"/>
  <c r="C30" i="2"/>
  <c r="C28" i="1" s="1"/>
  <c r="AL47" i="1"/>
  <c r="AR136" i="2"/>
  <c r="AK46" i="1"/>
  <c r="AQ136" i="2"/>
  <c r="AX129" i="2"/>
  <c r="AE46" i="1"/>
  <c r="BG418" i="2"/>
  <c r="DM343" i="2"/>
  <c r="DM375" i="2"/>
  <c r="DM406" i="2"/>
  <c r="AN343" i="2"/>
  <c r="AN406" i="2"/>
  <c r="AN375" i="2"/>
  <c r="AS404" i="2"/>
  <c r="BI368" i="2"/>
  <c r="AR151" i="2"/>
  <c r="AL67" i="1"/>
  <c r="AX144" i="2"/>
  <c r="AE66" i="1"/>
  <c r="AT151" i="2"/>
  <c r="AN69" i="1"/>
  <c r="AT322" i="2"/>
  <c r="AT307" i="2"/>
  <c r="BB343" i="2"/>
  <c r="BB406" i="2"/>
  <c r="BB375" i="2"/>
  <c r="AP285" i="2"/>
  <c r="AP300" i="2" s="1"/>
  <c r="AP330" i="2" s="1"/>
  <c r="AT329" i="2"/>
  <c r="AT314" i="2"/>
  <c r="BJ280" i="2"/>
  <c r="BJ295" i="2" s="1"/>
  <c r="BJ325" i="2" s="1"/>
  <c r="BV285" i="2"/>
  <c r="BV300" i="2" s="1"/>
  <c r="BV315" i="2" s="1"/>
  <c r="AX135" i="2"/>
  <c r="AI406" i="2"/>
  <c r="AI343" i="2"/>
  <c r="AI375" i="2"/>
  <c r="CA240" i="2"/>
  <c r="CA255" i="2" s="1"/>
  <c r="CA270" i="2" s="1"/>
  <c r="CA285" i="2" s="1"/>
  <c r="CA300" i="2" s="1"/>
  <c r="CA315" i="2" s="1"/>
  <c r="CA330" i="2" s="1"/>
  <c r="CA345" i="2" s="1"/>
  <c r="BY279" i="2"/>
  <c r="BY294" i="2" s="1"/>
  <c r="BY324" i="2" s="1"/>
  <c r="BP270" i="2"/>
  <c r="BW364" i="2"/>
  <c r="BH380" i="2"/>
  <c r="AY270" i="2"/>
  <c r="EI387" i="2"/>
  <c r="EI402" i="2" s="1"/>
  <c r="EI417" i="2" s="1"/>
  <c r="DT402" i="2"/>
  <c r="DT417" i="2" s="1"/>
  <c r="BE285" i="2"/>
  <c r="BE300" i="2" s="1"/>
  <c r="BE315" i="2" s="1"/>
  <c r="T177" i="2"/>
  <c r="T162" i="2"/>
  <c r="BX227" i="2"/>
  <c r="BX242" i="2" s="1"/>
  <c r="BX257" i="2" s="1"/>
  <c r="BX272" i="2" s="1"/>
  <c r="BX287" i="2" s="1"/>
  <c r="BX302" i="2" s="1"/>
  <c r="BX317" i="2" s="1"/>
  <c r="BX332" i="2" s="1"/>
  <c r="BT285" i="2"/>
  <c r="BT300" i="2" s="1"/>
  <c r="BT315" i="2" s="1"/>
  <c r="BI364" i="2"/>
  <c r="AT380" i="2"/>
  <c r="AT395" i="2" s="1"/>
  <c r="AT410" i="2" s="1"/>
  <c r="AX133" i="2"/>
  <c r="AE50" i="1"/>
  <c r="AX132" i="2"/>
  <c r="AE49" i="1"/>
  <c r="AX420" i="2"/>
  <c r="DM391" i="2"/>
  <c r="AN391" i="2"/>
  <c r="CD270" i="2"/>
  <c r="X435" i="2"/>
  <c r="AR420" i="2"/>
  <c r="BN329" i="2"/>
  <c r="BN392" i="2" s="1"/>
  <c r="BM343" i="2"/>
  <c r="AS373" i="2"/>
  <c r="CE329" i="2"/>
  <c r="CE392" i="2" s="1"/>
  <c r="BI399" i="2"/>
  <c r="BX324" i="2"/>
  <c r="BX387" i="2" s="1"/>
  <c r="AR343" i="2"/>
  <c r="AR375" i="2"/>
  <c r="AR406" i="2"/>
  <c r="AU270" i="2"/>
  <c r="AX149" i="2"/>
  <c r="AE71" i="1"/>
  <c r="AH63" i="1"/>
  <c r="AN151" i="2"/>
  <c r="V177" i="2"/>
  <c r="V162" i="2"/>
  <c r="AK285" i="2"/>
  <c r="AK300" i="2" s="1"/>
  <c r="AK315" i="2" s="1"/>
  <c r="AQ329" i="2"/>
  <c r="AQ314" i="2"/>
  <c r="AU278" i="2"/>
  <c r="AU293" i="2" s="1"/>
  <c r="AU323" i="2" s="1"/>
  <c r="BI324" i="2"/>
  <c r="BI309" i="2"/>
  <c r="BA406" i="2"/>
  <c r="BA343" i="2"/>
  <c r="BA375" i="2"/>
  <c r="AC415" i="2"/>
  <c r="CE285" i="2"/>
  <c r="CE300" i="2" s="1"/>
  <c r="CE315" i="2" s="1"/>
  <c r="DZ380" i="2"/>
  <c r="BJ258" i="2"/>
  <c r="X314" i="2"/>
  <c r="X329" i="2"/>
  <c r="AE45" i="1"/>
  <c r="AX128" i="2"/>
  <c r="AX123" i="2"/>
  <c r="AE40" i="1"/>
  <c r="L25" i="2"/>
  <c r="BD420" i="2"/>
  <c r="AJ285" i="2"/>
  <c r="AJ300" i="2" s="1"/>
  <c r="AJ330" i="2" s="1"/>
  <c r="BD343" i="2"/>
  <c r="BD375" i="2"/>
  <c r="BD406" i="2"/>
  <c r="AC329" i="2"/>
  <c r="AC392" i="2" s="1"/>
  <c r="BM375" i="2"/>
  <c r="BI336" i="2"/>
  <c r="W329" i="2"/>
  <c r="W392" i="2" s="1"/>
  <c r="AS372" i="2"/>
  <c r="AS403" i="2"/>
  <c r="AS340" i="2"/>
  <c r="AI64" i="1"/>
  <c r="AO151" i="2"/>
  <c r="K22" i="2"/>
  <c r="DQ323" i="2"/>
  <c r="DQ308" i="2"/>
  <c r="DQ340" i="2"/>
  <c r="DQ403" i="2"/>
  <c r="DQ372" i="2"/>
  <c r="AU282" i="2"/>
  <c r="AU297" i="2" s="1"/>
  <c r="AU327" i="2" s="1"/>
  <c r="AN329" i="2"/>
  <c r="AN392" i="2" s="1"/>
  <c r="DN314" i="2"/>
  <c r="DN329" i="2"/>
  <c r="BR406" i="2"/>
  <c r="BR343" i="2"/>
  <c r="BR375" i="2"/>
  <c r="AF273" i="2"/>
  <c r="AF288" i="2" s="1"/>
  <c r="AF318" i="2" s="1"/>
  <c r="BU420" i="2"/>
  <c r="DR285" i="2"/>
  <c r="DR300" i="2" s="1"/>
  <c r="DR315" i="2" s="1"/>
  <c r="AW136" i="2"/>
  <c r="AQ52" i="1"/>
  <c r="AQ53" i="1" s="1"/>
  <c r="BF285" i="2"/>
  <c r="BF300" i="2" s="1"/>
  <c r="BF330" i="2" s="1"/>
  <c r="AO136" i="2"/>
  <c r="AI44" i="1"/>
  <c r="AM136" i="2"/>
  <c r="AG42" i="1"/>
  <c r="BY280" i="2"/>
  <c r="BY295" i="2" s="1"/>
  <c r="BY325" i="2" s="1"/>
  <c r="BC329" i="2"/>
  <c r="BC392" i="2" s="1"/>
  <c r="AE307" i="2"/>
  <c r="AE385" i="2" s="1"/>
  <c r="AF285" i="2"/>
  <c r="AF300" i="2" s="1"/>
  <c r="AF330" i="2" s="1"/>
  <c r="AB451" i="2"/>
  <c r="BQ285" i="2"/>
  <c r="BQ300" i="2" s="1"/>
  <c r="BQ315" i="2" s="1"/>
  <c r="AX314" i="2"/>
  <c r="AX392" i="2" s="1"/>
  <c r="BO329" i="2"/>
  <c r="BO392" i="2" s="1"/>
  <c r="BM406" i="2"/>
  <c r="AX150" i="2"/>
  <c r="AT323" i="2"/>
  <c r="AT386" i="2" s="1"/>
  <c r="AB329" i="2"/>
  <c r="AB392" i="2" s="1"/>
  <c r="AF264" i="2"/>
  <c r="CF285" i="2"/>
  <c r="CF300" i="2" s="1"/>
  <c r="CF330" i="2" s="1"/>
  <c r="AV151" i="2"/>
  <c r="AP71" i="1"/>
  <c r="AP73" i="1" s="1"/>
  <c r="AE70" i="1"/>
  <c r="AX148" i="2"/>
  <c r="AX139" i="2"/>
  <c r="AE61" i="1"/>
  <c r="AX146" i="2"/>
  <c r="AE68" i="1"/>
  <c r="AX141" i="2"/>
  <c r="AE63" i="1"/>
  <c r="AX140" i="2"/>
  <c r="AE62" i="1"/>
  <c r="AR419" i="2"/>
  <c r="BG270" i="2"/>
  <c r="AL420" i="2"/>
  <c r="AU258" i="2"/>
  <c r="BI308" i="2"/>
  <c r="BI386" i="2" s="1"/>
  <c r="BY278" i="2"/>
  <c r="BY293" i="2" s="1"/>
  <c r="BY323" i="2" s="1"/>
  <c r="AD168" i="2"/>
  <c r="AD153" i="2"/>
  <c r="Z406" i="2"/>
  <c r="Z375" i="2"/>
  <c r="Z343" i="2"/>
  <c r="BR391" i="2"/>
  <c r="BO285" i="2"/>
  <c r="BO300" i="2" s="1"/>
  <c r="BO315" i="2" s="1"/>
  <c r="BS285" i="2"/>
  <c r="BS300" i="2" s="1"/>
  <c r="BS330" i="2" s="1"/>
  <c r="AC285" i="2"/>
  <c r="AC300" i="2" s="1"/>
  <c r="AC330" i="2" s="1"/>
  <c r="AP51" i="1"/>
  <c r="AV136" i="2"/>
  <c r="AX127" i="2"/>
  <c r="AE44" i="1"/>
  <c r="AT136" i="2"/>
  <c r="AN49" i="1"/>
  <c r="BF343" i="2"/>
  <c r="BF406" i="2"/>
  <c r="BF375" i="2"/>
  <c r="BJ262" i="2"/>
  <c r="K68" i="1"/>
  <c r="AU313" i="2"/>
  <c r="BD391" i="2"/>
  <c r="AE329" i="2"/>
  <c r="AE392" i="2" s="1"/>
  <c r="CD391" i="2"/>
  <c r="CC270" i="2"/>
  <c r="AE67" i="1"/>
  <c r="AX145" i="2"/>
  <c r="AX147" i="2"/>
  <c r="AE69" i="1"/>
  <c r="BY212" i="2"/>
  <c r="DC212" i="2" s="1"/>
  <c r="DC227" i="2" s="1"/>
  <c r="DC242" i="2" s="1"/>
  <c r="DC257" i="2" s="1"/>
  <c r="DC272" i="2" s="1"/>
  <c r="DC287" i="2" s="1"/>
  <c r="DC302" i="2" s="1"/>
  <c r="DC317" i="2" s="1"/>
  <c r="DC332" i="2" s="1"/>
  <c r="BJ227" i="2"/>
  <c r="BJ242" i="2" s="1"/>
  <c r="BJ257" i="2" s="1"/>
  <c r="BJ272" i="2" s="1"/>
  <c r="BJ287" i="2" s="1"/>
  <c r="BJ302" i="2" s="1"/>
  <c r="BJ317" i="2" s="1"/>
  <c r="BJ332" i="2" s="1"/>
  <c r="BL405" i="2"/>
  <c r="BL420" i="2" s="1"/>
  <c r="AW420" i="2"/>
  <c r="DO420" i="2"/>
  <c r="AC356" i="2"/>
  <c r="AC357" i="2"/>
  <c r="AD285" i="2"/>
  <c r="AD300" i="2" s="1"/>
  <c r="AD315" i="2" s="1"/>
  <c r="DN343" i="2"/>
  <c r="DN406" i="2"/>
  <c r="DN375" i="2"/>
  <c r="BV380" i="2"/>
  <c r="CK380" i="2" s="1"/>
  <c r="BG395" i="2"/>
  <c r="BG410" i="2" s="1"/>
  <c r="AH393" i="2"/>
  <c r="AH408" i="2" s="1"/>
  <c r="AH423" i="2" s="1"/>
  <c r="AW377" i="2"/>
  <c r="AL285" i="2"/>
  <c r="AL300" i="2" s="1"/>
  <c r="AL315" i="2" s="1"/>
  <c r="DR282" i="2"/>
  <c r="DR297" i="2" s="1"/>
  <c r="DR327" i="2" s="1"/>
  <c r="BR314" i="2"/>
  <c r="BR329" i="2"/>
  <c r="BX285" i="2"/>
  <c r="BX300" i="2" s="1"/>
  <c r="BX330" i="2" s="1"/>
  <c r="EN380" i="2"/>
  <c r="EN395" i="2" s="1"/>
  <c r="EN410" i="2" s="1"/>
  <c r="DY395" i="2"/>
  <c r="DY410" i="2" s="1"/>
  <c r="T329" i="2"/>
  <c r="T392" i="2" s="1"/>
  <c r="AS136" i="2"/>
  <c r="AM48" i="1"/>
  <c r="AX130" i="2"/>
  <c r="AE47" i="1"/>
  <c r="BJ278" i="2"/>
  <c r="BJ293" i="2" s="1"/>
  <c r="BJ323" i="2" s="1"/>
  <c r="BF391" i="2"/>
  <c r="T343" i="2"/>
  <c r="T375" i="2"/>
  <c r="T406" i="2"/>
  <c r="AC353" i="2"/>
  <c r="W391" i="2"/>
  <c r="DO375" i="2"/>
  <c r="AM68" i="1"/>
  <c r="AS151" i="2"/>
  <c r="AU151" i="2"/>
  <c r="AO70" i="1"/>
  <c r="AK66" i="1"/>
  <c r="AQ151" i="2"/>
  <c r="CA405" i="2"/>
  <c r="CA420" i="2" s="1"/>
  <c r="AC177" i="2"/>
  <c r="AC162" i="2"/>
  <c r="BH340" i="2"/>
  <c r="BH372" i="2"/>
  <c r="BH403" i="2"/>
  <c r="BT314" i="2"/>
  <c r="BT329" i="2"/>
  <c r="BU314" i="2"/>
  <c r="BU329" i="2"/>
  <c r="BI285" i="2"/>
  <c r="BI300" i="2" s="1"/>
  <c r="BI315" i="2" s="1"/>
  <c r="AP343" i="2"/>
  <c r="AP406" i="2"/>
  <c r="AP375" i="2"/>
  <c r="AS388" i="2"/>
  <c r="Z285" i="2"/>
  <c r="Z300" i="2" s="1"/>
  <c r="Z315" i="2" s="1"/>
  <c r="AQ285" i="2"/>
  <c r="AQ300" i="2" s="1"/>
  <c r="AQ315" i="2" s="1"/>
  <c r="X450" i="2"/>
  <c r="AT309" i="2"/>
  <c r="W435" i="2"/>
  <c r="AF267" i="2"/>
  <c r="AO343" i="2"/>
  <c r="AO375" i="2"/>
  <c r="AO406" i="2"/>
  <c r="DR279" i="2"/>
  <c r="DR294" i="2" s="1"/>
  <c r="DR324" i="2" s="1"/>
  <c r="AX134" i="2"/>
  <c r="AE51" i="1"/>
  <c r="AO50" i="1"/>
  <c r="AU136" i="2"/>
  <c r="AF41" i="1"/>
  <c r="AL136" i="2"/>
  <c r="AX125" i="2"/>
  <c r="AE42" i="1"/>
  <c r="AX126" i="2"/>
  <c r="AE43" i="1"/>
  <c r="T391" i="2"/>
  <c r="DO406" i="2"/>
  <c r="AI391" i="2"/>
  <c r="P20" i="1"/>
  <c r="J51" i="2"/>
  <c r="O357" i="9"/>
  <c r="N363" i="9" s="1"/>
  <c r="M9" i="9" s="1"/>
  <c r="R9" i="9" s="1"/>
  <c r="F51" i="2"/>
  <c r="S24" i="9"/>
  <c r="P34" i="9"/>
  <c r="R20" i="9" s="1"/>
  <c r="P24" i="1"/>
  <c r="R24" i="1" s="1"/>
  <c r="C64" i="1"/>
  <c r="P64" i="1" s="1"/>
  <c r="R64" i="1" s="1"/>
  <c r="P44" i="1"/>
  <c r="R44" i="1" s="1"/>
  <c r="S58" i="9"/>
  <c r="P68" i="9"/>
  <c r="R54" i="9" s="1"/>
  <c r="J47" i="1"/>
  <c r="AT26" i="1"/>
  <c r="AG34" i="1"/>
  <c r="CY393" i="2" l="1"/>
  <c r="BU287" i="2"/>
  <c r="CY272" i="2"/>
  <c r="CP376" i="2"/>
  <c r="DE376" i="2" s="1"/>
  <c r="DT376" i="2" s="1"/>
  <c r="EI376" i="2" s="1"/>
  <c r="BR332" i="2"/>
  <c r="CV332" i="2" s="1"/>
  <c r="CV317" i="2"/>
  <c r="BS317" i="2"/>
  <c r="CW302" i="2"/>
  <c r="CL364" i="2"/>
  <c r="DA364" i="2" s="1"/>
  <c r="DP364" i="2" s="1"/>
  <c r="EE364" i="2" s="1"/>
  <c r="ET364" i="2" s="1"/>
  <c r="CY395" i="2"/>
  <c r="CJ410" i="2"/>
  <c r="CY410" i="2" s="1"/>
  <c r="CZ380" i="2"/>
  <c r="CZ395" i="2" s="1"/>
  <c r="CZ410" i="2" s="1"/>
  <c r="CK395" i="2"/>
  <c r="CK410" i="2" s="1"/>
  <c r="DE391" i="2"/>
  <c r="DE406" i="2" s="1"/>
  <c r="DE421" i="2" s="1"/>
  <c r="CP406" i="2"/>
  <c r="CP421" i="2" s="1"/>
  <c r="BT302" i="2"/>
  <c r="CX287" i="2"/>
  <c r="CU408" i="2"/>
  <c r="CY422" i="2"/>
  <c r="CV422" i="2"/>
  <c r="CT422" i="2"/>
  <c r="CW422" i="2"/>
  <c r="CR422" i="2"/>
  <c r="CS422" i="2"/>
  <c r="CU422" i="2"/>
  <c r="CV393" i="2"/>
  <c r="CX422" i="2"/>
  <c r="CR408" i="2"/>
  <c r="CT408" i="2"/>
  <c r="CX408" i="2"/>
  <c r="CR393" i="2"/>
  <c r="CW408" i="2"/>
  <c r="CY408" i="2"/>
  <c r="CS408" i="2"/>
  <c r="CT393" i="2"/>
  <c r="CV408" i="2"/>
  <c r="CS393" i="2"/>
  <c r="CU393" i="2"/>
  <c r="CX393" i="2"/>
  <c r="CW393" i="2"/>
  <c r="AE343" i="2"/>
  <c r="AE406" i="2"/>
  <c r="AE375" i="2"/>
  <c r="CT377" i="2"/>
  <c r="CX377" i="2"/>
  <c r="CW345" i="2"/>
  <c r="CW377" i="2"/>
  <c r="CR377" i="2"/>
  <c r="CU345" i="2"/>
  <c r="CU377" i="2"/>
  <c r="CY377" i="2"/>
  <c r="CS377" i="2"/>
  <c r="CV377" i="2"/>
  <c r="CT345" i="2"/>
  <c r="CV345" i="2"/>
  <c r="CX345" i="2"/>
  <c r="CY345" i="2"/>
  <c r="CS345" i="2"/>
  <c r="CL414" i="2"/>
  <c r="DA416" i="2"/>
  <c r="CJ421" i="2"/>
  <c r="DP421" i="2"/>
  <c r="BI404" i="2"/>
  <c r="AS414" i="2"/>
  <c r="DA418" i="2"/>
  <c r="AD420" i="2"/>
  <c r="BX398" i="2"/>
  <c r="BI367" i="2"/>
  <c r="AE371" i="2"/>
  <c r="AD173" i="2"/>
  <c r="AD178" i="2"/>
  <c r="BX367" i="2"/>
  <c r="AB421" i="2"/>
  <c r="BI383" i="2"/>
  <c r="BX335" i="2"/>
  <c r="BI335" i="2"/>
  <c r="AE396" i="2"/>
  <c r="BW419" i="2"/>
  <c r="AE402" i="2"/>
  <c r="BW411" i="2"/>
  <c r="BX342" i="2"/>
  <c r="DB344" i="2"/>
  <c r="DQ368" i="2"/>
  <c r="BW413" i="2"/>
  <c r="DB376" i="2"/>
  <c r="AK421" i="2"/>
  <c r="DR314" i="2"/>
  <c r="DR344" i="2" s="1"/>
  <c r="AF179" i="2" s="1"/>
  <c r="DB407" i="2"/>
  <c r="BX405" i="2"/>
  <c r="BX390" i="2"/>
  <c r="DB365" i="2"/>
  <c r="DG407" i="2"/>
  <c r="DP413" i="2"/>
  <c r="CM398" i="2"/>
  <c r="DG376" i="2"/>
  <c r="BI373" i="2"/>
  <c r="AX421" i="2"/>
  <c r="DG392" i="2"/>
  <c r="CD392" i="2"/>
  <c r="AD160" i="2"/>
  <c r="CM335" i="2"/>
  <c r="BI341" i="2"/>
  <c r="DG421" i="2"/>
  <c r="BX343" i="2"/>
  <c r="DQ336" i="2"/>
  <c r="AE156" i="2" s="1"/>
  <c r="BY306" i="2"/>
  <c r="BY384" i="2" s="1"/>
  <c r="AT399" i="2"/>
  <c r="AD170" i="2"/>
  <c r="BH421" i="2"/>
  <c r="DC329" i="2"/>
  <c r="DC376" i="2" s="1"/>
  <c r="DB389" i="2"/>
  <c r="DQ399" i="2"/>
  <c r="AT336" i="2"/>
  <c r="AB447" i="2"/>
  <c r="AT368" i="2"/>
  <c r="DB396" i="2"/>
  <c r="AT383" i="2"/>
  <c r="AS416" i="2"/>
  <c r="AE374" i="2"/>
  <c r="BW407" i="2"/>
  <c r="DB333" i="2"/>
  <c r="AT398" i="2"/>
  <c r="DQ373" i="2"/>
  <c r="DQ335" i="2"/>
  <c r="AE170" i="2" s="1"/>
  <c r="AE405" i="2"/>
  <c r="AT367" i="2"/>
  <c r="AC429" i="2"/>
  <c r="L40" i="2" s="1"/>
  <c r="U163" i="2"/>
  <c r="AF305" i="2"/>
  <c r="AF335" i="2" s="1"/>
  <c r="CM367" i="2"/>
  <c r="DB400" i="2"/>
  <c r="BN421" i="2"/>
  <c r="DP416" i="2"/>
  <c r="DB337" i="2"/>
  <c r="DB401" i="2"/>
  <c r="AT403" i="2"/>
  <c r="DB386" i="2"/>
  <c r="DQ398" i="2"/>
  <c r="DQ389" i="2"/>
  <c r="DQ383" i="2"/>
  <c r="AB449" i="2"/>
  <c r="AE390" i="2"/>
  <c r="AE339" i="2"/>
  <c r="DQ404" i="2"/>
  <c r="DB369" i="2"/>
  <c r="AD421" i="2"/>
  <c r="AD413" i="2"/>
  <c r="BE421" i="2"/>
  <c r="DQ390" i="2"/>
  <c r="DQ374" i="2"/>
  <c r="DB339" i="2"/>
  <c r="DB342" i="2"/>
  <c r="DQ342" i="2"/>
  <c r="AE177" i="2" s="1"/>
  <c r="V178" i="2"/>
  <c r="DB390" i="2"/>
  <c r="AB444" i="2"/>
  <c r="DB405" i="2"/>
  <c r="DQ337" i="2"/>
  <c r="AE157" i="2" s="1"/>
  <c r="DB387" i="2"/>
  <c r="DP419" i="2"/>
  <c r="AD411" i="2"/>
  <c r="AE333" i="2"/>
  <c r="AE365" i="2"/>
  <c r="BV421" i="2"/>
  <c r="BS344" i="2"/>
  <c r="BX372" i="2"/>
  <c r="AD176" i="2"/>
  <c r="BX388" i="2"/>
  <c r="AE403" i="2"/>
  <c r="BS407" i="2"/>
  <c r="AE388" i="2"/>
  <c r="BS376" i="2"/>
  <c r="BX392" i="2"/>
  <c r="AE372" i="2"/>
  <c r="BX376" i="2"/>
  <c r="BX340" i="2"/>
  <c r="BX407" i="2"/>
  <c r="BY320" i="2"/>
  <c r="BY383" i="2" s="1"/>
  <c r="V451" i="2"/>
  <c r="DI421" i="2"/>
  <c r="CD344" i="2"/>
  <c r="BJ306" i="2"/>
  <c r="BJ384" i="2" s="1"/>
  <c r="AE336" i="2"/>
  <c r="AE399" i="2"/>
  <c r="CD407" i="2"/>
  <c r="AE384" i="2"/>
  <c r="AD156" i="2"/>
  <c r="CM396" i="2"/>
  <c r="CM381" i="2"/>
  <c r="CM384" i="2"/>
  <c r="CM365" i="2"/>
  <c r="CM399" i="2"/>
  <c r="CM368" i="2"/>
  <c r="BP392" i="2"/>
  <c r="AQ421" i="2"/>
  <c r="CN314" i="2"/>
  <c r="CN344" i="2" s="1"/>
  <c r="BJ329" i="2"/>
  <c r="BJ376" i="2" s="1"/>
  <c r="AT381" i="2"/>
  <c r="AB445" i="2"/>
  <c r="BX397" i="2"/>
  <c r="BX368" i="2"/>
  <c r="BJ389" i="2"/>
  <c r="AT333" i="2"/>
  <c r="BH413" i="2"/>
  <c r="AT365" i="2"/>
  <c r="CM341" i="2"/>
  <c r="BH420" i="2"/>
  <c r="BY314" i="2"/>
  <c r="BY392" i="2" s="1"/>
  <c r="BI333" i="2"/>
  <c r="CM389" i="2"/>
  <c r="CM404" i="2"/>
  <c r="BH412" i="2"/>
  <c r="BI365" i="2"/>
  <c r="BX336" i="2"/>
  <c r="CL419" i="2"/>
  <c r="BI396" i="2"/>
  <c r="BI403" i="2"/>
  <c r="BI340" i="2"/>
  <c r="BX399" i="2"/>
  <c r="AF304" i="2"/>
  <c r="AF366" i="2" s="1"/>
  <c r="DF421" i="2"/>
  <c r="BX404" i="2"/>
  <c r="BX341" i="2"/>
  <c r="AT405" i="2"/>
  <c r="BX373" i="2"/>
  <c r="BI372" i="2"/>
  <c r="BJ341" i="2"/>
  <c r="AO344" i="2"/>
  <c r="BW376" i="2"/>
  <c r="DA419" i="2"/>
  <c r="BW344" i="2"/>
  <c r="BX334" i="2"/>
  <c r="BW414" i="2"/>
  <c r="BI382" i="2"/>
  <c r="AO392" i="2"/>
  <c r="CL376" i="2"/>
  <c r="BJ373" i="2"/>
  <c r="DR311" i="2"/>
  <c r="DR389" i="2" s="1"/>
  <c r="BJ404" i="2"/>
  <c r="CL407" i="2"/>
  <c r="DR305" i="2"/>
  <c r="DR367" i="2" s="1"/>
  <c r="AO407" i="2"/>
  <c r="CH344" i="2"/>
  <c r="CL330" i="2"/>
  <c r="CL345" i="2" s="1"/>
  <c r="CL392" i="2"/>
  <c r="BX366" i="2"/>
  <c r="AS412" i="2"/>
  <c r="AD418" i="2"/>
  <c r="DR384" i="2"/>
  <c r="AS411" i="2"/>
  <c r="DA414" i="2"/>
  <c r="AU320" i="2"/>
  <c r="AU383" i="2" s="1"/>
  <c r="DB402" i="2"/>
  <c r="BX391" i="2"/>
  <c r="BW418" i="2"/>
  <c r="BO421" i="2"/>
  <c r="BH392" i="2"/>
  <c r="AT372" i="2"/>
  <c r="BX406" i="2"/>
  <c r="CM401" i="2"/>
  <c r="AU304" i="2"/>
  <c r="AU366" i="2" s="1"/>
  <c r="BJ319" i="2"/>
  <c r="BJ382" i="2" s="1"/>
  <c r="DB404" i="2"/>
  <c r="CM370" i="2"/>
  <c r="AT340" i="2"/>
  <c r="BH376" i="2"/>
  <c r="DB373" i="2"/>
  <c r="DI344" i="2"/>
  <c r="W164" i="2" s="1"/>
  <c r="CM338" i="2"/>
  <c r="AS420" i="2"/>
  <c r="AD157" i="2"/>
  <c r="Y451" i="2"/>
  <c r="BX411" i="2"/>
  <c r="DR399" i="2"/>
  <c r="BU421" i="2"/>
  <c r="CL418" i="2"/>
  <c r="AF321" i="2"/>
  <c r="AF306" i="2"/>
  <c r="DP414" i="2"/>
  <c r="DL421" i="2"/>
  <c r="BW421" i="2"/>
  <c r="CL411" i="2"/>
  <c r="AE153" i="2"/>
  <c r="AE168" i="2"/>
  <c r="AD351" i="2"/>
  <c r="M24" i="2" s="1"/>
  <c r="DB340" i="2"/>
  <c r="DQ365" i="2"/>
  <c r="DC318" i="2"/>
  <c r="DC333" i="2" s="1"/>
  <c r="DB338" i="2"/>
  <c r="AF328" i="2"/>
  <c r="AF375" i="2" s="1"/>
  <c r="CL413" i="2"/>
  <c r="DP415" i="2"/>
  <c r="DB388" i="2"/>
  <c r="DQ396" i="2"/>
  <c r="DR310" i="2"/>
  <c r="DR340" i="2" s="1"/>
  <c r="DR336" i="2"/>
  <c r="AF156" i="2" s="1"/>
  <c r="AB450" i="2"/>
  <c r="DB372" i="2"/>
  <c r="AF311" i="2"/>
  <c r="AF389" i="2" s="1"/>
  <c r="AK376" i="2"/>
  <c r="DQ381" i="2"/>
  <c r="DM315" i="2"/>
  <c r="DM408" i="2" s="1"/>
  <c r="CB421" i="2"/>
  <c r="AD415" i="2"/>
  <c r="DC324" i="2"/>
  <c r="DC339" i="2" s="1"/>
  <c r="DC319" i="2"/>
  <c r="DC382" i="2" s="1"/>
  <c r="AF329" i="2"/>
  <c r="AF392" i="2" s="1"/>
  <c r="DC321" i="2"/>
  <c r="DC399" i="2" s="1"/>
  <c r="AE383" i="2"/>
  <c r="CZ421" i="2"/>
  <c r="DB399" i="2"/>
  <c r="DB368" i="2"/>
  <c r="BX337" i="2"/>
  <c r="DA407" i="2"/>
  <c r="DB336" i="2"/>
  <c r="V421" i="2"/>
  <c r="AE367" i="2"/>
  <c r="AE335" i="2"/>
  <c r="DJ407" i="2"/>
  <c r="AD352" i="2"/>
  <c r="M25" i="2" s="1"/>
  <c r="BJ398" i="2"/>
  <c r="DK392" i="2"/>
  <c r="BI374" i="2"/>
  <c r="AT390" i="2"/>
  <c r="BI342" i="2"/>
  <c r="DI376" i="2"/>
  <c r="CM369" i="2"/>
  <c r="BI337" i="2"/>
  <c r="BI390" i="2"/>
  <c r="BW420" i="2"/>
  <c r="CL415" i="2"/>
  <c r="AT374" i="2"/>
  <c r="BP344" i="2"/>
  <c r="AU322" i="2"/>
  <c r="AU337" i="2" s="1"/>
  <c r="D46" i="2"/>
  <c r="D48" i="1" s="1"/>
  <c r="D68" i="1" s="1"/>
  <c r="BI369" i="2"/>
  <c r="BI400" i="2"/>
  <c r="CM407" i="2"/>
  <c r="AE338" i="2"/>
  <c r="BP376" i="2"/>
  <c r="AE370" i="2"/>
  <c r="CM400" i="2"/>
  <c r="BW415" i="2"/>
  <c r="AD357" i="2"/>
  <c r="M30" i="2" s="1"/>
  <c r="DK330" i="2"/>
  <c r="DK345" i="2" s="1"/>
  <c r="DR319" i="2"/>
  <c r="DR382" i="2" s="1"/>
  <c r="AB315" i="2"/>
  <c r="AB377" i="2" s="1"/>
  <c r="BH407" i="2"/>
  <c r="AU321" i="2"/>
  <c r="AU336" i="2" s="1"/>
  <c r="CQ421" i="2"/>
  <c r="AD358" i="2"/>
  <c r="M31" i="2" s="1"/>
  <c r="DL376" i="2"/>
  <c r="AD419" i="2"/>
  <c r="DL392" i="2"/>
  <c r="DL407" i="2"/>
  <c r="U376" i="2"/>
  <c r="DR303" i="2"/>
  <c r="DR333" i="2" s="1"/>
  <c r="DA411" i="2"/>
  <c r="AP376" i="2"/>
  <c r="AP344" i="2"/>
  <c r="AC421" i="2"/>
  <c r="AP407" i="2"/>
  <c r="AT419" i="2"/>
  <c r="Y330" i="2"/>
  <c r="Y393" i="2" s="1"/>
  <c r="AK344" i="2"/>
  <c r="AB448" i="2"/>
  <c r="CH376" i="2"/>
  <c r="DC322" i="2"/>
  <c r="DC337" i="2" s="1"/>
  <c r="CH392" i="2"/>
  <c r="X421" i="2"/>
  <c r="DA315" i="2"/>
  <c r="DA345" i="2" s="1"/>
  <c r="DJ330" i="2"/>
  <c r="DJ408" i="2" s="1"/>
  <c r="CN309" i="2"/>
  <c r="CN387" i="2" s="1"/>
  <c r="DB315" i="2"/>
  <c r="DB377" i="2" s="1"/>
  <c r="CN320" i="2"/>
  <c r="CN383" i="2" s="1"/>
  <c r="DK376" i="2"/>
  <c r="CK421" i="2"/>
  <c r="AA421" i="2"/>
  <c r="AY421" i="2"/>
  <c r="BW416" i="2"/>
  <c r="CL420" i="2"/>
  <c r="BY319" i="2"/>
  <c r="BY382" i="2" s="1"/>
  <c r="AK392" i="2"/>
  <c r="DK407" i="2"/>
  <c r="U359" i="2"/>
  <c r="D32" i="2" s="1"/>
  <c r="D30" i="1" s="1"/>
  <c r="DI315" i="2"/>
  <c r="DI393" i="2" s="1"/>
  <c r="DH330" i="2"/>
  <c r="DH393" i="2" s="1"/>
  <c r="DC323" i="2"/>
  <c r="DC401" i="2" s="1"/>
  <c r="R40" i="9"/>
  <c r="DQ369" i="2"/>
  <c r="BV344" i="2"/>
  <c r="DR368" i="2"/>
  <c r="CM340" i="2"/>
  <c r="CN326" i="2"/>
  <c r="CN389" i="2" s="1"/>
  <c r="AE401" i="2"/>
  <c r="DI407" i="2"/>
  <c r="CM388" i="2"/>
  <c r="DQ385" i="2"/>
  <c r="AD349" i="2"/>
  <c r="M22" i="2" s="1"/>
  <c r="BG421" i="2"/>
  <c r="CG407" i="2"/>
  <c r="CK315" i="2"/>
  <c r="CK345" i="2" s="1"/>
  <c r="CG392" i="2"/>
  <c r="C51" i="2"/>
  <c r="CG376" i="2"/>
  <c r="U315" i="2"/>
  <c r="U345" i="2" s="1"/>
  <c r="CM403" i="2"/>
  <c r="BV392" i="2"/>
  <c r="BH419" i="2"/>
  <c r="AM421" i="2"/>
  <c r="AJ421" i="2"/>
  <c r="DQ334" i="2"/>
  <c r="AE169" i="2" s="1"/>
  <c r="BT421" i="2"/>
  <c r="AZ421" i="2"/>
  <c r="DQ397" i="2"/>
  <c r="V359" i="2"/>
  <c r="E32" i="2" s="1"/>
  <c r="E30" i="1" s="1"/>
  <c r="DQ366" i="2"/>
  <c r="CM385" i="2"/>
  <c r="Z376" i="2"/>
  <c r="Z407" i="2"/>
  <c r="AA330" i="2"/>
  <c r="AA345" i="2" s="1"/>
  <c r="DA412" i="2"/>
  <c r="AD414" i="2"/>
  <c r="AT375" i="2"/>
  <c r="AD433" i="2"/>
  <c r="M44" i="2" s="1"/>
  <c r="AT406" i="2"/>
  <c r="AT343" i="2"/>
  <c r="CM371" i="2"/>
  <c r="DA392" i="2"/>
  <c r="CM387" i="2"/>
  <c r="CC407" i="2"/>
  <c r="AT397" i="2"/>
  <c r="CF376" i="2"/>
  <c r="CM402" i="2"/>
  <c r="DC327" i="2"/>
  <c r="DC405" i="2" s="1"/>
  <c r="AZ344" i="2"/>
  <c r="CC376" i="2"/>
  <c r="AT366" i="2"/>
  <c r="AD392" i="2"/>
  <c r="DA344" i="2"/>
  <c r="AD344" i="2"/>
  <c r="CC344" i="2"/>
  <c r="AJ392" i="2"/>
  <c r="AJ344" i="2"/>
  <c r="U344" i="2"/>
  <c r="AZ376" i="2"/>
  <c r="CF407" i="2"/>
  <c r="AE389" i="2"/>
  <c r="AE373" i="2"/>
  <c r="AE404" i="2"/>
  <c r="AE341" i="2"/>
  <c r="AD376" i="2"/>
  <c r="CB315" i="2"/>
  <c r="CB393" i="2" s="1"/>
  <c r="AJ407" i="2"/>
  <c r="U407" i="2"/>
  <c r="AA436" i="2"/>
  <c r="AA452" i="2" s="1"/>
  <c r="CH421" i="2"/>
  <c r="CF344" i="2"/>
  <c r="CM330" i="2"/>
  <c r="CM345" i="2" s="1"/>
  <c r="CJ330" i="2"/>
  <c r="CJ393" i="2" s="1"/>
  <c r="BW412" i="2"/>
  <c r="DP418" i="2"/>
  <c r="BP421" i="2"/>
  <c r="CF421" i="2"/>
  <c r="DP411" i="2"/>
  <c r="AZ407" i="2"/>
  <c r="AR72" i="1"/>
  <c r="AT72" i="1" s="1"/>
  <c r="AD353" i="2"/>
  <c r="M26" i="2" s="1"/>
  <c r="BY313" i="2"/>
  <c r="BY375" i="2" s="1"/>
  <c r="AD350" i="2"/>
  <c r="M23" i="2" s="1"/>
  <c r="BX385" i="2"/>
  <c r="AT334" i="2"/>
  <c r="BJ367" i="2"/>
  <c r="AM73" i="1"/>
  <c r="AL376" i="2"/>
  <c r="DP330" i="2"/>
  <c r="DP393" i="2" s="1"/>
  <c r="BJ335" i="2"/>
  <c r="DO407" i="2"/>
  <c r="AL392" i="2"/>
  <c r="BJ383" i="2"/>
  <c r="CN318" i="2"/>
  <c r="CN365" i="2" s="1"/>
  <c r="CM344" i="2"/>
  <c r="DO376" i="2"/>
  <c r="BI397" i="2"/>
  <c r="AF310" i="2"/>
  <c r="AF388" i="2" s="1"/>
  <c r="AL407" i="2"/>
  <c r="DO344" i="2"/>
  <c r="AC164" i="2" s="1"/>
  <c r="BX338" i="2"/>
  <c r="Z392" i="2"/>
  <c r="AS415" i="2"/>
  <c r="CE421" i="2"/>
  <c r="U421" i="2"/>
  <c r="CN306" i="2"/>
  <c r="CN336" i="2" s="1"/>
  <c r="AU326" i="2"/>
  <c r="AU311" i="2"/>
  <c r="CM376" i="2"/>
  <c r="BJ313" i="2"/>
  <c r="BJ391" i="2" s="1"/>
  <c r="BI366" i="2"/>
  <c r="BX369" i="2"/>
  <c r="DR307" i="2"/>
  <c r="DR385" i="2" s="1"/>
  <c r="AZ330" i="2"/>
  <c r="AZ393" i="2" s="1"/>
  <c r="CB407" i="2"/>
  <c r="BV407" i="2"/>
  <c r="BX401" i="2"/>
  <c r="CB392" i="2"/>
  <c r="DF315" i="2"/>
  <c r="DF377" i="2" s="1"/>
  <c r="AM53" i="1"/>
  <c r="BX386" i="2"/>
  <c r="BC421" i="2"/>
  <c r="DR328" i="2"/>
  <c r="DR313" i="2"/>
  <c r="BY311" i="2"/>
  <c r="CJ344" i="2"/>
  <c r="Y436" i="2"/>
  <c r="H47" i="2" s="1"/>
  <c r="H49" i="1" s="1"/>
  <c r="H69" i="1" s="1"/>
  <c r="CZ315" i="2"/>
  <c r="CZ408" i="2" s="1"/>
  <c r="CN323" i="2"/>
  <c r="CN386" i="2" s="1"/>
  <c r="DN330" i="2"/>
  <c r="DN393" i="2" s="1"/>
  <c r="BM330" i="2"/>
  <c r="BM345" i="2" s="1"/>
  <c r="CJ376" i="2"/>
  <c r="CJ392" i="2"/>
  <c r="DP412" i="2"/>
  <c r="AR330" i="2"/>
  <c r="AR393" i="2" s="1"/>
  <c r="V436" i="2"/>
  <c r="E47" i="2" s="1"/>
  <c r="E49" i="1" s="1"/>
  <c r="E69" i="1" s="1"/>
  <c r="BY307" i="2"/>
  <c r="BY385" i="2" s="1"/>
  <c r="BE392" i="2"/>
  <c r="DC328" i="2"/>
  <c r="DC343" i="2" s="1"/>
  <c r="BE407" i="2"/>
  <c r="AA407" i="2"/>
  <c r="DQ376" i="2"/>
  <c r="CB376" i="2"/>
  <c r="Y421" i="2"/>
  <c r="DJ421" i="2"/>
  <c r="BE344" i="2"/>
  <c r="BG376" i="2"/>
  <c r="Y407" i="2"/>
  <c r="BF376" i="2"/>
  <c r="AA376" i="2"/>
  <c r="DQ407" i="2"/>
  <c r="BD392" i="2"/>
  <c r="DR323" i="2"/>
  <c r="DR370" i="2" s="1"/>
  <c r="AD169" i="2"/>
  <c r="AD154" i="2"/>
  <c r="Y344" i="2"/>
  <c r="BF407" i="2"/>
  <c r="AA344" i="2"/>
  <c r="DQ344" i="2"/>
  <c r="AE164" i="2" s="1"/>
  <c r="Y376" i="2"/>
  <c r="BD376" i="2"/>
  <c r="DA420" i="2"/>
  <c r="DK421" i="2"/>
  <c r="BG407" i="2"/>
  <c r="BD407" i="2"/>
  <c r="BJ324" i="2"/>
  <c r="BJ339" i="2" s="1"/>
  <c r="BQ421" i="2"/>
  <c r="AX330" i="2"/>
  <c r="AX408" i="2" s="1"/>
  <c r="AG53" i="1"/>
  <c r="BG344" i="2"/>
  <c r="AC428" i="2"/>
  <c r="BM407" i="2"/>
  <c r="BC330" i="2"/>
  <c r="BC393" i="2" s="1"/>
  <c r="DM392" i="2"/>
  <c r="DJ376" i="2"/>
  <c r="CM375" i="2"/>
  <c r="DM376" i="2"/>
  <c r="CI421" i="2"/>
  <c r="DJ344" i="2"/>
  <c r="X164" i="2" s="1"/>
  <c r="CM406" i="2"/>
  <c r="CM391" i="2"/>
  <c r="AD412" i="2"/>
  <c r="DM407" i="2"/>
  <c r="DP376" i="2"/>
  <c r="CN327" i="2"/>
  <c r="CN390" i="2" s="1"/>
  <c r="CN310" i="2"/>
  <c r="CN388" i="2" s="1"/>
  <c r="CL412" i="2"/>
  <c r="CI315" i="2"/>
  <c r="CI345" i="2" s="1"/>
  <c r="AU310" i="2"/>
  <c r="AU388" i="2" s="1"/>
  <c r="AF307" i="2"/>
  <c r="AF385" i="2" s="1"/>
  <c r="AT330" i="2"/>
  <c r="AT393" i="2" s="1"/>
  <c r="V376" i="2"/>
  <c r="DP392" i="2"/>
  <c r="AD359" i="2"/>
  <c r="M32" i="2" s="1"/>
  <c r="M30" i="1" s="1"/>
  <c r="DO421" i="2"/>
  <c r="AO315" i="2"/>
  <c r="AO345" i="2" s="1"/>
  <c r="DQ402" i="2"/>
  <c r="BB392" i="2"/>
  <c r="BS421" i="2"/>
  <c r="CG421" i="2"/>
  <c r="CN382" i="2"/>
  <c r="DH421" i="2"/>
  <c r="CL416" i="2"/>
  <c r="CL421" i="2"/>
  <c r="BI391" i="2"/>
  <c r="BI343" i="2"/>
  <c r="BI375" i="2"/>
  <c r="BI406" i="2"/>
  <c r="DQ371" i="2"/>
  <c r="BQ376" i="2"/>
  <c r="BY315" i="2"/>
  <c r="BY393" i="2" s="1"/>
  <c r="AN73" i="1"/>
  <c r="DQ339" i="2"/>
  <c r="AE159" i="2" s="1"/>
  <c r="DA413" i="2"/>
  <c r="AI73" i="1"/>
  <c r="AS330" i="2"/>
  <c r="AS393" i="2" s="1"/>
  <c r="BY303" i="2"/>
  <c r="BY396" i="2" s="1"/>
  <c r="DA415" i="2"/>
  <c r="DB413" i="2"/>
  <c r="BU315" i="2"/>
  <c r="BU377" i="2" s="1"/>
  <c r="AC446" i="2"/>
  <c r="DC310" i="2"/>
  <c r="DC325" i="2"/>
  <c r="CM334" i="2"/>
  <c r="CK407" i="2"/>
  <c r="DC326" i="2"/>
  <c r="DC389" i="2" s="1"/>
  <c r="DB334" i="2"/>
  <c r="CQ344" i="2"/>
  <c r="CZ344" i="2"/>
  <c r="CZ376" i="2"/>
  <c r="CZ407" i="2"/>
  <c r="CN334" i="2"/>
  <c r="CN366" i="2"/>
  <c r="CN397" i="2"/>
  <c r="CN313" i="2"/>
  <c r="CN328" i="2"/>
  <c r="DH407" i="2"/>
  <c r="CK376" i="2"/>
  <c r="AN315" i="2"/>
  <c r="AN393" i="2" s="1"/>
  <c r="X330" i="2"/>
  <c r="X377" i="2" s="1"/>
  <c r="CM420" i="2"/>
  <c r="DH376" i="2"/>
  <c r="CK344" i="2"/>
  <c r="CH315" i="2"/>
  <c r="CH393" i="2" s="1"/>
  <c r="CQ315" i="2"/>
  <c r="CQ393" i="2" s="1"/>
  <c r="AL53" i="1"/>
  <c r="DA421" i="2"/>
  <c r="CI344" i="2"/>
  <c r="CI376" i="2"/>
  <c r="CI407" i="2"/>
  <c r="CG315" i="2"/>
  <c r="CG330" i="2"/>
  <c r="DH344" i="2"/>
  <c r="V179" i="2" s="1"/>
  <c r="DF344" i="2"/>
  <c r="T179" i="2" s="1"/>
  <c r="DF407" i="2"/>
  <c r="DF376" i="2"/>
  <c r="DL315" i="2"/>
  <c r="CZ392" i="2"/>
  <c r="DC320" i="2"/>
  <c r="DC305" i="2"/>
  <c r="CI392" i="2"/>
  <c r="DO315" i="2"/>
  <c r="DO408" i="2" s="1"/>
  <c r="V344" i="2"/>
  <c r="AD354" i="2"/>
  <c r="M27" i="2" s="1"/>
  <c r="CN330" i="2"/>
  <c r="CN315" i="2"/>
  <c r="DB391" i="2"/>
  <c r="DG315" i="2"/>
  <c r="DG330" i="2"/>
  <c r="CM366" i="2"/>
  <c r="CN322" i="2"/>
  <c r="CN385" i="2" s="1"/>
  <c r="DC315" i="2"/>
  <c r="DC393" i="2" s="1"/>
  <c r="AC432" i="2"/>
  <c r="DB366" i="2"/>
  <c r="CQ376" i="2"/>
  <c r="DB343" i="2"/>
  <c r="DB375" i="2"/>
  <c r="DB406" i="2"/>
  <c r="BH416" i="2"/>
  <c r="CM397" i="2"/>
  <c r="DB397" i="2"/>
  <c r="CQ407" i="2"/>
  <c r="DP407" i="2"/>
  <c r="BH415" i="2"/>
  <c r="AD416" i="2"/>
  <c r="AU312" i="2"/>
  <c r="AU374" i="2" s="1"/>
  <c r="BQ344" i="2"/>
  <c r="DQ391" i="2"/>
  <c r="BQ407" i="2"/>
  <c r="BI414" i="2"/>
  <c r="AS407" i="2"/>
  <c r="BJ327" i="2"/>
  <c r="BJ342" i="2" s="1"/>
  <c r="BB407" i="2"/>
  <c r="AL421" i="2"/>
  <c r="BN315" i="2"/>
  <c r="BN393" i="2" s="1"/>
  <c r="CC421" i="2"/>
  <c r="AJ53" i="1"/>
  <c r="BM344" i="2"/>
  <c r="V407" i="2"/>
  <c r="BB344" i="2"/>
  <c r="T330" i="2"/>
  <c r="T393" i="2" s="1"/>
  <c r="AR67" i="1"/>
  <c r="AT67" i="1" s="1"/>
  <c r="AR407" i="2"/>
  <c r="BM376" i="2"/>
  <c r="AS344" i="2"/>
  <c r="AG73" i="1"/>
  <c r="AI421" i="2"/>
  <c r="W436" i="2"/>
  <c r="W452" i="2" s="1"/>
  <c r="AR376" i="2"/>
  <c r="AC434" i="2"/>
  <c r="L45" i="2" s="1"/>
  <c r="AS376" i="2"/>
  <c r="V315" i="2"/>
  <c r="V393" i="2" s="1"/>
  <c r="DQ343" i="2"/>
  <c r="DQ406" i="2"/>
  <c r="DQ375" i="2"/>
  <c r="BJ308" i="2"/>
  <c r="BJ338" i="2" s="1"/>
  <c r="AR392" i="2"/>
  <c r="AP53" i="1"/>
  <c r="BJ315" i="2"/>
  <c r="BJ377" i="2" s="1"/>
  <c r="AC427" i="2"/>
  <c r="L38" i="2" s="1"/>
  <c r="BB421" i="2"/>
  <c r="BA407" i="2"/>
  <c r="BF344" i="2"/>
  <c r="AI53" i="1"/>
  <c r="AH73" i="1"/>
  <c r="AJ73" i="1"/>
  <c r="X436" i="2"/>
  <c r="G47" i="2" s="1"/>
  <c r="G49" i="1" s="1"/>
  <c r="G69" i="1" s="1"/>
  <c r="CD421" i="2"/>
  <c r="BA376" i="2"/>
  <c r="AF73" i="1"/>
  <c r="AC433" i="2"/>
  <c r="L44" i="2" s="1"/>
  <c r="BA344" i="2"/>
  <c r="AF53" i="1"/>
  <c r="AK73" i="1"/>
  <c r="AR69" i="1"/>
  <c r="AT69" i="1" s="1"/>
  <c r="AR62" i="1"/>
  <c r="AT62" i="1" s="1"/>
  <c r="AI330" i="2"/>
  <c r="AI408" i="2" s="1"/>
  <c r="AL73" i="1"/>
  <c r="BR330" i="2"/>
  <c r="BR393" i="2" s="1"/>
  <c r="AO73" i="1"/>
  <c r="W421" i="2"/>
  <c r="AN53" i="1"/>
  <c r="AH53" i="1"/>
  <c r="AO53" i="1"/>
  <c r="AR47" i="1"/>
  <c r="AT47" i="1" s="1"/>
  <c r="AA451" i="2"/>
  <c r="W359" i="2"/>
  <c r="F32" i="2" s="1"/>
  <c r="F30" i="1" s="1"/>
  <c r="BD330" i="2"/>
  <c r="BD377" i="2" s="1"/>
  <c r="AU309" i="2"/>
  <c r="AU402" i="2" s="1"/>
  <c r="AK53" i="1"/>
  <c r="AR43" i="1"/>
  <c r="AT43" i="1" s="1"/>
  <c r="AR51" i="1"/>
  <c r="AT51" i="1" s="1"/>
  <c r="BH418" i="2"/>
  <c r="AR42" i="1"/>
  <c r="AT42" i="1" s="1"/>
  <c r="T359" i="2"/>
  <c r="C32" i="2" s="1"/>
  <c r="AR63" i="1"/>
  <c r="AT63" i="1" s="1"/>
  <c r="AK330" i="2"/>
  <c r="AK393" i="2" s="1"/>
  <c r="AR45" i="1"/>
  <c r="AT45" i="1" s="1"/>
  <c r="AA359" i="2"/>
  <c r="J32" i="2" s="1"/>
  <c r="J30" i="1" s="1"/>
  <c r="AR421" i="2"/>
  <c r="BH411" i="2"/>
  <c r="AI392" i="2"/>
  <c r="AN421" i="2"/>
  <c r="AY376" i="2"/>
  <c r="DM421" i="2"/>
  <c r="AY392" i="2"/>
  <c r="AP315" i="2"/>
  <c r="AP393" i="2" s="1"/>
  <c r="AY407" i="2"/>
  <c r="BA315" i="2"/>
  <c r="BA393" i="2" s="1"/>
  <c r="N361" i="9"/>
  <c r="M7" i="9" s="1"/>
  <c r="R7" i="9" s="1"/>
  <c r="AO421" i="2"/>
  <c r="BI392" i="2"/>
  <c r="AE315" i="2"/>
  <c r="AE345" i="2" s="1"/>
  <c r="N362" i="9"/>
  <c r="M8" i="9" s="1"/>
  <c r="R8" i="9" s="1"/>
  <c r="BI387" i="2"/>
  <c r="U436" i="2"/>
  <c r="D47" i="2" s="1"/>
  <c r="D49" i="1" s="1"/>
  <c r="D69" i="1" s="1"/>
  <c r="DN421" i="2"/>
  <c r="BA421" i="2"/>
  <c r="T421" i="2"/>
  <c r="AB436" i="2"/>
  <c r="K47" i="2" s="1"/>
  <c r="K49" i="1" s="1"/>
  <c r="K69" i="1" s="1"/>
  <c r="AR44" i="1"/>
  <c r="AT44" i="1" s="1"/>
  <c r="BM421" i="2"/>
  <c r="DQ418" i="2"/>
  <c r="X392" i="2"/>
  <c r="N364" i="9"/>
  <c r="M10" i="9" s="1"/>
  <c r="R10" i="9" s="1"/>
  <c r="AC359" i="2"/>
  <c r="L32" i="2" s="1"/>
  <c r="L30" i="1" s="1"/>
  <c r="BV330" i="2"/>
  <c r="BV393" i="2" s="1"/>
  <c r="BH330" i="2"/>
  <c r="BH377" i="2" s="1"/>
  <c r="Z421" i="2"/>
  <c r="BR392" i="2"/>
  <c r="AL330" i="2"/>
  <c r="AL393" i="2" s="1"/>
  <c r="BY309" i="2"/>
  <c r="BY339" i="2" s="1"/>
  <c r="AE382" i="2"/>
  <c r="X359" i="2"/>
  <c r="AD356" i="2"/>
  <c r="BC344" i="2"/>
  <c r="AF303" i="2"/>
  <c r="AF333" i="2" s="1"/>
  <c r="AC315" i="2"/>
  <c r="AC393" i="2" s="1"/>
  <c r="BC407" i="2"/>
  <c r="AC435" i="2"/>
  <c r="L46" i="2" s="1"/>
  <c r="AS419" i="2"/>
  <c r="N360" i="9"/>
  <c r="M6" i="9" s="1"/>
  <c r="R6" i="9" s="1"/>
  <c r="AS418" i="2"/>
  <c r="AP421" i="2"/>
  <c r="BC376" i="2"/>
  <c r="AA179" i="2"/>
  <c r="AA164" i="2"/>
  <c r="DR309" i="2"/>
  <c r="DR387" i="2" s="1"/>
  <c r="BF421" i="2"/>
  <c r="AR70" i="1"/>
  <c r="AT70" i="1" s="1"/>
  <c r="DN392" i="2"/>
  <c r="BF315" i="2"/>
  <c r="BF393" i="2" s="1"/>
  <c r="Z330" i="2"/>
  <c r="Z393" i="2" s="1"/>
  <c r="AT392" i="2"/>
  <c r="T344" i="2"/>
  <c r="AM392" i="2"/>
  <c r="AU392" i="2"/>
  <c r="AR65" i="1"/>
  <c r="AT65" i="1" s="1"/>
  <c r="BL392" i="2"/>
  <c r="CA392" i="2" s="1"/>
  <c r="CP392" i="2" s="1"/>
  <c r="AW407" i="2"/>
  <c r="AN344" i="2"/>
  <c r="W407" i="2"/>
  <c r="AF315" i="2"/>
  <c r="AF393" i="2" s="1"/>
  <c r="AJ315" i="2"/>
  <c r="AJ393" i="2" s="1"/>
  <c r="AC376" i="2"/>
  <c r="DQ330" i="2"/>
  <c r="DQ393" i="2" s="1"/>
  <c r="AW393" i="2"/>
  <c r="BL377" i="2"/>
  <c r="CA377" i="2" s="1"/>
  <c r="AU343" i="2"/>
  <c r="AU406" i="2"/>
  <c r="AU375" i="2"/>
  <c r="AF324" i="2"/>
  <c r="AF309" i="2"/>
  <c r="DN407" i="2"/>
  <c r="DN376" i="2"/>
  <c r="DN344" i="2"/>
  <c r="BI330" i="2"/>
  <c r="BI393" i="2" s="1"/>
  <c r="AR40" i="1"/>
  <c r="AE53" i="1"/>
  <c r="EO380" i="2"/>
  <c r="EO395" i="2" s="1"/>
  <c r="EO410" i="2" s="1"/>
  <c r="DZ395" i="2"/>
  <c r="DZ410" i="2" s="1"/>
  <c r="AC436" i="2"/>
  <c r="BP330" i="2"/>
  <c r="BP315" i="2"/>
  <c r="T163" i="2"/>
  <c r="T178" i="2"/>
  <c r="T407" i="2"/>
  <c r="AA163" i="2"/>
  <c r="AA178" i="2"/>
  <c r="K38" i="2"/>
  <c r="BL406" i="2"/>
  <c r="BL421" i="2" s="1"/>
  <c r="AW421" i="2"/>
  <c r="BB330" i="2"/>
  <c r="BB315" i="2"/>
  <c r="AR64" i="1"/>
  <c r="AT64" i="1" s="1"/>
  <c r="DT403" i="2"/>
  <c r="DT418" i="2" s="1"/>
  <c r="EI388" i="2"/>
  <c r="EI403" i="2" s="1"/>
  <c r="EI418" i="2" s="1"/>
  <c r="AU391" i="2"/>
  <c r="W344" i="2"/>
  <c r="CF315" i="2"/>
  <c r="CF393" i="2" s="1"/>
  <c r="AC407" i="2"/>
  <c r="F46" i="2"/>
  <c r="F48" i="1" s="1"/>
  <c r="F68" i="1" s="1"/>
  <c r="DT389" i="2"/>
  <c r="L30" i="2"/>
  <c r="CC330" i="2"/>
  <c r="CC315" i="2"/>
  <c r="BI338" i="2"/>
  <c r="BI401" i="2"/>
  <c r="BI370" i="2"/>
  <c r="AU303" i="2"/>
  <c r="AU318" i="2"/>
  <c r="Y178" i="2"/>
  <c r="Y163" i="2"/>
  <c r="DM380" i="2"/>
  <c r="AR71" i="1"/>
  <c r="AT71" i="1" s="1"/>
  <c r="AR49" i="1"/>
  <c r="AT49" i="1" s="1"/>
  <c r="AY315" i="2"/>
  <c r="AY330" i="2"/>
  <c r="AR66" i="1"/>
  <c r="AT66" i="1" s="1"/>
  <c r="T376" i="2"/>
  <c r="E67" i="1"/>
  <c r="P27" i="1"/>
  <c r="R27" i="1" s="1"/>
  <c r="BI407" i="2"/>
  <c r="BI376" i="2"/>
  <c r="BI344" i="2"/>
  <c r="CA406" i="2"/>
  <c r="CA421" i="2" s="1"/>
  <c r="AR41" i="1"/>
  <c r="AT41" i="1" s="1"/>
  <c r="AT401" i="2"/>
  <c r="AC344" i="2"/>
  <c r="AU308" i="2"/>
  <c r="AU386" i="2" s="1"/>
  <c r="AE407" i="2"/>
  <c r="H68" i="1"/>
  <c r="DR212" i="2"/>
  <c r="DR227" i="2" s="1"/>
  <c r="DR242" i="2" s="1"/>
  <c r="DR257" i="2" s="1"/>
  <c r="DR272" i="2" s="1"/>
  <c r="DR287" i="2" s="1"/>
  <c r="DR302" i="2" s="1"/>
  <c r="DR317" i="2" s="1"/>
  <c r="DR332" i="2" s="1"/>
  <c r="BD421" i="2"/>
  <c r="AQ330" i="2"/>
  <c r="AQ393" i="2" s="1"/>
  <c r="AR68" i="1"/>
  <c r="AT68" i="1" s="1"/>
  <c r="AC431" i="2"/>
  <c r="AC447" i="2" s="1"/>
  <c r="AR52" i="1"/>
  <c r="AT52" i="1" s="1"/>
  <c r="BX315" i="2"/>
  <c r="AE176" i="2"/>
  <c r="AE161" i="2"/>
  <c r="BX364" i="2"/>
  <c r="BI380" i="2"/>
  <c r="BE330" i="2"/>
  <c r="BE393" i="2" s="1"/>
  <c r="AX151" i="2"/>
  <c r="AR46" i="1"/>
  <c r="AT46" i="1" s="1"/>
  <c r="BW315" i="2"/>
  <c r="AX136" i="2"/>
  <c r="DR312" i="2"/>
  <c r="DR390" i="2" s="1"/>
  <c r="BJ310" i="2"/>
  <c r="AT370" i="2"/>
  <c r="BY308" i="2"/>
  <c r="BO344" i="2"/>
  <c r="AE376" i="2"/>
  <c r="AM315" i="2"/>
  <c r="AM393" i="2" s="1"/>
  <c r="CE344" i="2"/>
  <c r="AT371" i="2"/>
  <c r="AT339" i="2"/>
  <c r="AT402" i="2"/>
  <c r="AT387" i="2"/>
  <c r="X163" i="2"/>
  <c r="X178" i="2"/>
  <c r="AB163" i="2"/>
  <c r="AB178" i="2"/>
  <c r="BY227" i="2"/>
  <c r="BY242" i="2" s="1"/>
  <c r="BY257" i="2" s="1"/>
  <c r="BY272" i="2" s="1"/>
  <c r="BY287" i="2" s="1"/>
  <c r="BY302" i="2" s="1"/>
  <c r="BY317" i="2" s="1"/>
  <c r="BY332" i="2" s="1"/>
  <c r="BG330" i="2"/>
  <c r="BG315" i="2"/>
  <c r="AE175" i="2"/>
  <c r="AE160" i="2"/>
  <c r="BS315" i="2"/>
  <c r="AQ344" i="2"/>
  <c r="AQ376" i="2"/>
  <c r="AQ407" i="2"/>
  <c r="AU315" i="2"/>
  <c r="AU330" i="2"/>
  <c r="G46" i="2"/>
  <c r="G48" i="1" s="1"/>
  <c r="G68" i="1" s="1"/>
  <c r="AR50" i="1"/>
  <c r="AT50" i="1" s="1"/>
  <c r="BH395" i="2"/>
  <c r="BH410" i="2" s="1"/>
  <c r="BW380" i="2"/>
  <c r="CL380" i="2" s="1"/>
  <c r="BO330" i="2"/>
  <c r="BO393" i="2" s="1"/>
  <c r="P28" i="1"/>
  <c r="R28" i="1" s="1"/>
  <c r="I46" i="2"/>
  <c r="I48" i="1" s="1"/>
  <c r="Z451" i="2"/>
  <c r="X451" i="2"/>
  <c r="W451" i="2"/>
  <c r="AT338" i="2"/>
  <c r="BO376" i="2"/>
  <c r="CE330" i="2"/>
  <c r="CE393" i="2" s="1"/>
  <c r="AE344" i="2"/>
  <c r="CE407" i="2"/>
  <c r="BR344" i="2"/>
  <c r="BR407" i="2"/>
  <c r="BR376" i="2"/>
  <c r="Y164" i="2"/>
  <c r="Y179" i="2"/>
  <c r="L29" i="2"/>
  <c r="Z359" i="2"/>
  <c r="BQ330" i="2"/>
  <c r="BQ393" i="2" s="1"/>
  <c r="AE73" i="1"/>
  <c r="AR61" i="1"/>
  <c r="AT61" i="1" s="1"/>
  <c r="AE400" i="2"/>
  <c r="AE369" i="2"/>
  <c r="AE337" i="2"/>
  <c r="DQ338" i="2"/>
  <c r="DQ370" i="2"/>
  <c r="DQ401" i="2"/>
  <c r="AQ392" i="2"/>
  <c r="AT337" i="2"/>
  <c r="AT369" i="2"/>
  <c r="AT400" i="2"/>
  <c r="W178" i="2"/>
  <c r="W163" i="2"/>
  <c r="AC178" i="2"/>
  <c r="AC163" i="2"/>
  <c r="BJ364" i="2"/>
  <c r="AU380" i="2"/>
  <c r="AU395" i="2" s="1"/>
  <c r="AU410" i="2" s="1"/>
  <c r="BX371" i="2"/>
  <c r="BO407" i="2"/>
  <c r="AB376" i="2"/>
  <c r="BN344" i="2"/>
  <c r="BY327" i="2"/>
  <c r="BY390" i="2" s="1"/>
  <c r="CE376" i="2"/>
  <c r="AF327" i="2"/>
  <c r="AF312" i="2"/>
  <c r="BU392" i="2"/>
  <c r="BT392" i="2"/>
  <c r="L26" i="2"/>
  <c r="BR421" i="2"/>
  <c r="Z178" i="2"/>
  <c r="Z163" i="2"/>
  <c r="DQ386" i="2"/>
  <c r="Z436" i="2"/>
  <c r="X344" i="2"/>
  <c r="X407" i="2"/>
  <c r="X376" i="2"/>
  <c r="BI339" i="2"/>
  <c r="BI371" i="2"/>
  <c r="BI402" i="2"/>
  <c r="CD330" i="2"/>
  <c r="CD315" i="2"/>
  <c r="AT385" i="2"/>
  <c r="T436" i="2"/>
  <c r="Y359" i="2"/>
  <c r="AI376" i="2"/>
  <c r="AI407" i="2"/>
  <c r="AI344" i="2"/>
  <c r="C46" i="2"/>
  <c r="AT60" i="1"/>
  <c r="AE334" i="2"/>
  <c r="AE366" i="2"/>
  <c r="AE397" i="2"/>
  <c r="AR48" i="1"/>
  <c r="AT48" i="1" s="1"/>
  <c r="AF323" i="2"/>
  <c r="AF308" i="2"/>
  <c r="BY310" i="2"/>
  <c r="BY388" i="2" s="1"/>
  <c r="AN376" i="2"/>
  <c r="DR330" i="2"/>
  <c r="DR393" i="2" s="1"/>
  <c r="BX402" i="2"/>
  <c r="AB443" i="2"/>
  <c r="AB407" i="2"/>
  <c r="BN407" i="2"/>
  <c r="BU344" i="2"/>
  <c r="BU376" i="2"/>
  <c r="BU407" i="2"/>
  <c r="BT344" i="2"/>
  <c r="BT376" i="2"/>
  <c r="BT407" i="2"/>
  <c r="BV395" i="2"/>
  <c r="BV410" i="2" s="1"/>
  <c r="AB359" i="2"/>
  <c r="BJ322" i="2"/>
  <c r="BJ307" i="2"/>
  <c r="AX344" i="2"/>
  <c r="AX407" i="2"/>
  <c r="AX376" i="2"/>
  <c r="K35" i="2"/>
  <c r="BJ303" i="2"/>
  <c r="BJ318" i="2"/>
  <c r="AD164" i="2"/>
  <c r="AD179" i="2"/>
  <c r="AT344" i="2"/>
  <c r="AT407" i="2"/>
  <c r="AT376" i="2"/>
  <c r="EA380" i="2"/>
  <c r="BT330" i="2"/>
  <c r="BT393" i="2" s="1"/>
  <c r="AM344" i="2"/>
  <c r="AM407" i="2"/>
  <c r="AM376" i="2"/>
  <c r="W330" i="2"/>
  <c r="W315" i="2"/>
  <c r="AU344" i="2"/>
  <c r="AU376" i="2"/>
  <c r="AU407" i="2"/>
  <c r="AD330" i="2"/>
  <c r="AD393" i="2" s="1"/>
  <c r="AN407" i="2"/>
  <c r="C29" i="1"/>
  <c r="W376" i="2"/>
  <c r="BX339" i="2"/>
  <c r="AB344" i="2"/>
  <c r="BN376" i="2"/>
  <c r="P60" i="1"/>
  <c r="AW26" i="1"/>
  <c r="AT33" i="1"/>
  <c r="AT34" i="1"/>
  <c r="R20" i="1"/>
  <c r="J67" i="1"/>
  <c r="P47" i="1"/>
  <c r="R47" i="1" s="1"/>
  <c r="R21" i="9"/>
  <c r="R22" i="9" s="1"/>
  <c r="R23" i="9"/>
  <c r="N359" i="9"/>
  <c r="M5" i="9" s="1"/>
  <c r="P40" i="1"/>
  <c r="N365" i="9"/>
  <c r="M11" i="9" s="1"/>
  <c r="R11" i="9" s="1"/>
  <c r="R57" i="9"/>
  <c r="R55" i="9"/>
  <c r="R56" i="9" s="1"/>
  <c r="DA380" i="2" l="1"/>
  <c r="DA395" i="2" s="1"/>
  <c r="DA410" i="2" s="1"/>
  <c r="CL395" i="2"/>
  <c r="CL410" i="2" s="1"/>
  <c r="DE392" i="2"/>
  <c r="DE407" i="2" s="1"/>
  <c r="DE422" i="2" s="1"/>
  <c r="CP407" i="2"/>
  <c r="CP422" i="2" s="1"/>
  <c r="BS332" i="2"/>
  <c r="CW332" i="2" s="1"/>
  <c r="CW317" i="2"/>
  <c r="CP377" i="2"/>
  <c r="DE377" i="2" s="1"/>
  <c r="DT377" i="2" s="1"/>
  <c r="EI377" i="2" s="1"/>
  <c r="CM364" i="2"/>
  <c r="DB364" i="2" s="1"/>
  <c r="DQ364" i="2" s="1"/>
  <c r="EF364" i="2" s="1"/>
  <c r="EU364" i="2" s="1"/>
  <c r="BT317" i="2"/>
  <c r="CX302" i="2"/>
  <c r="BU302" i="2"/>
  <c r="CY287" i="2"/>
  <c r="AE421" i="2"/>
  <c r="CY423" i="2"/>
  <c r="CY424" i="2" s="1"/>
  <c r="CS423" i="2"/>
  <c r="CS424" i="2" s="1"/>
  <c r="CT423" i="2"/>
  <c r="CT424" i="2" s="1"/>
  <c r="CV423" i="2"/>
  <c r="CV424" i="2" s="1"/>
  <c r="CW423" i="2"/>
  <c r="CW424" i="2" s="1"/>
  <c r="CX423" i="2"/>
  <c r="CX424" i="2" s="1"/>
  <c r="CR423" i="2"/>
  <c r="CR424" i="2" s="1"/>
  <c r="CU423" i="2"/>
  <c r="CU424" i="2" s="1"/>
  <c r="AE171" i="2"/>
  <c r="DQ415" i="2"/>
  <c r="BI419" i="2"/>
  <c r="AE417" i="2"/>
  <c r="AE411" i="2"/>
  <c r="BI413" i="2"/>
  <c r="BX413" i="2"/>
  <c r="BX420" i="2"/>
  <c r="DR392" i="2"/>
  <c r="AT414" i="2"/>
  <c r="DB411" i="2"/>
  <c r="BY368" i="2"/>
  <c r="CD422" i="2"/>
  <c r="DQ414" i="2"/>
  <c r="BY336" i="2"/>
  <c r="AE351" i="2"/>
  <c r="N24" i="2" s="1"/>
  <c r="BY399" i="2"/>
  <c r="CM413" i="2"/>
  <c r="DB422" i="2"/>
  <c r="DG422" i="2"/>
  <c r="DR407" i="2"/>
  <c r="AE155" i="2"/>
  <c r="DR376" i="2"/>
  <c r="BC408" i="2"/>
  <c r="BC345" i="2"/>
  <c r="DR404" i="2"/>
  <c r="DR341" i="2"/>
  <c r="AF161" i="2" s="1"/>
  <c r="BJ366" i="2"/>
  <c r="DC336" i="2"/>
  <c r="AC445" i="2"/>
  <c r="AT418" i="2"/>
  <c r="DQ419" i="2"/>
  <c r="DC344" i="2"/>
  <c r="DB417" i="2"/>
  <c r="AE420" i="2"/>
  <c r="DR373" i="2"/>
  <c r="BJ397" i="2"/>
  <c r="BJ334" i="2"/>
  <c r="AE358" i="2"/>
  <c r="N31" i="2" s="1"/>
  <c r="DC407" i="2"/>
  <c r="DC368" i="2"/>
  <c r="AE172" i="2"/>
  <c r="DC392" i="2"/>
  <c r="AE352" i="2"/>
  <c r="N25" i="2" s="1"/>
  <c r="DQ420" i="2"/>
  <c r="BJ399" i="2"/>
  <c r="DB415" i="2"/>
  <c r="BJ336" i="2"/>
  <c r="DQ413" i="2"/>
  <c r="AT413" i="2"/>
  <c r="BJ368" i="2"/>
  <c r="BX422" i="2"/>
  <c r="DB416" i="2"/>
  <c r="DC384" i="2"/>
  <c r="BX418" i="2"/>
  <c r="AF367" i="2"/>
  <c r="AF398" i="2"/>
  <c r="BW422" i="2"/>
  <c r="AF383" i="2"/>
  <c r="BJ407" i="2"/>
  <c r="BI411" i="2"/>
  <c r="BJ392" i="2"/>
  <c r="BJ344" i="2"/>
  <c r="AE162" i="2"/>
  <c r="CM411" i="2"/>
  <c r="DB420" i="2"/>
  <c r="CN376" i="2"/>
  <c r="CN392" i="2"/>
  <c r="AF382" i="2"/>
  <c r="CN407" i="2"/>
  <c r="AF334" i="2"/>
  <c r="BS422" i="2"/>
  <c r="DI408" i="2"/>
  <c r="BP422" i="2"/>
  <c r="AE418" i="2"/>
  <c r="AU385" i="2"/>
  <c r="BY398" i="2"/>
  <c r="BY335" i="2"/>
  <c r="BY367" i="2"/>
  <c r="BX412" i="2"/>
  <c r="AE414" i="2"/>
  <c r="AR408" i="2"/>
  <c r="CN401" i="2"/>
  <c r="BY376" i="2"/>
  <c r="CM414" i="2"/>
  <c r="DM377" i="2"/>
  <c r="DM345" i="2"/>
  <c r="AA180" i="2" s="1"/>
  <c r="BY407" i="2"/>
  <c r="BY344" i="2"/>
  <c r="DC338" i="2"/>
  <c r="AE349" i="2"/>
  <c r="N22" i="2" s="1"/>
  <c r="BX414" i="2"/>
  <c r="AT408" i="2"/>
  <c r="CM419" i="2"/>
  <c r="BI418" i="2"/>
  <c r="CN402" i="2"/>
  <c r="CN371" i="2"/>
  <c r="DR335" i="2"/>
  <c r="AF170" i="2" s="1"/>
  <c r="DR398" i="2"/>
  <c r="AT411" i="2"/>
  <c r="DR383" i="2"/>
  <c r="AO422" i="2"/>
  <c r="AT377" i="2"/>
  <c r="DH408" i="2"/>
  <c r="DK422" i="2"/>
  <c r="AK422" i="2"/>
  <c r="AE357" i="2"/>
  <c r="N30" i="2" s="1"/>
  <c r="DA408" i="2"/>
  <c r="X345" i="2"/>
  <c r="BX421" i="2"/>
  <c r="AB408" i="2"/>
  <c r="AU400" i="2"/>
  <c r="AB345" i="2"/>
  <c r="AB393" i="2"/>
  <c r="DC387" i="2"/>
  <c r="AU369" i="2"/>
  <c r="DC371" i="2"/>
  <c r="AF343" i="2"/>
  <c r="DC402" i="2"/>
  <c r="AF406" i="2"/>
  <c r="AF397" i="2"/>
  <c r="AU334" i="2"/>
  <c r="AU397" i="2"/>
  <c r="AU382" i="2"/>
  <c r="DI377" i="2"/>
  <c r="DI345" i="2"/>
  <c r="W180" i="2" s="1"/>
  <c r="DR338" i="2"/>
  <c r="AF173" i="2" s="1"/>
  <c r="AF373" i="2"/>
  <c r="AE356" i="2"/>
  <c r="N29" i="2" s="1"/>
  <c r="BJ419" i="2"/>
  <c r="DC370" i="2"/>
  <c r="AD436" i="2"/>
  <c r="M47" i="2" s="1"/>
  <c r="CM416" i="2"/>
  <c r="CL422" i="2"/>
  <c r="AU398" i="2"/>
  <c r="DB419" i="2"/>
  <c r="AU367" i="2"/>
  <c r="AU335" i="2"/>
  <c r="CL408" i="2"/>
  <c r="CL393" i="2"/>
  <c r="CL377" i="2"/>
  <c r="W179" i="2"/>
  <c r="DI422" i="2"/>
  <c r="CM393" i="2"/>
  <c r="AF391" i="2"/>
  <c r="BX419" i="2"/>
  <c r="AF171" i="2"/>
  <c r="DR414" i="2"/>
  <c r="BH422" i="2"/>
  <c r="CB345" i="2"/>
  <c r="DC386" i="2"/>
  <c r="AD430" i="2"/>
  <c r="M41" i="2" s="1"/>
  <c r="AZ377" i="2"/>
  <c r="AZ408" i="2"/>
  <c r="AP422" i="2"/>
  <c r="DQ411" i="2"/>
  <c r="BY366" i="2"/>
  <c r="AF403" i="2"/>
  <c r="DM393" i="2"/>
  <c r="DC381" i="2"/>
  <c r="DL422" i="2"/>
  <c r="AA408" i="2"/>
  <c r="DB408" i="2"/>
  <c r="CN339" i="2"/>
  <c r="CR345" i="2"/>
  <c r="AF336" i="2"/>
  <c r="AF368" i="2"/>
  <c r="AF399" i="2"/>
  <c r="BJ406" i="2"/>
  <c r="DC396" i="2"/>
  <c r="AF384" i="2"/>
  <c r="DR372" i="2"/>
  <c r="DR388" i="2"/>
  <c r="DR403" i="2"/>
  <c r="DC365" i="2"/>
  <c r="AE416" i="2"/>
  <c r="DB418" i="2"/>
  <c r="AF404" i="2"/>
  <c r="AF407" i="2"/>
  <c r="DA422" i="2"/>
  <c r="AF341" i="2"/>
  <c r="DC366" i="2"/>
  <c r="AF376" i="2"/>
  <c r="DR396" i="2"/>
  <c r="DC397" i="2"/>
  <c r="AD429" i="2"/>
  <c r="M40" i="2" s="1"/>
  <c r="AF344" i="2"/>
  <c r="DC334" i="2"/>
  <c r="AU368" i="2"/>
  <c r="CM415" i="2"/>
  <c r="AE174" i="2"/>
  <c r="BY365" i="2"/>
  <c r="DR334" i="2"/>
  <c r="AF169" i="2" s="1"/>
  <c r="BY381" i="2"/>
  <c r="DR397" i="2"/>
  <c r="BM422" i="2"/>
  <c r="DC400" i="2"/>
  <c r="DC385" i="2"/>
  <c r="DC369" i="2"/>
  <c r="CN367" i="2"/>
  <c r="DR366" i="2"/>
  <c r="CN398" i="2"/>
  <c r="DJ422" i="2"/>
  <c r="T164" i="2"/>
  <c r="CN335" i="2"/>
  <c r="DO377" i="2"/>
  <c r="DH377" i="2"/>
  <c r="CN373" i="2"/>
  <c r="DO345" i="2"/>
  <c r="AC180" i="2" s="1"/>
  <c r="DH345" i="2"/>
  <c r="V165" i="2" s="1"/>
  <c r="CN404" i="2"/>
  <c r="DO393" i="2"/>
  <c r="CN341" i="2"/>
  <c r="CK393" i="2"/>
  <c r="CK408" i="2"/>
  <c r="CK377" i="2"/>
  <c r="AE413" i="2"/>
  <c r="AT420" i="2"/>
  <c r="CI408" i="2"/>
  <c r="DB414" i="2"/>
  <c r="DB345" i="2"/>
  <c r="BY334" i="2"/>
  <c r="DK408" i="2"/>
  <c r="DB393" i="2"/>
  <c r="DK393" i="2"/>
  <c r="BY397" i="2"/>
  <c r="DK377" i="2"/>
  <c r="BI420" i="2"/>
  <c r="AD435" i="2"/>
  <c r="M46" i="2" s="1"/>
  <c r="CH422" i="2"/>
  <c r="BI415" i="2"/>
  <c r="AU384" i="2"/>
  <c r="DR365" i="2"/>
  <c r="AF372" i="2"/>
  <c r="DR381" i="2"/>
  <c r="U393" i="2"/>
  <c r="AF340" i="2"/>
  <c r="AD427" i="2"/>
  <c r="M38" i="2" s="1"/>
  <c r="AU399" i="2"/>
  <c r="BY369" i="2"/>
  <c r="U408" i="2"/>
  <c r="BY400" i="2"/>
  <c r="U377" i="2"/>
  <c r="BY337" i="2"/>
  <c r="U437" i="2"/>
  <c r="U453" i="2" s="1"/>
  <c r="CC422" i="2"/>
  <c r="BV422" i="2"/>
  <c r="CB377" i="2"/>
  <c r="DJ345" i="2"/>
  <c r="DJ393" i="2"/>
  <c r="AZ422" i="2"/>
  <c r="AD422" i="2"/>
  <c r="CB408" i="2"/>
  <c r="CM408" i="2"/>
  <c r="U422" i="2"/>
  <c r="CM377" i="2"/>
  <c r="CM422" i="2"/>
  <c r="DJ377" i="2"/>
  <c r="DN408" i="2"/>
  <c r="DN377" i="2"/>
  <c r="BX416" i="2"/>
  <c r="DO422" i="2"/>
  <c r="CM418" i="2"/>
  <c r="DN345" i="2"/>
  <c r="AB165" i="2" s="1"/>
  <c r="V452" i="2"/>
  <c r="BJ375" i="2"/>
  <c r="F47" i="2"/>
  <c r="F49" i="1" s="1"/>
  <c r="F69" i="1" s="1"/>
  <c r="DA377" i="2"/>
  <c r="DA393" i="2"/>
  <c r="BJ343" i="2"/>
  <c r="Y408" i="2"/>
  <c r="CM417" i="2"/>
  <c r="BM408" i="2"/>
  <c r="Y345" i="2"/>
  <c r="Y377" i="2"/>
  <c r="DQ412" i="2"/>
  <c r="CN370" i="2"/>
  <c r="V360" i="2"/>
  <c r="E33" i="2" s="1"/>
  <c r="E31" i="1" s="1"/>
  <c r="AA377" i="2"/>
  <c r="X408" i="2"/>
  <c r="X393" i="2"/>
  <c r="CZ345" i="2"/>
  <c r="AE154" i="2"/>
  <c r="CN338" i="2"/>
  <c r="CZ393" i="2"/>
  <c r="Z422" i="2"/>
  <c r="AA393" i="2"/>
  <c r="DC374" i="2"/>
  <c r="BX415" i="2"/>
  <c r="CG422" i="2"/>
  <c r="AR345" i="2"/>
  <c r="AR377" i="2"/>
  <c r="CZ377" i="2"/>
  <c r="AA422" i="2"/>
  <c r="BE422" i="2"/>
  <c r="CB422" i="2"/>
  <c r="BI412" i="2"/>
  <c r="AZ345" i="2"/>
  <c r="AC437" i="2"/>
  <c r="AC453" i="2" s="1"/>
  <c r="AD431" i="2"/>
  <c r="M42" i="2" s="1"/>
  <c r="CJ377" i="2"/>
  <c r="BD345" i="2"/>
  <c r="AT421" i="2"/>
  <c r="BJ413" i="2"/>
  <c r="AT412" i="2"/>
  <c r="AE179" i="2"/>
  <c r="AC179" i="2"/>
  <c r="CN374" i="2"/>
  <c r="CM421" i="2"/>
  <c r="BY391" i="2"/>
  <c r="BY406" i="2"/>
  <c r="CF422" i="2"/>
  <c r="AS408" i="2"/>
  <c r="CN333" i="2"/>
  <c r="BQ422" i="2"/>
  <c r="AS377" i="2"/>
  <c r="AS345" i="2"/>
  <c r="AD437" i="2"/>
  <c r="M48" i="2" s="1"/>
  <c r="M50" i="1" s="1"/>
  <c r="M70" i="1" s="1"/>
  <c r="AD449" i="2"/>
  <c r="V437" i="2"/>
  <c r="E48" i="2" s="1"/>
  <c r="E50" i="1" s="1"/>
  <c r="E70" i="1" s="1"/>
  <c r="V422" i="2"/>
  <c r="BY343" i="2"/>
  <c r="AJ422" i="2"/>
  <c r="BN377" i="2"/>
  <c r="AD360" i="2"/>
  <c r="M33" i="2" s="1"/>
  <c r="M31" i="1" s="1"/>
  <c r="DC342" i="2"/>
  <c r="CJ408" i="2"/>
  <c r="CJ422" i="2"/>
  <c r="DR391" i="2"/>
  <c r="BY333" i="2"/>
  <c r="J47" i="2"/>
  <c r="J49" i="1" s="1"/>
  <c r="J69" i="1" s="1"/>
  <c r="BN345" i="2"/>
  <c r="AI345" i="2"/>
  <c r="AF396" i="2"/>
  <c r="DC390" i="2"/>
  <c r="CN372" i="2"/>
  <c r="CJ345" i="2"/>
  <c r="AE419" i="2"/>
  <c r="AD432" i="2"/>
  <c r="M43" i="2" s="1"/>
  <c r="CN340" i="2"/>
  <c r="AL422" i="2"/>
  <c r="BU408" i="2"/>
  <c r="BU393" i="2"/>
  <c r="AO377" i="2"/>
  <c r="DR386" i="2"/>
  <c r="DQ417" i="2"/>
  <c r="AF164" i="2"/>
  <c r="DR337" i="2"/>
  <c r="AF157" i="2" s="1"/>
  <c r="BU345" i="2"/>
  <c r="AN377" i="2"/>
  <c r="DR369" i="2"/>
  <c r="AU342" i="2"/>
  <c r="AN408" i="2"/>
  <c r="DR401" i="2"/>
  <c r="BA377" i="2"/>
  <c r="BN408" i="2"/>
  <c r="CZ422" i="2"/>
  <c r="CN403" i="2"/>
  <c r="BG422" i="2"/>
  <c r="AN345" i="2"/>
  <c r="DR400" i="2"/>
  <c r="AU390" i="2"/>
  <c r="AT345" i="2"/>
  <c r="DP408" i="2"/>
  <c r="CI377" i="2"/>
  <c r="BJ371" i="2"/>
  <c r="AU389" i="2"/>
  <c r="DC391" i="2"/>
  <c r="BJ402" i="2"/>
  <c r="DF408" i="2"/>
  <c r="AU387" i="2"/>
  <c r="BY377" i="2"/>
  <c r="BJ387" i="2"/>
  <c r="AF337" i="2"/>
  <c r="V164" i="2"/>
  <c r="DP422" i="2"/>
  <c r="DF393" i="2"/>
  <c r="DF345" i="2"/>
  <c r="T165" i="2" s="1"/>
  <c r="DC375" i="2"/>
  <c r="CN384" i="2"/>
  <c r="CN381" i="2"/>
  <c r="Y422" i="2"/>
  <c r="AF400" i="2"/>
  <c r="BM393" i="2"/>
  <c r="CM412" i="2"/>
  <c r="DP345" i="2"/>
  <c r="AD165" i="2" s="1"/>
  <c r="X179" i="2"/>
  <c r="CN399" i="2"/>
  <c r="DC406" i="2"/>
  <c r="AU373" i="2"/>
  <c r="AU404" i="2"/>
  <c r="AU341" i="2"/>
  <c r="DP377" i="2"/>
  <c r="AF369" i="2"/>
  <c r="BD393" i="2"/>
  <c r="Y452" i="2"/>
  <c r="AU405" i="2"/>
  <c r="BM377" i="2"/>
  <c r="BJ401" i="2"/>
  <c r="CN368" i="2"/>
  <c r="CN396" i="2"/>
  <c r="BY373" i="2"/>
  <c r="BY341" i="2"/>
  <c r="BY404" i="2"/>
  <c r="X437" i="2"/>
  <c r="G48" i="2" s="1"/>
  <c r="G50" i="1" s="1"/>
  <c r="BD408" i="2"/>
  <c r="BJ374" i="2"/>
  <c r="AC450" i="2"/>
  <c r="DR343" i="2"/>
  <c r="DR375" i="2"/>
  <c r="DR406" i="2"/>
  <c r="BY389" i="2"/>
  <c r="AD428" i="2"/>
  <c r="DM422" i="2"/>
  <c r="CN412" i="2"/>
  <c r="DQ422" i="2"/>
  <c r="BB422" i="2"/>
  <c r="AR422" i="2"/>
  <c r="BD422" i="2"/>
  <c r="BF422" i="2"/>
  <c r="T345" i="2"/>
  <c r="AU340" i="2"/>
  <c r="BJ390" i="2"/>
  <c r="T408" i="2"/>
  <c r="BY408" i="2"/>
  <c r="AX377" i="2"/>
  <c r="AU403" i="2"/>
  <c r="AO393" i="2"/>
  <c r="CI393" i="2"/>
  <c r="CG393" i="2"/>
  <c r="BJ405" i="2"/>
  <c r="T377" i="2"/>
  <c r="AX345" i="2"/>
  <c r="AX393" i="2"/>
  <c r="AE408" i="2"/>
  <c r="BA408" i="2"/>
  <c r="AO408" i="2"/>
  <c r="BY345" i="2"/>
  <c r="BJ370" i="2"/>
  <c r="BJ386" i="2"/>
  <c r="BH408" i="2"/>
  <c r="CN405" i="2"/>
  <c r="AU372" i="2"/>
  <c r="BA345" i="2"/>
  <c r="AC360" i="2"/>
  <c r="L33" i="2" s="1"/>
  <c r="L31" i="1" s="1"/>
  <c r="BH345" i="2"/>
  <c r="BH393" i="2"/>
  <c r="CN342" i="2"/>
  <c r="L39" i="2"/>
  <c r="AC444" i="2"/>
  <c r="BJ393" i="2"/>
  <c r="AA360" i="2"/>
  <c r="J33" i="2" s="1"/>
  <c r="J31" i="1" s="1"/>
  <c r="BC377" i="2"/>
  <c r="BJ345" i="2"/>
  <c r="AD434" i="2"/>
  <c r="M45" i="2" s="1"/>
  <c r="CK422" i="2"/>
  <c r="BR345" i="2"/>
  <c r="AU371" i="2"/>
  <c r="AU339" i="2"/>
  <c r="DC388" i="2"/>
  <c r="AP408" i="2"/>
  <c r="CI422" i="2"/>
  <c r="AP377" i="2"/>
  <c r="BJ408" i="2"/>
  <c r="DF422" i="2"/>
  <c r="DH422" i="2"/>
  <c r="AS422" i="2"/>
  <c r="CQ422" i="2"/>
  <c r="BI421" i="2"/>
  <c r="DB412" i="2"/>
  <c r="DG393" i="2"/>
  <c r="AP345" i="2"/>
  <c r="BA422" i="2"/>
  <c r="DG345" i="2"/>
  <c r="U165" i="2" s="1"/>
  <c r="DG377" i="2"/>
  <c r="DG408" i="2"/>
  <c r="DB421" i="2"/>
  <c r="DC373" i="2"/>
  <c r="L43" i="2"/>
  <c r="AC448" i="2"/>
  <c r="DL345" i="2"/>
  <c r="Z180" i="2" s="1"/>
  <c r="DL408" i="2"/>
  <c r="DL377" i="2"/>
  <c r="CN369" i="2"/>
  <c r="DC404" i="2"/>
  <c r="DC345" i="2"/>
  <c r="DC377" i="2"/>
  <c r="DC408" i="2"/>
  <c r="DC335" i="2"/>
  <c r="DC398" i="2"/>
  <c r="DC367" i="2"/>
  <c r="CQ345" i="2"/>
  <c r="CQ377" i="2"/>
  <c r="CQ408" i="2"/>
  <c r="CN400" i="2"/>
  <c r="DC341" i="2"/>
  <c r="CN345" i="2"/>
  <c r="CN408" i="2"/>
  <c r="CN377" i="2"/>
  <c r="DC383" i="2"/>
  <c r="CG345" i="2"/>
  <c r="CG377" i="2"/>
  <c r="CG408" i="2"/>
  <c r="CN337" i="2"/>
  <c r="CN393" i="2"/>
  <c r="CN391" i="2"/>
  <c r="DC340" i="2"/>
  <c r="DC372" i="2"/>
  <c r="DC403" i="2"/>
  <c r="DL393" i="2"/>
  <c r="CH345" i="2"/>
  <c r="CH377" i="2"/>
  <c r="CH408" i="2"/>
  <c r="CN343" i="2"/>
  <c r="CN406" i="2"/>
  <c r="CN375" i="2"/>
  <c r="AF381" i="2"/>
  <c r="AF365" i="2"/>
  <c r="DQ421" i="2"/>
  <c r="BJ381" i="2"/>
  <c r="X452" i="2"/>
  <c r="AK377" i="2"/>
  <c r="Z377" i="2"/>
  <c r="BI408" i="2"/>
  <c r="V408" i="2"/>
  <c r="AC443" i="2"/>
  <c r="BC422" i="2"/>
  <c r="AK345" i="2"/>
  <c r="AE393" i="2"/>
  <c r="Z345" i="2"/>
  <c r="V377" i="2"/>
  <c r="AI393" i="2"/>
  <c r="AK408" i="2"/>
  <c r="Z408" i="2"/>
  <c r="AC422" i="2"/>
  <c r="V345" i="2"/>
  <c r="AE359" i="2"/>
  <c r="AE178" i="2"/>
  <c r="AE163" i="2"/>
  <c r="U360" i="2"/>
  <c r="D33" i="2" s="1"/>
  <c r="D31" i="1" s="1"/>
  <c r="AE377" i="2"/>
  <c r="M35" i="2"/>
  <c r="AI377" i="2"/>
  <c r="AB452" i="2"/>
  <c r="AY422" i="2"/>
  <c r="AC449" i="2"/>
  <c r="BR377" i="2"/>
  <c r="BR408" i="2"/>
  <c r="AT415" i="2"/>
  <c r="BI417" i="2"/>
  <c r="BY387" i="2"/>
  <c r="BX417" i="2"/>
  <c r="T437" i="2"/>
  <c r="C48" i="2" s="1"/>
  <c r="AM422" i="2"/>
  <c r="CE422" i="2"/>
  <c r="AR73" i="1"/>
  <c r="AT57" i="1" s="1"/>
  <c r="AO56" i="1" s="1"/>
  <c r="T422" i="2"/>
  <c r="BR422" i="2"/>
  <c r="BI345" i="2"/>
  <c r="BI416" i="2"/>
  <c r="BI377" i="2"/>
  <c r="BJ385" i="2"/>
  <c r="AB422" i="2"/>
  <c r="AQ408" i="2"/>
  <c r="BG393" i="2"/>
  <c r="AL408" i="2"/>
  <c r="AC451" i="2"/>
  <c r="AL377" i="2"/>
  <c r="AF390" i="2"/>
  <c r="AU381" i="2"/>
  <c r="U452" i="2"/>
  <c r="AC408" i="2"/>
  <c r="Y437" i="2"/>
  <c r="H48" i="2" s="1"/>
  <c r="H50" i="1" s="1"/>
  <c r="BV408" i="2"/>
  <c r="BP393" i="2"/>
  <c r="AC377" i="2"/>
  <c r="BN422" i="2"/>
  <c r="BV345" i="2"/>
  <c r="AC345" i="2"/>
  <c r="AQ345" i="2"/>
  <c r="BV377" i="2"/>
  <c r="AL345" i="2"/>
  <c r="AE415" i="2"/>
  <c r="AX422" i="2"/>
  <c r="AE422" i="2"/>
  <c r="BI422" i="2"/>
  <c r="AN422" i="2"/>
  <c r="BY371" i="2"/>
  <c r="AE355" i="2"/>
  <c r="N28" i="2" s="1"/>
  <c r="G32" i="2"/>
  <c r="G30" i="1" s="1"/>
  <c r="BY402" i="2"/>
  <c r="AE412" i="2"/>
  <c r="DQ416" i="2"/>
  <c r="Z437" i="2"/>
  <c r="I48" i="2" s="1"/>
  <c r="I50" i="1" s="1"/>
  <c r="AD345" i="2"/>
  <c r="M29" i="2"/>
  <c r="W393" i="2"/>
  <c r="AI422" i="2"/>
  <c r="CD393" i="2"/>
  <c r="BO422" i="2"/>
  <c r="Y360" i="2"/>
  <c r="H33" i="2" s="1"/>
  <c r="H31" i="1" s="1"/>
  <c r="AD408" i="2"/>
  <c r="BE377" i="2"/>
  <c r="X360" i="2"/>
  <c r="G33" i="2" s="1"/>
  <c r="G31" i="1" s="1"/>
  <c r="AB360" i="2"/>
  <c r="K33" i="2" s="1"/>
  <c r="K31" i="1" s="1"/>
  <c r="AE354" i="2"/>
  <c r="N27" i="2" s="1"/>
  <c r="EP380" i="2"/>
  <c r="EP395" i="2" s="1"/>
  <c r="EP410" i="2" s="1"/>
  <c r="EA395" i="2"/>
  <c r="EA410" i="2" s="1"/>
  <c r="BJ333" i="2"/>
  <c r="BJ396" i="2"/>
  <c r="BJ365" i="2"/>
  <c r="BJ337" i="2"/>
  <c r="BJ400" i="2"/>
  <c r="BJ369" i="2"/>
  <c r="AF386" i="2"/>
  <c r="X422" i="2"/>
  <c r="AF175" i="2"/>
  <c r="AF160" i="2"/>
  <c r="BJ340" i="2"/>
  <c r="BJ403" i="2"/>
  <c r="BJ372" i="2"/>
  <c r="BW377" i="2"/>
  <c r="BW408" i="2"/>
  <c r="BW345" i="2"/>
  <c r="AU421" i="2"/>
  <c r="BE408" i="2"/>
  <c r="AB164" i="2"/>
  <c r="AB179" i="2"/>
  <c r="AF387" i="2"/>
  <c r="BL393" i="2"/>
  <c r="CA393" i="2" s="1"/>
  <c r="CP393" i="2" s="1"/>
  <c r="AW408" i="2"/>
  <c r="BF345" i="2"/>
  <c r="BF377" i="2"/>
  <c r="BF408" i="2"/>
  <c r="DR339" i="2"/>
  <c r="DR402" i="2"/>
  <c r="DR371" i="2"/>
  <c r="DQ345" i="2"/>
  <c r="BO377" i="2"/>
  <c r="BY405" i="2"/>
  <c r="P29" i="1"/>
  <c r="BT408" i="2"/>
  <c r="CC377" i="2"/>
  <c r="CC345" i="2"/>
  <c r="CC408" i="2"/>
  <c r="DT390" i="2"/>
  <c r="BB345" i="2"/>
  <c r="BB408" i="2"/>
  <c r="BB377" i="2"/>
  <c r="K51" i="2"/>
  <c r="BL407" i="2"/>
  <c r="BL422" i="2" s="1"/>
  <c r="AW422" i="2"/>
  <c r="DR377" i="2"/>
  <c r="BO345" i="2"/>
  <c r="BY374" i="2"/>
  <c r="K32" i="2"/>
  <c r="K30" i="1" s="1"/>
  <c r="AQ377" i="2"/>
  <c r="DN380" i="2"/>
  <c r="BT345" i="2"/>
  <c r="AU393" i="2"/>
  <c r="BS393" i="2"/>
  <c r="BS345" i="2"/>
  <c r="BS408" i="2"/>
  <c r="BS377" i="2"/>
  <c r="BG377" i="2"/>
  <c r="BG408" i="2"/>
  <c r="BG345" i="2"/>
  <c r="AD377" i="2"/>
  <c r="AT417" i="2"/>
  <c r="DR342" i="2"/>
  <c r="DR405" i="2"/>
  <c r="DR374" i="2"/>
  <c r="BX380" i="2"/>
  <c r="CM380" i="2" s="1"/>
  <c r="BI395" i="2"/>
  <c r="BI410" i="2" s="1"/>
  <c r="BX393" i="2"/>
  <c r="BX377" i="2"/>
  <c r="BX408" i="2"/>
  <c r="BX345" i="2"/>
  <c r="CC393" i="2"/>
  <c r="EI389" i="2"/>
  <c r="EI404" i="2" s="1"/>
  <c r="EI419" i="2" s="1"/>
  <c r="DT404" i="2"/>
  <c r="DT419" i="2" s="1"/>
  <c r="BB393" i="2"/>
  <c r="CA407" i="2"/>
  <c r="CA422" i="2" s="1"/>
  <c r="T360" i="2"/>
  <c r="DN422" i="2"/>
  <c r="DR408" i="2"/>
  <c r="CE377" i="2"/>
  <c r="C30" i="1"/>
  <c r="I47" i="2"/>
  <c r="I49" i="1" s="1"/>
  <c r="I69" i="1" s="1"/>
  <c r="Z452" i="2"/>
  <c r="BT377" i="2"/>
  <c r="AU345" i="2"/>
  <c r="AU377" i="2"/>
  <c r="AU408" i="2"/>
  <c r="Z179" i="2"/>
  <c r="Z164" i="2"/>
  <c r="AR53" i="1"/>
  <c r="AT37" i="1" s="1"/>
  <c r="AT40" i="1"/>
  <c r="U179" i="2"/>
  <c r="U164" i="2"/>
  <c r="DR345" i="2"/>
  <c r="W437" i="2"/>
  <c r="CE408" i="2"/>
  <c r="AE350" i="2"/>
  <c r="H32" i="2"/>
  <c r="H30" i="1" s="1"/>
  <c r="AF342" i="2"/>
  <c r="AF405" i="2"/>
  <c r="AF374" i="2"/>
  <c r="AE158" i="2"/>
  <c r="AE173" i="2"/>
  <c r="BY338" i="2"/>
  <c r="BY401" i="2"/>
  <c r="BY370" i="2"/>
  <c r="AT416" i="2"/>
  <c r="AU333" i="2"/>
  <c r="AU365" i="2"/>
  <c r="AU396" i="2"/>
  <c r="BP345" i="2"/>
  <c r="BP408" i="2"/>
  <c r="BP377" i="2"/>
  <c r="BQ377" i="2"/>
  <c r="CE345" i="2"/>
  <c r="L35" i="2"/>
  <c r="C48" i="1"/>
  <c r="C47" i="2"/>
  <c r="T452" i="2"/>
  <c r="BT422" i="2"/>
  <c r="BJ380" i="2"/>
  <c r="BY364" i="2"/>
  <c r="L42" i="2"/>
  <c r="EB380" i="2"/>
  <c r="DM395" i="2"/>
  <c r="DM410" i="2" s="1"/>
  <c r="BQ408" i="2"/>
  <c r="AJ345" i="2"/>
  <c r="AJ377" i="2"/>
  <c r="AJ408" i="2"/>
  <c r="AB437" i="2"/>
  <c r="AB453" i="2" s="1"/>
  <c r="BJ388" i="2"/>
  <c r="BY386" i="2"/>
  <c r="W408" i="2"/>
  <c r="W377" i="2"/>
  <c r="W345" i="2"/>
  <c r="AE360" i="2"/>
  <c r="Y165" i="2"/>
  <c r="Y180" i="2"/>
  <c r="BY340" i="2"/>
  <c r="BY372" i="2"/>
  <c r="BY403" i="2"/>
  <c r="CD377" i="2"/>
  <c r="CD408" i="2"/>
  <c r="CD345" i="2"/>
  <c r="BU422" i="2"/>
  <c r="AE353" i="2"/>
  <c r="I32" i="2"/>
  <c r="I30" i="1" s="1"/>
  <c r="BW395" i="2"/>
  <c r="BW410" i="2" s="1"/>
  <c r="AY393" i="2"/>
  <c r="CF377" i="2"/>
  <c r="CF345" i="2"/>
  <c r="CF408" i="2"/>
  <c r="BW393" i="2"/>
  <c r="BE345" i="2"/>
  <c r="L47" i="2"/>
  <c r="L49" i="1" s="1"/>
  <c r="L69" i="1" s="1"/>
  <c r="AC452" i="2"/>
  <c r="BQ345" i="2"/>
  <c r="AF345" i="2"/>
  <c r="AF377" i="2"/>
  <c r="AF408" i="2"/>
  <c r="AT422" i="2"/>
  <c r="DQ377" i="2"/>
  <c r="AA437" i="2"/>
  <c r="AF338" i="2"/>
  <c r="AF401" i="2"/>
  <c r="AF370" i="2"/>
  <c r="I68" i="1"/>
  <c r="AQ422" i="2"/>
  <c r="AM377" i="2"/>
  <c r="AM408" i="2"/>
  <c r="AM345" i="2"/>
  <c r="AU338" i="2"/>
  <c r="AU370" i="2"/>
  <c r="AU401" i="2"/>
  <c r="AY377" i="2"/>
  <c r="AY408" i="2"/>
  <c r="AY345" i="2"/>
  <c r="W360" i="2"/>
  <c r="AF339" i="2"/>
  <c r="AF402" i="2"/>
  <c r="AF371" i="2"/>
  <c r="AF153" i="2"/>
  <c r="AF168" i="2"/>
  <c r="W422" i="2"/>
  <c r="AU422" i="2"/>
  <c r="DQ408" i="2"/>
  <c r="BO408" i="2"/>
  <c r="BY342" i="2"/>
  <c r="Z360" i="2"/>
  <c r="M12" i="9"/>
  <c r="M13" i="9" s="1"/>
  <c r="R5" i="9"/>
  <c r="R40" i="1"/>
  <c r="AV19" i="1"/>
  <c r="P34" i="1"/>
  <c r="P67" i="1"/>
  <c r="R67" i="1" s="1"/>
  <c r="R60" i="1"/>
  <c r="CM395" i="2" l="1"/>
  <c r="CM410" i="2" s="1"/>
  <c r="DB380" i="2"/>
  <c r="DB395" i="2" s="1"/>
  <c r="DB410" i="2" s="1"/>
  <c r="DE393" i="2"/>
  <c r="DE408" i="2" s="1"/>
  <c r="DE423" i="2" s="1"/>
  <c r="CP408" i="2"/>
  <c r="CP423" i="2" s="1"/>
  <c r="BU317" i="2"/>
  <c r="CY302" i="2"/>
  <c r="CN364" i="2"/>
  <c r="DC364" i="2" s="1"/>
  <c r="DR364" i="2" s="1"/>
  <c r="EG364" i="2" s="1"/>
  <c r="EV364" i="2" s="1"/>
  <c r="BT332" i="2"/>
  <c r="CX332" i="2" s="1"/>
  <c r="CX317" i="2"/>
  <c r="DC422" i="2"/>
  <c r="BY414" i="2"/>
  <c r="DR422" i="2"/>
  <c r="BJ412" i="2"/>
  <c r="DR419" i="2"/>
  <c r="AF352" i="2"/>
  <c r="AG352" i="2" s="1"/>
  <c r="Q352" i="2" s="1"/>
  <c r="P352" i="2" s="1"/>
  <c r="BC423" i="2"/>
  <c r="BC424" i="2" s="1"/>
  <c r="DC414" i="2"/>
  <c r="BJ422" i="2"/>
  <c r="BJ414" i="2"/>
  <c r="AF176" i="2"/>
  <c r="BY413" i="2"/>
  <c r="AD452" i="2"/>
  <c r="AE429" i="2"/>
  <c r="N40" i="2" s="1"/>
  <c r="AE427" i="2"/>
  <c r="N38" i="2" s="1"/>
  <c r="AF413" i="2"/>
  <c r="AF412" i="2"/>
  <c r="AU415" i="2"/>
  <c r="CN422" i="2"/>
  <c r="BY422" i="2"/>
  <c r="AA165" i="2"/>
  <c r="BY412" i="2"/>
  <c r="DI423" i="2"/>
  <c r="DI424" i="2" s="1"/>
  <c r="AF158" i="2"/>
  <c r="DM423" i="2"/>
  <c r="DM424" i="2" s="1"/>
  <c r="CN417" i="2"/>
  <c r="CN416" i="2"/>
  <c r="AR423" i="2"/>
  <c r="AR424" i="2" s="1"/>
  <c r="AF360" i="2"/>
  <c r="O33" i="2" s="1"/>
  <c r="AF155" i="2"/>
  <c r="DF423" i="2"/>
  <c r="DF424" i="2" s="1"/>
  <c r="AE430" i="2"/>
  <c r="N41" i="2" s="1"/>
  <c r="AE434" i="2"/>
  <c r="N45" i="2" s="1"/>
  <c r="AF418" i="2"/>
  <c r="W165" i="2"/>
  <c r="AT423" i="2"/>
  <c r="AT424" i="2" s="1"/>
  <c r="DH423" i="2"/>
  <c r="DH424" i="2" s="1"/>
  <c r="AD445" i="2"/>
  <c r="DC416" i="2"/>
  <c r="DR413" i="2"/>
  <c r="AU412" i="2"/>
  <c r="AB423" i="2"/>
  <c r="AB424" i="2" s="1"/>
  <c r="AF421" i="2"/>
  <c r="DR418" i="2"/>
  <c r="DC417" i="2"/>
  <c r="AU413" i="2"/>
  <c r="AD451" i="2"/>
  <c r="AF422" i="2"/>
  <c r="AD446" i="2"/>
  <c r="AF419" i="2"/>
  <c r="AE435" i="2"/>
  <c r="N46" i="2" s="1"/>
  <c r="U180" i="2"/>
  <c r="CL423" i="2"/>
  <c r="CL424" i="2" s="1"/>
  <c r="DB423" i="2"/>
  <c r="DB424" i="2" s="1"/>
  <c r="V180" i="2"/>
  <c r="AD448" i="2"/>
  <c r="CB423" i="2"/>
  <c r="CB424" i="2" s="1"/>
  <c r="BN423" i="2"/>
  <c r="BN424" i="2" s="1"/>
  <c r="AB180" i="2"/>
  <c r="DO423" i="2"/>
  <c r="DO424" i="2" s="1"/>
  <c r="CN413" i="2"/>
  <c r="BY411" i="2"/>
  <c r="AZ423" i="2"/>
  <c r="AZ424" i="2" s="1"/>
  <c r="BY415" i="2"/>
  <c r="L48" i="2"/>
  <c r="L50" i="1" s="1"/>
  <c r="L70" i="1" s="1"/>
  <c r="CK423" i="2"/>
  <c r="CK424" i="2" s="1"/>
  <c r="DC412" i="2"/>
  <c r="D48" i="2"/>
  <c r="D50" i="1" s="1"/>
  <c r="D70" i="1" s="1"/>
  <c r="DC411" i="2"/>
  <c r="AF414" i="2"/>
  <c r="AD438" i="2"/>
  <c r="M49" i="2" s="1"/>
  <c r="M51" i="1" s="1"/>
  <c r="M71" i="1" s="1"/>
  <c r="DR412" i="2"/>
  <c r="AA423" i="2"/>
  <c r="AA424" i="2" s="1"/>
  <c r="CN419" i="2"/>
  <c r="AE436" i="2"/>
  <c r="AE452" i="2" s="1"/>
  <c r="X423" i="2"/>
  <c r="X424" i="2" s="1"/>
  <c r="BJ421" i="2"/>
  <c r="G70" i="1"/>
  <c r="AF154" i="2"/>
  <c r="CZ423" i="2"/>
  <c r="CZ424" i="2" s="1"/>
  <c r="AC165" i="2"/>
  <c r="AF350" i="2"/>
  <c r="AG350" i="2" s="1"/>
  <c r="Q350" i="2" s="1"/>
  <c r="P350" i="2" s="1"/>
  <c r="U423" i="2"/>
  <c r="U424" i="2" s="1"/>
  <c r="DR411" i="2"/>
  <c r="DC415" i="2"/>
  <c r="AD447" i="2"/>
  <c r="AF351" i="2"/>
  <c r="O24" i="2" s="1"/>
  <c r="P24" i="2" s="1"/>
  <c r="R24" i="2" s="1"/>
  <c r="V453" i="2"/>
  <c r="DA423" i="2"/>
  <c r="DA424" i="2" s="1"/>
  <c r="AS423" i="2"/>
  <c r="AS424" i="2" s="1"/>
  <c r="DN423" i="2"/>
  <c r="DN424" i="2" s="1"/>
  <c r="DJ423" i="2"/>
  <c r="DJ424" i="2" s="1"/>
  <c r="DK423" i="2"/>
  <c r="DK424" i="2" s="1"/>
  <c r="AD450" i="2"/>
  <c r="CM423" i="2"/>
  <c r="CM424" i="2" s="1"/>
  <c r="BA423" i="2"/>
  <c r="BA424" i="2" s="1"/>
  <c r="AU414" i="2"/>
  <c r="DC420" i="2"/>
  <c r="AD443" i="2"/>
  <c r="AD453" i="2"/>
  <c r="DR416" i="2"/>
  <c r="V438" i="2"/>
  <c r="E49" i="2" s="1"/>
  <c r="E51" i="1" s="1"/>
  <c r="E71" i="1" s="1"/>
  <c r="CN418" i="2"/>
  <c r="Y423" i="2"/>
  <c r="Y424" i="2" s="1"/>
  <c r="CI423" i="2"/>
  <c r="CI424" i="2" s="1"/>
  <c r="Z438" i="2"/>
  <c r="I49" i="2" s="1"/>
  <c r="I51" i="1" s="1"/>
  <c r="CN420" i="2"/>
  <c r="BH423" i="2"/>
  <c r="BH424" i="2" s="1"/>
  <c r="AU418" i="2"/>
  <c r="AU420" i="2"/>
  <c r="BU423" i="2"/>
  <c r="BU424" i="2" s="1"/>
  <c r="CJ423" i="2"/>
  <c r="CJ424" i="2" s="1"/>
  <c r="Y361" i="2"/>
  <c r="Y362" i="2" s="1"/>
  <c r="CN414" i="2"/>
  <c r="AX423" i="2"/>
  <c r="AX424" i="2" s="1"/>
  <c r="AF415" i="2"/>
  <c r="T423" i="2"/>
  <c r="T424" i="2" s="1"/>
  <c r="AF172" i="2"/>
  <c r="AF411" i="2"/>
  <c r="DP423" i="2"/>
  <c r="DP424" i="2" s="1"/>
  <c r="BY421" i="2"/>
  <c r="BM423" i="2"/>
  <c r="BM424" i="2" s="1"/>
  <c r="DR415" i="2"/>
  <c r="BJ423" i="2"/>
  <c r="DC421" i="2"/>
  <c r="CN411" i="2"/>
  <c r="BJ417" i="2"/>
  <c r="AN423" i="2"/>
  <c r="AN424" i="2" s="1"/>
  <c r="AB361" i="2"/>
  <c r="K34" i="2" s="1"/>
  <c r="K32" i="1" s="1"/>
  <c r="BJ420" i="2"/>
  <c r="BD423" i="2"/>
  <c r="BD424" i="2" s="1"/>
  <c r="BY423" i="2"/>
  <c r="AU417" i="2"/>
  <c r="AF359" i="2"/>
  <c r="O32" i="2" s="1"/>
  <c r="BY419" i="2"/>
  <c r="DR421" i="2"/>
  <c r="AE433" i="2"/>
  <c r="AE449" i="2" s="1"/>
  <c r="AD180" i="2"/>
  <c r="T180" i="2"/>
  <c r="Z165" i="2"/>
  <c r="AA438" i="2"/>
  <c r="J49" i="2" s="1"/>
  <c r="J51" i="1" s="1"/>
  <c r="J71" i="1" s="1"/>
  <c r="AU419" i="2"/>
  <c r="V423" i="2"/>
  <c r="V424" i="2" s="1"/>
  <c r="AC438" i="2"/>
  <c r="L49" i="2" s="1"/>
  <c r="L51" i="1" s="1"/>
  <c r="L71" i="1" s="1"/>
  <c r="AF357" i="2"/>
  <c r="O30" i="2" s="1"/>
  <c r="P30" i="2" s="1"/>
  <c r="R30" i="2" s="1"/>
  <c r="AF178" i="2"/>
  <c r="AF163" i="2"/>
  <c r="X453" i="2"/>
  <c r="AE437" i="2"/>
  <c r="N48" i="2" s="1"/>
  <c r="AI423" i="2"/>
  <c r="AI424" i="2" s="1"/>
  <c r="M39" i="2"/>
  <c r="M51" i="2" s="1"/>
  <c r="AD444" i="2"/>
  <c r="BJ416" i="2"/>
  <c r="AO423" i="2"/>
  <c r="AO424" i="2" s="1"/>
  <c r="T361" i="2"/>
  <c r="C34" i="2" s="1"/>
  <c r="C32" i="1" s="1"/>
  <c r="AP423" i="2"/>
  <c r="AP424" i="2" s="1"/>
  <c r="DG423" i="2"/>
  <c r="DG424" i="2" s="1"/>
  <c r="DC418" i="2"/>
  <c r="BF423" i="2"/>
  <c r="BF424" i="2" s="1"/>
  <c r="AK423" i="2"/>
  <c r="AK424" i="2" s="1"/>
  <c r="CH423" i="2"/>
  <c r="CH424" i="2" s="1"/>
  <c r="CQ423" i="2"/>
  <c r="CQ424" i="2" s="1"/>
  <c r="CG423" i="2"/>
  <c r="CG424" i="2" s="1"/>
  <c r="DC419" i="2"/>
  <c r="DL423" i="2"/>
  <c r="DL424" i="2" s="1"/>
  <c r="CN415" i="2"/>
  <c r="DC423" i="2"/>
  <c r="T438" i="2"/>
  <c r="C49" i="2" s="1"/>
  <c r="DC413" i="2"/>
  <c r="L51" i="2"/>
  <c r="Z423" i="2"/>
  <c r="Z424" i="2" s="1"/>
  <c r="AF353" i="2"/>
  <c r="AG353" i="2" s="1"/>
  <c r="Q353" i="2" s="1"/>
  <c r="P353" i="2" s="1"/>
  <c r="CN421" i="2"/>
  <c r="CN423" i="2"/>
  <c r="AE423" i="2"/>
  <c r="AE424" i="2" s="1"/>
  <c r="AD423" i="2"/>
  <c r="AD424" i="2" s="1"/>
  <c r="AQ423" i="2"/>
  <c r="AQ424" i="2" s="1"/>
  <c r="AT58" i="1"/>
  <c r="AQ56" i="1" s="1"/>
  <c r="AO57" i="1" s="1"/>
  <c r="BR423" i="2"/>
  <c r="BR424" i="2" s="1"/>
  <c r="AF420" i="2"/>
  <c r="Y438" i="2"/>
  <c r="H49" i="2" s="1"/>
  <c r="H51" i="1" s="1"/>
  <c r="H71" i="1" s="1"/>
  <c r="BI423" i="2"/>
  <c r="BI424" i="2" s="1"/>
  <c r="BV423" i="2"/>
  <c r="BV424" i="2" s="1"/>
  <c r="AC423" i="2"/>
  <c r="AC424" i="2" s="1"/>
  <c r="U438" i="2"/>
  <c r="D49" i="2" s="1"/>
  <c r="D51" i="1" s="1"/>
  <c r="D71" i="1" s="1"/>
  <c r="BQ423" i="2"/>
  <c r="BQ424" i="2" s="1"/>
  <c r="N32" i="2"/>
  <c r="AE438" i="2"/>
  <c r="N49" i="2" s="1"/>
  <c r="N51" i="1" s="1"/>
  <c r="AA361" i="2"/>
  <c r="AA362" i="2" s="1"/>
  <c r="T453" i="2"/>
  <c r="AF356" i="2"/>
  <c r="AG356" i="2" s="1"/>
  <c r="Q356" i="2" s="1"/>
  <c r="P356" i="2" s="1"/>
  <c r="BB423" i="2"/>
  <c r="BB424" i="2" s="1"/>
  <c r="Z453" i="2"/>
  <c r="V361" i="2"/>
  <c r="E34" i="2" s="1"/>
  <c r="E32" i="1" s="1"/>
  <c r="E33" i="1" s="1"/>
  <c r="BJ411" i="2"/>
  <c r="DR420" i="2"/>
  <c r="AF361" i="2"/>
  <c r="O34" i="2" s="1"/>
  <c r="O32" i="1" s="1"/>
  <c r="AE428" i="2"/>
  <c r="N39" i="2" s="1"/>
  <c r="BE423" i="2"/>
  <c r="BE424" i="2" s="1"/>
  <c r="AF349" i="2"/>
  <c r="AG349" i="2" s="1"/>
  <c r="Q349" i="2" s="1"/>
  <c r="BJ415" i="2"/>
  <c r="W423" i="2"/>
  <c r="W424" i="2" s="1"/>
  <c r="BO423" i="2"/>
  <c r="BO424" i="2" s="1"/>
  <c r="Z361" i="2"/>
  <c r="I34" i="2" s="1"/>
  <c r="I32" i="1" s="1"/>
  <c r="AF416" i="2"/>
  <c r="BT423" i="2"/>
  <c r="BT424" i="2" s="1"/>
  <c r="DQ423" i="2"/>
  <c r="DQ424" i="2" s="1"/>
  <c r="BG423" i="2"/>
  <c r="BG424" i="2" s="1"/>
  <c r="AE361" i="2"/>
  <c r="N34" i="2" s="1"/>
  <c r="N32" i="1" s="1"/>
  <c r="AJ423" i="2"/>
  <c r="AJ424" i="2" s="1"/>
  <c r="Y453" i="2"/>
  <c r="BY417" i="2"/>
  <c r="AF358" i="2"/>
  <c r="O31" i="2" s="1"/>
  <c r="P31" i="2" s="1"/>
  <c r="R31" i="2" s="1"/>
  <c r="AL423" i="2"/>
  <c r="AL424" i="2" s="1"/>
  <c r="AM423" i="2"/>
  <c r="AM424" i="2" s="1"/>
  <c r="AU423" i="2"/>
  <c r="AD361" i="2"/>
  <c r="M34" i="2" s="1"/>
  <c r="M32" i="1" s="1"/>
  <c r="AC361" i="2"/>
  <c r="L34" i="2" s="1"/>
  <c r="L32" i="1" s="1"/>
  <c r="L33" i="1" s="1"/>
  <c r="BP423" i="2"/>
  <c r="BP424" i="2" s="1"/>
  <c r="DR417" i="2"/>
  <c r="AF417" i="2"/>
  <c r="CD423" i="2"/>
  <c r="CD424" i="2" s="1"/>
  <c r="AY423" i="2"/>
  <c r="AY424" i="2" s="1"/>
  <c r="CC423" i="2"/>
  <c r="CC424" i="2" s="1"/>
  <c r="AE432" i="2"/>
  <c r="N43" i="2" s="1"/>
  <c r="X361" i="2"/>
  <c r="G34" i="2" s="1"/>
  <c r="G32" i="1" s="1"/>
  <c r="AF423" i="2"/>
  <c r="CF423" i="2"/>
  <c r="CF424" i="2" s="1"/>
  <c r="BY418" i="2"/>
  <c r="AU411" i="2"/>
  <c r="AF355" i="2"/>
  <c r="O28" i="2" s="1"/>
  <c r="P28" i="2" s="1"/>
  <c r="R28" i="2" s="1"/>
  <c r="I70" i="1"/>
  <c r="N23" i="2"/>
  <c r="BY420" i="2"/>
  <c r="W438" i="2"/>
  <c r="F49" i="2" s="1"/>
  <c r="F51" i="1" s="1"/>
  <c r="N26" i="2"/>
  <c r="EB395" i="2"/>
  <c r="EB410" i="2" s="1"/>
  <c r="EQ380" i="2"/>
  <c r="EQ395" i="2" s="1"/>
  <c r="EQ410" i="2" s="1"/>
  <c r="C49" i="1"/>
  <c r="P30" i="1"/>
  <c r="R30" i="1" s="1"/>
  <c r="BW423" i="2"/>
  <c r="BW424" i="2" s="1"/>
  <c r="I33" i="2"/>
  <c r="I31" i="1" s="1"/>
  <c r="AF354" i="2"/>
  <c r="N33" i="2"/>
  <c r="N31" i="1" s="1"/>
  <c r="BY416" i="2"/>
  <c r="F48" i="2"/>
  <c r="F50" i="1" s="1"/>
  <c r="W453" i="2"/>
  <c r="CE423" i="2"/>
  <c r="CE424" i="2" s="1"/>
  <c r="BX395" i="2"/>
  <c r="BX410" i="2" s="1"/>
  <c r="EI390" i="2"/>
  <c r="EI405" i="2" s="1"/>
  <c r="EI420" i="2" s="1"/>
  <c r="DT405" i="2"/>
  <c r="DT420" i="2" s="1"/>
  <c r="AF174" i="2"/>
  <c r="AF159" i="2"/>
  <c r="AW423" i="2"/>
  <c r="BL408" i="2"/>
  <c r="BL423" i="2" s="1"/>
  <c r="X438" i="2"/>
  <c r="AU416" i="2"/>
  <c r="J48" i="2"/>
  <c r="J50" i="1" s="1"/>
  <c r="AA453" i="2"/>
  <c r="AT38" i="1"/>
  <c r="AQ36" i="1" s="1"/>
  <c r="AO36" i="1"/>
  <c r="DR423" i="2"/>
  <c r="R29" i="1"/>
  <c r="CA408" i="2"/>
  <c r="CA423" i="2" s="1"/>
  <c r="AE431" i="2"/>
  <c r="W361" i="2"/>
  <c r="W362" i="2" s="1"/>
  <c r="P48" i="1"/>
  <c r="C68" i="1"/>
  <c r="C33" i="2"/>
  <c r="EC380" i="2"/>
  <c r="DN395" i="2"/>
  <c r="DN410" i="2" s="1"/>
  <c r="F33" i="2"/>
  <c r="F31" i="1" s="1"/>
  <c r="BY380" i="2"/>
  <c r="CN380" i="2" s="1"/>
  <c r="BJ395" i="2"/>
  <c r="BJ410" i="2" s="1"/>
  <c r="AF165" i="2"/>
  <c r="AF180" i="2"/>
  <c r="AF162" i="2"/>
  <c r="AF177" i="2"/>
  <c r="U361" i="2"/>
  <c r="BJ418" i="2"/>
  <c r="K48" i="2"/>
  <c r="K50" i="1" s="1"/>
  <c r="K70" i="1" s="1"/>
  <c r="H70" i="1"/>
  <c r="BX423" i="2"/>
  <c r="BX424" i="2" s="1"/>
  <c r="BS423" i="2"/>
  <c r="AE180" i="2"/>
  <c r="AE165" i="2"/>
  <c r="C50" i="1"/>
  <c r="C70" i="1" s="1"/>
  <c r="AB438" i="2"/>
  <c r="DT391" i="2"/>
  <c r="DO380" i="2"/>
  <c r="X180" i="2"/>
  <c r="X165" i="2"/>
  <c r="AV22" i="1"/>
  <c r="AP22" i="1" s="1"/>
  <c r="AV20" i="1"/>
  <c r="AV21" i="1" s="1"/>
  <c r="AQ22" i="1" s="1"/>
  <c r="O94" i="1"/>
  <c r="P102" i="1"/>
  <c r="R102" i="1" s="1"/>
  <c r="BU332" i="2" l="1"/>
  <c r="CY332" i="2" s="1"/>
  <c r="CY317" i="2"/>
  <c r="CN395" i="2"/>
  <c r="CN410" i="2" s="1"/>
  <c r="DC380" i="2"/>
  <c r="DC395" i="2" s="1"/>
  <c r="DC410" i="2" s="1"/>
  <c r="O25" i="2"/>
  <c r="P25" i="2" s="1"/>
  <c r="R25" i="2" s="1"/>
  <c r="AG360" i="2"/>
  <c r="Q360" i="2" s="1"/>
  <c r="P360" i="2" s="1"/>
  <c r="AE445" i="2"/>
  <c r="AE451" i="2"/>
  <c r="AE443" i="2"/>
  <c r="AF438" i="2"/>
  <c r="O49" i="2" s="1"/>
  <c r="AE450" i="2"/>
  <c r="N47" i="2"/>
  <c r="AE446" i="2"/>
  <c r="AF429" i="2"/>
  <c r="AF445" i="2" s="1"/>
  <c r="N44" i="2"/>
  <c r="AF430" i="2"/>
  <c r="AF446" i="2" s="1"/>
  <c r="AF428" i="2"/>
  <c r="O39" i="2" s="1"/>
  <c r="P39" i="2" s="1"/>
  <c r="Z454" i="2"/>
  <c r="AD454" i="2"/>
  <c r="I71" i="1"/>
  <c r="AG351" i="2"/>
  <c r="Q351" i="2" s="1"/>
  <c r="P351" i="2" s="1"/>
  <c r="O23" i="2"/>
  <c r="P23" i="2" s="1"/>
  <c r="R23" i="2" s="1"/>
  <c r="AB362" i="2"/>
  <c r="H34" i="2"/>
  <c r="H32" i="1" s="1"/>
  <c r="H33" i="1" s="1"/>
  <c r="V454" i="2"/>
  <c r="O29" i="2"/>
  <c r="P29" i="2" s="1"/>
  <c r="R29" i="2" s="1"/>
  <c r="AE453" i="2"/>
  <c r="AF431" i="2"/>
  <c r="AG431" i="2" s="1"/>
  <c r="Q431" i="2" s="1"/>
  <c r="P431" i="2" s="1"/>
  <c r="O26" i="2"/>
  <c r="P26" i="2" s="1"/>
  <c r="R26" i="2" s="1"/>
  <c r="U454" i="2"/>
  <c r="T439" i="2"/>
  <c r="T455" i="2" s="1"/>
  <c r="AG359" i="2"/>
  <c r="Q359" i="2" s="1"/>
  <c r="P359" i="2" s="1"/>
  <c r="Y454" i="2"/>
  <c r="AC454" i="2"/>
  <c r="AF435" i="2"/>
  <c r="O46" i="2" s="1"/>
  <c r="P46" i="2" s="1"/>
  <c r="AE444" i="2"/>
  <c r="AE454" i="2"/>
  <c r="AQ57" i="1"/>
  <c r="T362" i="2"/>
  <c r="AA454" i="2"/>
  <c r="AG357" i="2"/>
  <c r="Q357" i="2" s="1"/>
  <c r="P357" i="2" s="1"/>
  <c r="AB439" i="2"/>
  <c r="K50" i="2" s="1"/>
  <c r="K52" i="1" s="1"/>
  <c r="K72" i="1" s="1"/>
  <c r="CN424" i="2"/>
  <c r="T454" i="2"/>
  <c r="Y439" i="2"/>
  <c r="Y455" i="2" s="1"/>
  <c r="DC424" i="2"/>
  <c r="P32" i="2"/>
  <c r="R32" i="2" s="1"/>
  <c r="J34" i="2"/>
  <c r="J32" i="1" s="1"/>
  <c r="J33" i="1" s="1"/>
  <c r="O22" i="2"/>
  <c r="P22" i="2" s="1"/>
  <c r="AE362" i="2"/>
  <c r="AF437" i="2"/>
  <c r="O48" i="2" s="1"/>
  <c r="P48" i="2" s="1"/>
  <c r="AF424" i="2"/>
  <c r="AE448" i="2"/>
  <c r="AG355" i="2"/>
  <c r="Q355" i="2" s="1"/>
  <c r="P355" i="2" s="1"/>
  <c r="AF362" i="2"/>
  <c r="AF436" i="2"/>
  <c r="O47" i="2" s="1"/>
  <c r="BY424" i="2"/>
  <c r="BJ424" i="2"/>
  <c r="AD362" i="2"/>
  <c r="AG358" i="2"/>
  <c r="Q358" i="2" s="1"/>
  <c r="P358" i="2" s="1"/>
  <c r="V362" i="2"/>
  <c r="AF427" i="2"/>
  <c r="AF443" i="2" s="1"/>
  <c r="AA439" i="2"/>
  <c r="J50" i="2" s="1"/>
  <c r="J52" i="1" s="1"/>
  <c r="J53" i="1" s="1"/>
  <c r="V439" i="2"/>
  <c r="E50" i="2" s="1"/>
  <c r="E52" i="1" s="1"/>
  <c r="E53" i="1" s="1"/>
  <c r="X439" i="2"/>
  <c r="G50" i="2" s="1"/>
  <c r="G52" i="1" s="1"/>
  <c r="G72" i="1" s="1"/>
  <c r="AC362" i="2"/>
  <c r="X362" i="2"/>
  <c r="AF434" i="2"/>
  <c r="O45" i="2" s="1"/>
  <c r="P45" i="2" s="1"/>
  <c r="U439" i="2"/>
  <c r="D50" i="2" s="1"/>
  <c r="D52" i="1" s="1"/>
  <c r="D53" i="1" s="1"/>
  <c r="P101" i="1"/>
  <c r="C114" i="1"/>
  <c r="N94" i="1"/>
  <c r="AU424" i="2"/>
  <c r="P92" i="1"/>
  <c r="R92" i="1" s="1"/>
  <c r="Z362" i="2"/>
  <c r="P84" i="1"/>
  <c r="R84" i="1" s="1"/>
  <c r="P103" i="1"/>
  <c r="R103" i="1" s="1"/>
  <c r="P105" i="1"/>
  <c r="R105" i="1" s="1"/>
  <c r="P86" i="1"/>
  <c r="R86" i="1" s="1"/>
  <c r="C94" i="1"/>
  <c r="P81" i="1"/>
  <c r="P82" i="1"/>
  <c r="R82" i="1" s="1"/>
  <c r="P110" i="1"/>
  <c r="R110" i="1" s="1"/>
  <c r="M114" i="1"/>
  <c r="I94" i="1"/>
  <c r="P83" i="1"/>
  <c r="R83" i="1" s="1"/>
  <c r="M94" i="1"/>
  <c r="P87" i="1"/>
  <c r="R87" i="1" s="1"/>
  <c r="N114" i="1"/>
  <c r="O114" i="1"/>
  <c r="P112" i="1"/>
  <c r="R112" i="1" s="1"/>
  <c r="G114" i="1"/>
  <c r="K114" i="1"/>
  <c r="P109" i="1"/>
  <c r="R109" i="1" s="1"/>
  <c r="I114" i="1"/>
  <c r="P85" i="1"/>
  <c r="R85" i="1" s="1"/>
  <c r="AF439" i="2"/>
  <c r="O50" i="2" s="1"/>
  <c r="O52" i="1" s="1"/>
  <c r="AE439" i="2"/>
  <c r="N50" i="2" s="1"/>
  <c r="N52" i="1" s="1"/>
  <c r="N53" i="1" s="1"/>
  <c r="K33" i="1"/>
  <c r="BS424" i="2"/>
  <c r="Z439" i="2"/>
  <c r="N42" i="2"/>
  <c r="J70" i="1"/>
  <c r="F70" i="1"/>
  <c r="AE447" i="2"/>
  <c r="ED380" i="2"/>
  <c r="DO395" i="2"/>
  <c r="DO410" i="2" s="1"/>
  <c r="G49" i="2"/>
  <c r="G51" i="1" s="1"/>
  <c r="X454" i="2"/>
  <c r="P49" i="1"/>
  <c r="R49" i="1" s="1"/>
  <c r="C69" i="1"/>
  <c r="P69" i="1" s="1"/>
  <c r="R69" i="1" s="1"/>
  <c r="G33" i="1"/>
  <c r="AR22" i="1"/>
  <c r="P33" i="2"/>
  <c r="R33" i="2" s="1"/>
  <c r="C31" i="1"/>
  <c r="DP380" i="2"/>
  <c r="N35" i="2"/>
  <c r="AF433" i="2"/>
  <c r="DT406" i="2"/>
  <c r="DT421" i="2" s="1"/>
  <c r="EI391" i="2"/>
  <c r="EI406" i="2" s="1"/>
  <c r="EI421" i="2" s="1"/>
  <c r="P50" i="1"/>
  <c r="R50" i="1" s="1"/>
  <c r="D34" i="2"/>
  <c r="U362" i="2"/>
  <c r="AG361" i="2"/>
  <c r="Q361" i="2" s="1"/>
  <c r="P361" i="2" s="1"/>
  <c r="BY395" i="2"/>
  <c r="BY410" i="2" s="1"/>
  <c r="AQ37" i="1"/>
  <c r="AO37" i="1"/>
  <c r="N71" i="1"/>
  <c r="N33" i="1"/>
  <c r="AF432" i="2"/>
  <c r="AF448" i="2" s="1"/>
  <c r="DT392" i="2"/>
  <c r="P68" i="1"/>
  <c r="I33" i="1"/>
  <c r="AD439" i="2"/>
  <c r="DR424" i="2"/>
  <c r="W454" i="2"/>
  <c r="R48" i="1"/>
  <c r="O27" i="2"/>
  <c r="P27" i="2" s="1"/>
  <c r="R27" i="2" s="1"/>
  <c r="AG354" i="2"/>
  <c r="Q354" i="2" s="1"/>
  <c r="P354" i="2" s="1"/>
  <c r="C51" i="1"/>
  <c r="AC439" i="2"/>
  <c r="W439" i="2"/>
  <c r="F50" i="2" s="1"/>
  <c r="F52" i="1" s="1"/>
  <c r="F53" i="1" s="1"/>
  <c r="K49" i="2"/>
  <c r="K51" i="1" s="1"/>
  <c r="K71" i="1" s="1"/>
  <c r="AB454" i="2"/>
  <c r="F71" i="1"/>
  <c r="EC395" i="2"/>
  <c r="EC410" i="2" s="1"/>
  <c r="ER380" i="2"/>
  <c r="ER395" i="2" s="1"/>
  <c r="ER410" i="2" s="1"/>
  <c r="F34" i="2"/>
  <c r="F32" i="1" s="1"/>
  <c r="M33" i="1"/>
  <c r="P349" i="2"/>
  <c r="O33" i="1"/>
  <c r="AG443" i="2" l="1"/>
  <c r="P47" i="2"/>
  <c r="AG446" i="2"/>
  <c r="AG438" i="2"/>
  <c r="Q438" i="2" s="1"/>
  <c r="P438" i="2" s="1"/>
  <c r="AF454" i="2"/>
  <c r="AG454" i="2" s="1"/>
  <c r="AG445" i="2"/>
  <c r="O40" i="2"/>
  <c r="P40" i="2" s="1"/>
  <c r="AG429" i="2"/>
  <c r="Q429" i="2" s="1"/>
  <c r="P429" i="2" s="1"/>
  <c r="AG430" i="2"/>
  <c r="Q430" i="2" s="1"/>
  <c r="P430" i="2" s="1"/>
  <c r="Y440" i="2"/>
  <c r="H50" i="2"/>
  <c r="H52" i="1" s="1"/>
  <c r="H53" i="1" s="1"/>
  <c r="N51" i="2"/>
  <c r="O41" i="2"/>
  <c r="P41" i="2" s="1"/>
  <c r="AF444" i="2"/>
  <c r="AG444" i="2" s="1"/>
  <c r="AG428" i="2"/>
  <c r="Q428" i="2" s="1"/>
  <c r="P428" i="2" s="1"/>
  <c r="AF447" i="2"/>
  <c r="AG447" i="2" s="1"/>
  <c r="C50" i="2"/>
  <c r="C52" i="1" s="1"/>
  <c r="O42" i="2"/>
  <c r="P42" i="2" s="1"/>
  <c r="AG448" i="2"/>
  <c r="AG435" i="2"/>
  <c r="Q435" i="2" s="1"/>
  <c r="P435" i="2" s="1"/>
  <c r="T440" i="2"/>
  <c r="Y456" i="2"/>
  <c r="AA440" i="2"/>
  <c r="AF452" i="2"/>
  <c r="AG452" i="2" s="1"/>
  <c r="E72" i="1"/>
  <c r="E73" i="1" s="1"/>
  <c r="V455" i="2"/>
  <c r="V456" i="2" s="1"/>
  <c r="V440" i="2"/>
  <c r="AF451" i="2"/>
  <c r="AG451" i="2" s="1"/>
  <c r="AG436" i="2"/>
  <c r="Q436" i="2" s="1"/>
  <c r="P436" i="2" s="1"/>
  <c r="J72" i="1"/>
  <c r="J73" i="1" s="1"/>
  <c r="AB455" i="2"/>
  <c r="AB456" i="2" s="1"/>
  <c r="AB440" i="2"/>
  <c r="T456" i="2"/>
  <c r="X455" i="2"/>
  <c r="X456" i="2" s="1"/>
  <c r="O38" i="2"/>
  <c r="P38" i="2" s="1"/>
  <c r="AE440" i="2"/>
  <c r="AF450" i="2"/>
  <c r="AG450" i="2" s="1"/>
  <c r="AA455" i="2"/>
  <c r="AA456" i="2" s="1"/>
  <c r="U455" i="2"/>
  <c r="U456" i="2" s="1"/>
  <c r="K73" i="1"/>
  <c r="U440" i="2"/>
  <c r="AG427" i="2"/>
  <c r="Q427" i="2" s="1"/>
  <c r="P427" i="2" s="1"/>
  <c r="AG437" i="2"/>
  <c r="Q437" i="2" s="1"/>
  <c r="P437" i="2" s="1"/>
  <c r="AF453" i="2"/>
  <c r="AG453" i="2" s="1"/>
  <c r="N72" i="1"/>
  <c r="N73" i="1" s="1"/>
  <c r="AE455" i="2"/>
  <c r="AE456" i="2" s="1"/>
  <c r="AG362" i="2"/>
  <c r="AG434" i="2"/>
  <c r="Q434" i="2" s="1"/>
  <c r="P434" i="2" s="1"/>
  <c r="X440" i="2"/>
  <c r="P111" i="1"/>
  <c r="R111" i="1" s="1"/>
  <c r="P89" i="1"/>
  <c r="R89" i="1" s="1"/>
  <c r="J114" i="1"/>
  <c r="P107" i="1"/>
  <c r="R107" i="1" s="1"/>
  <c r="J94" i="1"/>
  <c r="AF440" i="2"/>
  <c r="E94" i="1"/>
  <c r="H114" i="1"/>
  <c r="D114" i="1"/>
  <c r="D94" i="1"/>
  <c r="P91" i="1"/>
  <c r="R91" i="1" s="1"/>
  <c r="F94" i="1"/>
  <c r="E114" i="1"/>
  <c r="P108" i="1"/>
  <c r="R108" i="1" s="1"/>
  <c r="G94" i="1"/>
  <c r="L94" i="1"/>
  <c r="P106" i="1"/>
  <c r="R106" i="1" s="1"/>
  <c r="F114" i="1"/>
  <c r="P90" i="1"/>
  <c r="R90" i="1" s="1"/>
  <c r="H94" i="1"/>
  <c r="K94" i="1"/>
  <c r="L114" i="1"/>
  <c r="O349" i="2"/>
  <c r="O350" i="2" s="1"/>
  <c r="O351" i="2" s="1"/>
  <c r="P88" i="1"/>
  <c r="R88" i="1" s="1"/>
  <c r="P104" i="1"/>
  <c r="R104" i="1" s="1"/>
  <c r="P93" i="1"/>
  <c r="R93" i="1" s="1"/>
  <c r="R81" i="1"/>
  <c r="P113" i="1"/>
  <c r="R113" i="1" s="1"/>
  <c r="R101" i="1"/>
  <c r="O53" i="1"/>
  <c r="O72" i="1"/>
  <c r="O73" i="1" s="1"/>
  <c r="F72" i="1"/>
  <c r="F73" i="1" s="1"/>
  <c r="P51" i="1"/>
  <c r="R51" i="1" s="1"/>
  <c r="AF455" i="2"/>
  <c r="L50" i="2"/>
  <c r="L52" i="1" s="1"/>
  <c r="AC440" i="2"/>
  <c r="AC455" i="2"/>
  <c r="AC456" i="2" s="1"/>
  <c r="D32" i="1"/>
  <c r="P34" i="2"/>
  <c r="R34" i="2" s="1"/>
  <c r="AG439" i="2"/>
  <c r="Q439" i="2" s="1"/>
  <c r="P439" i="2" s="1"/>
  <c r="F33" i="1"/>
  <c r="P49" i="2"/>
  <c r="EE380" i="2"/>
  <c r="DP395" i="2"/>
  <c r="DP410" i="2" s="1"/>
  <c r="I50" i="2"/>
  <c r="I52" i="1" s="1"/>
  <c r="Z440" i="2"/>
  <c r="Z455" i="2"/>
  <c r="Z456" i="2" s="1"/>
  <c r="O43" i="2"/>
  <c r="P43" i="2" s="1"/>
  <c r="AG432" i="2"/>
  <c r="Q432" i="2" s="1"/>
  <c r="P432" i="2" s="1"/>
  <c r="DQ380" i="2"/>
  <c r="R22" i="2"/>
  <c r="W440" i="2"/>
  <c r="K53" i="1"/>
  <c r="O35" i="2"/>
  <c r="DT393" i="2"/>
  <c r="O44" i="2"/>
  <c r="P44" i="2" s="1"/>
  <c r="AG433" i="2"/>
  <c r="Q433" i="2" s="1"/>
  <c r="P433" i="2" s="1"/>
  <c r="AF449" i="2"/>
  <c r="C71" i="1"/>
  <c r="P31" i="1"/>
  <c r="C33" i="1"/>
  <c r="W455" i="2"/>
  <c r="W456" i="2" s="1"/>
  <c r="R68" i="1"/>
  <c r="P70" i="1"/>
  <c r="R70" i="1" s="1"/>
  <c r="M50" i="2"/>
  <c r="M52" i="1" s="1"/>
  <c r="AD440" i="2"/>
  <c r="AD455" i="2"/>
  <c r="AD456" i="2" s="1"/>
  <c r="EI392" i="2"/>
  <c r="EI407" i="2" s="1"/>
  <c r="EI422" i="2" s="1"/>
  <c r="DT407" i="2"/>
  <c r="DT422" i="2" s="1"/>
  <c r="G53" i="1"/>
  <c r="G71" i="1"/>
  <c r="G73" i="1" s="1"/>
  <c r="ED395" i="2"/>
  <c r="ED410" i="2" s="1"/>
  <c r="ES380" i="2"/>
  <c r="ES395" i="2" s="1"/>
  <c r="ES410" i="2" s="1"/>
  <c r="H72" i="1" l="1"/>
  <c r="H73" i="1" s="1"/>
  <c r="AG440" i="2"/>
  <c r="P35" i="2"/>
  <c r="J7" i="2" s="1"/>
  <c r="N359" i="2"/>
  <c r="M11" i="2" s="1"/>
  <c r="N358" i="2"/>
  <c r="M10" i="2" s="1"/>
  <c r="N354" i="2"/>
  <c r="M6" i="2" s="1"/>
  <c r="N356" i="2"/>
  <c r="M8" i="2" s="1"/>
  <c r="N355" i="2"/>
  <c r="M7" i="2" s="1"/>
  <c r="O427" i="2"/>
  <c r="O428" i="2" s="1"/>
  <c r="O429" i="2" s="1"/>
  <c r="N437" i="2" s="1"/>
  <c r="Q11" i="2" s="1"/>
  <c r="N357" i="2"/>
  <c r="M9" i="2" s="1"/>
  <c r="N353" i="2"/>
  <c r="M5" i="2" s="1"/>
  <c r="P114" i="1"/>
  <c r="R98" i="1" s="1"/>
  <c r="P94" i="1"/>
  <c r="R78" i="1" s="1"/>
  <c r="I53" i="1"/>
  <c r="I72" i="1"/>
  <c r="I73" i="1" s="1"/>
  <c r="D72" i="1"/>
  <c r="D73" i="1" s="1"/>
  <c r="D33" i="1"/>
  <c r="P32" i="1"/>
  <c r="R32" i="1" s="1"/>
  <c r="AG455" i="2"/>
  <c r="EI393" i="2"/>
  <c r="EI408" i="2" s="1"/>
  <c r="EI423" i="2" s="1"/>
  <c r="DT408" i="2"/>
  <c r="DT423" i="2" s="1"/>
  <c r="P50" i="2"/>
  <c r="P51" i="2" s="1"/>
  <c r="R31" i="1"/>
  <c r="P52" i="1"/>
  <c r="C72" i="1"/>
  <c r="C73" i="1" s="1"/>
  <c r="C53" i="1"/>
  <c r="L53" i="1"/>
  <c r="L72" i="1"/>
  <c r="L73" i="1" s="1"/>
  <c r="P71" i="1"/>
  <c r="R71" i="1" s="1"/>
  <c r="AF456" i="2"/>
  <c r="AG449" i="2"/>
  <c r="DR380" i="2"/>
  <c r="EF380" i="2"/>
  <c r="DQ395" i="2"/>
  <c r="DQ410" i="2" s="1"/>
  <c r="ET380" i="2"/>
  <c r="ET395" i="2" s="1"/>
  <c r="ET410" i="2" s="1"/>
  <c r="EE395" i="2"/>
  <c r="EE410" i="2" s="1"/>
  <c r="O51" i="2"/>
  <c r="M53" i="1"/>
  <c r="M72" i="1"/>
  <c r="M73" i="1" s="1"/>
  <c r="J11" i="2" l="1"/>
  <c r="K5" i="2"/>
  <c r="K7" i="2"/>
  <c r="R19" i="2"/>
  <c r="R20" i="2" s="1"/>
  <c r="L7" i="2"/>
  <c r="L6" i="2"/>
  <c r="K11" i="2"/>
  <c r="J9" i="2"/>
  <c r="L9" i="2"/>
  <c r="L11" i="2"/>
  <c r="K6" i="2"/>
  <c r="K10" i="2"/>
  <c r="L5" i="2"/>
  <c r="J6" i="2"/>
  <c r="L10" i="2"/>
  <c r="K9" i="2"/>
  <c r="J8" i="2"/>
  <c r="L8" i="2"/>
  <c r="N36" i="2"/>
  <c r="R36" i="2" s="1"/>
  <c r="J5" i="2"/>
  <c r="J10" i="2"/>
  <c r="K8" i="2"/>
  <c r="M12" i="2"/>
  <c r="P33" i="1"/>
  <c r="O34" i="1" s="1"/>
  <c r="R79" i="1"/>
  <c r="O77" i="1" s="1"/>
  <c r="M77" i="1"/>
  <c r="M97" i="1"/>
  <c r="R99" i="1"/>
  <c r="O97" i="1" s="1"/>
  <c r="N431" i="2"/>
  <c r="Q5" i="2" s="1"/>
  <c r="AG456" i="2"/>
  <c r="N436" i="2"/>
  <c r="Q10" i="2" s="1"/>
  <c r="P72" i="1"/>
  <c r="N435" i="2"/>
  <c r="Q9" i="2" s="1"/>
  <c r="EU380" i="2"/>
  <c r="EU395" i="2" s="1"/>
  <c r="EU410" i="2" s="1"/>
  <c r="EF395" i="2"/>
  <c r="EF410" i="2" s="1"/>
  <c r="EG380" i="2"/>
  <c r="DR395" i="2"/>
  <c r="DR410" i="2" s="1"/>
  <c r="N432" i="2"/>
  <c r="Q6" i="2" s="1"/>
  <c r="N433" i="2"/>
  <c r="Q7" i="2" s="1"/>
  <c r="R52" i="1"/>
  <c r="P53" i="1"/>
  <c r="R37" i="1" s="1"/>
  <c r="N434" i="2"/>
  <c r="Q8" i="2" s="1"/>
  <c r="O9" i="2"/>
  <c r="N6" i="2"/>
  <c r="P11" i="2"/>
  <c r="N5" i="2"/>
  <c r="O10" i="2"/>
  <c r="O7" i="2"/>
  <c r="O8" i="2"/>
  <c r="O5" i="2"/>
  <c r="O11" i="2"/>
  <c r="N7" i="2"/>
  <c r="P7" i="2"/>
  <c r="N9" i="2"/>
  <c r="P5" i="2"/>
  <c r="P10" i="2"/>
  <c r="P9" i="2"/>
  <c r="O6" i="2"/>
  <c r="N11" i="2"/>
  <c r="N8" i="2"/>
  <c r="N10" i="2"/>
  <c r="P6" i="2"/>
  <c r="P8" i="2"/>
  <c r="R17" i="1" l="1"/>
  <c r="M16" i="1" s="1"/>
  <c r="M34" i="1"/>
  <c r="O78" i="1"/>
  <c r="M78" i="1"/>
  <c r="O98" i="1"/>
  <c r="M98" i="1"/>
  <c r="Q12" i="2"/>
  <c r="R72" i="1"/>
  <c r="P73" i="1"/>
  <c r="R57" i="1" s="1"/>
  <c r="EV380" i="2"/>
  <c r="EV395" i="2" s="1"/>
  <c r="EV410" i="2" s="1"/>
  <c r="EG395" i="2"/>
  <c r="EG410" i="2" s="1"/>
  <c r="M36" i="1"/>
  <c r="R38" i="1"/>
  <c r="O36" i="1" s="1"/>
  <c r="R18" i="1" l="1"/>
  <c r="O16" i="1" s="1"/>
  <c r="O17" i="1" s="1"/>
  <c r="M37" i="1"/>
  <c r="O37" i="1"/>
  <c r="M56" i="1"/>
  <c r="R58" i="1"/>
  <c r="O56" i="1" s="1"/>
  <c r="AV332" i="2" l="1"/>
  <c r="X22" i="1" s="1"/>
  <c r="M17" i="1"/>
  <c r="AG348" i="2"/>
  <c r="AG332" i="2"/>
  <c r="X21" i="1" s="1"/>
  <c r="AG62" i="2"/>
  <c r="AG47" i="2"/>
  <c r="BK332" i="2"/>
  <c r="AG77" i="2"/>
  <c r="AG32" i="2"/>
  <c r="BZ332" i="2"/>
  <c r="X24" i="1" s="1"/>
  <c r="DS332" i="2"/>
  <c r="X27" i="1" s="1"/>
  <c r="DD332" i="2"/>
  <c r="X26" i="1" s="1"/>
  <c r="AG17" i="2"/>
  <c r="AG2" i="2"/>
  <c r="CO332" i="2"/>
  <c r="X25" i="1" s="1"/>
  <c r="O57" i="1"/>
  <c r="M57" i="1"/>
  <c r="X23" i="1" l="1"/>
  <c r="X28" i="1" s="1"/>
  <c r="Y21" i="1" l="1"/>
  <c r="Y23" i="1"/>
  <c r="Y26" i="1"/>
  <c r="Y25" i="1"/>
  <c r="Y22" i="1"/>
  <c r="Y24" i="1"/>
  <c r="Y27" i="1"/>
  <c r="Y28" i="1" l="1"/>
</calcChain>
</file>

<file path=xl/sharedStrings.xml><?xml version="1.0" encoding="utf-8"?>
<sst xmlns="http://schemas.openxmlformats.org/spreadsheetml/2006/main" count="1398" uniqueCount="433">
  <si>
    <t>output in blue</t>
  </si>
  <si>
    <t>input in red</t>
  </si>
  <si>
    <t>stsai@stanford.edu, tmassard@stanford.edu</t>
  </si>
  <si>
    <t>IM7/8552</t>
  </si>
  <si>
    <t>AS4/H3501</t>
  </si>
  <si>
    <t>Load set</t>
  </si>
  <si>
    <t>LINE</t>
  </si>
  <si>
    <t>Doube-double family</t>
  </si>
  <si>
    <t>COLUMN</t>
  </si>
  <si>
    <t>R/smooth</t>
  </si>
  <si>
    <t>max</t>
  </si>
  <si>
    <t>In column</t>
  </si>
  <si>
    <t>Hard</t>
  </si>
  <si>
    <t>Q-iso</t>
  </si>
  <si>
    <t>Soft</t>
  </si>
  <si>
    <t>QI/Best</t>
  </si>
  <si>
    <t>Wt/Al</t>
  </si>
  <si>
    <t>R/notched</t>
  </si>
  <si>
    <t>Trace</t>
  </si>
  <si>
    <t>X</t>
  </si>
  <si>
    <t>X'</t>
  </si>
  <si>
    <t>Ex</t>
  </si>
  <si>
    <t>e/x</t>
  </si>
  <si>
    <t>e/x'</t>
  </si>
  <si>
    <t>U1*</t>
  </si>
  <si>
    <t>U2*</t>
  </si>
  <si>
    <t>U3*</t>
  </si>
  <si>
    <t>U4*</t>
  </si>
  <si>
    <t>U5*</t>
  </si>
  <si>
    <t>Zoom</t>
  </si>
  <si>
    <t>Init Phi</t>
  </si>
  <si>
    <t>del Phi</t>
  </si>
  <si>
    <t>Init Psi</t>
  </si>
  <si>
    <t>del Psi</t>
  </si>
  <si>
    <t>U1</t>
  </si>
  <si>
    <t>U2</t>
  </si>
  <si>
    <t>U3</t>
  </si>
  <si>
    <t>U4</t>
  </si>
  <si>
    <t>U5</t>
  </si>
  <si>
    <t>del phi</t>
  </si>
  <si>
    <t>del chi</t>
  </si>
  <si>
    <t>A11*</t>
  </si>
  <si>
    <t>Material selection in sheet 1</t>
  </si>
  <si>
    <t xml:space="preserve">            x R/notched, MPa</t>
  </si>
  <si>
    <t>sig1</t>
  </si>
  <si>
    <t>sig2</t>
  </si>
  <si>
    <t>sig6</t>
  </si>
  <si>
    <t>Knock-down</t>
  </si>
  <si>
    <t>A11</t>
  </si>
  <si>
    <t>A66</t>
  </si>
  <si>
    <t>A22</t>
  </si>
  <si>
    <t>Critical load --&gt;</t>
  </si>
  <si>
    <t>A66*</t>
  </si>
  <si>
    <t>A22*</t>
  </si>
  <si>
    <t>›</t>
  </si>
  <si>
    <t>Trace*</t>
  </si>
  <si>
    <t>A66* - A12*</t>
  </si>
  <si>
    <t>A12*</t>
  </si>
  <si>
    <t>nu/21</t>
  </si>
  <si>
    <t>Column1</t>
  </si>
  <si>
    <t>k</t>
  </si>
  <si>
    <t>R</t>
  </si>
  <si>
    <t>n</t>
  </si>
  <si>
    <t>SCF</t>
  </si>
  <si>
    <t>OHT/SCF</t>
  </si>
  <si>
    <t>OHC/SCF</t>
  </si>
  <si>
    <t>not used</t>
  </si>
  <si>
    <t>E1</t>
  </si>
  <si>
    <t>E2</t>
  </si>
  <si>
    <t>Load 1  smooth</t>
  </si>
  <si>
    <t>Load 2 smooth</t>
  </si>
  <si>
    <t>Load 3 smooth</t>
  </si>
  <si>
    <t>Load 4 smooth</t>
  </si>
  <si>
    <t>Load 5 smooth</t>
  </si>
  <si>
    <t>Load 6 smooth</t>
  </si>
  <si>
    <t>Load 7 smooth</t>
  </si>
  <si>
    <t>Uniaixal tensile smooth</t>
  </si>
  <si>
    <t>Uniaxial compression smooth</t>
  </si>
  <si>
    <t>1000eps1</t>
  </si>
  <si>
    <t>with hole</t>
  </si>
  <si>
    <t>Smooth</t>
  </si>
  <si>
    <t>±Phi</t>
  </si>
  <si>
    <t>±Psi</t>
  </si>
  <si>
    <t>Path 1</t>
  </si>
  <si>
    <t>Path 2</t>
  </si>
  <si>
    <t>QED</t>
  </si>
  <si>
    <t>Path 3</t>
  </si>
  <si>
    <t>1000eps2</t>
  </si>
  <si>
    <t>Tay</t>
  </si>
  <si>
    <t>1000epx6</t>
  </si>
  <si>
    <t>1000p</t>
  </si>
  <si>
    <t>1000q</t>
  </si>
  <si>
    <t>1000Radius</t>
  </si>
  <si>
    <t>Principal I</t>
  </si>
  <si>
    <t>1000epsI</t>
  </si>
  <si>
    <t>Principal II</t>
  </si>
  <si>
    <t>1000epsII</t>
  </si>
  <si>
    <t>R unit cir</t>
  </si>
  <si>
    <t>Smooth Multi load</t>
  </si>
  <si>
    <t>MAX locator</t>
  </si>
  <si>
    <t>Max</t>
  </si>
  <si>
    <t>Value</t>
  </si>
  <si>
    <t>COLMN</t>
  </si>
  <si>
    <t>Rsmooth for load1</t>
  </si>
  <si>
    <t>Rsmooth for load2</t>
  </si>
  <si>
    <t>Rsmooth for load3</t>
  </si>
  <si>
    <t>Rsmooth for load4</t>
  </si>
  <si>
    <t>Rsmooth for load5</t>
  </si>
  <si>
    <t>Rsmooth for load6</t>
  </si>
  <si>
    <t>Rsmooth for load7</t>
  </si>
  <si>
    <t>Lekhnitskii</t>
  </si>
  <si>
    <t>Load 1 notched</t>
  </si>
  <si>
    <t>Load 2 nothced</t>
  </si>
  <si>
    <t>Load 3 notched</t>
  </si>
  <si>
    <t>Load 4 notched</t>
  </si>
  <si>
    <t>Load 5 notched</t>
  </si>
  <si>
    <t>Load 6 notched</t>
  </si>
  <si>
    <t>Load 7 notched</t>
  </si>
  <si>
    <t>Delta</t>
  </si>
  <si>
    <t>Deg'd trace</t>
  </si>
  <si>
    <t>%[±45]</t>
  </si>
  <si>
    <t>A11/d</t>
  </si>
  <si>
    <t>A22/d</t>
  </si>
  <si>
    <t>A66/d</t>
  </si>
  <si>
    <t>Degraded</t>
  </si>
  <si>
    <t>A11*deg</t>
  </si>
  <si>
    <t>Mat#</t>
  </si>
  <si>
    <t>x R/notched, MPa</t>
  </si>
  <si>
    <t>R/smo</t>
  </si>
  <si>
    <t>R/not</t>
  </si>
  <si>
    <t>Load selection in sheet 1 --&gt;</t>
  </si>
  <si>
    <t>Intact</t>
  </si>
  <si>
    <t>±45</t>
  </si>
  <si>
    <t>These universal [A] components are based on degraded plies</t>
  </si>
  <si>
    <r>
      <t>We use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FF0000"/>
        <rFont val="Calibri (Body)"/>
      </rPr>
      <t>0.001</t>
    </r>
    <r>
      <rPr>
        <sz val="12"/>
        <color theme="1"/>
        <rFont val="Calibri"/>
        <family val="2"/>
        <scheme val="minor"/>
      </rPr>
      <t xml:space="preserve"> in place of zero to avoid singular values.</t>
    </r>
  </si>
  <si>
    <t>A66* deg</t>
  </si>
  <si>
    <t>Legacy quad family</t>
  </si>
  <si>
    <t>%[0]</t>
  </si>
  <si>
    <t>A22*deg</t>
  </si>
  <si>
    <t>Trace DEGRADED</t>
  </si>
  <si>
    <t>Trace*deg</t>
  </si>
  <si>
    <t>Highest R/lowest wt</t>
  </si>
  <si>
    <t>20%{[0]</t>
  </si>
  <si>
    <t>for each load in load set</t>
  </si>
  <si>
    <t>Degraded A12*</t>
  </si>
  <si>
    <t>min</t>
  </si>
  <si>
    <t>Lowest R/highest wt to take all loads for a given lam</t>
  </si>
  <si>
    <t>Highest R/lowest wt for one load in set</t>
  </si>
  <si>
    <t>Lowest R/highest wt to take all load for a given lam</t>
  </si>
  <si>
    <t>Degraded nu/21</t>
  </si>
  <si>
    <t>Main Poisson</t>
  </si>
  <si>
    <t>ratio (U4/U1)</t>
  </si>
  <si>
    <t>MAX value</t>
  </si>
  <si>
    <t>Max/line</t>
  </si>
  <si>
    <t>ZOOM: DD</t>
  </si>
  <si>
    <t>%{±45]</t>
  </si>
  <si>
    <t>For strength prediction use the degraded U's</t>
  </si>
  <si>
    <t>X',MPa</t>
  </si>
  <si>
    <t>[±F]</t>
  </si>
  <si>
    <t>Steve Tsai, Thierry Massard, and Pranav Shah</t>
  </si>
  <si>
    <t>Material selection: pull-down</t>
  </si>
  <si>
    <t>Quad</t>
  </si>
  <si>
    <t>Fract [±45]</t>
  </si>
  <si>
    <t>Frat [0]</t>
  </si>
  <si>
    <t>No ZOOM: quad fraction</t>
  </si>
  <si>
    <t>12 Tri-ax</t>
  </si>
  <si>
    <t>18  quad</t>
  </si>
  <si>
    <t xml:space="preserve"> 1 bi-ax</t>
  </si>
  <si>
    <t>fraction</t>
  </si>
  <si>
    <t>Low</t>
  </si>
  <si>
    <t>High</t>
  </si>
  <si>
    <t>7/10</t>
  </si>
  <si>
    <t>3/10</t>
  </si>
  <si>
    <t>Missing sub-lam: interpolate</t>
  </si>
  <si>
    <t>2/10</t>
  </si>
  <si>
    <t>4/10</t>
  </si>
  <si>
    <t>6/10</t>
  </si>
  <si>
    <t>8/10</t>
  </si>
  <si>
    <t>2/8</t>
  </si>
  <si>
    <t>2/6</t>
  </si>
  <si>
    <t>4/8</t>
  </si>
  <si>
    <t>6/8</t>
  </si>
  <si>
    <t>2/7</t>
  </si>
  <si>
    <t>3/7</t>
  </si>
  <si>
    <t>4/7</t>
  </si>
  <si>
    <t>5/7</t>
  </si>
  <si>
    <t>4/6</t>
  </si>
  <si>
    <t>Block</t>
  </si>
  <si>
    <t>Lam</t>
  </si>
  <si>
    <t>#</t>
  </si>
  <si>
    <t>1st</t>
  </si>
  <si>
    <t>Line</t>
  </si>
  <si>
    <t>Min</t>
  </si>
  <si>
    <t>±F</t>
  </si>
  <si>
    <t>±Y</t>
  </si>
  <si>
    <t>Material #</t>
  </si>
  <si>
    <t>Ex,GPa</t>
  </si>
  <si>
    <t>Ey,GPa</t>
  </si>
  <si>
    <t>nu/xy</t>
  </si>
  <si>
    <t>Es,GPa</t>
  </si>
  <si>
    <t>Em,GPa</t>
  </si>
  <si>
    <t>T/cure</t>
  </si>
  <si>
    <t>T/glass</t>
  </si>
  <si>
    <t>NAME[Eng]</t>
  </si>
  <si>
    <t>Ex,msi</t>
  </si>
  <si>
    <t>Ey,msi</t>
  </si>
  <si>
    <t>Es,msi</t>
  </si>
  <si>
    <t>Em,msi</t>
  </si>
  <si>
    <t>Menu Materials</t>
  </si>
  <si>
    <t>X,MPa</t>
  </si>
  <si>
    <t>Y,MPa</t>
  </si>
  <si>
    <t>Y',MPa</t>
  </si>
  <si>
    <t>S,MPa</t>
  </si>
  <si>
    <t>gamma/m</t>
  </si>
  <si>
    <t>T/opr</t>
  </si>
  <si>
    <t>c,moist</t>
  </si>
  <si>
    <t>X,ksi</t>
  </si>
  <si>
    <t>X',ksi</t>
  </si>
  <si>
    <t>Y,ksi</t>
  </si>
  <si>
    <t>Y',ksi</t>
  </si>
  <si>
    <t>S,ksi</t>
  </si>
  <si>
    <t>Material1</t>
  </si>
  <si>
    <t>Fxy*</t>
  </si>
  <si>
    <t>ho,E-6m</t>
  </si>
  <si>
    <t>Vf</t>
  </si>
  <si>
    <t>gamma/ply</t>
  </si>
  <si>
    <t>eta/y</t>
  </si>
  <si>
    <t>^a,Em</t>
  </si>
  <si>
    <t>^b,eta</t>
  </si>
  <si>
    <t>^c,Xm</t>
  </si>
  <si>
    <t>e'/x</t>
  </si>
  <si>
    <t>ho,E-6inch</t>
  </si>
  <si>
    <t>alph/x,E-6</t>
  </si>
  <si>
    <t>alph/y,E-6</t>
  </si>
  <si>
    <t>beta/x</t>
  </si>
  <si>
    <t>beta/y</t>
  </si>
  <si>
    <t>eta/s</t>
  </si>
  <si>
    <t>^f,Ef</t>
  </si>
  <si>
    <t>^h,Xf</t>
  </si>
  <si>
    <t>g,T shift</t>
  </si>
  <si>
    <t>e/y</t>
  </si>
  <si>
    <t>Em*</t>
  </si>
  <si>
    <t>Ef*</t>
  </si>
  <si>
    <t>Ex*</t>
  </si>
  <si>
    <t>Ey*</t>
  </si>
  <si>
    <t>^n, X'*</t>
  </si>
  <si>
    <t>nu/yz</t>
  </si>
  <si>
    <t>e'/y</t>
  </si>
  <si>
    <t>MAT[SI]</t>
  </si>
  <si>
    <t>Mat[Eng]</t>
  </si>
  <si>
    <t>AS4/H3501[Eng]</t>
  </si>
  <si>
    <t>AS4/PEEK</t>
  </si>
  <si>
    <t>AS4/PEEK[Eng]</t>
  </si>
  <si>
    <t>B4/N55</t>
  </si>
  <si>
    <t>B4/N55[Eng]</t>
  </si>
  <si>
    <t xml:space="preserve">IM6/ep </t>
  </si>
  <si>
    <t>IM6/epoxy[Eng]</t>
  </si>
  <si>
    <t xml:space="preserve">Kevlar/ep </t>
  </si>
  <si>
    <t>Kevlar/epoxy[Eng]</t>
  </si>
  <si>
    <t xml:space="preserve">Scotch </t>
  </si>
  <si>
    <t>Scotch[Eng]</t>
  </si>
  <si>
    <t>SI</t>
  </si>
  <si>
    <t>Eng</t>
  </si>
  <si>
    <t xml:space="preserve">T3/F93 </t>
  </si>
  <si>
    <t>T3/F93[Eng]</t>
  </si>
  <si>
    <t>Mat1</t>
  </si>
  <si>
    <t>Mat2</t>
  </si>
  <si>
    <t>Mat3</t>
  </si>
  <si>
    <t>Mat4</t>
  </si>
  <si>
    <t>Mat5</t>
  </si>
  <si>
    <t>Mat6</t>
  </si>
  <si>
    <t>Mat7</t>
  </si>
  <si>
    <t>Mat8</t>
  </si>
  <si>
    <t>if SI units</t>
  </si>
  <si>
    <t xml:space="preserve">T3/N52 </t>
  </si>
  <si>
    <t>T3/N52[Eng]</t>
  </si>
  <si>
    <t>If ENG units</t>
  </si>
  <si>
    <t>Aluminum</t>
  </si>
  <si>
    <t>Aluminum[Eng]</t>
  </si>
  <si>
    <t xml:space="preserve">C-Ply 55 </t>
  </si>
  <si>
    <t>Steel[Eng]</t>
  </si>
  <si>
    <t>This table is copied into MM sheets material zone</t>
  </si>
  <si>
    <t xml:space="preserve">C-Ply 64 </t>
  </si>
  <si>
    <t>C-Ply 55[Eng]</t>
  </si>
  <si>
    <t>Material2</t>
  </si>
  <si>
    <t xml:space="preserve">IM7/977 </t>
  </si>
  <si>
    <t>IM7/977[Eng]</t>
  </si>
  <si>
    <t xml:space="preserve">T800/Cyt </t>
  </si>
  <si>
    <t>T800/Cyt[Eng]</t>
  </si>
  <si>
    <t xml:space="preserve">Master ply </t>
  </si>
  <si>
    <t>Master ply[SI]</t>
  </si>
  <si>
    <t xml:space="preserve">IM7/8552 </t>
  </si>
  <si>
    <t>IM7/8552[Eng]</t>
  </si>
  <si>
    <t>Material3</t>
  </si>
  <si>
    <t xml:space="preserve">IM7/MTM </t>
  </si>
  <si>
    <t>IM7/MTM[Eng]</t>
  </si>
  <si>
    <t xml:space="preserve">T7/2510 </t>
  </si>
  <si>
    <t>T7/2510[Eng]</t>
  </si>
  <si>
    <t xml:space="preserve">T650/ep </t>
  </si>
  <si>
    <t>T650/ep[Eng]</t>
  </si>
  <si>
    <t xml:space="preserve">IM7/8552' </t>
  </si>
  <si>
    <t>IM7/8552N[Eng]</t>
  </si>
  <si>
    <t xml:space="preserve">T4708/MR </t>
  </si>
  <si>
    <t>T4708/MR[Eng]</t>
  </si>
  <si>
    <t>Material4</t>
  </si>
  <si>
    <t>IM7/M</t>
  </si>
  <si>
    <t xml:space="preserve">T8S/3900 </t>
  </si>
  <si>
    <t>T8S/3900[Eng]</t>
  </si>
  <si>
    <t>T650/ep fabric</t>
  </si>
  <si>
    <t>T650/ep fabric[Eng]</t>
  </si>
  <si>
    <t>Material5</t>
  </si>
  <si>
    <t xml:space="preserve">Steel </t>
  </si>
  <si>
    <t>T3/N52 Thin ply</t>
  </si>
  <si>
    <t>T3/N52 Thin Ply [Eng]</t>
  </si>
  <si>
    <t>M T40/1564</t>
  </si>
  <si>
    <t>New3</t>
  </si>
  <si>
    <t>MAterial6</t>
  </si>
  <si>
    <t>New4</t>
  </si>
  <si>
    <t>New5</t>
  </si>
  <si>
    <t>New6</t>
  </si>
  <si>
    <t>in red : mandatory data</t>
  </si>
  <si>
    <t>content</t>
  </si>
  <si>
    <t>Young Modulus X direction</t>
  </si>
  <si>
    <t>Young Modulus Y direction</t>
  </si>
  <si>
    <t>Inplane Poisson ratio</t>
  </si>
  <si>
    <t>Inplane shear Modulus</t>
  </si>
  <si>
    <t>Material7</t>
  </si>
  <si>
    <t>Matrix Young Modulus</t>
  </si>
  <si>
    <t>Temperature of cure</t>
  </si>
  <si>
    <t>Glass transition Temperature</t>
  </si>
  <si>
    <t>Tensile Strength in X direction</t>
  </si>
  <si>
    <t>Compression Strength in X direction</t>
  </si>
  <si>
    <t>Tensile Strength in Y direction</t>
  </si>
  <si>
    <t>Compression Strength in Y direction</t>
  </si>
  <si>
    <t>Shear Strength</t>
  </si>
  <si>
    <t>Temperature at operation</t>
  </si>
  <si>
    <t>Moisture content</t>
  </si>
  <si>
    <t>ho,E-6 inch</t>
  </si>
  <si>
    <t>Thich</t>
  </si>
  <si>
    <t>kness of the ply</t>
  </si>
  <si>
    <t>Material8</t>
  </si>
  <si>
    <t>Thermal Expension coefficient in x direction</t>
  </si>
  <si>
    <t>Thermal Expansion coefficient in Y direction</t>
  </si>
  <si>
    <t>Moisture expension coefficient in X direction</t>
  </si>
  <si>
    <t>Moisture expansion coefficient in Y</t>
  </si>
  <si>
    <t>Transverse Poisson ratio</t>
  </si>
  <si>
    <t>NAME{SI]</t>
  </si>
  <si>
    <t>Anchors FPF</t>
  </si>
  <si>
    <t>Nettles circle</t>
  </si>
  <si>
    <t>Degraded trace</t>
  </si>
  <si>
    <t>Em°</t>
  </si>
  <si>
    <t>Failure criteria</t>
  </si>
  <si>
    <t xml:space="preserve"> </t>
  </si>
  <si>
    <t>Nettles</t>
  </si>
  <si>
    <t>R Nettles</t>
  </si>
  <si>
    <t>Max strain</t>
  </si>
  <si>
    <t>R max strain</t>
  </si>
  <si>
    <t>R/unit circle</t>
  </si>
  <si>
    <t xml:space="preserve"> R/unit circle</t>
  </si>
  <si>
    <t xml:space="preserve"> R/Nettles</t>
  </si>
  <si>
    <t xml:space="preserve"> R/max strain</t>
  </si>
  <si>
    <r>
      <t>[±</t>
    </r>
    <r>
      <rPr>
        <sz val="12"/>
        <color theme="1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</si>
  <si>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theme="1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</si>
  <si>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theme="1"/>
        <rFont val="Symbol"/>
        <family val="1"/>
        <charset val="2"/>
      </rPr>
      <t>F</t>
    </r>
    <r>
      <rPr>
        <sz val="12"/>
        <color theme="1"/>
        <rFont val="Calibri"/>
        <family val="2"/>
        <scheme val="minor"/>
      </rPr>
      <t>]</t>
    </r>
  </si>
  <si>
    <t>Unit circle</t>
  </si>
  <si>
    <t>R/DD</t>
  </si>
  <si>
    <t>%[90]</t>
  </si>
  <si>
    <t>Shafts, bicycle</t>
  </si>
  <si>
    <t>R for best laminate</t>
  </si>
  <si>
    <t>%[±45]  ---&gt;</t>
  </si>
  <si>
    <t>%[±45]   ---&gt;</t>
  </si>
  <si>
    <t>%45°--&gt;</t>
  </si>
  <si>
    <t>%0°--&gt;</t>
  </si>
  <si>
    <t>R/quad</t>
  </si>
  <si>
    <t>Best quad</t>
  </si>
  <si>
    <t>Wt saved</t>
  </si>
  <si>
    <t>Buckling</t>
  </si>
  <si>
    <t>min R</t>
  </si>
  <si>
    <t>Fuselage</t>
  </si>
  <si>
    <t>Wings, blades</t>
  </si>
  <si>
    <t xml:space="preserve">Controllng load </t>
  </si>
  <si>
    <t>Taper</t>
  </si>
  <si>
    <t>Best DD1</t>
  </si>
  <si>
    <t>Best DD2</t>
  </si>
  <si>
    <t>±f</t>
  </si>
  <si>
    <t>±y</t>
  </si>
  <si>
    <t>[QI]</t>
  </si>
  <si>
    <t>{QI]</t>
  </si>
  <si>
    <t xml:space="preserve">Best/QI </t>
  </si>
  <si>
    <t>DD/Quad</t>
  </si>
  <si>
    <t>Wide-band</t>
  </si>
  <si>
    <t>SCF/C</t>
  </si>
  <si>
    <t>SCF/A</t>
  </si>
  <si>
    <t>SCF/B</t>
  </si>
  <si>
    <t>R hole</t>
  </si>
  <si>
    <t>Lekhnitskii multi load notched</t>
  </si>
  <si>
    <t>Cum OH</t>
  </si>
  <si>
    <t>value</t>
  </si>
  <si>
    <t>Smooth/notched</t>
  </si>
  <si>
    <t>Knockdown</t>
  </si>
  <si>
    <t>Notched</t>
  </si>
  <si>
    <t xml:space="preserve"> R/open hole</t>
  </si>
  <si>
    <t>R/open hole</t>
  </si>
  <si>
    <t>a</t>
  </si>
  <si>
    <t>m = n = 1</t>
  </si>
  <si>
    <t>m = 2, n = 1</t>
  </si>
  <si>
    <t>m = 1; n = 2</t>
  </si>
  <si>
    <t>Noremalized</t>
  </si>
  <si>
    <t>Natural freqnency</t>
  </si>
  <si>
    <t>Buckling ranking</t>
  </si>
  <si>
    <t>Natural frencency ranking</t>
  </si>
  <si>
    <t>a/b</t>
  </si>
  <si>
    <t>Some typical cases of loadings</t>
  </si>
  <si>
    <t>OUTPUT  : BEST QUAD 0/90/45/-45/</t>
  </si>
  <si>
    <r>
      <t>OUTPUT  : BEST DD  [</t>
    </r>
    <r>
      <rPr>
        <b/>
        <sz val="12"/>
        <color theme="3" tint="-0.249977111117893"/>
        <rFont val="Symbol"/>
        <family val="1"/>
        <charset val="2"/>
      </rPr>
      <t>±F/±Y]</t>
    </r>
  </si>
  <si>
    <t>Stress concentration factor</t>
  </si>
  <si>
    <t>With hole</t>
  </si>
  <si>
    <t>New7</t>
  </si>
  <si>
    <t>New9</t>
  </si>
  <si>
    <t>New8</t>
  </si>
  <si>
    <t>New10</t>
  </si>
  <si>
    <t>Input from sheet Material</t>
  </si>
  <si>
    <t>Modify or new  material in sheet "Material"</t>
  </si>
  <si>
    <t>Input loads in  cells U21 to  W27</t>
  </si>
  <si>
    <t>7 Loads from sheet 1  --&gt;</t>
  </si>
  <si>
    <t>Buckling ranking under biaxial loads</t>
  </si>
  <si>
    <r>
      <t>[±</t>
    </r>
    <r>
      <rPr>
        <sz val="12"/>
        <color rgb="FF000000"/>
        <rFont val="Symbol"/>
        <family val="1"/>
        <charset val="2"/>
      </rPr>
      <t>Y</t>
    </r>
    <r>
      <rPr>
        <sz val="12"/>
        <color theme="1"/>
        <rFont val="Calibri"/>
        <family val="2"/>
        <scheme val="minor"/>
      </rPr>
      <t>]</t>
    </r>
  </si>
  <si>
    <r>
      <t>[±</t>
    </r>
    <r>
      <rPr>
        <sz val="12"/>
        <color rgb="FF000000"/>
        <rFont val="Symbol"/>
        <family val="1"/>
        <charset val="2"/>
      </rPr>
      <t>F</t>
    </r>
    <r>
      <rPr>
        <sz val="12"/>
        <color theme="1"/>
        <rFont val="Calibri"/>
        <family val="2"/>
        <scheme val="minor"/>
      </rPr>
      <t>]</t>
    </r>
  </si>
  <si>
    <t>Submarine</t>
  </si>
  <si>
    <t>Upper wing</t>
  </si>
  <si>
    <t>Lower wing</t>
  </si>
  <si>
    <t>Bulkhead</t>
  </si>
  <si>
    <t>Lam search Lite, version 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</si>
</sst>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409]dd\-mmm\-yy;@"/>
    <numFmt numFmtId="165" formatCode="0.0"/>
    <numFmt numFmtId="166" formatCode="0\°"/>
    <numFmt numFmtId="167" formatCode="0.000"/>
    <numFmt numFmtId="168" formatCode="0.0000"/>
    <numFmt numFmtId="169" formatCode="0E+00"/>
    <numFmt numFmtId="170" formatCode="0.0E+00"/>
    <numFmt numFmtId="172" formatCode="[$-40C]mmm\-yy;@"/>
  </numFmts>
  <fonts count="9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66FF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color rgb="FF0070C0"/>
      <name val="Calibri"/>
      <family val="2"/>
      <scheme val="minor"/>
    </font>
    <font>
      <sz val="9"/>
      <color rgb="FF333333"/>
      <name val="Courier New"/>
      <family val="34"/>
    </font>
    <font>
      <sz val="11"/>
      <color theme="1"/>
      <name val="Calibri"/>
      <family val="2"/>
      <scheme val="minor"/>
    </font>
    <font>
      <sz val="12"/>
      <color rgb="FF660066"/>
      <name val="Calibri"/>
      <family val="2"/>
      <scheme val="minor"/>
    </font>
    <font>
      <sz val="9"/>
      <name val="Geneva"/>
      <family val="2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0"/>
      <name val="Geneva"/>
      <family val="2"/>
    </font>
    <font>
      <b/>
      <i/>
      <sz val="12"/>
      <color theme="3" tint="0.39997558519241921"/>
      <name val="Calibri"/>
      <family val="2"/>
      <scheme val="minor"/>
    </font>
    <font>
      <i/>
      <sz val="12"/>
      <color theme="3" tint="0.3999755851924192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Helvetica"/>
      <family val="2"/>
    </font>
    <font>
      <sz val="8"/>
      <color theme="1"/>
      <name val="Calibri"/>
      <family val="2"/>
      <scheme val="minor"/>
    </font>
    <font>
      <sz val="12"/>
      <color theme="0"/>
      <name val="Helvetica"/>
      <family val="2"/>
    </font>
    <font>
      <sz val="12"/>
      <color rgb="FF000000"/>
      <name val="Helvetic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Calibri"/>
      <family val="2"/>
      <scheme val="minor"/>
    </font>
    <font>
      <sz val="10"/>
      <color rgb="FFFF0000"/>
      <name val="Calibri (Body)"/>
    </font>
    <font>
      <sz val="12"/>
      <color theme="1"/>
      <name val="Symbol"/>
      <family val="1"/>
      <charset val="2"/>
    </font>
    <font>
      <b/>
      <sz val="10"/>
      <color indexed="10"/>
      <name val="Helv"/>
      <family val="2"/>
    </font>
    <font>
      <sz val="10"/>
      <name val="Helv"/>
      <family val="2"/>
    </font>
    <font>
      <sz val="10"/>
      <color indexed="10"/>
      <name val="Helv"/>
      <family val="2"/>
    </font>
    <font>
      <b/>
      <sz val="10"/>
      <name val="Helv"/>
      <family val="2"/>
    </font>
    <font>
      <b/>
      <sz val="10"/>
      <color theme="1"/>
      <name val="Helv"/>
    </font>
    <font>
      <b/>
      <sz val="10"/>
      <color indexed="8"/>
      <name val="Helv"/>
      <family val="2"/>
    </font>
    <font>
      <sz val="10"/>
      <color indexed="8"/>
      <name val="Helv"/>
      <family val="2"/>
    </font>
    <font>
      <b/>
      <sz val="10"/>
      <color rgb="FF000000"/>
      <name val="Helv"/>
      <family val="2"/>
    </font>
    <font>
      <sz val="10"/>
      <color rgb="FF000000"/>
      <name val="Helv"/>
      <family val="2"/>
    </font>
    <font>
      <b/>
      <sz val="10"/>
      <color rgb="FF3012AE"/>
      <name val="Helv"/>
    </font>
    <font>
      <b/>
      <sz val="10"/>
      <color rgb="FFFF0000"/>
      <name val="Helv"/>
    </font>
    <font>
      <sz val="10"/>
      <color theme="1"/>
      <name val="Helv"/>
    </font>
    <font>
      <b/>
      <sz val="10"/>
      <color rgb="FF0070C0"/>
      <name val="Helv"/>
    </font>
    <font>
      <b/>
      <sz val="9"/>
      <name val="Geneva"/>
      <family val="2"/>
    </font>
    <font>
      <b/>
      <sz val="9"/>
      <color rgb="FFFF0000"/>
      <name val="Geneva"/>
      <family val="2"/>
    </font>
    <font>
      <sz val="10"/>
      <color rgb="FFFF0000"/>
      <name val="Helv"/>
    </font>
    <font>
      <b/>
      <sz val="9"/>
      <color theme="1"/>
      <name val="Geneva"/>
      <family val="2"/>
    </font>
    <font>
      <sz val="9"/>
      <color theme="1"/>
      <name val="Geneva"/>
      <family val="2"/>
    </font>
    <font>
      <b/>
      <sz val="10"/>
      <color rgb="FF000000"/>
      <name val="Helv"/>
    </font>
    <font>
      <sz val="10"/>
      <color rgb="FFFF0000"/>
      <name val="Helv"/>
      <family val="2"/>
    </font>
    <font>
      <b/>
      <i/>
      <sz val="12"/>
      <color theme="1"/>
      <name val="Calibri"/>
      <family val="2"/>
      <scheme val="minor"/>
    </font>
    <font>
      <sz val="12"/>
      <color rgb="FFFF0000"/>
      <name val="Calibri (Body)"/>
    </font>
    <font>
      <b/>
      <sz val="10"/>
      <color theme="1"/>
      <name val="Geneva"/>
      <family val="2"/>
    </font>
    <font>
      <sz val="10"/>
      <color rgb="FFFF0000"/>
      <name val="Geneva"/>
      <family val="2"/>
    </font>
    <font>
      <b/>
      <sz val="10"/>
      <color indexed="12"/>
      <name val="Geneva"/>
      <family val="2"/>
    </font>
    <font>
      <b/>
      <sz val="10"/>
      <color rgb="FFFF0000"/>
      <name val="Geneva"/>
      <family val="2"/>
    </font>
    <font>
      <sz val="9"/>
      <color theme="1"/>
      <name val="Courier New"/>
      <family val="34"/>
    </font>
    <font>
      <sz val="12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"/>
      <scheme val="minor"/>
    </font>
    <font>
      <b/>
      <sz val="16"/>
      <color rgb="FFFF0000"/>
      <name val="Calibri"/>
      <family val="2"/>
      <scheme val="minor"/>
    </font>
    <font>
      <b/>
      <sz val="12"/>
      <color rgb="FF333399"/>
      <name val="Calibri"/>
      <family val="2"/>
      <scheme val="minor"/>
    </font>
    <font>
      <sz val="9"/>
      <color rgb="FFFF0000"/>
      <name val="Courier New"/>
      <family val="34"/>
    </font>
    <font>
      <sz val="12"/>
      <color theme="3" tint="0.39997558519241921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b/>
      <sz val="11"/>
      <color theme="1"/>
      <name val="Calibri (Body)"/>
    </font>
    <font>
      <sz val="12"/>
      <color theme="1"/>
      <name val="Symbol"/>
      <family val="1"/>
      <charset val="2"/>
    </font>
    <font>
      <sz val="12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12"/>
      <color theme="3" tint="-0.249977111117893"/>
      <name val="Symbol"/>
      <family val="1"/>
      <charset val="2"/>
    </font>
    <font>
      <sz val="8"/>
      <color rgb="FFFF0000"/>
      <name val="Calibri"/>
      <family val="2"/>
      <scheme val="minor"/>
    </font>
    <font>
      <sz val="12"/>
      <color rgb="FF000000"/>
      <name val="Symbol"/>
      <family val="1"/>
      <charset val="2"/>
    </font>
    <font>
      <sz val="14"/>
      <color rgb="FF000000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6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E9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EECE1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95B3D7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FFFFF"/>
        <bgColor rgb="FF000000"/>
      </patternFill>
    </fill>
  </fills>
  <borders count="9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 style="thin">
        <color auto="1"/>
      </left>
      <right/>
      <top/>
      <bottom/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medium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/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3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3" tint="-0.249977111117893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theme="3" tint="-0.249977111117893"/>
      </right>
      <top style="thin">
        <color indexed="64"/>
      </top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indexed="64"/>
      </top>
      <bottom style="thin">
        <color theme="3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16365C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 style="thin">
        <color indexed="64"/>
      </top>
      <bottom/>
      <diagonal/>
    </border>
    <border>
      <left style="medium">
        <color rgb="FFFF0000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rgb="FFFF0000"/>
      </right>
      <top style="medium">
        <color auto="1"/>
      </top>
      <bottom/>
      <diagonal/>
    </border>
    <border>
      <left style="thin">
        <color auto="1"/>
      </left>
      <right style="medium">
        <color rgb="FFFF0000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rgb="FFFF0000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rgb="FFFF0000"/>
      </right>
      <top style="medium">
        <color auto="1"/>
      </top>
      <bottom style="thin">
        <color auto="1"/>
      </bottom>
      <diagonal/>
    </border>
    <border>
      <left style="medium">
        <color rgb="FFFF0000"/>
      </left>
      <right/>
      <top style="medium">
        <color auto="1"/>
      </top>
      <bottom/>
      <diagonal/>
    </border>
    <border>
      <left style="medium">
        <color rgb="FFFF0000"/>
      </left>
      <right/>
      <top style="thin">
        <color auto="1"/>
      </top>
      <bottom style="thin">
        <color auto="1"/>
      </bottom>
      <diagonal/>
    </border>
    <border>
      <left style="medium">
        <color rgb="FFFF0000"/>
      </left>
      <right/>
      <top/>
      <bottom style="medium">
        <color auto="1"/>
      </bottom>
      <diagonal/>
    </border>
    <border>
      <left/>
      <right/>
      <top/>
      <bottom style="thin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thin">
        <color rgb="FFFF0000"/>
      </bottom>
      <diagonal/>
    </border>
  </borders>
  <cellStyleXfs count="40">
    <xf numFmtId="0" fontId="0" fillId="0" borderId="0"/>
    <xf numFmtId="9" fontId="2" fillId="0" borderId="0" applyFont="0" applyFill="0" applyBorder="0" applyAlignment="0" applyProtection="0"/>
    <xf numFmtId="0" fontId="24" fillId="0" borderId="0"/>
    <xf numFmtId="0" fontId="18" fillId="0" borderId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951">
    <xf numFmtId="0" fontId="0" fillId="0" borderId="0" xfId="0"/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" fontId="3" fillId="0" borderId="0" xfId="0" applyNumberFormat="1" applyFont="1"/>
    <xf numFmtId="2" fontId="3" fillId="0" borderId="0" xfId="0" applyNumberFormat="1" applyFont="1"/>
    <xf numFmtId="0" fontId="5" fillId="0" borderId="0" xfId="0" applyFont="1"/>
    <xf numFmtId="0" fontId="0" fillId="0" borderId="0" xfId="0"/>
    <xf numFmtId="0" fontId="0" fillId="0" borderId="10" xfId="0" applyFont="1" applyBorder="1" applyAlignment="1">
      <alignment horizontal="center"/>
    </xf>
    <xf numFmtId="0" fontId="6" fillId="3" borderId="0" xfId="0" applyNumberFormat="1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5" fontId="12" fillId="0" borderId="0" xfId="0" applyNumberFormat="1" applyFont="1"/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3" fillId="0" borderId="0" xfId="0" applyNumberFormat="1" applyFont="1"/>
    <xf numFmtId="0" fontId="0" fillId="0" borderId="0" xfId="0" applyNumberFormat="1"/>
    <xf numFmtId="2" fontId="0" fillId="0" borderId="0" xfId="0" applyNumberFormat="1"/>
    <xf numFmtId="165" fontId="0" fillId="4" borderId="0" xfId="0" applyNumberFormat="1" applyFon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14" fillId="0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0" fontId="15" fillId="5" borderId="19" xfId="0" quotePrefix="1" applyFont="1" applyFill="1" applyBorder="1" applyAlignment="1">
      <alignment wrapText="1" readingOrder="1"/>
    </xf>
    <xf numFmtId="165" fontId="0" fillId="0" borderId="0" xfId="0" applyNumberFormat="1" applyFont="1" applyAlignment="1">
      <alignment horizontal="center"/>
    </xf>
    <xf numFmtId="0" fontId="0" fillId="0" borderId="1" xfId="0" applyBorder="1"/>
    <xf numFmtId="0" fontId="0" fillId="0" borderId="3" xfId="0" applyBorder="1"/>
    <xf numFmtId="165" fontId="16" fillId="4" borderId="0" xfId="0" applyNumberFormat="1" applyFont="1" applyFill="1" applyAlignment="1">
      <alignment horizontal="left"/>
    </xf>
    <xf numFmtId="167" fontId="0" fillId="4" borderId="0" xfId="0" applyNumberFormat="1" applyFill="1"/>
    <xf numFmtId="167" fontId="0" fillId="0" borderId="0" xfId="0" applyNumberFormat="1" applyFill="1"/>
    <xf numFmtId="0" fontId="18" fillId="0" borderId="0" xfId="0" applyFont="1"/>
    <xf numFmtId="1" fontId="18" fillId="0" borderId="0" xfId="0" applyNumberFormat="1" applyFont="1"/>
    <xf numFmtId="165" fontId="18" fillId="0" borderId="0" xfId="0" applyNumberFormat="1" applyFont="1"/>
    <xf numFmtId="167" fontId="7" fillId="0" borderId="0" xfId="0" applyNumberFormat="1" applyFont="1" applyFill="1"/>
    <xf numFmtId="167" fontId="7" fillId="0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Fill="1"/>
    <xf numFmtId="167" fontId="0" fillId="0" borderId="0" xfId="0" applyNumberFormat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4" borderId="0" xfId="0" applyFill="1"/>
    <xf numFmtId="1" fontId="0" fillId="4" borderId="0" xfId="0" applyNumberFormat="1" applyFill="1"/>
    <xf numFmtId="1" fontId="0" fillId="4" borderId="0" xfId="0" applyNumberFormat="1" applyFont="1" applyFill="1" applyAlignment="1">
      <alignment horizontal="right"/>
    </xf>
    <xf numFmtId="0" fontId="19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2" fontId="21" fillId="0" borderId="22" xfId="0" applyNumberFormat="1" applyFont="1" applyBorder="1"/>
    <xf numFmtId="1" fontId="21" fillId="0" borderId="22" xfId="0" applyNumberFormat="1" applyFont="1" applyBorder="1"/>
    <xf numFmtId="165" fontId="21" fillId="0" borderId="22" xfId="0" applyNumberFormat="1" applyFont="1" applyBorder="1"/>
    <xf numFmtId="0" fontId="22" fillId="7" borderId="23" xfId="0" applyFont="1" applyFill="1" applyBorder="1" applyAlignment="1">
      <alignment horizontal="right"/>
    </xf>
    <xf numFmtId="0" fontId="22" fillId="7" borderId="24" xfId="0" applyFont="1" applyFill="1" applyBorder="1" applyAlignment="1">
      <alignment horizontal="right"/>
    </xf>
    <xf numFmtId="0" fontId="22" fillId="7" borderId="21" xfId="0" applyFont="1" applyFill="1" applyBorder="1" applyAlignment="1">
      <alignment horizontal="right"/>
    </xf>
    <xf numFmtId="0" fontId="22" fillId="7" borderId="25" xfId="0" applyFont="1" applyFill="1" applyBorder="1" applyAlignment="1">
      <alignment horizontal="center"/>
    </xf>
    <xf numFmtId="0" fontId="16" fillId="0" borderId="26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0" xfId="0" applyNumberFormat="1" applyFont="1" applyFill="1" applyAlignment="1">
      <alignment horizontal="center"/>
    </xf>
    <xf numFmtId="1" fontId="0" fillId="0" borderId="0" xfId="0" applyNumberFormat="1" applyFont="1" applyFill="1"/>
    <xf numFmtId="1" fontId="17" fillId="3" borderId="0" xfId="0" applyNumberFormat="1" applyFont="1" applyFill="1" applyAlignment="1">
      <alignment horizontal="center"/>
    </xf>
    <xf numFmtId="0" fontId="23" fillId="3" borderId="12" xfId="0" applyFont="1" applyFill="1" applyBorder="1" applyAlignment="1">
      <alignment horizontal="center"/>
    </xf>
    <xf numFmtId="167" fontId="16" fillId="7" borderId="13" xfId="0" applyNumberFormat="1" applyFont="1" applyFill="1" applyBorder="1" applyAlignment="1">
      <alignment horizontal="right"/>
    </xf>
    <xf numFmtId="1" fontId="16" fillId="7" borderId="12" xfId="0" applyNumberFormat="1" applyFont="1" applyFill="1" applyBorder="1" applyAlignment="1">
      <alignment horizontal="right"/>
    </xf>
    <xf numFmtId="2" fontId="16" fillId="7" borderId="12" xfId="0" applyNumberFormat="1" applyFont="1" applyFill="1" applyBorder="1" applyAlignment="1">
      <alignment horizontal="right"/>
    </xf>
    <xf numFmtId="165" fontId="16" fillId="0" borderId="12" xfId="0" applyNumberFormat="1" applyFont="1" applyBorder="1"/>
    <xf numFmtId="0" fontId="0" fillId="0" borderId="0" xfId="0" applyFont="1" applyFill="1"/>
    <xf numFmtId="1" fontId="17" fillId="0" borderId="0" xfId="0" applyNumberFormat="1" applyFont="1" applyFill="1" applyAlignment="1">
      <alignment horizontal="center"/>
    </xf>
    <xf numFmtId="0" fontId="23" fillId="3" borderId="10" xfId="0" applyFont="1" applyFill="1" applyBorder="1" applyAlignment="1">
      <alignment horizontal="center"/>
    </xf>
    <xf numFmtId="167" fontId="16" fillId="7" borderId="11" xfId="0" applyNumberFormat="1" applyFont="1" applyFill="1" applyBorder="1" applyAlignment="1">
      <alignment horizontal="right"/>
    </xf>
    <xf numFmtId="1" fontId="16" fillId="7" borderId="10" xfId="0" applyNumberFormat="1" applyFont="1" applyFill="1" applyBorder="1" applyAlignment="1">
      <alignment horizontal="right"/>
    </xf>
    <xf numFmtId="2" fontId="16" fillId="7" borderId="10" xfId="0" applyNumberFormat="1" applyFont="1" applyFill="1" applyBorder="1" applyAlignment="1">
      <alignment horizontal="right"/>
    </xf>
    <xf numFmtId="165" fontId="16" fillId="0" borderId="10" xfId="0" applyNumberFormat="1" applyFont="1" applyBorder="1"/>
    <xf numFmtId="167" fontId="16" fillId="7" borderId="10" xfId="0" applyNumberFormat="1" applyFont="1" applyFill="1" applyBorder="1" applyAlignment="1">
      <alignment horizontal="right"/>
    </xf>
    <xf numFmtId="1" fontId="0" fillId="0" borderId="0" xfId="2" applyNumberFormat="1" applyFont="1" applyFill="1" applyBorder="1"/>
    <xf numFmtId="0" fontId="0" fillId="0" borderId="0" xfId="2" applyFont="1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165" fontId="0" fillId="0" borderId="0" xfId="0" applyNumberFormat="1" applyFill="1" applyBorder="1"/>
    <xf numFmtId="167" fontId="25" fillId="0" borderId="0" xfId="0" applyNumberFormat="1" applyFont="1" applyFill="1"/>
    <xf numFmtId="167" fontId="26" fillId="0" borderId="0" xfId="0" applyNumberFormat="1" applyFont="1" applyFill="1"/>
    <xf numFmtId="0" fontId="26" fillId="0" borderId="0" xfId="0" applyFont="1" applyBorder="1"/>
    <xf numFmtId="0" fontId="25" fillId="0" borderId="0" xfId="0" applyFont="1"/>
    <xf numFmtId="0" fontId="25" fillId="0" borderId="0" xfId="0" applyFont="1" applyBorder="1"/>
    <xf numFmtId="1" fontId="0" fillId="0" borderId="0" xfId="0" applyNumberForma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0" fillId="0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right"/>
    </xf>
    <xf numFmtId="167" fontId="0" fillId="0" borderId="0" xfId="0" applyNumberFormat="1" applyFill="1" applyAlignment="1">
      <alignment horizontal="left"/>
    </xf>
    <xf numFmtId="165" fontId="0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15" fillId="0" borderId="0" xfId="0" quotePrefix="1" applyFont="1" applyFill="1" applyBorder="1" applyAlignment="1">
      <alignment wrapText="1" readingOrder="1"/>
    </xf>
    <xf numFmtId="0" fontId="0" fillId="0" borderId="0" xfId="0" applyFill="1" applyBorder="1"/>
    <xf numFmtId="167" fontId="0" fillId="0" borderId="0" xfId="0" applyNumberFormat="1" applyFill="1" applyBorder="1"/>
    <xf numFmtId="2" fontId="0" fillId="0" borderId="0" xfId="0" applyNumberFormat="1" applyFill="1"/>
    <xf numFmtId="0" fontId="0" fillId="0" borderId="15" xfId="0" applyBorder="1"/>
    <xf numFmtId="0" fontId="0" fillId="0" borderId="27" xfId="0" applyBorder="1"/>
    <xf numFmtId="1" fontId="0" fillId="0" borderId="0" xfId="0" applyNumberFormat="1" applyFill="1"/>
    <xf numFmtId="168" fontId="0" fillId="0" borderId="0" xfId="0" applyNumberFormat="1" applyFont="1" applyFill="1"/>
    <xf numFmtId="167" fontId="0" fillId="9" borderId="28" xfId="0" applyNumberFormat="1" applyFill="1" applyBorder="1"/>
    <xf numFmtId="167" fontId="3" fillId="9" borderId="29" xfId="0" applyNumberFormat="1" applyFont="1" applyFill="1" applyBorder="1" applyAlignment="1">
      <alignment horizontal="center"/>
    </xf>
    <xf numFmtId="167" fontId="0" fillId="9" borderId="11" xfId="0" applyNumberFormat="1" applyFill="1" applyBorder="1"/>
    <xf numFmtId="167" fontId="0" fillId="0" borderId="0" xfId="0" applyNumberFormat="1" applyFill="1" applyAlignment="1">
      <alignment horizontal="center"/>
    </xf>
    <xf numFmtId="0" fontId="0" fillId="0" borderId="17" xfId="0" applyBorder="1"/>
    <xf numFmtId="0" fontId="0" fillId="0" borderId="30" xfId="0" applyBorder="1"/>
    <xf numFmtId="0" fontId="0" fillId="4" borderId="0" xfId="0" applyFill="1" applyAlignment="1">
      <alignment horizontal="right"/>
    </xf>
    <xf numFmtId="165" fontId="2" fillId="0" borderId="0" xfId="0" applyNumberFormat="1" applyFont="1" applyAlignment="1">
      <alignment horizontal="center"/>
    </xf>
    <xf numFmtId="1" fontId="2" fillId="0" borderId="0" xfId="3" applyNumberFormat="1" applyFont="1" applyFill="1" applyProtection="1">
      <protection locked="0"/>
    </xf>
    <xf numFmtId="167" fontId="0" fillId="10" borderId="0" xfId="0" applyNumberFormat="1" applyFill="1" applyAlignment="1">
      <alignment horizontal="center"/>
    </xf>
    <xf numFmtId="167" fontId="0" fillId="11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" fontId="3" fillId="0" borderId="0" xfId="0" applyNumberFormat="1" applyFont="1" applyFill="1"/>
    <xf numFmtId="1" fontId="5" fillId="4" borderId="0" xfId="0" applyNumberFormat="1" applyFont="1" applyFill="1"/>
    <xf numFmtId="0" fontId="5" fillId="4" borderId="0" xfId="0" applyFont="1" applyFill="1"/>
    <xf numFmtId="2" fontId="2" fillId="0" borderId="0" xfId="3" applyNumberFormat="1" applyFont="1" applyFill="1" applyProtection="1">
      <protection locked="0"/>
    </xf>
    <xf numFmtId="9" fontId="0" fillId="0" borderId="0" xfId="1" applyFont="1" applyFill="1" applyBorder="1"/>
    <xf numFmtId="165" fontId="2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center"/>
    </xf>
    <xf numFmtId="1" fontId="2" fillId="0" borderId="0" xfId="3" applyNumberFormat="1" applyFont="1" applyFill="1" applyBorder="1" applyProtection="1">
      <protection locked="0"/>
    </xf>
    <xf numFmtId="0" fontId="6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right"/>
    </xf>
    <xf numFmtId="165" fontId="0" fillId="0" borderId="0" xfId="0" applyNumberFormat="1" applyBorder="1"/>
    <xf numFmtId="2" fontId="0" fillId="0" borderId="0" xfId="0" applyNumberFormat="1" applyFill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2" fontId="0" fillId="0" borderId="0" xfId="0" applyNumberFormat="1" applyBorder="1"/>
    <xf numFmtId="1" fontId="0" fillId="0" borderId="0" xfId="0" applyNumberFormat="1"/>
    <xf numFmtId="168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165" fontId="0" fillId="0" borderId="0" xfId="0" applyNumberFormat="1" applyFont="1"/>
    <xf numFmtId="0" fontId="0" fillId="0" borderId="0" xfId="0" applyFont="1" applyAlignment="1">
      <alignment horizontal="right"/>
    </xf>
    <xf numFmtId="165" fontId="0" fillId="0" borderId="0" xfId="0" applyNumberFormat="1" applyFill="1" applyBorder="1" applyAlignment="1">
      <alignment horizontal="right"/>
    </xf>
    <xf numFmtId="0" fontId="0" fillId="0" borderId="2" xfId="0" applyBorder="1"/>
    <xf numFmtId="0" fontId="0" fillId="0" borderId="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2" fillId="0" borderId="0" xfId="0" applyNumberFormat="1" applyFont="1"/>
    <xf numFmtId="1" fontId="0" fillId="0" borderId="0" xfId="0" applyNumberFormat="1" applyAlignment="1">
      <alignment horizontal="center"/>
    </xf>
    <xf numFmtId="1" fontId="30" fillId="0" borderId="0" xfId="0" applyNumberFormat="1" applyFont="1"/>
    <xf numFmtId="2" fontId="30" fillId="0" borderId="0" xfId="0" applyNumberFormat="1" applyFont="1"/>
    <xf numFmtId="0" fontId="31" fillId="0" borderId="0" xfId="0" applyFont="1"/>
    <xf numFmtId="0" fontId="0" fillId="4" borderId="0" xfId="0" applyFont="1" applyFill="1" applyAlignment="1">
      <alignment horizontal="right"/>
    </xf>
    <xf numFmtId="1" fontId="32" fillId="0" borderId="0" xfId="3" applyNumberFormat="1" applyFont="1" applyProtection="1">
      <protection locked="0"/>
    </xf>
    <xf numFmtId="165" fontId="2" fillId="0" borderId="0" xfId="3" applyNumberFormat="1" applyFont="1" applyFill="1" applyProtection="1">
      <protection locked="0"/>
    </xf>
    <xf numFmtId="167" fontId="2" fillId="0" borderId="0" xfId="3" applyNumberFormat="1" applyFont="1" applyFill="1" applyProtection="1">
      <protection locked="0"/>
    </xf>
    <xf numFmtId="0" fontId="3" fillId="0" borderId="0" xfId="0" applyNumberFormat="1" applyFont="1"/>
    <xf numFmtId="165" fontId="0" fillId="0" borderId="0" xfId="3" applyNumberFormat="1" applyFont="1" applyFill="1" applyProtection="1">
      <protection locked="0"/>
    </xf>
    <xf numFmtId="165" fontId="3" fillId="0" borderId="0" xfId="0" applyNumberFormat="1" applyFont="1"/>
    <xf numFmtId="2" fontId="0" fillId="0" borderId="0" xfId="0" applyNumberFormat="1" applyAlignment="1">
      <alignment horizontal="center"/>
    </xf>
    <xf numFmtId="165" fontId="33" fillId="0" borderId="0" xfId="3" applyNumberFormat="1" applyFont="1" applyFill="1" applyProtection="1">
      <protection locked="0"/>
    </xf>
    <xf numFmtId="0" fontId="0" fillId="0" borderId="0" xfId="0" applyNumberFormat="1" applyFont="1"/>
    <xf numFmtId="0" fontId="0" fillId="0" borderId="0" xfId="0" applyAlignment="1">
      <alignment horizontal="right"/>
    </xf>
    <xf numFmtId="0" fontId="0" fillId="4" borderId="0" xfId="0" applyFont="1" applyFill="1" applyAlignment="1">
      <alignment horizontal="center"/>
    </xf>
    <xf numFmtId="0" fontId="0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165" fontId="0" fillId="0" borderId="0" xfId="0" applyNumberFormat="1" applyFont="1" applyAlignment="1">
      <alignment horizontal="right"/>
    </xf>
    <xf numFmtId="2" fontId="0" fillId="0" borderId="0" xfId="3" applyNumberFormat="1" applyFont="1" applyFill="1" applyProtection="1">
      <protection locked="0"/>
    </xf>
    <xf numFmtId="2" fontId="2" fillId="0" borderId="0" xfId="0" applyNumberFormat="1" applyFont="1"/>
    <xf numFmtId="0" fontId="0" fillId="0" borderId="14" xfId="0" applyBorder="1"/>
    <xf numFmtId="0" fontId="3" fillId="0" borderId="3" xfId="0" applyFont="1" applyBorder="1"/>
    <xf numFmtId="2" fontId="0" fillId="0" borderId="5" xfId="0" applyNumberFormat="1" applyBorder="1"/>
    <xf numFmtId="2" fontId="0" fillId="0" borderId="0" xfId="0" applyNumberFormat="1" applyFont="1"/>
    <xf numFmtId="0" fontId="34" fillId="0" borderId="36" xfId="0" applyFont="1" applyBorder="1" applyAlignment="1">
      <alignment wrapText="1"/>
    </xf>
    <xf numFmtId="2" fontId="0" fillId="0" borderId="37" xfId="0" applyNumberFormat="1" applyBorder="1"/>
    <xf numFmtId="0" fontId="34" fillId="0" borderId="9" xfId="0" applyFont="1" applyBorder="1" applyAlignment="1">
      <alignment wrapText="1"/>
    </xf>
    <xf numFmtId="2" fontId="0" fillId="0" borderId="38" xfId="0" applyNumberFormat="1" applyBorder="1"/>
    <xf numFmtId="0" fontId="34" fillId="0" borderId="39" xfId="0" applyFont="1" applyBorder="1" applyAlignment="1">
      <alignment wrapText="1"/>
    </xf>
    <xf numFmtId="2" fontId="0" fillId="0" borderId="40" xfId="0" applyNumberFormat="1" applyBorder="1"/>
    <xf numFmtId="2" fontId="0" fillId="0" borderId="8" xfId="0" applyNumberFormat="1" applyBorder="1"/>
    <xf numFmtId="167" fontId="0" fillId="0" borderId="0" xfId="0" applyNumberFormat="1" applyFont="1"/>
    <xf numFmtId="167" fontId="2" fillId="0" borderId="0" xfId="0" applyNumberFormat="1" applyFont="1"/>
    <xf numFmtId="2" fontId="0" fillId="0" borderId="3" xfId="0" applyNumberFormat="1" applyBorder="1"/>
    <xf numFmtId="165" fontId="2" fillId="0" borderId="0" xfId="0" applyNumberFormat="1" applyFont="1" applyFill="1" applyAlignment="1">
      <alignment horizontal="center"/>
    </xf>
    <xf numFmtId="165" fontId="11" fillId="0" borderId="0" xfId="3" applyNumberFormat="1" applyFont="1" applyFill="1" applyProtection="1">
      <protection locked="0"/>
    </xf>
    <xf numFmtId="165" fontId="35" fillId="0" borderId="0" xfId="3" applyNumberFormat="1" applyFont="1" applyFill="1" applyProtection="1">
      <protection locked="0"/>
    </xf>
    <xf numFmtId="167" fontId="0" fillId="0" borderId="0" xfId="0" applyNumberFormat="1" applyFont="1" applyFill="1"/>
    <xf numFmtId="2" fontId="33" fillId="0" borderId="0" xfId="3" applyNumberFormat="1" applyFont="1" applyFill="1" applyProtection="1">
      <protection locked="0"/>
    </xf>
    <xf numFmtId="0" fontId="4" fillId="0" borderId="0" xfId="0" applyFont="1" applyFill="1" applyAlignment="1">
      <alignment horizontal="left"/>
    </xf>
    <xf numFmtId="165" fontId="4" fillId="0" borderId="0" xfId="0" applyNumberFormat="1" applyFont="1" applyFill="1" applyAlignment="1">
      <alignment horizontal="center"/>
    </xf>
    <xf numFmtId="0" fontId="4" fillId="0" borderId="0" xfId="0" applyFont="1" applyFill="1"/>
    <xf numFmtId="2" fontId="36" fillId="0" borderId="0" xfId="0" applyNumberFormat="1" applyFont="1" applyFill="1" applyProtection="1">
      <protection locked="0"/>
    </xf>
    <xf numFmtId="0" fontId="4" fillId="0" borderId="0" xfId="0" applyFont="1" applyFill="1" applyAlignment="1">
      <alignment horizontal="center"/>
    </xf>
    <xf numFmtId="2" fontId="14" fillId="0" borderId="0" xfId="0" applyNumberFormat="1" applyFont="1" applyFill="1" applyAlignment="1">
      <alignment horizontal="center"/>
    </xf>
    <xf numFmtId="0" fontId="3" fillId="0" borderId="0" xfId="0" applyFont="1" applyFill="1" applyBorder="1"/>
    <xf numFmtId="0" fontId="5" fillId="0" borderId="0" xfId="0" applyFont="1" applyFill="1" applyBorder="1"/>
    <xf numFmtId="0" fontId="0" fillId="0" borderId="0" xfId="0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Font="1" applyBorder="1"/>
    <xf numFmtId="0" fontId="3" fillId="2" borderId="0" xfId="0" applyFont="1" applyFill="1" applyBorder="1"/>
    <xf numFmtId="0" fontId="39" fillId="0" borderId="0" xfId="0" applyFont="1" applyBorder="1"/>
    <xf numFmtId="167" fontId="3" fillId="0" borderId="0" xfId="0" applyNumberFormat="1" applyFont="1" applyFill="1" applyBorder="1" applyAlignment="1">
      <alignment horizontal="center"/>
    </xf>
    <xf numFmtId="0" fontId="40" fillId="3" borderId="0" xfId="0" applyNumberFormat="1" applyFont="1" applyFill="1" applyAlignment="1">
      <alignment horizontal="left"/>
    </xf>
    <xf numFmtId="167" fontId="3" fillId="0" borderId="0" xfId="0" applyNumberFormat="1" applyFont="1"/>
    <xf numFmtId="0" fontId="0" fillId="0" borderId="0" xfId="0" applyNumberFormat="1" applyAlignment="1">
      <alignment horizontal="center"/>
    </xf>
    <xf numFmtId="165" fontId="41" fillId="0" borderId="0" xfId="0" applyNumberFormat="1" applyFont="1"/>
    <xf numFmtId="167" fontId="12" fillId="0" borderId="0" xfId="0" applyNumberFormat="1" applyFont="1"/>
    <xf numFmtId="1" fontId="0" fillId="4" borderId="0" xfId="0" applyNumberFormat="1" applyFill="1" applyAlignment="1">
      <alignment horizontal="center"/>
    </xf>
    <xf numFmtId="0" fontId="15" fillId="5" borderId="42" xfId="0" quotePrefix="1" applyFont="1" applyFill="1" applyBorder="1" applyAlignment="1">
      <alignment wrapText="1" readingOrder="1"/>
    </xf>
    <xf numFmtId="0" fontId="19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right"/>
    </xf>
    <xf numFmtId="167" fontId="0" fillId="4" borderId="0" xfId="0" applyNumberFormat="1" applyFill="1" applyBorder="1"/>
    <xf numFmtId="167" fontId="17" fillId="4" borderId="41" xfId="0" applyNumberFormat="1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/>
    </xf>
    <xf numFmtId="1" fontId="0" fillId="4" borderId="0" xfId="0" applyNumberFormat="1" applyFont="1" applyFill="1" applyBorder="1"/>
    <xf numFmtId="1" fontId="17" fillId="4" borderId="12" xfId="0" applyNumberFormat="1" applyFont="1" applyFill="1" applyBorder="1" applyAlignment="1">
      <alignment horizontal="center"/>
    </xf>
    <xf numFmtId="0" fontId="19" fillId="3" borderId="29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10" fillId="7" borderId="28" xfId="0" applyFont="1" applyFill="1" applyBorder="1" applyAlignment="1">
      <alignment horizontal="right"/>
    </xf>
    <xf numFmtId="0" fontId="10" fillId="7" borderId="29" xfId="0" applyFont="1" applyFill="1" applyBorder="1" applyAlignment="1">
      <alignment horizontal="right"/>
    </xf>
    <xf numFmtId="0" fontId="10" fillId="7" borderId="11" xfId="0" applyFont="1" applyFill="1" applyBorder="1" applyAlignment="1">
      <alignment horizontal="right"/>
    </xf>
    <xf numFmtId="0" fontId="10" fillId="7" borderId="28" xfId="0" applyFont="1" applyFill="1" applyBorder="1" applyAlignment="1">
      <alignment horizontal="center"/>
    </xf>
    <xf numFmtId="0" fontId="10" fillId="7" borderId="41" xfId="0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29" fillId="13" borderId="10" xfId="0" applyFont="1" applyFill="1" applyBorder="1" applyAlignment="1">
      <alignment horizontal="center"/>
    </xf>
    <xf numFmtId="1" fontId="0" fillId="7" borderId="10" xfId="0" applyNumberFormat="1" applyFill="1" applyBorder="1" applyAlignment="1">
      <alignment horizontal="right"/>
    </xf>
    <xf numFmtId="167" fontId="0" fillId="7" borderId="10" xfId="0" applyNumberFormat="1" applyFill="1" applyBorder="1" applyAlignment="1">
      <alignment horizontal="right"/>
    </xf>
    <xf numFmtId="2" fontId="0" fillId="7" borderId="10" xfId="0" applyNumberFormat="1" applyFill="1" applyBorder="1"/>
    <xf numFmtId="165" fontId="0" fillId="0" borderId="10" xfId="0" applyNumberFormat="1" applyBorder="1"/>
    <xf numFmtId="1" fontId="0" fillId="0" borderId="0" xfId="0" applyNumberFormat="1" applyFont="1" applyFill="1" applyBorder="1"/>
    <xf numFmtId="0" fontId="0" fillId="0" borderId="0" xfId="0" applyFont="1" applyFill="1" applyBorder="1"/>
    <xf numFmtId="1" fontId="29" fillId="0" borderId="0" xfId="0" applyNumberFormat="1" applyFont="1" applyFill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" fontId="29" fillId="13" borderId="10" xfId="0" applyNumberFormat="1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7" fontId="0" fillId="0" borderId="10" xfId="0" applyNumberFormat="1" applyBorder="1"/>
    <xf numFmtId="0" fontId="29" fillId="3" borderId="10" xfId="0" applyFont="1" applyFill="1" applyBorder="1" applyAlignment="1">
      <alignment horizontal="center"/>
    </xf>
    <xf numFmtId="2" fontId="0" fillId="7" borderId="10" xfId="0" applyNumberFormat="1" applyFill="1" applyBorder="1" applyAlignment="1">
      <alignment horizontal="right"/>
    </xf>
    <xf numFmtId="2" fontId="3" fillId="0" borderId="0" xfId="0" applyNumberFormat="1" applyFont="1" applyFill="1"/>
    <xf numFmtId="167" fontId="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ill="1" applyAlignment="1">
      <alignment horizontal="right"/>
    </xf>
    <xf numFmtId="167" fontId="0" fillId="0" borderId="0" xfId="0" applyNumberFormat="1" applyFill="1" applyBorder="1" applyAlignment="1">
      <alignment horizontal="center"/>
    </xf>
    <xf numFmtId="167" fontId="0" fillId="9" borderId="11" xfId="0" applyNumberForma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10" borderId="43" xfId="0" applyFill="1" applyBorder="1" applyAlignment="1">
      <alignment horizontal="center"/>
    </xf>
    <xf numFmtId="0" fontId="5" fillId="0" borderId="0" xfId="0" applyFont="1" applyFill="1"/>
    <xf numFmtId="0" fontId="0" fillId="3" borderId="10" xfId="0" applyFill="1" applyBorder="1" applyAlignment="1">
      <alignment horizontal="center"/>
    </xf>
    <xf numFmtId="165" fontId="0" fillId="0" borderId="0" xfId="0" applyNumberFormat="1" applyFill="1" applyAlignment="1">
      <alignment horizontal="left"/>
    </xf>
    <xf numFmtId="165" fontId="0" fillId="0" borderId="0" xfId="0" applyNumberFormat="1" applyFill="1" applyAlignment="1"/>
    <xf numFmtId="2" fontId="3" fillId="0" borderId="0" xfId="0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left"/>
    </xf>
    <xf numFmtId="165" fontId="0" fillId="0" borderId="0" xfId="0" applyNumberFormat="1" applyFont="1" applyFill="1" applyAlignment="1"/>
    <xf numFmtId="0" fontId="0" fillId="0" borderId="0" xfId="0" applyFont="1" applyFill="1" applyAlignment="1"/>
    <xf numFmtId="0" fontId="0" fillId="0" borderId="0" xfId="0" applyFont="1" applyFill="1" applyAlignment="1">
      <alignment horizontal="left"/>
    </xf>
    <xf numFmtId="0" fontId="0" fillId="10" borderId="44" xfId="0" applyFill="1" applyBorder="1" applyAlignment="1">
      <alignment horizontal="center"/>
    </xf>
    <xf numFmtId="165" fontId="3" fillId="0" borderId="0" xfId="0" applyNumberFormat="1" applyFont="1" applyFill="1" applyAlignment="1">
      <alignment horizontal="right"/>
    </xf>
    <xf numFmtId="0" fontId="6" fillId="12" borderId="28" xfId="0" applyFont="1" applyFill="1" applyBorder="1" applyAlignment="1">
      <alignment horizontal="right"/>
    </xf>
    <xf numFmtId="0" fontId="6" fillId="12" borderId="29" xfId="0" applyFont="1" applyFill="1" applyBorder="1" applyAlignment="1">
      <alignment horizontal="right"/>
    </xf>
    <xf numFmtId="0" fontId="6" fillId="12" borderId="11" xfId="0" applyFont="1" applyFill="1" applyBorder="1" applyAlignment="1">
      <alignment horizontal="right"/>
    </xf>
    <xf numFmtId="165" fontId="0" fillId="0" borderId="16" xfId="0" applyNumberFormat="1" applyBorder="1"/>
    <xf numFmtId="0" fontId="19" fillId="3" borderId="28" xfId="0" applyFont="1" applyFill="1" applyBorder="1" applyAlignment="1">
      <alignment horizontal="center"/>
    </xf>
    <xf numFmtId="165" fontId="0" fillId="0" borderId="12" xfId="0" applyNumberFormat="1" applyBorder="1"/>
    <xf numFmtId="0" fontId="0" fillId="0" borderId="2" xfId="0" applyFont="1" applyBorder="1" applyAlignment="1">
      <alignment horizontal="right"/>
    </xf>
    <xf numFmtId="0" fontId="0" fillId="0" borderId="7" xfId="0" applyFont="1" applyBorder="1"/>
    <xf numFmtId="165" fontId="13" fillId="0" borderId="0" xfId="0" applyNumberFormat="1" applyFont="1"/>
    <xf numFmtId="1" fontId="0" fillId="0" borderId="0" xfId="3" applyNumberFormat="1" applyFont="1" applyFill="1" applyAlignment="1" applyProtection="1">
      <alignment horizontal="center"/>
      <protection locked="0"/>
    </xf>
    <xf numFmtId="0" fontId="10" fillId="0" borderId="0" xfId="0" applyFont="1"/>
    <xf numFmtId="167" fontId="0" fillId="0" borderId="0" xfId="3" applyNumberFormat="1" applyFont="1" applyFill="1" applyProtection="1">
      <protection locked="0"/>
    </xf>
    <xf numFmtId="2" fontId="34" fillId="0" borderId="1" xfId="0" applyNumberFormat="1" applyFont="1" applyBorder="1"/>
    <xf numFmtId="2" fontId="34" fillId="0" borderId="6" xfId="0" applyNumberFormat="1" applyFont="1" applyBorder="1"/>
    <xf numFmtId="2" fontId="3" fillId="0" borderId="0" xfId="3" applyNumberFormat="1" applyFont="1" applyFill="1" applyProtection="1">
      <protection locked="0"/>
    </xf>
    <xf numFmtId="167" fontId="5" fillId="0" borderId="0" xfId="0" applyNumberFormat="1" applyFont="1" applyBorder="1"/>
    <xf numFmtId="167" fontId="3" fillId="0" borderId="5" xfId="0" applyNumberFormat="1" applyFont="1" applyBorder="1"/>
    <xf numFmtId="167" fontId="0" fillId="0" borderId="37" xfId="0" applyNumberFormat="1" applyBorder="1"/>
    <xf numFmtId="167" fontId="0" fillId="0" borderId="38" xfId="0" applyNumberFormat="1" applyBorder="1"/>
    <xf numFmtId="167" fontId="0" fillId="0" borderId="40" xfId="0" applyNumberFormat="1" applyBorder="1"/>
    <xf numFmtId="0" fontId="0" fillId="0" borderId="7" xfId="0" applyFill="1" applyBorder="1"/>
    <xf numFmtId="167" fontId="0" fillId="0" borderId="0" xfId="0" applyNumberFormat="1" applyBorder="1"/>
    <xf numFmtId="12" fontId="4" fillId="0" borderId="0" xfId="0" applyNumberFormat="1" applyFont="1" applyFill="1" applyBorder="1" applyAlignment="1">
      <alignment horizontal="center"/>
    </xf>
    <xf numFmtId="12" fontId="0" fillId="0" borderId="0" xfId="0" applyNumberFormat="1" applyFont="1" applyFill="1" applyBorder="1" applyAlignment="1">
      <alignment horizontal="center"/>
    </xf>
    <xf numFmtId="12" fontId="0" fillId="0" borderId="0" xfId="0" applyNumberFormat="1" applyAlignment="1">
      <alignment horizontal="center"/>
    </xf>
    <xf numFmtId="10" fontId="0" fillId="0" borderId="0" xfId="0" applyNumberFormat="1"/>
    <xf numFmtId="167" fontId="0" fillId="0" borderId="0" xfId="0" applyNumberFormat="1" applyFont="1" applyBorder="1"/>
    <xf numFmtId="167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2" fontId="4" fillId="0" borderId="0" xfId="0" applyNumberFormat="1" applyFont="1" applyAlignment="1">
      <alignment horizontal="center"/>
    </xf>
    <xf numFmtId="12" fontId="2" fillId="0" borderId="0" xfId="0" applyNumberFormat="1" applyFont="1" applyAlignment="1">
      <alignment horizontal="center"/>
    </xf>
    <xf numFmtId="12" fontId="0" fillId="0" borderId="0" xfId="0" applyNumberFormat="1" applyFont="1" applyAlignment="1">
      <alignment horizontal="center"/>
    </xf>
    <xf numFmtId="12" fontId="0" fillId="0" borderId="0" xfId="0" applyNumberFormat="1" applyFill="1"/>
    <xf numFmtId="1" fontId="0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" fontId="0" fillId="0" borderId="0" xfId="0" quotePrefix="1" applyNumberFormat="1" applyFont="1" applyFill="1" applyBorder="1" applyAlignment="1">
      <alignment horizontal="center"/>
    </xf>
    <xf numFmtId="1" fontId="5" fillId="0" borderId="0" xfId="0" applyNumberFormat="1" applyFont="1" applyFill="1" applyBorder="1"/>
    <xf numFmtId="1" fontId="0" fillId="0" borderId="0" xfId="3" applyNumberFormat="1" applyFont="1" applyFill="1" applyBorder="1" applyProtection="1">
      <protection locked="0"/>
    </xf>
    <xf numFmtId="165" fontId="0" fillId="0" borderId="0" xfId="0" applyNumberFormat="1" applyFont="1" applyFill="1" applyBorder="1"/>
    <xf numFmtId="0" fontId="15" fillId="5" borderId="0" xfId="0" quotePrefix="1" applyFont="1" applyFill="1" applyBorder="1" applyAlignment="1">
      <alignment wrapText="1" readingOrder="1"/>
    </xf>
    <xf numFmtId="2" fontId="2" fillId="0" borderId="0" xfId="3" applyNumberFormat="1" applyFont="1" applyFill="1" applyBorder="1" applyProtection="1">
      <protection locked="0"/>
    </xf>
    <xf numFmtId="9" fontId="0" fillId="8" borderId="0" xfId="1" applyFont="1" applyFill="1" applyBorder="1"/>
    <xf numFmtId="12" fontId="3" fillId="0" borderId="0" xfId="0" applyNumberFormat="1" applyFont="1" applyFill="1"/>
    <xf numFmtId="12" fontId="0" fillId="15" borderId="0" xfId="0" applyNumberFormat="1" applyFill="1" applyBorder="1" applyAlignment="1">
      <alignment horizontal="center"/>
    </xf>
    <xf numFmtId="12" fontId="0" fillId="15" borderId="0" xfId="0" applyNumberFormat="1" applyFill="1" applyAlignment="1">
      <alignment horizontal="center"/>
    </xf>
    <xf numFmtId="12" fontId="0" fillId="15" borderId="0" xfId="0" applyNumberFormat="1" applyFont="1" applyFill="1" applyAlignment="1">
      <alignment horizontal="center"/>
    </xf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12" fontId="0" fillId="0" borderId="0" xfId="0" applyNumberFormat="1"/>
    <xf numFmtId="12" fontId="4" fillId="0" borderId="0" xfId="0" applyNumberFormat="1" applyFont="1"/>
    <xf numFmtId="12" fontId="29" fillId="0" borderId="0" xfId="0" applyNumberFormat="1" applyFont="1"/>
    <xf numFmtId="12" fontId="29" fillId="0" borderId="0" xfId="0" applyNumberFormat="1" applyFont="1" applyFill="1"/>
    <xf numFmtId="9" fontId="29" fillId="0" borderId="0" xfId="0" applyNumberFormat="1" applyFont="1"/>
    <xf numFmtId="9" fontId="29" fillId="0" borderId="0" xfId="0" applyNumberFormat="1" applyFont="1" applyFill="1"/>
    <xf numFmtId="0" fontId="0" fillId="0" borderId="10" xfId="0" applyFont="1" applyFill="1" applyBorder="1" applyAlignment="1">
      <alignment horizontal="center"/>
    </xf>
    <xf numFmtId="49" fontId="0" fillId="0" borderId="4" xfId="0" applyNumberFormat="1" applyFont="1" applyBorder="1" applyAlignment="1">
      <alignment horizontal="center"/>
    </xf>
    <xf numFmtId="49" fontId="0" fillId="15" borderId="0" xfId="0" applyNumberFormat="1" applyFont="1" applyFill="1" applyBorder="1" applyAlignment="1">
      <alignment horizontal="center"/>
    </xf>
    <xf numFmtId="165" fontId="1" fillId="0" borderId="0" xfId="3" applyNumberFormat="1" applyFont="1" applyFill="1" applyProtection="1">
      <protection locked="0"/>
    </xf>
    <xf numFmtId="165" fontId="1" fillId="0" borderId="0" xfId="0" applyNumberFormat="1" applyFont="1" applyAlignment="1">
      <alignment horizontal="center"/>
    </xf>
    <xf numFmtId="165" fontId="16" fillId="8" borderId="16" xfId="0" applyNumberFormat="1" applyFont="1" applyFill="1" applyBorder="1"/>
    <xf numFmtId="165" fontId="2" fillId="0" borderId="0" xfId="3" applyNumberFormat="1" applyFont="1" applyFill="1" applyBorder="1" applyProtection="1">
      <protection locked="0"/>
    </xf>
    <xf numFmtId="2" fontId="3" fillId="4" borderId="0" xfId="0" applyNumberFormat="1" applyFont="1" applyFill="1" applyBorder="1"/>
    <xf numFmtId="1" fontId="0" fillId="0" borderId="0" xfId="0" applyNumberFormat="1" applyFont="1" applyBorder="1" applyAlignment="1">
      <alignment horizontal="right"/>
    </xf>
    <xf numFmtId="0" fontId="16" fillId="6" borderId="4" xfId="0" applyFont="1" applyFill="1" applyBorder="1" applyAlignment="1">
      <alignment horizontal="right"/>
    </xf>
    <xf numFmtId="0" fontId="16" fillId="6" borderId="0" xfId="0" applyFont="1" applyFill="1" applyBorder="1" applyAlignment="1">
      <alignment horizontal="right"/>
    </xf>
    <xf numFmtId="0" fontId="16" fillId="0" borderId="0" xfId="0" applyFont="1" applyBorder="1" applyAlignment="1">
      <alignment horizontal="center"/>
    </xf>
    <xf numFmtId="2" fontId="44" fillId="0" borderId="0" xfId="0" applyNumberFormat="1" applyFont="1" applyBorder="1" applyAlignment="1">
      <alignment horizontal="center"/>
    </xf>
    <xf numFmtId="165" fontId="45" fillId="20" borderId="0" xfId="2" applyNumberFormat="1" applyFont="1" applyFill="1"/>
    <xf numFmtId="0" fontId="46" fillId="0" borderId="0" xfId="2" applyFont="1"/>
    <xf numFmtId="165" fontId="47" fillId="0" borderId="0" xfId="2" applyNumberFormat="1" applyFont="1"/>
    <xf numFmtId="0" fontId="46" fillId="0" borderId="0" xfId="2" applyFont="1" applyAlignment="1">
      <alignment horizontal="center"/>
    </xf>
    <xf numFmtId="0" fontId="46" fillId="17" borderId="14" xfId="2" applyFont="1" applyFill="1" applyBorder="1"/>
    <xf numFmtId="0" fontId="46" fillId="17" borderId="54" xfId="2" applyFont="1" applyFill="1" applyBorder="1"/>
    <xf numFmtId="0" fontId="48" fillId="20" borderId="0" xfId="2" applyFont="1" applyFill="1"/>
    <xf numFmtId="165" fontId="48" fillId="20" borderId="0" xfId="2" applyNumberFormat="1" applyFont="1" applyFill="1"/>
    <xf numFmtId="0" fontId="48" fillId="20" borderId="0" xfId="2" applyFont="1" applyFill="1" applyAlignment="1">
      <alignment horizontal="left"/>
    </xf>
    <xf numFmtId="2" fontId="46" fillId="0" borderId="0" xfId="2" applyNumberFormat="1" applyFont="1"/>
    <xf numFmtId="165" fontId="46" fillId="0" borderId="0" xfId="2" applyNumberFormat="1" applyFont="1"/>
    <xf numFmtId="1" fontId="46" fillId="0" borderId="0" xfId="2" applyNumberFormat="1" applyFont="1"/>
    <xf numFmtId="165" fontId="49" fillId="21" borderId="0" xfId="2" applyNumberFormat="1" applyFont="1" applyFill="1"/>
    <xf numFmtId="165" fontId="50" fillId="20" borderId="0" xfId="2" applyNumberFormat="1" applyFont="1" applyFill="1"/>
    <xf numFmtId="165" fontId="51" fillId="0" borderId="0" xfId="2" applyNumberFormat="1" applyFont="1"/>
    <xf numFmtId="2" fontId="46" fillId="17" borderId="54" xfId="2" applyNumberFormat="1" applyFont="1" applyFill="1" applyBorder="1"/>
    <xf numFmtId="165" fontId="52" fillId="20" borderId="0" xfId="0" applyNumberFormat="1" applyFont="1" applyFill="1"/>
    <xf numFmtId="165" fontId="53" fillId="0" borderId="0" xfId="0" applyNumberFormat="1" applyFont="1"/>
    <xf numFmtId="165" fontId="46" fillId="17" borderId="54" xfId="2" applyNumberFormat="1" applyFont="1" applyFill="1" applyBorder="1"/>
    <xf numFmtId="0" fontId="54" fillId="0" borderId="0" xfId="2" applyFont="1"/>
    <xf numFmtId="0" fontId="55" fillId="0" borderId="0" xfId="2" applyFont="1"/>
    <xf numFmtId="165" fontId="46" fillId="17" borderId="55" xfId="2" applyNumberFormat="1" applyFont="1" applyFill="1" applyBorder="1"/>
    <xf numFmtId="165" fontId="56" fillId="0" borderId="0" xfId="2" applyNumberFormat="1" applyFont="1"/>
    <xf numFmtId="0" fontId="57" fillId="21" borderId="1" xfId="2" applyFont="1" applyFill="1" applyBorder="1"/>
    <xf numFmtId="0" fontId="57" fillId="21" borderId="2" xfId="2" applyFont="1" applyFill="1" applyBorder="1"/>
    <xf numFmtId="0" fontId="57" fillId="21" borderId="3" xfId="2" applyFont="1" applyFill="1" applyBorder="1"/>
    <xf numFmtId="0" fontId="57" fillId="21" borderId="4" xfId="2" applyFont="1" applyFill="1" applyBorder="1"/>
    <xf numFmtId="0" fontId="57" fillId="21" borderId="0" xfId="2" applyFont="1" applyFill="1"/>
    <xf numFmtId="0" fontId="57" fillId="21" borderId="5" xfId="2" applyFont="1" applyFill="1" applyBorder="1"/>
    <xf numFmtId="0" fontId="56" fillId="0" borderId="0" xfId="2" applyFont="1"/>
    <xf numFmtId="0" fontId="57" fillId="21" borderId="6" xfId="2" applyFont="1" applyFill="1" applyBorder="1"/>
    <xf numFmtId="0" fontId="57" fillId="21" borderId="7" xfId="2" applyFont="1" applyFill="1" applyBorder="1"/>
    <xf numFmtId="0" fontId="57" fillId="21" borderId="8" xfId="2" applyFont="1" applyFill="1" applyBorder="1"/>
    <xf numFmtId="2" fontId="18" fillId="0" borderId="0" xfId="0" applyNumberFormat="1" applyFont="1"/>
    <xf numFmtId="0" fontId="58" fillId="20" borderId="0" xfId="0" applyFont="1" applyFill="1"/>
    <xf numFmtId="165" fontId="58" fillId="20" borderId="0" xfId="0" applyNumberFormat="1" applyFont="1" applyFill="1"/>
    <xf numFmtId="2" fontId="58" fillId="20" borderId="0" xfId="0" applyNumberFormat="1" applyFont="1" applyFill="1"/>
    <xf numFmtId="167" fontId="58" fillId="20" borderId="0" xfId="0" applyNumberFormat="1" applyFont="1" applyFill="1"/>
    <xf numFmtId="0" fontId="51" fillId="0" borderId="0" xfId="2" applyFont="1"/>
    <xf numFmtId="2" fontId="58" fillId="20" borderId="0" xfId="0" applyNumberFormat="1" applyFont="1" applyFill="1" applyAlignment="1">
      <alignment horizontal="left"/>
    </xf>
    <xf numFmtId="1" fontId="58" fillId="20" borderId="0" xfId="0" applyNumberFormat="1" applyFont="1" applyFill="1"/>
    <xf numFmtId="2" fontId="59" fillId="20" borderId="0" xfId="0" applyNumberFormat="1" applyFont="1" applyFill="1" applyAlignment="1">
      <alignment horizontal="left"/>
    </xf>
    <xf numFmtId="2" fontId="59" fillId="20" borderId="0" xfId="0" applyNumberFormat="1" applyFont="1" applyFill="1"/>
    <xf numFmtId="165" fontId="60" fillId="0" borderId="0" xfId="2" applyNumberFormat="1" applyFont="1"/>
    <xf numFmtId="2" fontId="60" fillId="0" borderId="0" xfId="2" applyNumberFormat="1" applyFont="1"/>
    <xf numFmtId="165" fontId="61" fillId="20" borderId="0" xfId="0" applyNumberFormat="1" applyFont="1" applyFill="1"/>
    <xf numFmtId="167" fontId="61" fillId="20" borderId="0" xfId="0" applyNumberFormat="1" applyFont="1" applyFill="1"/>
    <xf numFmtId="2" fontId="48" fillId="20" borderId="0" xfId="2" applyNumberFormat="1" applyFont="1" applyFill="1"/>
    <xf numFmtId="0" fontId="62" fillId="7" borderId="0" xfId="0" applyFont="1" applyFill="1" applyAlignment="1">
      <alignment horizontal="center"/>
    </xf>
    <xf numFmtId="2" fontId="51" fillId="0" borderId="0" xfId="2" applyNumberFormat="1" applyFont="1"/>
    <xf numFmtId="1" fontId="51" fillId="0" borderId="0" xfId="2" applyNumberFormat="1" applyFont="1"/>
    <xf numFmtId="2" fontId="46" fillId="0" borderId="0" xfId="0" applyNumberFormat="1" applyFont="1"/>
    <xf numFmtId="1" fontId="61" fillId="20" borderId="0" xfId="0" applyNumberFormat="1" applyFont="1" applyFill="1"/>
    <xf numFmtId="0" fontId="62" fillId="7" borderId="0" xfId="0" applyFont="1" applyFill="1"/>
    <xf numFmtId="0" fontId="61" fillId="20" borderId="0" xfId="0" applyFont="1" applyFill="1"/>
    <xf numFmtId="0" fontId="50" fillId="20" borderId="0" xfId="2" applyFont="1" applyFill="1"/>
    <xf numFmtId="165" fontId="63" fillId="22" borderId="0" xfId="0" applyNumberFormat="1" applyFont="1" applyFill="1"/>
    <xf numFmtId="167" fontId="46" fillId="0" borderId="0" xfId="2" applyNumberFormat="1" applyFont="1"/>
    <xf numFmtId="165" fontId="45" fillId="20" borderId="50" xfId="2" applyNumberFormat="1" applyFont="1" applyFill="1" applyBorder="1"/>
    <xf numFmtId="165" fontId="45" fillId="20" borderId="51" xfId="2" applyNumberFormat="1" applyFont="1" applyFill="1" applyBorder="1"/>
    <xf numFmtId="165" fontId="45" fillId="20" borderId="52" xfId="2" applyNumberFormat="1" applyFont="1" applyFill="1" applyBorder="1"/>
    <xf numFmtId="165" fontId="45" fillId="20" borderId="18" xfId="2" applyNumberFormat="1" applyFont="1" applyFill="1" applyBorder="1"/>
    <xf numFmtId="165" fontId="45" fillId="20" borderId="53" xfId="2" applyNumberFormat="1" applyFont="1" applyFill="1" applyBorder="1"/>
    <xf numFmtId="165" fontId="45" fillId="20" borderId="16" xfId="2" applyNumberFormat="1" applyFont="1" applyFill="1" applyBorder="1"/>
    <xf numFmtId="165" fontId="45" fillId="20" borderId="48" xfId="2" applyNumberFormat="1" applyFont="1" applyFill="1" applyBorder="1"/>
    <xf numFmtId="0" fontId="48" fillId="20" borderId="48" xfId="2" applyFont="1" applyFill="1" applyBorder="1"/>
    <xf numFmtId="165" fontId="45" fillId="20" borderId="48" xfId="2" applyNumberFormat="1" applyFont="1" applyFill="1" applyBorder="1" applyAlignment="1">
      <alignment horizontal="center"/>
    </xf>
    <xf numFmtId="165" fontId="45" fillId="20" borderId="13" xfId="2" applyNumberFormat="1" applyFont="1" applyFill="1" applyBorder="1"/>
    <xf numFmtId="165" fontId="45" fillId="20" borderId="4" xfId="2" applyNumberFormat="1" applyFont="1" applyFill="1" applyBorder="1"/>
    <xf numFmtId="165" fontId="45" fillId="20" borderId="5" xfId="2" applyNumberFormat="1" applyFont="1" applyFill="1" applyBorder="1"/>
    <xf numFmtId="165" fontId="64" fillId="0" borderId="1" xfId="2" applyNumberFormat="1" applyFont="1" applyBorder="1"/>
    <xf numFmtId="0" fontId="64" fillId="0" borderId="2" xfId="2" applyFont="1" applyBorder="1"/>
    <xf numFmtId="0" fontId="46" fillId="0" borderId="2" xfId="2" applyFont="1" applyBorder="1"/>
    <xf numFmtId="165" fontId="64" fillId="0" borderId="4" xfId="2" applyNumberFormat="1" applyFont="1" applyBorder="1"/>
    <xf numFmtId="0" fontId="64" fillId="0" borderId="0" xfId="2" applyFont="1"/>
    <xf numFmtId="165" fontId="46" fillId="0" borderId="4" xfId="2" applyNumberFormat="1" applyFont="1" applyBorder="1"/>
    <xf numFmtId="0" fontId="46" fillId="0" borderId="6" xfId="2" applyFont="1" applyBorder="1"/>
    <xf numFmtId="0" fontId="46" fillId="0" borderId="7" xfId="2" applyFont="1" applyBorder="1"/>
    <xf numFmtId="0" fontId="48" fillId="0" borderId="0" xfId="2" applyFont="1"/>
    <xf numFmtId="165" fontId="48" fillId="0" borderId="0" xfId="2" applyNumberFormat="1" applyFont="1"/>
    <xf numFmtId="1" fontId="2" fillId="0" borderId="18" xfId="3" applyNumberFormat="1" applyFont="1" applyFill="1" applyBorder="1" applyProtection="1">
      <protection locked="0"/>
    </xf>
    <xf numFmtId="0" fontId="3" fillId="4" borderId="0" xfId="0" applyFont="1" applyFill="1"/>
    <xf numFmtId="0" fontId="24" fillId="0" borderId="0" xfId="0" applyFont="1" applyAlignment="1">
      <alignment horizontal="left"/>
    </xf>
    <xf numFmtId="0" fontId="24" fillId="0" borderId="0" xfId="0" applyFont="1"/>
    <xf numFmtId="2" fontId="24" fillId="0" borderId="0" xfId="0" applyNumberFormat="1" applyFont="1" applyAlignment="1">
      <alignment horizontal="left"/>
    </xf>
    <xf numFmtId="169" fontId="24" fillId="0" borderId="0" xfId="0" applyNumberFormat="1" applyFont="1"/>
    <xf numFmtId="0" fontId="24" fillId="0" borderId="0" xfId="0" applyFont="1" applyAlignment="1">
      <alignment horizontal="center"/>
    </xf>
    <xf numFmtId="0" fontId="68" fillId="0" borderId="0" xfId="0" applyFont="1" applyAlignment="1">
      <alignment horizontal="left"/>
    </xf>
    <xf numFmtId="2" fontId="24" fillId="0" borderId="0" xfId="0" applyNumberFormat="1" applyFont="1" applyAlignment="1">
      <alignment horizontal="center"/>
    </xf>
    <xf numFmtId="1" fontId="24" fillId="0" borderId="0" xfId="0" applyNumberFormat="1" applyFont="1"/>
    <xf numFmtId="2" fontId="24" fillId="0" borderId="0" xfId="0" applyNumberFormat="1" applyFont="1"/>
    <xf numFmtId="165" fontId="24" fillId="0" borderId="0" xfId="0" applyNumberFormat="1" applyFont="1"/>
    <xf numFmtId="170" fontId="24" fillId="0" borderId="0" xfId="0" applyNumberFormat="1" applyFont="1"/>
    <xf numFmtId="1" fontId="24" fillId="0" borderId="0" xfId="0" applyNumberFormat="1" applyFont="1" applyAlignment="1">
      <alignment horizontal="right"/>
    </xf>
    <xf numFmtId="2" fontId="24" fillId="0" borderId="0" xfId="0" applyNumberFormat="1" applyFont="1" applyAlignment="1">
      <alignment horizontal="right"/>
    </xf>
    <xf numFmtId="167" fontId="68" fillId="0" borderId="0" xfId="0" applyNumberFormat="1" applyFont="1"/>
    <xf numFmtId="165" fontId="0" fillId="0" borderId="0" xfId="3" applyNumberFormat="1" applyFont="1" applyProtection="1">
      <protection locked="0"/>
    </xf>
    <xf numFmtId="0" fontId="71" fillId="5" borderId="19" xfId="0" quotePrefix="1" applyFont="1" applyFill="1" applyBorder="1" applyAlignment="1">
      <alignment wrapText="1" readingOrder="1"/>
    </xf>
    <xf numFmtId="2" fontId="1" fillId="0" borderId="0" xfId="3" applyNumberFormat="1" applyFont="1" applyProtection="1">
      <protection locked="0"/>
    </xf>
    <xf numFmtId="167" fontId="1" fillId="0" borderId="0" xfId="3" applyNumberFormat="1" applyFont="1" applyProtection="1">
      <protection locked="0"/>
    </xf>
    <xf numFmtId="1" fontId="1" fillId="0" borderId="0" xfId="3" applyNumberFormat="1" applyFont="1" applyProtection="1">
      <protection locked="0"/>
    </xf>
    <xf numFmtId="2" fontId="0" fillId="0" borderId="0" xfId="3" applyNumberFormat="1" applyFont="1" applyProtection="1">
      <protection locked="0"/>
    </xf>
    <xf numFmtId="2" fontId="1" fillId="0" borderId="0" xfId="0" applyNumberFormat="1" applyFont="1"/>
    <xf numFmtId="0" fontId="1" fillId="0" borderId="0" xfId="0" applyFont="1"/>
    <xf numFmtId="167" fontId="1" fillId="0" borderId="0" xfId="0" applyNumberFormat="1" applyFont="1"/>
    <xf numFmtId="165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1" fillId="0" borderId="0" xfId="3" applyNumberFormat="1" applyFont="1" applyFill="1" applyBorder="1" applyProtection="1">
      <protection locked="0"/>
    </xf>
    <xf numFmtId="2" fontId="0" fillId="0" borderId="0" xfId="0" applyNumberFormat="1" applyFill="1" applyBorder="1"/>
    <xf numFmtId="0" fontId="2" fillId="0" borderId="0" xfId="0" applyNumberFormat="1" applyFont="1" applyFill="1" applyBorder="1"/>
    <xf numFmtId="1" fontId="2" fillId="0" borderId="50" xfId="3" applyNumberFormat="1" applyFont="1" applyFill="1" applyBorder="1" applyProtection="1">
      <protection locked="0"/>
    </xf>
    <xf numFmtId="1" fontId="2" fillId="0" borderId="51" xfId="3" applyNumberFormat="1" applyFont="1" applyFill="1" applyBorder="1" applyProtection="1">
      <protection locked="0"/>
    </xf>
    <xf numFmtId="1" fontId="2" fillId="0" borderId="52" xfId="3" applyNumberFormat="1" applyFont="1" applyFill="1" applyBorder="1" applyProtection="1">
      <protection locked="0"/>
    </xf>
    <xf numFmtId="1" fontId="2" fillId="0" borderId="53" xfId="3" applyNumberFormat="1" applyFont="1" applyFill="1" applyBorder="1" applyProtection="1">
      <protection locked="0"/>
    </xf>
    <xf numFmtId="1" fontId="2" fillId="0" borderId="16" xfId="3" applyNumberFormat="1" applyFont="1" applyFill="1" applyBorder="1" applyProtection="1">
      <protection locked="0"/>
    </xf>
    <xf numFmtId="1" fontId="2" fillId="0" borderId="48" xfId="3" applyNumberFormat="1" applyFont="1" applyFill="1" applyBorder="1" applyProtection="1">
      <protection locked="0"/>
    </xf>
    <xf numFmtId="2" fontId="0" fillId="0" borderId="0" xfId="3" applyNumberFormat="1" applyFont="1" applyFill="1" applyBorder="1" applyProtection="1">
      <protection locked="0"/>
    </xf>
    <xf numFmtId="9" fontId="0" fillId="0" borderId="10" xfId="1" applyFont="1" applyFill="1" applyBorder="1" applyAlignment="1">
      <alignment horizontal="center"/>
    </xf>
    <xf numFmtId="0" fontId="10" fillId="17" borderId="1" xfId="0" applyFont="1" applyFill="1" applyBorder="1"/>
    <xf numFmtId="0" fontId="10" fillId="17" borderId="2" xfId="0" applyFont="1" applyFill="1" applyBorder="1"/>
    <xf numFmtId="164" fontId="0" fillId="17" borderId="2" xfId="0" applyNumberFormat="1" applyFont="1" applyFill="1" applyBorder="1"/>
    <xf numFmtId="0" fontId="0" fillId="17" borderId="3" xfId="0" applyFont="1" applyFill="1" applyBorder="1"/>
    <xf numFmtId="0" fontId="10" fillId="0" borderId="0" xfId="0" applyFont="1" applyAlignment="1">
      <alignment horizontal="left"/>
    </xf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0" fontId="0" fillId="17" borderId="4" xfId="0" applyFont="1" applyFill="1" applyBorder="1"/>
    <xf numFmtId="0" fontId="0" fillId="17" borderId="0" xfId="0" applyFont="1" applyFill="1" applyBorder="1"/>
    <xf numFmtId="0" fontId="0" fillId="17" borderId="5" xfId="0" applyFont="1" applyFill="1" applyBorder="1"/>
    <xf numFmtId="167" fontId="0" fillId="0" borderId="10" xfId="0" applyNumberFormat="1" applyFont="1" applyBorder="1" applyAlignment="1">
      <alignment horizontal="right"/>
    </xf>
    <xf numFmtId="165" fontId="0" fillId="0" borderId="0" xfId="0" applyNumberFormat="1" applyFont="1" applyBorder="1" applyAlignment="1">
      <alignment horizontal="right"/>
    </xf>
    <xf numFmtId="2" fontId="0" fillId="0" borderId="0" xfId="0" applyNumberFormat="1" applyFont="1" applyBorder="1"/>
    <xf numFmtId="0" fontId="42" fillId="17" borderId="6" xfId="0" applyFont="1" applyFill="1" applyBorder="1"/>
    <xf numFmtId="0" fontId="42" fillId="17" borderId="7" xfId="0" applyFont="1" applyFill="1" applyBorder="1"/>
    <xf numFmtId="0" fontId="0" fillId="17" borderId="8" xfId="0" applyFont="1" applyFill="1" applyBorder="1"/>
    <xf numFmtId="167" fontId="0" fillId="0" borderId="10" xfId="0" applyNumberFormat="1" applyFont="1" applyBorder="1"/>
    <xf numFmtId="0" fontId="0" fillId="0" borderId="56" xfId="0" applyFont="1" applyBorder="1"/>
    <xf numFmtId="0" fontId="0" fillId="0" borderId="37" xfId="0" applyFont="1" applyBorder="1"/>
    <xf numFmtId="0" fontId="0" fillId="0" borderId="36" xfId="0" applyFont="1" applyBorder="1"/>
    <xf numFmtId="0" fontId="39" fillId="0" borderId="0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57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165" fontId="0" fillId="0" borderId="39" xfId="0" applyNumberFormat="1" applyFont="1" applyBorder="1"/>
    <xf numFmtId="165" fontId="0" fillId="0" borderId="58" xfId="0" applyNumberFormat="1" applyFont="1" applyBorder="1"/>
    <xf numFmtId="165" fontId="0" fillId="0" borderId="38" xfId="0" applyNumberFormat="1" applyFont="1" applyBorder="1"/>
    <xf numFmtId="0" fontId="72" fillId="0" borderId="0" xfId="0" applyFont="1" applyFill="1" applyBorder="1" applyAlignment="1">
      <alignment horizontal="center"/>
    </xf>
    <xf numFmtId="0" fontId="0" fillId="0" borderId="0" xfId="0" applyFont="1" applyAlignment="1">
      <alignment horizontal="right" vertical="top"/>
    </xf>
    <xf numFmtId="0" fontId="0" fillId="0" borderId="2" xfId="0" applyFont="1" applyBorder="1"/>
    <xf numFmtId="165" fontId="39" fillId="0" borderId="2" xfId="0" applyNumberFormat="1" applyFont="1" applyBorder="1"/>
    <xf numFmtId="165" fontId="39" fillId="0" borderId="3" xfId="0" applyNumberFormat="1" applyFont="1" applyBorder="1"/>
    <xf numFmtId="0" fontId="0" fillId="0" borderId="4" xfId="0" applyFont="1" applyBorder="1"/>
    <xf numFmtId="0" fontId="0" fillId="4" borderId="0" xfId="0" applyFont="1" applyFill="1" applyBorder="1" applyAlignment="1">
      <alignment horizontal="center"/>
    </xf>
    <xf numFmtId="0" fontId="39" fillId="4" borderId="0" xfId="0" applyFont="1" applyFill="1" applyBorder="1" applyAlignment="1">
      <alignment horizontal="center" vertical="center"/>
    </xf>
    <xf numFmtId="0" fontId="0" fillId="4" borderId="0" xfId="0" applyFont="1" applyFill="1" applyBorder="1"/>
    <xf numFmtId="0" fontId="39" fillId="0" borderId="0" xfId="0" applyFont="1" applyBorder="1" applyAlignment="1">
      <alignment horizontal="right"/>
    </xf>
    <xf numFmtId="0" fontId="10" fillId="0" borderId="0" xfId="0" applyFont="1" applyBorder="1" applyAlignment="1">
      <alignment horizontal="center" wrapText="1"/>
    </xf>
    <xf numFmtId="165" fontId="39" fillId="0" borderId="0" xfId="0" applyNumberFormat="1" applyFont="1" applyBorder="1"/>
    <xf numFmtId="166" fontId="73" fillId="0" borderId="0" xfId="0" applyNumberFormat="1" applyFont="1" applyBorder="1" applyAlignment="1">
      <alignment horizontal="center"/>
    </xf>
    <xf numFmtId="1" fontId="0" fillId="0" borderId="0" xfId="0" applyNumberFormat="1" applyFont="1" applyBorder="1"/>
    <xf numFmtId="0" fontId="39" fillId="0" borderId="0" xfId="0" applyFont="1" applyBorder="1" applyAlignment="1">
      <alignment horizontal="center"/>
    </xf>
    <xf numFmtId="165" fontId="73" fillId="0" borderId="0" xfId="0" applyNumberFormat="1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1" fontId="39" fillId="0" borderId="0" xfId="0" applyNumberFormat="1" applyFont="1" applyBorder="1"/>
    <xf numFmtId="0" fontId="0" fillId="0" borderId="5" xfId="0" applyFont="1" applyBorder="1" applyAlignment="1">
      <alignment horizontal="center"/>
    </xf>
    <xf numFmtId="1" fontId="74" fillId="0" borderId="0" xfId="0" applyNumberFormat="1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" fontId="0" fillId="0" borderId="0" xfId="0" applyNumberFormat="1" applyFont="1" applyBorder="1" applyAlignment="1">
      <alignment horizontal="center"/>
    </xf>
    <xf numFmtId="168" fontId="0" fillId="0" borderId="0" xfId="0" applyNumberFormat="1" applyFont="1" applyBorder="1" applyAlignment="1">
      <alignment horizontal="center"/>
    </xf>
    <xf numFmtId="0" fontId="0" fillId="0" borderId="3" xfId="0" applyFont="1" applyBorder="1"/>
    <xf numFmtId="1" fontId="16" fillId="0" borderId="0" xfId="0" applyNumberFormat="1" applyFont="1" applyAlignment="1">
      <alignment horizontal="right"/>
    </xf>
    <xf numFmtId="168" fontId="0" fillId="0" borderId="4" xfId="0" applyNumberFormat="1" applyFont="1" applyBorder="1" applyAlignment="1">
      <alignment horizontal="center"/>
    </xf>
    <xf numFmtId="165" fontId="0" fillId="15" borderId="0" xfId="0" applyNumberFormat="1" applyFont="1" applyFill="1" applyBorder="1" applyAlignment="1">
      <alignment horizontal="center"/>
    </xf>
    <xf numFmtId="0" fontId="0" fillId="0" borderId="5" xfId="0" applyFont="1" applyBorder="1" applyAlignment="1">
      <alignment horizontal="right"/>
    </xf>
    <xf numFmtId="165" fontId="0" fillId="15" borderId="4" xfId="0" applyNumberFormat="1" applyFont="1" applyFill="1" applyBorder="1" applyAlignment="1">
      <alignment horizontal="center"/>
    </xf>
    <xf numFmtId="167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Alignment="1">
      <alignment horizontal="center"/>
    </xf>
    <xf numFmtId="0" fontId="73" fillId="0" borderId="0" xfId="0" applyFont="1" applyBorder="1" applyAlignment="1">
      <alignment horizontal="left"/>
    </xf>
    <xf numFmtId="165" fontId="39" fillId="0" borderId="0" xfId="0" applyNumberFormat="1" applyFont="1" applyBorder="1" applyAlignment="1">
      <alignment horizontal="right"/>
    </xf>
    <xf numFmtId="1" fontId="39" fillId="0" borderId="0" xfId="0" applyNumberFormat="1" applyFont="1" applyFill="1" applyBorder="1" applyAlignment="1">
      <alignment horizontal="right"/>
    </xf>
    <xf numFmtId="165" fontId="39" fillId="0" borderId="0" xfId="0" applyNumberFormat="1" applyFont="1"/>
    <xf numFmtId="165" fontId="39" fillId="0" borderId="0" xfId="0" applyNumberFormat="1" applyFont="1" applyFill="1" applyBorder="1"/>
    <xf numFmtId="9" fontId="0" fillId="0" borderId="10" xfId="0" applyNumberFormat="1" applyFont="1" applyBorder="1" applyAlignment="1">
      <alignment horizontal="center"/>
    </xf>
    <xf numFmtId="2" fontId="39" fillId="0" borderId="0" xfId="0" applyNumberFormat="1" applyFont="1" applyBorder="1"/>
    <xf numFmtId="9" fontId="0" fillId="0" borderId="1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9" fontId="0" fillId="8" borderId="0" xfId="1" applyFont="1" applyFill="1" applyBorder="1" applyAlignment="1">
      <alignment horizontal="center"/>
    </xf>
    <xf numFmtId="9" fontId="0" fillId="8" borderId="0" xfId="0" applyNumberFormat="1" applyFont="1" applyFill="1" applyBorder="1" applyAlignment="1">
      <alignment horizontal="center"/>
    </xf>
    <xf numFmtId="2" fontId="0" fillId="0" borderId="50" xfId="3" applyNumberFormat="1" applyFont="1" applyFill="1" applyBorder="1" applyProtection="1">
      <protection locked="0"/>
    </xf>
    <xf numFmtId="167" fontId="0" fillId="0" borderId="4" xfId="0" applyNumberFormat="1" applyFont="1" applyBorder="1" applyAlignment="1">
      <alignment horizontal="center"/>
    </xf>
    <xf numFmtId="1" fontId="73" fillId="4" borderId="5" xfId="0" applyNumberFormat="1" applyFont="1" applyFill="1" applyBorder="1"/>
    <xf numFmtId="2" fontId="0" fillId="0" borderId="18" xfId="3" applyNumberFormat="1" applyFont="1" applyFill="1" applyBorder="1" applyProtection="1">
      <protection locked="0"/>
    </xf>
    <xf numFmtId="12" fontId="0" fillId="0" borderId="4" xfId="0" applyNumberFormat="1" applyFont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1" fontId="0" fillId="0" borderId="0" xfId="0" applyNumberFormat="1" applyFont="1"/>
    <xf numFmtId="0" fontId="0" fillId="3" borderId="0" xfId="0" applyFont="1" applyFill="1" applyBorder="1" applyAlignment="1">
      <alignment horizontal="center"/>
    </xf>
    <xf numFmtId="2" fontId="0" fillId="0" borderId="16" xfId="3" applyNumberFormat="1" applyFont="1" applyFill="1" applyBorder="1" applyProtection="1">
      <protection locked="0"/>
    </xf>
    <xf numFmtId="2" fontId="0" fillId="0" borderId="48" xfId="3" applyNumberFormat="1" applyFont="1" applyFill="1" applyBorder="1" applyProtection="1">
      <protection locked="0"/>
    </xf>
    <xf numFmtId="2" fontId="0" fillId="0" borderId="13" xfId="3" applyNumberFormat="1" applyFont="1" applyFill="1" applyBorder="1" applyProtection="1">
      <protection locked="0"/>
    </xf>
    <xf numFmtId="0" fontId="0" fillId="0" borderId="6" xfId="0" applyFont="1" applyBorder="1"/>
    <xf numFmtId="0" fontId="0" fillId="0" borderId="8" xfId="0" applyFont="1" applyBorder="1"/>
    <xf numFmtId="0" fontId="0" fillId="0" borderId="1" xfId="0" applyFont="1" applyBorder="1"/>
    <xf numFmtId="2" fontId="39" fillId="0" borderId="7" xfId="0" applyNumberFormat="1" applyFont="1" applyBorder="1"/>
    <xf numFmtId="0" fontId="73" fillId="0" borderId="7" xfId="0" applyFont="1" applyBorder="1" applyAlignment="1">
      <alignment horizontal="right"/>
    </xf>
    <xf numFmtId="2" fontId="0" fillId="0" borderId="7" xfId="0" applyNumberFormat="1" applyFont="1" applyBorder="1"/>
    <xf numFmtId="167" fontId="0" fillId="0" borderId="8" xfId="0" applyNumberFormat="1" applyFont="1" applyBorder="1"/>
    <xf numFmtId="2" fontId="0" fillId="0" borderId="51" xfId="3" applyNumberFormat="1" applyFont="1" applyFill="1" applyBorder="1" applyProtection="1">
      <protection locked="0"/>
    </xf>
    <xf numFmtId="2" fontId="0" fillId="0" borderId="52" xfId="3" applyNumberFormat="1" applyFont="1" applyFill="1" applyBorder="1" applyProtection="1">
      <protection locked="0"/>
    </xf>
    <xf numFmtId="2" fontId="0" fillId="0" borderId="53" xfId="3" applyNumberFormat="1" applyFont="1" applyFill="1" applyBorder="1" applyProtection="1">
      <protection locked="0"/>
    </xf>
    <xf numFmtId="12" fontId="0" fillId="0" borderId="7" xfId="0" applyNumberFormat="1" applyFont="1" applyFill="1" applyBorder="1" applyAlignment="1">
      <alignment horizontal="center"/>
    </xf>
    <xf numFmtId="2" fontId="0" fillId="0" borderId="2" xfId="0" applyNumberFormat="1" applyFont="1" applyBorder="1"/>
    <xf numFmtId="165" fontId="0" fillId="0" borderId="2" xfId="0" applyNumberFormat="1" applyFont="1" applyBorder="1" applyAlignment="1">
      <alignment horizontal="right"/>
    </xf>
    <xf numFmtId="0" fontId="16" fillId="0" borderId="0" xfId="0" applyFont="1" applyFill="1" applyBorder="1" applyAlignment="1">
      <alignment horizontal="right"/>
    </xf>
    <xf numFmtId="2" fontId="0" fillId="0" borderId="0" xfId="0" applyNumberFormat="1" applyFont="1" applyFill="1" applyBorder="1"/>
    <xf numFmtId="0" fontId="0" fillId="0" borderId="3" xfId="0" applyFont="1" applyBorder="1" applyAlignment="1">
      <alignment horizontal="center"/>
    </xf>
    <xf numFmtId="0" fontId="15" fillId="5" borderId="10" xfId="0" quotePrefix="1" applyFont="1" applyFill="1" applyBorder="1" applyAlignment="1">
      <alignment wrapText="1" readingOrder="1"/>
    </xf>
    <xf numFmtId="0" fontId="71" fillId="5" borderId="10" xfId="0" quotePrefix="1" applyFont="1" applyFill="1" applyBorder="1" applyAlignment="1">
      <alignment wrapText="1" readingOrder="1"/>
    </xf>
    <xf numFmtId="167" fontId="2" fillId="0" borderId="0" xfId="3" applyNumberFormat="1" applyFont="1" applyFill="1" applyBorder="1" applyProtection="1">
      <protection locked="0"/>
    </xf>
    <xf numFmtId="0" fontId="3" fillId="2" borderId="0" xfId="0" applyFont="1" applyFill="1"/>
    <xf numFmtId="2" fontId="2" fillId="14" borderId="0" xfId="3" applyNumberFormat="1" applyFont="1" applyFill="1" applyProtection="1">
      <protection locked="0"/>
    </xf>
    <xf numFmtId="2" fontId="10" fillId="0" borderId="0" xfId="3" applyNumberFormat="1" applyFont="1" applyFill="1" applyProtection="1">
      <protection locked="0"/>
    </xf>
    <xf numFmtId="2" fontId="1" fillId="0" borderId="0" xfId="3" applyNumberFormat="1" applyFont="1" applyFill="1" applyProtection="1">
      <protection locked="0"/>
    </xf>
    <xf numFmtId="167" fontId="0" fillId="0" borderId="5" xfId="0" applyNumberFormat="1" applyBorder="1"/>
    <xf numFmtId="167" fontId="0" fillId="0" borderId="8" xfId="0" applyNumberFormat="1" applyBorder="1"/>
    <xf numFmtId="168" fontId="3" fillId="0" borderId="0" xfId="0" applyNumberFormat="1" applyFont="1" applyFill="1" applyBorder="1"/>
    <xf numFmtId="12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24" borderId="61" xfId="0" applyFont="1" applyFill="1" applyBorder="1" applyAlignment="1">
      <alignment horizontal="center"/>
    </xf>
    <xf numFmtId="0" fontId="4" fillId="25" borderId="10" xfId="0" applyFont="1" applyFill="1" applyBorder="1" applyAlignment="1">
      <alignment horizontal="center"/>
    </xf>
    <xf numFmtId="12" fontId="0" fillId="4" borderId="0" xfId="0" applyNumberFormat="1" applyFill="1" applyAlignment="1">
      <alignment horizontal="right"/>
    </xf>
    <xf numFmtId="1" fontId="16" fillId="0" borderId="0" xfId="0" applyNumberFormat="1" applyFont="1" applyBorder="1" applyAlignment="1">
      <alignment horizontal="center"/>
    </xf>
    <xf numFmtId="1" fontId="16" fillId="0" borderId="0" xfId="0" applyNumberFormat="1" applyFont="1" applyFill="1" applyBorder="1" applyAlignment="1">
      <alignment horizontal="center"/>
    </xf>
    <xf numFmtId="167" fontId="0" fillId="0" borderId="0" xfId="0" applyNumberFormat="1" applyFont="1" applyBorder="1" applyAlignment="1">
      <alignment horizontal="right"/>
    </xf>
    <xf numFmtId="0" fontId="0" fillId="0" borderId="50" xfId="0" applyFont="1" applyBorder="1"/>
    <xf numFmtId="0" fontId="0" fillId="4" borderId="51" xfId="0" applyFont="1" applyFill="1" applyBorder="1" applyAlignment="1">
      <alignment horizontal="center"/>
    </xf>
    <xf numFmtId="0" fontId="39" fillId="4" borderId="51" xfId="0" applyFont="1" applyFill="1" applyBorder="1" applyAlignment="1">
      <alignment horizontal="center" vertical="center"/>
    </xf>
    <xf numFmtId="0" fontId="0" fillId="4" borderId="52" xfId="0" applyFont="1" applyFill="1" applyBorder="1"/>
    <xf numFmtId="165" fontId="0" fillId="0" borderId="18" xfId="0" applyNumberFormat="1" applyFont="1" applyBorder="1"/>
    <xf numFmtId="0" fontId="0" fillId="0" borderId="53" xfId="0" applyFont="1" applyBorder="1" applyAlignment="1">
      <alignment horizontal="center"/>
    </xf>
    <xf numFmtId="0" fontId="44" fillId="0" borderId="18" xfId="0" applyFont="1" applyBorder="1" applyAlignment="1">
      <alignment horizontal="center"/>
    </xf>
    <xf numFmtId="165" fontId="0" fillId="0" borderId="16" xfId="0" applyNumberFormat="1" applyFont="1" applyBorder="1" applyAlignment="1">
      <alignment horizontal="center"/>
    </xf>
    <xf numFmtId="0" fontId="0" fillId="0" borderId="62" xfId="0" applyFont="1" applyBorder="1" applyAlignment="1">
      <alignment horizontal="center"/>
    </xf>
    <xf numFmtId="165" fontId="0" fillId="0" borderId="2" xfId="0" applyNumberFormat="1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0" borderId="0" xfId="0" applyFont="1"/>
    <xf numFmtId="0" fontId="76" fillId="0" borderId="0" xfId="0" applyFont="1" applyFill="1" applyBorder="1" applyAlignment="1">
      <alignment horizontal="center"/>
    </xf>
    <xf numFmtId="2" fontId="0" fillId="0" borderId="10" xfId="0" applyNumberFormat="1" applyFont="1" applyBorder="1" applyAlignment="1">
      <alignment horizontal="right"/>
    </xf>
    <xf numFmtId="0" fontId="77" fillId="0" borderId="36" xfId="0" applyFont="1" applyBorder="1"/>
    <xf numFmtId="0" fontId="77" fillId="0" borderId="46" xfId="0" applyFont="1" applyBorder="1"/>
    <xf numFmtId="0" fontId="4" fillId="0" borderId="56" xfId="0" applyFont="1" applyBorder="1"/>
    <xf numFmtId="0" fontId="0" fillId="0" borderId="46" xfId="0" applyBorder="1"/>
    <xf numFmtId="0" fontId="4" fillId="0" borderId="37" xfId="0" applyFont="1" applyBorder="1"/>
    <xf numFmtId="0" fontId="4" fillId="0" borderId="9" xfId="0" applyFont="1" applyBorder="1" applyAlignment="1">
      <alignment horizontal="center"/>
    </xf>
    <xf numFmtId="0" fontId="6" fillId="0" borderId="10" xfId="0" applyFont="1" applyBorder="1" applyAlignment="1">
      <alignment horizontal="right"/>
    </xf>
    <xf numFmtId="0" fontId="6" fillId="0" borderId="10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78" fillId="0" borderId="10" xfId="0" applyFont="1" applyBorder="1"/>
    <xf numFmtId="0" fontId="4" fillId="0" borderId="38" xfId="0" applyFont="1" applyBorder="1" applyAlignment="1">
      <alignment horizontal="center"/>
    </xf>
    <xf numFmtId="165" fontId="4" fillId="16" borderId="6" xfId="0" applyNumberFormat="1" applyFont="1" applyFill="1" applyBorder="1" applyAlignment="1">
      <alignment horizontal="left"/>
    </xf>
    <xf numFmtId="1" fontId="4" fillId="16" borderId="7" xfId="0" applyNumberFormat="1" applyFont="1" applyFill="1" applyBorder="1" applyAlignment="1">
      <alignment horizontal="center"/>
    </xf>
    <xf numFmtId="0" fontId="0" fillId="0" borderId="47" xfId="0" applyBorder="1"/>
    <xf numFmtId="2" fontId="3" fillId="0" borderId="40" xfId="0" applyNumberFormat="1" applyFont="1" applyBorder="1"/>
    <xf numFmtId="168" fontId="0" fillId="0" borderId="0" xfId="0" applyNumberFormat="1" applyFont="1"/>
    <xf numFmtId="0" fontId="79" fillId="5" borderId="19" xfId="0" quotePrefix="1" applyFont="1" applyFill="1" applyBorder="1" applyAlignment="1">
      <alignment wrapText="1" readingOrder="1"/>
    </xf>
    <xf numFmtId="0" fontId="73" fillId="4" borderId="35" xfId="0" applyFont="1" applyFill="1" applyBorder="1"/>
    <xf numFmtId="1" fontId="73" fillId="4" borderId="45" xfId="0" applyNumberFormat="1" applyFont="1" applyFill="1" applyBorder="1" applyAlignment="1">
      <alignment horizontal="right"/>
    </xf>
    <xf numFmtId="2" fontId="0" fillId="0" borderId="0" xfId="0" applyNumberFormat="1" applyFont="1" applyAlignment="1">
      <alignment horizontal="right"/>
    </xf>
    <xf numFmtId="1" fontId="0" fillId="0" borderId="10" xfId="0" applyNumberFormat="1" applyFont="1" applyBorder="1" applyAlignment="1">
      <alignment horizontal="right"/>
    </xf>
    <xf numFmtId="0" fontId="0" fillId="0" borderId="7" xfId="0" applyFont="1" applyBorder="1" applyAlignment="1">
      <alignment horizontal="right"/>
    </xf>
    <xf numFmtId="165" fontId="3" fillId="0" borderId="63" xfId="0" applyNumberFormat="1" applyFont="1" applyBorder="1"/>
    <xf numFmtId="1" fontId="0" fillId="0" borderId="5" xfId="0" applyNumberFormat="1" applyFont="1" applyBorder="1" applyAlignment="1">
      <alignment horizontal="center"/>
    </xf>
    <xf numFmtId="165" fontId="73" fillId="0" borderId="2" xfId="0" applyNumberFormat="1" applyFont="1" applyBorder="1" applyAlignment="1">
      <alignment horizontal="center"/>
    </xf>
    <xf numFmtId="2" fontId="74" fillId="0" borderId="2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9" fontId="2" fillId="0" borderId="0" xfId="0" applyNumberFormat="1" applyFont="1" applyAlignment="1">
      <alignment horizontal="center"/>
    </xf>
    <xf numFmtId="1" fontId="1" fillId="0" borderId="0" xfId="3" applyNumberFormat="1" applyFont="1" applyFill="1" applyProtection="1">
      <protection locked="0"/>
    </xf>
    <xf numFmtId="0" fontId="80" fillId="0" borderId="0" xfId="0" applyFont="1"/>
    <xf numFmtId="165" fontId="80" fillId="0" borderId="0" xfId="0" applyNumberFormat="1" applyFont="1" applyAlignment="1">
      <alignment horizontal="right"/>
    </xf>
    <xf numFmtId="165" fontId="80" fillId="0" borderId="0" xfId="0" applyNumberFormat="1" applyFont="1" applyAlignment="1">
      <alignment horizontal="center"/>
    </xf>
    <xf numFmtId="165" fontId="80" fillId="0" borderId="0" xfId="0" applyNumberFormat="1" applyFont="1" applyFill="1" applyAlignment="1">
      <alignment horizontal="right"/>
    </xf>
    <xf numFmtId="165" fontId="80" fillId="0" borderId="0" xfId="0" applyNumberFormat="1" applyFont="1" applyFill="1" applyAlignment="1">
      <alignment horizontal="center"/>
    </xf>
    <xf numFmtId="0" fontId="80" fillId="0" borderId="0" xfId="0" applyFont="1" applyFill="1"/>
    <xf numFmtId="9" fontId="81" fillId="3" borderId="0" xfId="1" applyFont="1" applyFill="1" applyAlignment="1">
      <alignment horizontal="center"/>
    </xf>
    <xf numFmtId="9" fontId="81" fillId="3" borderId="0" xfId="0" applyNumberFormat="1" applyFont="1" applyFill="1" applyAlignment="1">
      <alignment horizontal="center"/>
    </xf>
    <xf numFmtId="0" fontId="0" fillId="0" borderId="6" xfId="0" applyBorder="1" applyAlignment="1">
      <alignment horizontal="right"/>
    </xf>
    <xf numFmtId="0" fontId="0" fillId="0" borderId="0" xfId="0" applyBorder="1" applyAlignment="1">
      <alignment horizontal="left"/>
    </xf>
    <xf numFmtId="9" fontId="0" fillId="0" borderId="5" xfId="1" applyFont="1" applyBorder="1"/>
    <xf numFmtId="9" fontId="0" fillId="0" borderId="8" xfId="1" applyFont="1" applyBorder="1"/>
    <xf numFmtId="9" fontId="0" fillId="0" borderId="4" xfId="0" applyNumberFormat="1" applyBorder="1" applyAlignment="1">
      <alignment horizontal="right"/>
    </xf>
    <xf numFmtId="2" fontId="0" fillId="0" borderId="53" xfId="0" applyNumberFormat="1" applyBorder="1"/>
    <xf numFmtId="9" fontId="0" fillId="18" borderId="10" xfId="1" applyFont="1" applyFill="1" applyBorder="1" applyAlignment="1" applyProtection="1">
      <alignment horizontal="center"/>
      <protection locked="0"/>
    </xf>
    <xf numFmtId="2" fontId="0" fillId="0" borderId="0" xfId="3" applyNumberFormat="1" applyFont="1" applyFill="1" applyBorder="1" applyAlignment="1" applyProtection="1">
      <alignment horizontal="center"/>
      <protection locked="0"/>
    </xf>
    <xf numFmtId="9" fontId="0" fillId="0" borderId="0" xfId="1" applyFont="1" applyFill="1" applyBorder="1" applyAlignment="1" applyProtection="1">
      <alignment horizontal="center"/>
      <protection locked="0"/>
    </xf>
    <xf numFmtId="0" fontId="0" fillId="0" borderId="7" xfId="0" applyBorder="1" applyAlignment="1">
      <alignment horizontal="center"/>
    </xf>
    <xf numFmtId="0" fontId="15" fillId="5" borderId="0" xfId="0" quotePrefix="1" applyFont="1" applyFill="1" applyAlignment="1">
      <alignment wrapText="1" readingOrder="1"/>
    </xf>
    <xf numFmtId="0" fontId="16" fillId="0" borderId="0" xfId="0" applyFont="1" applyAlignment="1">
      <alignment horizontal="center"/>
    </xf>
    <xf numFmtId="0" fontId="16" fillId="0" borderId="0" xfId="0" applyFont="1"/>
    <xf numFmtId="0" fontId="16" fillId="18" borderId="10" xfId="0" applyFont="1" applyFill="1" applyBorder="1" applyAlignment="1">
      <alignment horizontal="center" vertical="center" wrapText="1"/>
    </xf>
    <xf numFmtId="0" fontId="16" fillId="18" borderId="28" xfId="0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1" fontId="44" fillId="0" borderId="10" xfId="0" applyNumberFormat="1" applyFont="1" applyBorder="1" applyAlignment="1">
      <alignment horizontal="center"/>
    </xf>
    <xf numFmtId="2" fontId="44" fillId="0" borderId="10" xfId="0" applyNumberFormat="1" applyFont="1" applyBorder="1" applyAlignment="1">
      <alignment horizontal="center"/>
    </xf>
    <xf numFmtId="1" fontId="44" fillId="0" borderId="10" xfId="0" applyNumberFormat="1" applyFont="1" applyFill="1" applyBorder="1" applyAlignment="1">
      <alignment horizontal="center"/>
    </xf>
    <xf numFmtId="2" fontId="44" fillId="0" borderId="10" xfId="0" applyNumberFormat="1" applyFont="1" applyFill="1" applyBorder="1" applyAlignment="1">
      <alignment horizontal="center"/>
    </xf>
    <xf numFmtId="165" fontId="0" fillId="18" borderId="10" xfId="0" applyNumberFormat="1" applyFont="1" applyFill="1" applyBorder="1" applyAlignment="1">
      <alignment horizontal="center"/>
    </xf>
    <xf numFmtId="0" fontId="3" fillId="23" borderId="4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right"/>
    </xf>
    <xf numFmtId="0" fontId="0" fillId="23" borderId="0" xfId="0" applyFont="1" applyFill="1" applyBorder="1"/>
    <xf numFmtId="0" fontId="0" fillId="23" borderId="5" xfId="0" applyFont="1" applyFill="1" applyBorder="1"/>
    <xf numFmtId="0" fontId="3" fillId="2" borderId="4" xfId="0" applyFont="1" applyFill="1" applyBorder="1" applyAlignment="1">
      <alignment horizontal="right"/>
    </xf>
    <xf numFmtId="165" fontId="0" fillId="0" borderId="0" xfId="0" applyNumberFormat="1" applyFont="1" applyBorder="1"/>
    <xf numFmtId="165" fontId="16" fillId="0" borderId="0" xfId="0" applyNumberFormat="1" applyFont="1" applyFill="1" applyBorder="1"/>
    <xf numFmtId="0" fontId="0" fillId="0" borderId="0" xfId="0" applyFont="1" applyFill="1" applyBorder="1" applyAlignment="1">
      <alignment wrapText="1"/>
    </xf>
    <xf numFmtId="0" fontId="10" fillId="0" borderId="0" xfId="0" applyFont="1" applyFill="1" applyBorder="1"/>
    <xf numFmtId="0" fontId="16" fillId="0" borderId="10" xfId="0" applyFont="1" applyFill="1" applyBorder="1" applyAlignment="1">
      <alignment horizontal="center" vertical="center"/>
    </xf>
    <xf numFmtId="2" fontId="0" fillId="0" borderId="10" xfId="0" applyNumberFormat="1" applyFont="1" applyFill="1" applyBorder="1"/>
    <xf numFmtId="0" fontId="16" fillId="0" borderId="10" xfId="0" applyFont="1" applyBorder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1" fontId="0" fillId="19" borderId="10" xfId="0" applyNumberFormat="1" applyFont="1" applyFill="1" applyBorder="1"/>
    <xf numFmtId="1" fontId="0" fillId="0" borderId="50" xfId="3" applyNumberFormat="1" applyFont="1" applyFill="1" applyBorder="1" applyProtection="1">
      <protection locked="0"/>
    </xf>
    <xf numFmtId="1" fontId="0" fillId="0" borderId="51" xfId="3" applyNumberFormat="1" applyFont="1" applyFill="1" applyBorder="1" applyProtection="1">
      <protection locked="0"/>
    </xf>
    <xf numFmtId="1" fontId="0" fillId="0" borderId="52" xfId="3" applyNumberFormat="1" applyFont="1" applyFill="1" applyBorder="1" applyProtection="1">
      <protection locked="0"/>
    </xf>
    <xf numFmtId="1" fontId="0" fillId="0" borderId="18" xfId="3" applyNumberFormat="1" applyFont="1" applyFill="1" applyBorder="1" applyProtection="1">
      <protection locked="0"/>
    </xf>
    <xf numFmtId="1" fontId="0" fillId="0" borderId="53" xfId="3" applyNumberFormat="1" applyFont="1" applyFill="1" applyBorder="1" applyProtection="1">
      <protection locked="0"/>
    </xf>
    <xf numFmtId="1" fontId="0" fillId="0" borderId="16" xfId="3" applyNumberFormat="1" applyFont="1" applyFill="1" applyBorder="1" applyProtection="1">
      <protection locked="0"/>
    </xf>
    <xf numFmtId="1" fontId="0" fillId="0" borderId="48" xfId="3" applyNumberFormat="1" applyFont="1" applyFill="1" applyBorder="1" applyProtection="1">
      <protection locked="0"/>
    </xf>
    <xf numFmtId="1" fontId="0" fillId="0" borderId="13" xfId="3" applyNumberFormat="1" applyFont="1" applyFill="1" applyBorder="1" applyProtection="1">
      <protection locked="0"/>
    </xf>
    <xf numFmtId="1" fontId="3" fillId="4" borderId="0" xfId="0" applyNumberFormat="1" applyFont="1" applyFill="1" applyBorder="1"/>
    <xf numFmtId="1" fontId="0" fillId="0" borderId="51" xfId="0" applyNumberFormat="1" applyFont="1" applyBorder="1"/>
    <xf numFmtId="1" fontId="0" fillId="0" borderId="52" xfId="0" applyNumberFormat="1" applyFont="1" applyBorder="1"/>
    <xf numFmtId="1" fontId="0" fillId="0" borderId="10" xfId="3" applyNumberFormat="1" applyFont="1" applyBorder="1" applyAlignment="1" applyProtection="1">
      <alignment horizontal="center"/>
      <protection locked="0"/>
    </xf>
    <xf numFmtId="1" fontId="0" fillId="0" borderId="53" xfId="0" applyNumberFormat="1" applyBorder="1"/>
    <xf numFmtId="1" fontId="0" fillId="0" borderId="53" xfId="0" applyNumberFormat="1" applyFont="1" applyBorder="1"/>
    <xf numFmtId="1" fontId="0" fillId="0" borderId="53" xfId="0" applyNumberFormat="1" applyFont="1" applyFill="1" applyBorder="1" applyAlignment="1">
      <alignment horizontal="center"/>
    </xf>
    <xf numFmtId="1" fontId="0" fillId="0" borderId="7" xfId="1" applyNumberFormat="1" applyFont="1" applyFill="1" applyBorder="1" applyAlignment="1">
      <alignment horizontal="right"/>
    </xf>
    <xf numFmtId="1" fontId="3" fillId="2" borderId="0" xfId="0" applyNumberFormat="1" applyFont="1" applyFill="1" applyBorder="1"/>
    <xf numFmtId="1" fontId="0" fillId="23" borderId="5" xfId="0" applyNumberFormat="1" applyFont="1" applyFill="1" applyBorder="1"/>
    <xf numFmtId="0" fontId="3" fillId="26" borderId="4" xfId="0" applyFont="1" applyFill="1" applyBorder="1" applyAlignment="1">
      <alignment horizontal="left"/>
    </xf>
    <xf numFmtId="9" fontId="0" fillId="0" borderId="0" xfId="0" applyNumberFormat="1" applyBorder="1" applyAlignment="1">
      <alignment horizontal="right"/>
    </xf>
    <xf numFmtId="9" fontId="0" fillId="0" borderId="0" xfId="1" applyFont="1" applyBorder="1"/>
    <xf numFmtId="9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1" fontId="0" fillId="0" borderId="0" xfId="0" applyNumberFormat="1" applyBorder="1"/>
    <xf numFmtId="0" fontId="3" fillId="2" borderId="4" xfId="0" applyFont="1" applyFill="1" applyBorder="1" applyAlignment="1">
      <alignment horizontal="center"/>
    </xf>
    <xf numFmtId="0" fontId="3" fillId="0" borderId="36" xfId="0" applyFont="1" applyBorder="1"/>
    <xf numFmtId="0" fontId="5" fillId="0" borderId="46" xfId="0" applyFont="1" applyBorder="1" applyAlignment="1">
      <alignment horizontal="center"/>
    </xf>
    <xf numFmtId="0" fontId="3" fillId="0" borderId="37" xfId="0" applyFont="1" applyBorder="1"/>
    <xf numFmtId="165" fontId="3" fillId="8" borderId="10" xfId="0" applyNumberFormat="1" applyFont="1" applyFill="1" applyBorder="1" applyAlignment="1">
      <alignment horizontal="right"/>
    </xf>
    <xf numFmtId="165" fontId="3" fillId="8" borderId="38" xfId="0" applyNumberFormat="1" applyFont="1" applyFill="1" applyBorder="1"/>
    <xf numFmtId="165" fontId="3" fillId="8" borderId="10" xfId="0" applyNumberFormat="1" applyFont="1" applyFill="1" applyBorder="1"/>
    <xf numFmtId="165" fontId="3" fillId="8" borderId="47" xfId="0" applyNumberFormat="1" applyFont="1" applyFill="1" applyBorder="1"/>
    <xf numFmtId="165" fontId="3" fillId="8" borderId="40" xfId="0" applyNumberFormat="1" applyFont="1" applyFill="1" applyBorder="1"/>
    <xf numFmtId="0" fontId="5" fillId="0" borderId="37" xfId="0" applyFont="1" applyBorder="1" applyAlignment="1">
      <alignment horizontal="center"/>
    </xf>
    <xf numFmtId="165" fontId="3" fillId="27" borderId="10" xfId="0" applyNumberFormat="1" applyFont="1" applyFill="1" applyBorder="1"/>
    <xf numFmtId="165" fontId="3" fillId="27" borderId="38" xfId="0" applyNumberFormat="1" applyFont="1" applyFill="1" applyBorder="1"/>
    <xf numFmtId="165" fontId="3" fillId="27" borderId="39" xfId="0" applyNumberFormat="1" applyFont="1" applyFill="1" applyBorder="1"/>
    <xf numFmtId="165" fontId="3" fillId="27" borderId="47" xfId="0" applyNumberFormat="1" applyFont="1" applyFill="1" applyBorder="1"/>
    <xf numFmtId="165" fontId="3" fillId="27" borderId="40" xfId="0" applyNumberFormat="1" applyFont="1" applyFill="1" applyBorder="1"/>
    <xf numFmtId="165" fontId="0" fillId="0" borderId="10" xfId="0" applyNumberFormat="1" applyFont="1" applyFill="1" applyBorder="1" applyAlignment="1">
      <alignment horizontal="center"/>
    </xf>
    <xf numFmtId="1" fontId="0" fillId="0" borderId="7" xfId="0" applyNumberFormat="1" applyFont="1" applyBorder="1"/>
    <xf numFmtId="2" fontId="0" fillId="0" borderId="7" xfId="0" applyNumberFormat="1" applyFont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165" fontId="3" fillId="8" borderId="28" xfId="0" applyNumberFormat="1" applyFont="1" applyFill="1" applyBorder="1"/>
    <xf numFmtId="165" fontId="3" fillId="8" borderId="16" xfId="0" applyNumberFormat="1" applyFont="1" applyFill="1" applyBorder="1"/>
    <xf numFmtId="165" fontId="3" fillId="8" borderId="49" xfId="0" applyNumberFormat="1" applyFont="1" applyFill="1" applyBorder="1"/>
    <xf numFmtId="165" fontId="3" fillId="8" borderId="65" xfId="0" applyNumberFormat="1" applyFont="1" applyFill="1" applyBorder="1"/>
    <xf numFmtId="165" fontId="3" fillId="8" borderId="64" xfId="0" applyNumberFormat="1" applyFont="1" applyFill="1" applyBorder="1"/>
    <xf numFmtId="0" fontId="14" fillId="0" borderId="0" xfId="0" applyFont="1"/>
    <xf numFmtId="1" fontId="0" fillId="0" borderId="0" xfId="3" applyNumberFormat="1" applyFont="1" applyProtection="1">
      <protection locked="0"/>
    </xf>
    <xf numFmtId="1" fontId="33" fillId="0" borderId="0" xfId="3" applyNumberFormat="1" applyFont="1" applyProtection="1">
      <protection locked="0"/>
    </xf>
    <xf numFmtId="1" fontId="1" fillId="0" borderId="32" xfId="3" applyNumberFormat="1" applyFont="1" applyBorder="1" applyProtection="1">
      <protection locked="0"/>
    </xf>
    <xf numFmtId="1" fontId="1" fillId="0" borderId="33" xfId="3" applyNumberFormat="1" applyFont="1" applyBorder="1" applyProtection="1">
      <protection locked="0"/>
    </xf>
    <xf numFmtId="1" fontId="1" fillId="0" borderId="31" xfId="3" applyNumberFormat="1" applyFont="1" applyBorder="1" applyProtection="1">
      <protection locked="0"/>
    </xf>
    <xf numFmtId="1" fontId="1" fillId="0" borderId="34" xfId="3" applyNumberFormat="1" applyFont="1" applyBorder="1" applyProtection="1">
      <protection locked="0"/>
    </xf>
    <xf numFmtId="1" fontId="2" fillId="0" borderId="59" xfId="3" applyNumberFormat="1" applyFont="1" applyFill="1" applyBorder="1" applyProtection="1">
      <protection locked="0"/>
    </xf>
    <xf numFmtId="1" fontId="2" fillId="0" borderId="60" xfId="3" applyNumberFormat="1" applyFont="1" applyFill="1" applyBorder="1" applyProtection="1">
      <protection locked="0"/>
    </xf>
    <xf numFmtId="1" fontId="2" fillId="0" borderId="31" xfId="3" applyNumberFormat="1" applyFont="1" applyFill="1" applyBorder="1" applyProtection="1">
      <protection locked="0"/>
    </xf>
    <xf numFmtId="1" fontId="2" fillId="0" borderId="34" xfId="3" applyNumberFormat="1" applyFont="1" applyFill="1" applyBorder="1" applyProtection="1">
      <protection locked="0"/>
    </xf>
    <xf numFmtId="1" fontId="2" fillId="0" borderId="33" xfId="3" applyNumberFormat="1" applyFont="1" applyFill="1" applyBorder="1" applyProtection="1">
      <protection locked="0"/>
    </xf>
    <xf numFmtId="1" fontId="2" fillId="0" borderId="32" xfId="3" applyNumberFormat="1" applyFont="1" applyFill="1" applyBorder="1" applyProtection="1">
      <protection locked="0"/>
    </xf>
    <xf numFmtId="1" fontId="2" fillId="7" borderId="0" xfId="3" applyNumberFormat="1" applyFont="1" applyFill="1" applyBorder="1" applyProtection="1">
      <protection locked="0"/>
    </xf>
    <xf numFmtId="1" fontId="2" fillId="7" borderId="53" xfId="3" applyNumberFormat="1" applyFont="1" applyFill="1" applyBorder="1" applyProtection="1">
      <protection locked="0"/>
    </xf>
    <xf numFmtId="1" fontId="2" fillId="7" borderId="48" xfId="3" applyNumberFormat="1" applyFont="1" applyFill="1" applyBorder="1" applyProtection="1">
      <protection locked="0"/>
    </xf>
    <xf numFmtId="1" fontId="2" fillId="7" borderId="13" xfId="3" applyNumberFormat="1" applyFont="1" applyFill="1" applyBorder="1" applyProtection="1">
      <protection locked="0"/>
    </xf>
    <xf numFmtId="1" fontId="0" fillId="0" borderId="5" xfId="0" applyNumberFormat="1" applyFont="1" applyFill="1" applyBorder="1"/>
    <xf numFmtId="0" fontId="83" fillId="0" borderId="10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84" fillId="0" borderId="0" xfId="0" applyFont="1"/>
    <xf numFmtId="0" fontId="1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16" fillId="6" borderId="0" xfId="0" applyFont="1" applyFill="1" applyAlignment="1">
      <alignment horizontal="right"/>
    </xf>
    <xf numFmtId="2" fontId="0" fillId="0" borderId="18" xfId="0" applyNumberFormat="1" applyBorder="1"/>
    <xf numFmtId="2" fontId="0" fillId="0" borderId="51" xfId="0" applyNumberFormat="1" applyBorder="1"/>
    <xf numFmtId="2" fontId="0" fillId="0" borderId="52" xfId="0" applyNumberFormat="1" applyBorder="1"/>
    <xf numFmtId="2" fontId="0" fillId="0" borderId="16" xfId="0" applyNumberFormat="1" applyBorder="1"/>
    <xf numFmtId="2" fontId="0" fillId="0" borderId="48" xfId="0" applyNumberFormat="1" applyBorder="1"/>
    <xf numFmtId="2" fontId="0" fillId="0" borderId="13" xfId="0" applyNumberFormat="1" applyBorder="1"/>
    <xf numFmtId="2" fontId="0" fillId="0" borderId="50" xfId="0" applyNumberFormat="1" applyBorder="1"/>
    <xf numFmtId="2" fontId="10" fillId="0" borderId="0" xfId="0" applyNumberFormat="1" applyFont="1" applyBorder="1"/>
    <xf numFmtId="0" fontId="0" fillId="23" borderId="0" xfId="0" applyFill="1"/>
    <xf numFmtId="1" fontId="0" fillId="0" borderId="0" xfId="3" applyNumberFormat="1" applyFont="1" applyFill="1" applyProtection="1">
      <protection locked="0"/>
    </xf>
    <xf numFmtId="1" fontId="3" fillId="23" borderId="0" xfId="0" applyNumberFormat="1" applyFont="1" applyFill="1" applyAlignment="1">
      <alignment horizontal="right"/>
    </xf>
    <xf numFmtId="0" fontId="0" fillId="0" borderId="0" xfId="0" applyFont="1" applyFill="1" applyBorder="1" applyAlignment="1"/>
    <xf numFmtId="0" fontId="39" fillId="0" borderId="0" xfId="0" applyFont="1" applyFill="1" applyBorder="1" applyAlignment="1">
      <alignment horizontal="right"/>
    </xf>
    <xf numFmtId="166" fontId="39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9" fontId="0" fillId="0" borderId="0" xfId="0" applyNumberFormat="1" applyFont="1" applyFill="1" applyBorder="1"/>
    <xf numFmtId="9" fontId="0" fillId="0" borderId="0" xfId="0" applyNumberFormat="1" applyFont="1" applyFill="1" applyBorder="1" applyAlignment="1">
      <alignment horizontal="right"/>
    </xf>
    <xf numFmtId="2" fontId="3" fillId="0" borderId="0" xfId="0" applyNumberFormat="1" applyFont="1" applyFill="1" applyBorder="1"/>
    <xf numFmtId="0" fontId="27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1" fontId="0" fillId="0" borderId="0" xfId="0" applyNumberFormat="1" applyFill="1" applyBorder="1"/>
    <xf numFmtId="168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5" xfId="0" applyFont="1" applyBorder="1"/>
    <xf numFmtId="0" fontId="0" fillId="0" borderId="0" xfId="0" applyFont="1" applyFill="1" applyBorder="1" applyAlignment="1">
      <alignment horizontal="left"/>
    </xf>
    <xf numFmtId="165" fontId="85" fillId="0" borderId="67" xfId="0" applyNumberFormat="1" applyFont="1" applyFill="1" applyBorder="1"/>
    <xf numFmtId="2" fontId="0" fillId="0" borderId="68" xfId="0" applyNumberFormat="1" applyFont="1" applyFill="1" applyBorder="1"/>
    <xf numFmtId="0" fontId="0" fillId="0" borderId="69" xfId="0" applyFont="1" applyFill="1" applyBorder="1" applyAlignment="1">
      <alignment horizontal="center"/>
    </xf>
    <xf numFmtId="2" fontId="0" fillId="0" borderId="70" xfId="0" applyNumberFormat="1" applyFont="1" applyFill="1" applyBorder="1"/>
    <xf numFmtId="165" fontId="3" fillId="0" borderId="0" xfId="0" applyNumberFormat="1" applyFont="1" applyBorder="1"/>
    <xf numFmtId="0" fontId="0" fillId="0" borderId="71" xfId="0" applyFont="1" applyFill="1" applyBorder="1" applyAlignment="1">
      <alignment horizontal="center"/>
    </xf>
    <xf numFmtId="165" fontId="16" fillId="0" borderId="72" xfId="0" applyNumberFormat="1" applyFont="1" applyFill="1" applyBorder="1"/>
    <xf numFmtId="2" fontId="0" fillId="0" borderId="73" xfId="0" applyNumberFormat="1" applyFont="1" applyFill="1" applyBorder="1"/>
    <xf numFmtId="0" fontId="87" fillId="0" borderId="1" xfId="0" applyFont="1" applyBorder="1"/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" fontId="86" fillId="0" borderId="67" xfId="0" applyNumberFormat="1" applyFont="1" applyBorder="1" applyAlignment="1">
      <alignment horizontal="center"/>
    </xf>
    <xf numFmtId="0" fontId="86" fillId="0" borderId="68" xfId="0" applyFont="1" applyBorder="1"/>
    <xf numFmtId="0" fontId="0" fillId="0" borderId="69" xfId="0" applyFont="1" applyBorder="1"/>
    <xf numFmtId="0" fontId="0" fillId="0" borderId="70" xfId="0" applyFont="1" applyBorder="1"/>
    <xf numFmtId="0" fontId="16" fillId="18" borderId="74" xfId="0" applyFont="1" applyFill="1" applyBorder="1" applyAlignment="1">
      <alignment horizontal="center"/>
    </xf>
    <xf numFmtId="0" fontId="16" fillId="0" borderId="70" xfId="0" applyFont="1" applyFill="1" applyBorder="1" applyAlignment="1">
      <alignment horizontal="left" vertical="center"/>
    </xf>
    <xf numFmtId="0" fontId="82" fillId="18" borderId="74" xfId="0" applyFont="1" applyFill="1" applyBorder="1" applyAlignment="1">
      <alignment horizontal="center"/>
    </xf>
    <xf numFmtId="0" fontId="16" fillId="0" borderId="70" xfId="0" applyFont="1" applyFill="1" applyBorder="1" applyAlignment="1">
      <alignment horizontal="center" vertical="center"/>
    </xf>
    <xf numFmtId="0" fontId="10" fillId="18" borderId="75" xfId="0" applyFont="1" applyFill="1" applyBorder="1" applyAlignment="1">
      <alignment horizontal="center"/>
    </xf>
    <xf numFmtId="0" fontId="39" fillId="18" borderId="69" xfId="0" applyFont="1" applyFill="1" applyBorder="1" applyAlignment="1">
      <alignment horizontal="center"/>
    </xf>
    <xf numFmtId="0" fontId="0" fillId="18" borderId="69" xfId="0" applyFont="1" applyFill="1" applyBorder="1" applyAlignment="1">
      <alignment horizontal="center"/>
    </xf>
    <xf numFmtId="0" fontId="0" fillId="18" borderId="76" xfId="0" applyFont="1" applyFill="1" applyBorder="1" applyAlignment="1">
      <alignment horizontal="center"/>
    </xf>
    <xf numFmtId="165" fontId="16" fillId="23" borderId="71" xfId="0" applyNumberFormat="1" applyFont="1" applyFill="1" applyBorder="1"/>
    <xf numFmtId="165" fontId="3" fillId="23" borderId="72" xfId="0" applyNumberFormat="1" applyFont="1" applyFill="1" applyBorder="1" applyAlignment="1">
      <alignment horizontal="center"/>
    </xf>
    <xf numFmtId="165" fontId="16" fillId="23" borderId="72" xfId="0" applyNumberFormat="1" applyFont="1" applyFill="1" applyBorder="1"/>
    <xf numFmtId="2" fontId="0" fillId="0" borderId="72" xfId="0" applyNumberFormat="1" applyFont="1" applyFill="1" applyBorder="1" applyAlignment="1">
      <alignment horizontal="center"/>
    </xf>
    <xf numFmtId="2" fontId="0" fillId="0" borderId="72" xfId="0" applyNumberFormat="1" applyFont="1" applyFill="1" applyBorder="1"/>
    <xf numFmtId="0" fontId="89" fillId="4" borderId="0" xfId="0" applyFont="1" applyFill="1"/>
    <xf numFmtId="0" fontId="0" fillId="0" borderId="0" xfId="0" quotePrefix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center"/>
    </xf>
    <xf numFmtId="0" fontId="9" fillId="0" borderId="66" xfId="0" applyFont="1" applyFill="1" applyBorder="1" applyAlignment="1">
      <alignment horizontal="left"/>
    </xf>
    <xf numFmtId="0" fontId="0" fillId="4" borderId="5" xfId="0" applyFont="1" applyFill="1" applyBorder="1"/>
    <xf numFmtId="165" fontId="85" fillId="3" borderId="0" xfId="0" applyNumberFormat="1" applyFont="1" applyFill="1" applyAlignment="1">
      <alignment horizontal="left"/>
    </xf>
    <xf numFmtId="1" fontId="3" fillId="3" borderId="0" xfId="0" applyNumberFormat="1" applyFont="1" applyFill="1" applyBorder="1"/>
    <xf numFmtId="1" fontId="3" fillId="3" borderId="0" xfId="0" applyNumberFormat="1" applyFont="1" applyFill="1" applyAlignment="1">
      <alignment horizontal="center"/>
    </xf>
    <xf numFmtId="0" fontId="0" fillId="0" borderId="54" xfId="0" quotePrefix="1" applyFont="1" applyBorder="1"/>
    <xf numFmtId="0" fontId="0" fillId="0" borderId="55" xfId="0" quotePrefix="1" applyFont="1" applyBorder="1"/>
    <xf numFmtId="165" fontId="0" fillId="0" borderId="77" xfId="0" applyNumberFormat="1" applyFont="1" applyBorder="1" applyAlignment="1">
      <alignment vertical="top"/>
    </xf>
    <xf numFmtId="0" fontId="0" fillId="0" borderId="78" xfId="0" applyFont="1" applyBorder="1"/>
    <xf numFmtId="0" fontId="77" fillId="0" borderId="35" xfId="0" applyFont="1" applyBorder="1"/>
    <xf numFmtId="0" fontId="77" fillId="0" borderId="79" xfId="0" applyFont="1" applyBorder="1"/>
    <xf numFmtId="0" fontId="3" fillId="0" borderId="79" xfId="0" applyFont="1" applyBorder="1"/>
    <xf numFmtId="0" fontId="77" fillId="0" borderId="45" xfId="0" applyFont="1" applyBorder="1"/>
    <xf numFmtId="0" fontId="23" fillId="0" borderId="0" xfId="0" applyFont="1" applyFill="1" applyBorder="1" applyAlignment="1">
      <alignment horizontal="right"/>
    </xf>
    <xf numFmtId="0" fontId="19" fillId="3" borderId="21" xfId="0" applyFont="1" applyFill="1" applyBorder="1" applyAlignment="1">
      <alignment horizontal="left"/>
    </xf>
    <xf numFmtId="167" fontId="17" fillId="4" borderId="0" xfId="0" applyNumberFormat="1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0" fontId="0" fillId="0" borderId="0" xfId="0" applyNumberFormat="1" applyFill="1" applyBorder="1"/>
    <xf numFmtId="0" fontId="3" fillId="0" borderId="0" xfId="0" applyFont="1" applyFill="1"/>
    <xf numFmtId="0" fontId="0" fillId="0" borderId="0" xfId="0" applyFont="1" applyFill="1" applyAlignment="1">
      <alignment horizontal="right"/>
    </xf>
    <xf numFmtId="165" fontId="0" fillId="0" borderId="0" xfId="3" applyNumberFormat="1" applyFont="1" applyFill="1" applyBorder="1" applyProtection="1">
      <protection locked="0"/>
    </xf>
    <xf numFmtId="0" fontId="0" fillId="0" borderId="0" xfId="0" applyNumberFormat="1" applyFont="1" applyFill="1" applyBorder="1"/>
    <xf numFmtId="0" fontId="79" fillId="0" borderId="19" xfId="0" quotePrefix="1" applyFont="1" applyFill="1" applyBorder="1" applyAlignment="1">
      <alignment wrapText="1" readingOrder="1"/>
    </xf>
    <xf numFmtId="0" fontId="0" fillId="0" borderId="0" xfId="0" applyFill="1" applyAlignment="1">
      <alignment horizontal="right"/>
    </xf>
    <xf numFmtId="2" fontId="0" fillId="0" borderId="0" xfId="0" applyNumberFormat="1" applyFill="1" applyAlignment="1">
      <alignment horizontal="center"/>
    </xf>
    <xf numFmtId="0" fontId="15" fillId="0" borderId="19" xfId="0" quotePrefix="1" applyFont="1" applyFill="1" applyBorder="1" applyAlignment="1">
      <alignment wrapText="1" readingOrder="1"/>
    </xf>
    <xf numFmtId="0" fontId="0" fillId="0" borderId="1" xfId="0" applyFill="1" applyBorder="1"/>
    <xf numFmtId="167" fontId="0" fillId="0" borderId="2" xfId="0" applyNumberFormat="1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Fill="1" applyBorder="1"/>
    <xf numFmtId="165" fontId="10" fillId="0" borderId="0" xfId="0" applyNumberFormat="1" applyFont="1" applyFill="1" applyBorder="1" applyAlignment="1">
      <alignment horizontal="center"/>
    </xf>
    <xf numFmtId="2" fontId="74" fillId="0" borderId="0" xfId="0" applyNumberFormat="1" applyFont="1" applyFill="1" applyBorder="1" applyAlignment="1">
      <alignment horizontal="center"/>
    </xf>
    <xf numFmtId="0" fontId="75" fillId="0" borderId="0" xfId="0" applyFont="1" applyFill="1" applyBorder="1"/>
    <xf numFmtId="0" fontId="0" fillId="0" borderId="46" xfId="0" applyFont="1" applyBorder="1"/>
    <xf numFmtId="0" fontId="0" fillId="0" borderId="9" xfId="0" applyFont="1" applyBorder="1"/>
    <xf numFmtId="1" fontId="0" fillId="0" borderId="38" xfId="0" applyNumberFormat="1" applyFont="1" applyFill="1" applyBorder="1" applyAlignment="1">
      <alignment horizontal="center"/>
    </xf>
    <xf numFmtId="49" fontId="0" fillId="0" borderId="9" xfId="0" applyNumberFormat="1" applyFont="1" applyBorder="1" applyAlignment="1">
      <alignment horizontal="center"/>
    </xf>
    <xf numFmtId="9" fontId="0" fillId="0" borderId="38" xfId="1" applyFont="1" applyFill="1" applyBorder="1" applyAlignment="1">
      <alignment horizontal="center"/>
    </xf>
    <xf numFmtId="12" fontId="0" fillId="0" borderId="9" xfId="0" applyNumberFormat="1" applyFont="1" applyBorder="1" applyAlignment="1">
      <alignment horizontal="center"/>
    </xf>
    <xf numFmtId="9" fontId="0" fillId="0" borderId="38" xfId="0" applyNumberFormat="1" applyFont="1" applyBorder="1" applyAlignment="1">
      <alignment horizontal="center"/>
    </xf>
    <xf numFmtId="9" fontId="0" fillId="0" borderId="38" xfId="0" applyNumberFormat="1" applyFont="1" applyFill="1" applyBorder="1" applyAlignment="1">
      <alignment horizontal="center"/>
    </xf>
    <xf numFmtId="49" fontId="0" fillId="0" borderId="39" xfId="0" applyNumberFormat="1" applyFont="1" applyBorder="1" applyAlignment="1">
      <alignment horizontal="center"/>
    </xf>
    <xf numFmtId="9" fontId="0" fillId="0" borderId="47" xfId="1" applyFont="1" applyBorder="1" applyAlignment="1">
      <alignment horizontal="center"/>
    </xf>
    <xf numFmtId="9" fontId="0" fillId="0" borderId="40" xfId="1" applyFont="1" applyBorder="1" applyAlignment="1">
      <alignment horizontal="center"/>
    </xf>
    <xf numFmtId="0" fontId="41" fillId="0" borderId="0" xfId="0" applyFont="1"/>
    <xf numFmtId="0" fontId="41" fillId="0" borderId="1" xfId="0" applyFont="1" applyBorder="1"/>
    <xf numFmtId="0" fontId="41" fillId="0" borderId="2" xfId="0" applyFont="1" applyBorder="1"/>
    <xf numFmtId="0" fontId="41" fillId="0" borderId="3" xfId="0" applyFont="1" applyBorder="1"/>
    <xf numFmtId="0" fontId="41" fillId="0" borderId="4" xfId="0" applyFont="1" applyBorder="1"/>
    <xf numFmtId="1" fontId="41" fillId="0" borderId="0" xfId="0" applyNumberFormat="1" applyFont="1" applyAlignment="1">
      <alignment horizontal="right"/>
    </xf>
    <xf numFmtId="1" fontId="90" fillId="0" borderId="10" xfId="0" applyNumberFormat="1" applyFont="1" applyBorder="1" applyAlignment="1">
      <alignment horizontal="center"/>
    </xf>
    <xf numFmtId="165" fontId="41" fillId="28" borderId="10" xfId="0" applyNumberFormat="1" applyFont="1" applyFill="1" applyBorder="1" applyAlignment="1">
      <alignment horizontal="center"/>
    </xf>
    <xf numFmtId="2" fontId="90" fillId="0" borderId="10" xfId="0" applyNumberFormat="1" applyFont="1" applyBorder="1" applyAlignment="1">
      <alignment horizontal="center"/>
    </xf>
    <xf numFmtId="0" fontId="91" fillId="0" borderId="0" xfId="0" applyFont="1"/>
    <xf numFmtId="0" fontId="41" fillId="0" borderId="5" xfId="0" applyFont="1" applyBorder="1" applyAlignment="1">
      <alignment horizontal="center"/>
    </xf>
    <xf numFmtId="0" fontId="92" fillId="26" borderId="4" xfId="0" applyFont="1" applyFill="1" applyBorder="1" applyAlignment="1">
      <alignment horizontal="left"/>
    </xf>
    <xf numFmtId="0" fontId="41" fillId="26" borderId="0" xfId="0" applyFont="1" applyFill="1"/>
    <xf numFmtId="165" fontId="41" fillId="0" borderId="10" xfId="0" applyNumberFormat="1" applyFont="1" applyBorder="1" applyAlignment="1">
      <alignment horizontal="center"/>
    </xf>
    <xf numFmtId="168" fontId="41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1" fontId="93" fillId="0" borderId="0" xfId="0" applyNumberFormat="1" applyFont="1" applyAlignment="1">
      <alignment horizontal="right"/>
    </xf>
    <xf numFmtId="168" fontId="41" fillId="0" borderId="4" xfId="0" applyNumberFormat="1" applyFont="1" applyBorder="1" applyAlignment="1">
      <alignment horizontal="center"/>
    </xf>
    <xf numFmtId="165" fontId="41" fillId="29" borderId="0" xfId="0" applyNumberFormat="1" applyFont="1" applyFill="1" applyAlignment="1">
      <alignment horizontal="center"/>
    </xf>
    <xf numFmtId="0" fontId="41" fillId="0" borderId="5" xfId="0" applyFont="1" applyBorder="1" applyAlignment="1">
      <alignment horizontal="right"/>
    </xf>
    <xf numFmtId="2" fontId="41" fillId="0" borderId="0" xfId="0" applyNumberFormat="1" applyFont="1"/>
    <xf numFmtId="0" fontId="93" fillId="30" borderId="0" xfId="0" applyFont="1" applyFill="1" applyAlignment="1">
      <alignment horizontal="right"/>
    </xf>
    <xf numFmtId="165" fontId="41" fillId="29" borderId="4" xfId="0" applyNumberFormat="1" applyFont="1" applyFill="1" applyBorder="1" applyAlignment="1">
      <alignment horizontal="center"/>
    </xf>
    <xf numFmtId="2" fontId="41" fillId="0" borderId="50" xfId="3" applyNumberFormat="1" applyFont="1" applyBorder="1" applyProtection="1">
      <protection locked="0"/>
    </xf>
    <xf numFmtId="2" fontId="41" fillId="0" borderId="51" xfId="3" applyNumberFormat="1" applyFont="1" applyBorder="1" applyProtection="1">
      <protection locked="0"/>
    </xf>
    <xf numFmtId="2" fontId="41" fillId="0" borderId="52" xfId="3" applyNumberFormat="1" applyFont="1" applyBorder="1" applyProtection="1">
      <protection locked="0"/>
    </xf>
    <xf numFmtId="167" fontId="41" fillId="0" borderId="0" xfId="0" applyNumberFormat="1" applyFont="1" applyAlignment="1">
      <alignment horizontal="center"/>
    </xf>
    <xf numFmtId="2" fontId="41" fillId="0" borderId="18" xfId="3" applyNumberFormat="1" applyFont="1" applyBorder="1" applyProtection="1">
      <protection locked="0"/>
    </xf>
    <xf numFmtId="2" fontId="41" fillId="0" borderId="0" xfId="3" applyNumberFormat="1" applyFont="1" applyProtection="1">
      <protection locked="0"/>
    </xf>
    <xf numFmtId="2" fontId="41" fillId="0" borderId="53" xfId="3" applyNumberFormat="1" applyFont="1" applyBorder="1" applyProtection="1">
      <protection locked="0"/>
    </xf>
    <xf numFmtId="2" fontId="92" fillId="0" borderId="0" xfId="0" applyNumberFormat="1" applyFont="1"/>
    <xf numFmtId="2" fontId="41" fillId="0" borderId="16" xfId="3" applyNumberFormat="1" applyFont="1" applyBorder="1" applyProtection="1">
      <protection locked="0"/>
    </xf>
    <xf numFmtId="2" fontId="41" fillId="0" borderId="48" xfId="3" applyNumberFormat="1" applyFont="1" applyBorder="1" applyProtection="1">
      <protection locked="0"/>
    </xf>
    <xf numFmtId="2" fontId="41" fillId="0" borderId="13" xfId="3" applyNumberFormat="1" applyFont="1" applyBorder="1" applyProtection="1">
      <protection locked="0"/>
    </xf>
    <xf numFmtId="167" fontId="41" fillId="0" borderId="4" xfId="0" applyNumberFormat="1" applyFont="1" applyBorder="1" applyAlignment="1">
      <alignment horizontal="center"/>
    </xf>
    <xf numFmtId="2" fontId="92" fillId="2" borderId="0" xfId="0" applyNumberFormat="1" applyFont="1" applyFill="1"/>
    <xf numFmtId="0" fontId="92" fillId="2" borderId="0" xfId="0" applyFont="1" applyFill="1"/>
    <xf numFmtId="0" fontId="41" fillId="26" borderId="5" xfId="0" applyFont="1" applyFill="1" applyBorder="1"/>
    <xf numFmtId="0" fontId="41" fillId="0" borderId="6" xfId="0" applyFont="1" applyBorder="1"/>
    <xf numFmtId="0" fontId="41" fillId="0" borderId="7" xfId="0" applyFont="1" applyBorder="1"/>
    <xf numFmtId="0" fontId="41" fillId="0" borderId="7" xfId="0" applyFont="1" applyBorder="1" applyAlignment="1">
      <alignment horizontal="right"/>
    </xf>
    <xf numFmtId="2" fontId="41" fillId="0" borderId="7" xfId="0" applyNumberFormat="1" applyFont="1" applyBorder="1"/>
    <xf numFmtId="0" fontId="41" fillId="0" borderId="8" xfId="0" applyFont="1" applyBorder="1"/>
    <xf numFmtId="165" fontId="92" fillId="0" borderId="0" xfId="1" applyNumberFormat="1" applyFont="1" applyFill="1" applyBorder="1"/>
    <xf numFmtId="9" fontId="92" fillId="0" borderId="0" xfId="1" applyFont="1" applyFill="1" applyBorder="1"/>
    <xf numFmtId="1" fontId="41" fillId="0" borderId="51" xfId="3" applyNumberFormat="1" applyFont="1" applyBorder="1" applyProtection="1">
      <protection locked="0"/>
    </xf>
    <xf numFmtId="1" fontId="41" fillId="0" borderId="52" xfId="3" applyNumberFormat="1" applyFont="1" applyBorder="1" applyProtection="1">
      <protection locked="0"/>
    </xf>
    <xf numFmtId="1" fontId="41" fillId="0" borderId="0" xfId="0" applyNumberFormat="1" applyFont="1" applyAlignment="1">
      <alignment horizontal="center"/>
    </xf>
    <xf numFmtId="1" fontId="41" fillId="0" borderId="5" xfId="0" applyNumberFormat="1" applyFont="1" applyBorder="1" applyAlignment="1">
      <alignment horizontal="center"/>
    </xf>
    <xf numFmtId="1" fontId="41" fillId="0" borderId="0" xfId="3" applyNumberFormat="1" applyFont="1" applyProtection="1">
      <protection locked="0"/>
    </xf>
    <xf numFmtId="1" fontId="41" fillId="0" borderId="53" xfId="3" applyNumberFormat="1" applyFont="1" applyBorder="1" applyProtection="1">
      <protection locked="0"/>
    </xf>
    <xf numFmtId="1" fontId="41" fillId="0" borderId="0" xfId="0" applyNumberFormat="1" applyFont="1"/>
    <xf numFmtId="1" fontId="92" fillId="2" borderId="0" xfId="0" applyNumberFormat="1" applyFont="1" applyFill="1"/>
    <xf numFmtId="1" fontId="41" fillId="26" borderId="5" xfId="0" applyNumberFormat="1" applyFont="1" applyFill="1" applyBorder="1"/>
    <xf numFmtId="2" fontId="91" fillId="0" borderId="7" xfId="0" applyNumberFormat="1" applyFont="1" applyBorder="1"/>
    <xf numFmtId="0" fontId="94" fillId="0" borderId="7" xfId="0" applyFont="1" applyBorder="1" applyAlignment="1">
      <alignment horizontal="right"/>
    </xf>
    <xf numFmtId="167" fontId="41" fillId="0" borderId="8" xfId="0" applyNumberFormat="1" applyFont="1" applyBorder="1"/>
    <xf numFmtId="0" fontId="10" fillId="0" borderId="0" xfId="0" applyFont="1" applyFill="1" applyBorder="1" applyAlignment="1">
      <alignment horizontal="center"/>
    </xf>
    <xf numFmtId="165" fontId="85" fillId="4" borderId="0" xfId="0" applyNumberFormat="1" applyFont="1" applyFill="1" applyAlignment="1">
      <alignment horizontal="left"/>
    </xf>
    <xf numFmtId="167" fontId="3" fillId="4" borderId="0" xfId="0" applyNumberFormat="1" applyFont="1" applyFill="1"/>
    <xf numFmtId="2" fontId="3" fillId="15" borderId="10" xfId="0" applyNumberFormat="1" applyFont="1" applyFill="1" applyBorder="1" applyAlignment="1">
      <alignment horizontal="right"/>
    </xf>
    <xf numFmtId="2" fontId="3" fillId="27" borderId="9" xfId="0" applyNumberFormat="1" applyFont="1" applyFill="1" applyBorder="1"/>
    <xf numFmtId="2" fontId="3" fillId="27" borderId="10" xfId="0" applyNumberFormat="1" applyFont="1" applyFill="1" applyBorder="1"/>
    <xf numFmtId="2" fontId="3" fillId="27" borderId="38" xfId="0" applyNumberFormat="1" applyFont="1" applyFill="1" applyBorder="1"/>
    <xf numFmtId="1" fontId="30" fillId="0" borderId="66" xfId="0" applyNumberFormat="1" applyFont="1" applyBorder="1" applyAlignment="1">
      <alignment horizontal="left"/>
    </xf>
    <xf numFmtId="0" fontId="65" fillId="0" borderId="0" xfId="0" applyFont="1" applyBorder="1" applyAlignment="1">
      <alignment horizontal="right"/>
    </xf>
    <xf numFmtId="0" fontId="24" fillId="0" borderId="0" xfId="0" applyFont="1" applyFill="1" applyBorder="1"/>
    <xf numFmtId="167" fontId="24" fillId="0" borderId="0" xfId="0" applyNumberFormat="1" applyFont="1" applyFill="1" applyBorder="1"/>
    <xf numFmtId="0" fontId="24" fillId="0" borderId="0" xfId="0" applyFont="1" applyFill="1" applyBorder="1" applyAlignment="1">
      <alignment horizontal="center"/>
    </xf>
    <xf numFmtId="165" fontId="68" fillId="0" borderId="0" xfId="0" applyNumberFormat="1" applyFont="1" applyFill="1" applyBorder="1"/>
    <xf numFmtId="2" fontId="24" fillId="0" borderId="0" xfId="0" applyNumberFormat="1" applyFont="1" applyFill="1" applyBorder="1"/>
    <xf numFmtId="165" fontId="24" fillId="0" borderId="0" xfId="0" applyNumberFormat="1" applyFont="1" applyFill="1" applyBorder="1"/>
    <xf numFmtId="1" fontId="24" fillId="0" borderId="0" xfId="0" applyNumberFormat="1" applyFont="1" applyFill="1" applyBorder="1"/>
    <xf numFmtId="1" fontId="68" fillId="0" borderId="0" xfId="0" applyNumberFormat="1" applyFont="1" applyFill="1" applyBorder="1"/>
    <xf numFmtId="167" fontId="70" fillId="0" borderId="0" xfId="0" applyNumberFormat="1" applyFont="1" applyFill="1" applyBorder="1"/>
    <xf numFmtId="0" fontId="24" fillId="0" borderId="0" xfId="0" applyFont="1" applyFill="1" applyBorder="1" applyAlignment="1">
      <alignment horizontal="left"/>
    </xf>
    <xf numFmtId="2" fontId="69" fillId="0" borderId="0" xfId="0" applyNumberFormat="1" applyFont="1" applyFill="1" applyBorder="1"/>
    <xf numFmtId="169" fontId="24" fillId="0" borderId="0" xfId="0" applyNumberFormat="1" applyFont="1" applyFill="1" applyBorder="1" applyAlignment="1">
      <alignment horizontal="center"/>
    </xf>
    <xf numFmtId="169" fontId="24" fillId="0" borderId="0" xfId="0" applyNumberFormat="1" applyFont="1" applyFill="1" applyBorder="1"/>
    <xf numFmtId="167" fontId="68" fillId="0" borderId="0" xfId="0" applyNumberFormat="1" applyFont="1" applyFill="1" applyBorder="1"/>
    <xf numFmtId="2" fontId="24" fillId="0" borderId="0" xfId="0" applyNumberFormat="1" applyFont="1" applyFill="1" applyBorder="1" applyAlignment="1">
      <alignment horizontal="left"/>
    </xf>
    <xf numFmtId="1" fontId="67" fillId="0" borderId="0" xfId="0" applyNumberFormat="1" applyFont="1" applyFill="1" applyBorder="1" applyAlignment="1">
      <alignment horizontal="right"/>
    </xf>
    <xf numFmtId="0" fontId="68" fillId="0" borderId="0" xfId="0" applyFont="1" applyFill="1" applyBorder="1" applyAlignment="1">
      <alignment horizontal="left"/>
    </xf>
    <xf numFmtId="165" fontId="24" fillId="0" borderId="0" xfId="0" applyNumberFormat="1" applyFont="1" applyFill="1" applyBorder="1" applyAlignment="1">
      <alignment horizontal="left"/>
    </xf>
    <xf numFmtId="1" fontId="69" fillId="0" borderId="0" xfId="0" applyNumberFormat="1" applyFont="1" applyFill="1" applyBorder="1" applyAlignment="1">
      <alignment horizontal="right"/>
    </xf>
    <xf numFmtId="165" fontId="69" fillId="0" borderId="0" xfId="0" applyNumberFormat="1" applyFont="1" applyFill="1" applyBorder="1" applyAlignment="1">
      <alignment horizontal="right"/>
    </xf>
    <xf numFmtId="170" fontId="24" fillId="0" borderId="0" xfId="0" applyNumberFormat="1" applyFont="1" applyFill="1" applyBorder="1" applyAlignment="1">
      <alignment horizontal="left"/>
    </xf>
    <xf numFmtId="1" fontId="24" fillId="0" borderId="0" xfId="0" applyNumberFormat="1" applyFont="1" applyFill="1" applyBorder="1" applyAlignment="1">
      <alignment horizontal="left"/>
    </xf>
    <xf numFmtId="1" fontId="24" fillId="0" borderId="0" xfId="0" applyNumberFormat="1" applyFont="1" applyFill="1" applyBorder="1" applyAlignment="1">
      <alignment horizontal="right"/>
    </xf>
    <xf numFmtId="0" fontId="68" fillId="0" borderId="0" xfId="0" applyFont="1" applyFill="1" applyBorder="1" applyAlignment="1">
      <alignment horizontal="center"/>
    </xf>
    <xf numFmtId="0" fontId="66" fillId="0" borderId="0" xfId="0" applyFont="1" applyFill="1" applyBorder="1"/>
    <xf numFmtId="1" fontId="24" fillId="0" borderId="0" xfId="0" applyNumberFormat="1" applyFont="1" applyFill="1" applyBorder="1" applyAlignment="1">
      <alignment horizontal="center"/>
    </xf>
    <xf numFmtId="2" fontId="24" fillId="0" borderId="0" xfId="0" applyNumberFormat="1" applyFont="1" applyFill="1" applyBorder="1" applyAlignment="1">
      <alignment horizontal="right"/>
    </xf>
    <xf numFmtId="170" fontId="24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0" fontId="5" fillId="0" borderId="80" xfId="0" applyFont="1" applyBorder="1" applyAlignment="1">
      <alignment horizontal="center"/>
    </xf>
    <xf numFmtId="0" fontId="6" fillId="0" borderId="81" xfId="0" applyFont="1" applyBorder="1" applyAlignment="1">
      <alignment horizontal="center"/>
    </xf>
    <xf numFmtId="165" fontId="3" fillId="27" borderId="74" xfId="0" applyNumberFormat="1" applyFont="1" applyFill="1" applyBorder="1"/>
    <xf numFmtId="2" fontId="3" fillId="15" borderId="82" xfId="0" applyNumberFormat="1" applyFont="1" applyFill="1" applyBorder="1" applyAlignment="1">
      <alignment horizontal="right"/>
    </xf>
    <xf numFmtId="2" fontId="3" fillId="27" borderId="82" xfId="0" applyNumberFormat="1" applyFont="1" applyFill="1" applyBorder="1"/>
    <xf numFmtId="165" fontId="3" fillId="27" borderId="83" xfId="0" applyNumberFormat="1" applyFont="1" applyFill="1" applyBorder="1"/>
    <xf numFmtId="165" fontId="3" fillId="27" borderId="84" xfId="0" applyNumberFormat="1" applyFont="1" applyFill="1" applyBorder="1"/>
    <xf numFmtId="0" fontId="3" fillId="0" borderId="80" xfId="0" applyFont="1" applyBorder="1"/>
    <xf numFmtId="0" fontId="3" fillId="0" borderId="85" xfId="0" applyFont="1" applyBorder="1"/>
    <xf numFmtId="165" fontId="3" fillId="8" borderId="74" xfId="0" applyNumberFormat="1" applyFont="1" applyFill="1" applyBorder="1" applyAlignment="1">
      <alignment horizontal="right"/>
    </xf>
    <xf numFmtId="165" fontId="3" fillId="8" borderId="74" xfId="0" applyNumberFormat="1" applyFont="1" applyFill="1" applyBorder="1"/>
    <xf numFmtId="165" fontId="3" fillId="8" borderId="83" xfId="0" applyNumberFormat="1" applyFont="1" applyFill="1" applyBorder="1"/>
    <xf numFmtId="0" fontId="0" fillId="0" borderId="70" xfId="0" applyBorder="1"/>
    <xf numFmtId="0" fontId="6" fillId="0" borderId="86" xfId="0" applyFont="1" applyBorder="1" applyAlignment="1">
      <alignment horizontal="center"/>
    </xf>
    <xf numFmtId="165" fontId="3" fillId="8" borderId="87" xfId="0" applyNumberFormat="1" applyFont="1" applyFill="1" applyBorder="1"/>
    <xf numFmtId="165" fontId="3" fillId="8" borderId="76" xfId="0" applyNumberFormat="1" applyFont="1" applyFill="1" applyBorder="1"/>
    <xf numFmtId="165" fontId="3" fillId="8" borderId="88" xfId="0" applyNumberFormat="1" applyFont="1" applyFill="1" applyBorder="1"/>
    <xf numFmtId="0" fontId="0" fillId="0" borderId="89" xfId="0" applyFont="1" applyBorder="1"/>
    <xf numFmtId="2" fontId="0" fillId="0" borderId="79" xfId="0" applyNumberFormat="1" applyFont="1" applyFill="1" applyBorder="1"/>
    <xf numFmtId="2" fontId="0" fillId="0" borderId="2" xfId="0" applyNumberFormat="1" applyFont="1" applyFill="1" applyBorder="1"/>
    <xf numFmtId="0" fontId="0" fillId="0" borderId="79" xfId="0" applyBorder="1"/>
    <xf numFmtId="0" fontId="0" fillId="0" borderId="90" xfId="0" applyFont="1" applyFill="1" applyBorder="1" applyAlignment="1">
      <alignment horizontal="center"/>
    </xf>
    <xf numFmtId="2" fontId="0" fillId="0" borderId="91" xfId="0" applyNumberFormat="1" applyFont="1" applyFill="1" applyBorder="1"/>
    <xf numFmtId="172" fontId="34" fillId="17" borderId="2" xfId="0" applyNumberFormat="1" applyFont="1" applyFill="1" applyBorder="1"/>
  </cellXfs>
  <cellStyles count="40">
    <cellStyle name="Lien hypertexte" xfId="4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" xfId="20" builtinId="8" hidden="1"/>
    <cellStyle name="Lien hypertexte" xfId="22" builtinId="8" hidden="1"/>
    <cellStyle name="Lien hypertexte" xfId="24" builtinId="8" hidden="1"/>
    <cellStyle name="Lien hypertexte" xfId="26" builtinId="8" hidden="1"/>
    <cellStyle name="Lien hypertexte" xfId="28" builtinId="8" hidden="1"/>
    <cellStyle name="Lien hypertexte" xfId="30" builtinId="8" hidden="1"/>
    <cellStyle name="Lien hypertexte" xfId="32" builtinId="8" hidden="1"/>
    <cellStyle name="Lien hypertexte" xfId="34" builtinId="8" hidden="1"/>
    <cellStyle name="Lien hypertexte" xfId="36" builtinId="8" hidden="1"/>
    <cellStyle name="Lien hypertexte" xfId="38" builtinId="8" hidden="1"/>
    <cellStyle name="Lien hypertexte visité" xfId="5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Lien hypertexte visité" xfId="21" builtinId="9" hidden="1"/>
    <cellStyle name="Lien hypertexte visité" xfId="23" builtinId="9" hidden="1"/>
    <cellStyle name="Lien hypertexte visité" xfId="25" builtinId="9" hidden="1"/>
    <cellStyle name="Lien hypertexte visité" xfId="27" builtinId="9" hidden="1"/>
    <cellStyle name="Lien hypertexte visité" xfId="29" builtinId="9" hidden="1"/>
    <cellStyle name="Lien hypertexte visité" xfId="31" builtinId="9" hidden="1"/>
    <cellStyle name="Lien hypertexte visité" xfId="33" builtinId="9" hidden="1"/>
    <cellStyle name="Lien hypertexte visité" xfId="35" builtinId="9" hidden="1"/>
    <cellStyle name="Lien hypertexte visité" xfId="37" builtinId="9" hidden="1"/>
    <cellStyle name="Lien hypertexte visité" xfId="39" builtinId="9" hidden="1"/>
    <cellStyle name="Normal" xfId="0" builtinId="0"/>
    <cellStyle name="Pourcentage" xfId="1" builtinId="5"/>
    <cellStyle name="표준_CHART" xfId="3" xr:uid="{00000000-0005-0000-0000-000026000000}"/>
    <cellStyle name="표준_PDF" xfId="2" xr:uid="{00000000-0005-0000-0000-000027000000}"/>
  </cellStyles>
  <dxfs count="38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 val="0"/>
        <i val="0"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Sheet9!$U$183:$AG$183</c:f>
              <c:numCache>
                <c:formatCode>0.0</c:formatCode>
                <c:ptCount val="13"/>
                <c:pt idx="0">
                  <c:v>35.079770789657587</c:v>
                </c:pt>
                <c:pt idx="1">
                  <c:v>36.595479840578371</c:v>
                </c:pt>
                <c:pt idx="2">
                  <c:v>37.61349149914161</c:v>
                </c:pt>
                <c:pt idx="3">
                  <c:v>38.871856173179232</c:v>
                </c:pt>
                <c:pt idx="4">
                  <c:v>40.400878801634143</c:v>
                </c:pt>
                <c:pt idx="5">
                  <c:v>40.954522151469995</c:v>
                </c:pt>
                <c:pt idx="6">
                  <c:v>41.993577795569799</c:v>
                </c:pt>
                <c:pt idx="7">
                  <c:v>42.369730182262138</c:v>
                </c:pt>
                <c:pt idx="8">
                  <c:v>42.266673575129523</c:v>
                </c:pt>
                <c:pt idx="9">
                  <c:v>41.229219900998402</c:v>
                </c:pt>
                <c:pt idx="10">
                  <c:v>39.529605482134116</c:v>
                </c:pt>
                <c:pt idx="11">
                  <c:v>37.483856156227674</c:v>
                </c:pt>
                <c:pt idx="12">
                  <c:v>32.958336723163832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6-1E48-8B4C-985B1E54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2643056"/>
        <c:axId val="-1495434272"/>
      </c:barChart>
      <c:catAx>
        <c:axId val="-206264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495434272"/>
        <c:crosses val="autoZero"/>
        <c:auto val="1"/>
        <c:lblAlgn val="ctr"/>
        <c:lblOffset val="100"/>
        <c:noMultiLvlLbl val="0"/>
      </c:catAx>
      <c:valAx>
        <c:axId val="-14954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6264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Sheet9!$U$198:$AG$198</c:f>
              <c:numCache>
                <c:formatCode>0.0</c:formatCode>
                <c:ptCount val="13"/>
                <c:pt idx="0">
                  <c:v>90.940492753623218</c:v>
                </c:pt>
                <c:pt idx="1">
                  <c:v>85.165796376186378</c:v>
                </c:pt>
                <c:pt idx="2">
                  <c:v>80.971246542680007</c:v>
                </c:pt>
                <c:pt idx="3">
                  <c:v>75.298680881307746</c:v>
                </c:pt>
                <c:pt idx="4">
                  <c:v>67.222912386706938</c:v>
                </c:pt>
                <c:pt idx="5">
                  <c:v>63.719504215851607</c:v>
                </c:pt>
                <c:pt idx="6">
                  <c:v>54.86399442119945</c:v>
                </c:pt>
                <c:pt idx="7">
                  <c:v>45.887202115602562</c:v>
                </c:pt>
                <c:pt idx="8">
                  <c:v>42.266673575129531</c:v>
                </c:pt>
                <c:pt idx="9">
                  <c:v>33.760035174498491</c:v>
                </c:pt>
                <c:pt idx="10">
                  <c:v>27.638255989048595</c:v>
                </c:pt>
                <c:pt idx="11">
                  <c:v>23.024387361029842</c:v>
                </c:pt>
                <c:pt idx="12">
                  <c:v>16.535219954648518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5-7D47-91F2-0777C8C26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69988128"/>
        <c:axId val="-1569996416"/>
      </c:barChart>
      <c:catAx>
        <c:axId val="-1569988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69996416"/>
        <c:crosses val="autoZero"/>
        <c:auto val="1"/>
        <c:lblAlgn val="ctr"/>
        <c:lblOffset val="100"/>
        <c:noMultiLvlLbl val="0"/>
      </c:catAx>
      <c:valAx>
        <c:axId val="-15699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6998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Sheet9!$U$355:$AG$355</c:f>
              <c:numCache>
                <c:formatCode>0.00</c:formatCode>
                <c:ptCount val="13"/>
                <c:pt idx="0">
                  <c:v>0.14528558883672094</c:v>
                </c:pt>
                <c:pt idx="1">
                  <c:v>0.17942501312579595</c:v>
                </c:pt>
                <c:pt idx="2">
                  <c:v>0.20358175418075872</c:v>
                </c:pt>
                <c:pt idx="3">
                  <c:v>0.23553615692215701</c:v>
                </c:pt>
                <c:pt idx="4">
                  <c:v>0.27985424328790154</c:v>
                </c:pt>
                <c:pt idx="5">
                  <c:v>0.29871621071485982</c:v>
                </c:pt>
                <c:pt idx="6">
                  <c:v>0.34554970953108588</c:v>
                </c:pt>
                <c:pt idx="7">
                  <c:v>0.39186473972070696</c:v>
                </c:pt>
                <c:pt idx="8">
                  <c:v>0.41018210379903325</c:v>
                </c:pt>
                <c:pt idx="9">
                  <c:v>0.33525318441851554</c:v>
                </c:pt>
                <c:pt idx="10">
                  <c:v>0.27394832984911816</c:v>
                </c:pt>
                <c:pt idx="11">
                  <c:v>0.22790295199634522</c:v>
                </c:pt>
                <c:pt idx="12">
                  <c:v>0.16336414786926123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B-0143-8933-18E469E7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2637776"/>
        <c:axId val="-2062636000"/>
      </c:barChart>
      <c:catAx>
        <c:axId val="-206263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62636000"/>
        <c:crosses val="autoZero"/>
        <c:auto val="1"/>
        <c:lblAlgn val="ctr"/>
        <c:lblOffset val="100"/>
        <c:noMultiLvlLbl val="0"/>
      </c:catAx>
      <c:valAx>
        <c:axId val="-20626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20626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4.0863324886194903</c:v>
              </c:pt>
              <c:pt idx="1">
                <c:v>4.034853298647703</c:v>
              </c:pt>
              <c:pt idx="2">
                <c:v>3.8434413542844195</c:v>
              </c:pt>
              <c:pt idx="3">
                <c:v>3.4553416120247986</c:v>
              </c:pt>
              <c:pt idx="4">
                <c:v>2.911021182637608</c:v>
              </c:pt>
              <c:pt idx="5">
                <c:v>2.350704102488455</c:v>
              </c:pt>
              <c:pt idx="6">
                <c:v>1.8848924097174187</c:v>
              </c:pt>
              <c:pt idx="7">
                <c:v>1.5429298553805313</c:v>
              </c:pt>
              <c:pt idx="8">
                <c:v>1.3091376461805662</c:v>
              </c:pt>
              <c:pt idx="9">
                <c:v>1.1573701358057131</c:v>
              </c:pt>
              <c:pt idx="10">
                <c:v>1.0648375200234654</c:v>
              </c:pt>
              <c:pt idx="11">
                <c:v>1.0154710251610011</c:v>
              </c:pt>
              <c:pt idx="12">
                <c:v>1.000000011873428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8FC-412D-A0DE-162165F64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4.034853298647703</c:v>
              </c:pt>
              <c:pt idx="1">
                <c:v>3.9837236371450953</c:v>
              </c:pt>
              <c:pt idx="2">
                <c:v>3.7942586601674027</c:v>
              </c:pt>
              <c:pt idx="3">
                <c:v>3.4110787370882067</c:v>
              </c:pt>
              <c:pt idx="4">
                <c:v>2.8738236456888915</c:v>
              </c:pt>
              <c:pt idx="5">
                <c:v>2.320244424446821</c:v>
              </c:pt>
              <c:pt idx="6">
                <c:v>1.859563262582699</c:v>
              </c:pt>
              <c:pt idx="7">
                <c:v>1.5212189142927539</c:v>
              </c:pt>
              <c:pt idx="8">
                <c:v>1.2899704667667071</c:v>
              </c:pt>
              <c:pt idx="9">
                <c:v>1.1399978046161714</c:v>
              </c:pt>
              <c:pt idx="10">
                <c:v>1.0486817754398015</c:v>
              </c:pt>
              <c:pt idx="11">
                <c:v>1.0000273367623083</c:v>
              </c:pt>
              <c:pt idx="12">
                <c:v>0.98479160717235559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8FC-412D-A0DE-162165F649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3.8434413542844195</c:v>
              </c:pt>
              <c:pt idx="1">
                <c:v>3.7942586601674027</c:v>
              </c:pt>
              <c:pt idx="2">
                <c:v>3.6142832335789676</c:v>
              </c:pt>
              <c:pt idx="3">
                <c:v>3.2533178668639544</c:v>
              </c:pt>
              <c:pt idx="4">
                <c:v>2.7464236550524324</c:v>
              </c:pt>
              <c:pt idx="5">
                <c:v>2.2203430636001258</c:v>
              </c:pt>
              <c:pt idx="6">
                <c:v>1.7793698625315932</c:v>
              </c:pt>
              <c:pt idx="7">
                <c:v>1.4540835184046879</c:v>
              </c:pt>
              <c:pt idx="8">
                <c:v>1.2315355399706245</c:v>
              </c:pt>
              <c:pt idx="9">
                <c:v>1.0874673895283857</c:v>
              </c:pt>
              <c:pt idx="10">
                <c:v>1.0000573093994476</c:v>
              </c:pt>
              <c:pt idx="11">
                <c:v>0.95365871048462869</c:v>
              </c:pt>
              <c:pt idx="12">
                <c:v>0.93916408704875087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8FC-412D-A0DE-162165F6499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3.4553416120247986</c:v>
              </c:pt>
              <c:pt idx="1">
                <c:v>3.4110787370882067</c:v>
              </c:pt>
              <c:pt idx="2">
                <c:v>3.2533178668639544</c:v>
              </c:pt>
              <c:pt idx="3">
                <c:v>2.9422759602927422</c:v>
              </c:pt>
              <c:pt idx="4">
                <c:v>2.5027032557610154</c:v>
              </c:pt>
              <c:pt idx="5">
                <c:v>2.0368310222723922</c:v>
              </c:pt>
              <c:pt idx="6">
                <c:v>1.637765721148067</c:v>
              </c:pt>
              <c:pt idx="7">
                <c:v>1.3389953411500055</c:v>
              </c:pt>
              <c:pt idx="8">
                <c:v>1.1332385285723792</c:v>
              </c:pt>
              <c:pt idx="9">
                <c:v>1.0000917467214783</c:v>
              </c:pt>
              <c:pt idx="10">
                <c:v>0.91970445975179416</c:v>
              </c:pt>
              <c:pt idx="11">
                <c:v>0.87729822184131623</c:v>
              </c:pt>
              <c:pt idx="12">
                <c:v>0.86410627541142759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68FC-412D-A0DE-162165F6499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2.911021182637608</c:v>
              </c:pt>
              <c:pt idx="1">
                <c:v>2.8738236456888915</c:v>
              </c:pt>
              <c:pt idx="2">
                <c:v>2.7464236550524324</c:v>
              </c:pt>
              <c:pt idx="3">
                <c:v>2.5027032557610154</c:v>
              </c:pt>
              <c:pt idx="4">
                <c:v>2.1564046003169364</c:v>
              </c:pt>
              <c:pt idx="5">
                <c:v>1.7774947985099312</c:v>
              </c:pt>
              <c:pt idx="6">
                <c:v>1.4406603801155933</c:v>
              </c:pt>
              <c:pt idx="7">
                <c:v>1.1813335888280638</c:v>
              </c:pt>
              <c:pt idx="8">
                <c:v>1.0001294620600389</c:v>
              </c:pt>
              <c:pt idx="9">
                <c:v>0.88262166545514209</c:v>
              </c:pt>
              <c:pt idx="10">
                <c:v>0.81214468290986286</c:v>
              </c:pt>
              <c:pt idx="11">
                <c:v>0.77533101483804923</c:v>
              </c:pt>
              <c:pt idx="12">
                <c:v>0.76395883609620274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68FC-412D-A0DE-162165F6499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2.350704102488455</c:v>
              </c:pt>
              <c:pt idx="1">
                <c:v>2.320244424446821</c:v>
              </c:pt>
              <c:pt idx="2">
                <c:v>2.2203430636001258</c:v>
              </c:pt>
              <c:pt idx="3">
                <c:v>2.0368310222723922</c:v>
              </c:pt>
              <c:pt idx="4">
                <c:v>1.7774947985099312</c:v>
              </c:pt>
              <c:pt idx="5">
                <c:v>1.4856882724194156</c:v>
              </c:pt>
              <c:pt idx="6">
                <c:v>1.2155023710229038</c:v>
              </c:pt>
              <c:pt idx="7">
                <c:v>1.0001624959963413</c:v>
              </c:pt>
              <c:pt idx="8">
                <c:v>0.84674940672707988</c:v>
              </c:pt>
              <c:pt idx="9">
                <c:v>0.7470197293305687</c:v>
              </c:pt>
              <c:pt idx="10">
                <c:v>0.68786939885167031</c:v>
              </c:pt>
              <c:pt idx="11">
                <c:v>0.65749152694814239</c:v>
              </c:pt>
              <c:pt idx="12">
                <c:v>0.64822292945422055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68FC-412D-A0DE-162165F6499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1.8848924097174187</c:v>
              </c:pt>
              <c:pt idx="1">
                <c:v>1.859563262582699</c:v>
              </c:pt>
              <c:pt idx="2">
                <c:v>1.7793698625315932</c:v>
              </c:pt>
              <c:pt idx="3">
                <c:v>1.637765721148067</c:v>
              </c:pt>
              <c:pt idx="4">
                <c:v>1.4406603801155933</c:v>
              </c:pt>
              <c:pt idx="5">
                <c:v>1.2155023710229038</c:v>
              </c:pt>
              <c:pt idx="6">
                <c:v>1.0001763180526373</c:v>
              </c:pt>
              <c:pt idx="7">
                <c:v>0.82298765189772005</c:v>
              </c:pt>
              <c:pt idx="8">
                <c:v>0.69434663500662663</c:v>
              </c:pt>
              <c:pt idx="9">
                <c:v>0.61076002903938631</c:v>
              </c:pt>
              <c:pt idx="10">
                <c:v>0.56213449892590017</c:v>
              </c:pt>
              <c:pt idx="11">
                <c:v>0.5378758840428286</c:v>
              </c:pt>
              <c:pt idx="12">
                <c:v>0.53063465397221377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68FC-412D-A0DE-162165F6499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1.5429298553805313</c:v>
              </c:pt>
              <c:pt idx="1">
                <c:v>1.5212189142927539</c:v>
              </c:pt>
              <c:pt idx="2">
                <c:v>1.4540835184046879</c:v>
              </c:pt>
              <c:pt idx="3">
                <c:v>1.3389953411500055</c:v>
              </c:pt>
              <c:pt idx="4">
                <c:v>1.1813335888280638</c:v>
              </c:pt>
              <c:pt idx="5">
                <c:v>1.0001624959963413</c:v>
              </c:pt>
              <c:pt idx="6">
                <c:v>0.82298765189772005</c:v>
              </c:pt>
              <c:pt idx="7">
                <c:v>0.67332017247222264</c:v>
              </c:pt>
              <c:pt idx="8">
                <c:v>0.56277216865071811</c:v>
              </c:pt>
              <c:pt idx="9">
                <c:v>0.49110130986748335</c:v>
              </c:pt>
              <c:pt idx="10">
                <c:v>0.45049465567712277</c:v>
              </c:pt>
              <c:pt idx="11">
                <c:v>0.43108443461816492</c:v>
              </c:pt>
              <c:pt idx="12">
                <c:v>0.42548831251821695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68FC-412D-A0DE-162165F6499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1.3091376461805662</c:v>
              </c:pt>
              <c:pt idx="1">
                <c:v>1.2899704667667071</c:v>
              </c:pt>
              <c:pt idx="2">
                <c:v>1.2315355399706245</c:v>
              </c:pt>
              <c:pt idx="3">
                <c:v>1.1332385285723792</c:v>
              </c:pt>
              <c:pt idx="4">
                <c:v>1.0001294620600389</c:v>
              </c:pt>
              <c:pt idx="5">
                <c:v>0.84674940672707988</c:v>
              </c:pt>
              <c:pt idx="6">
                <c:v>0.69434663500662663</c:v>
              </c:pt>
              <c:pt idx="7">
                <c:v>0.56277216865071811</c:v>
              </c:pt>
              <c:pt idx="8">
                <c:v>0.46387821654280176</c:v>
              </c:pt>
              <c:pt idx="9">
                <c:v>0.3996773567776572</c:v>
              </c:pt>
              <c:pt idx="10">
                <c:v>0.36419456171697423</c:v>
              </c:pt>
              <c:pt idx="11">
                <c:v>0.34803778124422902</c:v>
              </c:pt>
              <c:pt idx="12">
                <c:v>0.34358230376226939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68FC-412D-A0DE-162165F6499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1.1573701358057131</c:v>
              </c:pt>
              <c:pt idx="1">
                <c:v>1.1399978046161714</c:v>
              </c:pt>
              <c:pt idx="2">
                <c:v>1.0874673895283857</c:v>
              </c:pt>
              <c:pt idx="3">
                <c:v>1.0000917467214783</c:v>
              </c:pt>
              <c:pt idx="4">
                <c:v>0.88262166545514209</c:v>
              </c:pt>
              <c:pt idx="5">
                <c:v>0.7470197293305687</c:v>
              </c:pt>
              <c:pt idx="6">
                <c:v>0.61076002903938631</c:v>
              </c:pt>
              <c:pt idx="7">
                <c:v>0.49110130986748335</c:v>
              </c:pt>
              <c:pt idx="8">
                <c:v>0.3996773567776572</c:v>
              </c:pt>
              <c:pt idx="9">
                <c:v>0.33995216919809379</c:v>
              </c:pt>
              <c:pt idx="10">
                <c:v>0.30743539849011264</c:v>
              </c:pt>
              <c:pt idx="11">
                <c:v>0.29320584151606571</c:v>
              </c:pt>
              <c:pt idx="12">
                <c:v>0.28944289442451959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68FC-412D-A0DE-162165F6499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1.0648375200234654</c:v>
              </c:pt>
              <c:pt idx="1">
                <c:v>1.0486817754398015</c:v>
              </c:pt>
              <c:pt idx="2">
                <c:v>1.0000573093994476</c:v>
              </c:pt>
              <c:pt idx="3">
                <c:v>0.91970445975179416</c:v>
              </c:pt>
              <c:pt idx="4">
                <c:v>0.81214468290986286</c:v>
              </c:pt>
              <c:pt idx="5">
                <c:v>0.68786939885167031</c:v>
              </c:pt>
              <c:pt idx="6">
                <c:v>0.56213449892590017</c:v>
              </c:pt>
              <c:pt idx="7">
                <c:v>0.45049465567712277</c:v>
              </c:pt>
              <c:pt idx="8">
                <c:v>0.36419456171697423</c:v>
              </c:pt>
              <c:pt idx="9">
                <c:v>0.30743539849011264</c:v>
              </c:pt>
              <c:pt idx="10">
                <c:v>0.2767160428016755</c:v>
              </c:pt>
              <c:pt idx="11">
                <c:v>0.26357980997087699</c:v>
              </c:pt>
              <c:pt idx="12">
                <c:v>0.26020054542714927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68FC-412D-A0DE-162165F6499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1.0154710251610011</c:v>
              </c:pt>
              <c:pt idx="1">
                <c:v>1.0000273367623083</c:v>
              </c:pt>
              <c:pt idx="2">
                <c:v>0.95365871048462869</c:v>
              </c:pt>
              <c:pt idx="3">
                <c:v>0.87729822184131623</c:v>
              </c:pt>
              <c:pt idx="4">
                <c:v>0.77533101483804923</c:v>
              </c:pt>
              <c:pt idx="5">
                <c:v>0.65749152694814239</c:v>
              </c:pt>
              <c:pt idx="6">
                <c:v>0.5378758840428286</c:v>
              </c:pt>
              <c:pt idx="7">
                <c:v>0.43108443461816492</c:v>
              </c:pt>
              <c:pt idx="8">
                <c:v>0.34803778124422902</c:v>
              </c:pt>
              <c:pt idx="9">
                <c:v>0.29320584151606571</c:v>
              </c:pt>
              <c:pt idx="10">
                <c:v>0.26357980997087699</c:v>
              </c:pt>
              <c:pt idx="11">
                <c:v>0.25103359498594713</c:v>
              </c:pt>
              <c:pt idx="12">
                <c:v>0.24784646468085256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68FC-412D-A0DE-162165F6499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1.000000011873428</c:v>
              </c:pt>
              <c:pt idx="1">
                <c:v>0.98479160717235559</c:v>
              </c:pt>
              <c:pt idx="2">
                <c:v>0.93916408704875087</c:v>
              </c:pt>
              <c:pt idx="3">
                <c:v>0.86410627541142759</c:v>
              </c:pt>
              <c:pt idx="4">
                <c:v>0.76395883609620274</c:v>
              </c:pt>
              <c:pt idx="5">
                <c:v>0.64822292945422055</c:v>
              </c:pt>
              <c:pt idx="6">
                <c:v>0.53063465397221377</c:v>
              </c:pt>
              <c:pt idx="7">
                <c:v>0.42548831251821695</c:v>
              </c:pt>
              <c:pt idx="8">
                <c:v>0.34358230376226939</c:v>
              </c:pt>
              <c:pt idx="9">
                <c:v>0.28944289442451959</c:v>
              </c:pt>
              <c:pt idx="10">
                <c:v>0.26020054542714927</c:v>
              </c:pt>
              <c:pt idx="11">
                <c:v>0.24784646468085256</c:v>
              </c:pt>
              <c:pt idx="12">
                <c:v>0.24471822130679516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68FC-412D-A0DE-162165F6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519536"/>
        <c:axId val="-1496517488"/>
      </c:scatterChart>
      <c:valAx>
        <c:axId val="-1496519536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496517488"/>
        <c:crosses val="autoZero"/>
        <c:crossBetween val="midCat"/>
        <c:majorUnit val="1.33"/>
      </c:valAx>
      <c:valAx>
        <c:axId val="-149651748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49651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5.9967879694939477</c:v>
              </c:pt>
              <c:pt idx="1">
                <c:v>5.49270852675419</c:v>
              </c:pt>
              <c:pt idx="2">
                <c:v>4.5529231090527436</c:v>
              </c:pt>
              <c:pt idx="3">
                <c:v>3.7127176435733551</c:v>
              </c:pt>
              <c:pt idx="4">
                <c:v>3.0872718315703254</c:v>
              </c:pt>
              <c:pt idx="5">
                <c:v>2.693083265783081</c:v>
              </c:pt>
              <c:pt idx="6">
                <c:v>2.4982414324408286</c:v>
              </c:pt>
              <c:pt idx="7">
                <c:v>2.4585830409405154</c:v>
              </c:pt>
              <c:pt idx="8">
                <c:v>2.5535149411756017</c:v>
              </c:pt>
              <c:pt idx="9">
                <c:v>2.7956706695330058</c:v>
              </c:pt>
              <c:pt idx="10">
                <c:v>3.2206917049895498</c:v>
              </c:pt>
              <c:pt idx="11">
                <c:v>3.7944148182645532</c:v>
              </c:pt>
              <c:pt idx="12">
                <c:v>4.1283400547563867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9F0-4268-9F45-AF6D6F613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5.49270852675419</c:v>
              </c:pt>
              <c:pt idx="1">
                <c:v>5.0961354543681985</c:v>
              </c:pt>
              <c:pt idx="2">
                <c:v>4.3015549854349322</c:v>
              </c:pt>
              <c:pt idx="3">
                <c:v>3.5395105903739474</c:v>
              </c:pt>
              <c:pt idx="4">
                <c:v>2.9529540028972519</c:v>
              </c:pt>
              <c:pt idx="5">
                <c:v>2.5813969843624989</c:v>
              </c:pt>
              <c:pt idx="6">
                <c:v>2.3998033089247381</c:v>
              </c:pt>
              <c:pt idx="7">
                <c:v>2.3643451303742862</c:v>
              </c:pt>
              <c:pt idx="8">
                <c:v>2.4518055372996428</c:v>
              </c:pt>
              <c:pt idx="9">
                <c:v>2.6672618723417845</c:v>
              </c:pt>
              <c:pt idx="10">
                <c:v>3.0290565465692723</c:v>
              </c:pt>
              <c:pt idx="11">
                <c:v>3.4868542998174634</c:v>
              </c:pt>
              <c:pt idx="12">
                <c:v>3.7371961666436344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9F0-4268-9F45-AF6D6F613F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4.5529231090527436</c:v>
              </c:pt>
              <c:pt idx="1">
                <c:v>4.3015549854349322</c:v>
              </c:pt>
              <c:pt idx="2">
                <c:v>3.7313075571578396</c:v>
              </c:pt>
              <c:pt idx="3">
                <c:v>3.1112385896667294</c:v>
              </c:pt>
              <c:pt idx="4">
                <c:v>2.6052869714596425</c:v>
              </c:pt>
              <c:pt idx="5">
                <c:v>2.2859974832258136</c:v>
              </c:pt>
              <c:pt idx="6">
                <c:v>2.1385528672207337</c:v>
              </c:pt>
              <c:pt idx="7">
                <c:v>2.1176290650115699</c:v>
              </c:pt>
              <c:pt idx="8">
                <c:v>2.1940782889505872</c:v>
              </c:pt>
              <c:pt idx="9">
                <c:v>2.3600843806252683</c:v>
              </c:pt>
              <c:pt idx="10">
                <c:v>2.6103627667289908</c:v>
              </c:pt>
              <c:pt idx="11">
                <c:v>2.8887566447495572</c:v>
              </c:pt>
              <c:pt idx="12">
                <c:v>3.025191646491364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59F0-4268-9F45-AF6D6F613F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3.7127176435733551</c:v>
              </c:pt>
              <c:pt idx="1">
                <c:v>3.5395105903739474</c:v>
              </c:pt>
              <c:pt idx="2">
                <c:v>3.1112385896667294</c:v>
              </c:pt>
              <c:pt idx="3">
                <c:v>2.6006739852036418</c:v>
              </c:pt>
              <c:pt idx="4">
                <c:v>2.1648041186976923</c:v>
              </c:pt>
              <c:pt idx="5">
                <c:v>1.8955498128336496</c:v>
              </c:pt>
              <c:pt idx="6">
                <c:v>1.7871125821265985</c:v>
              </c:pt>
              <c:pt idx="7">
                <c:v>1.7894591598311052</c:v>
              </c:pt>
              <c:pt idx="8">
                <c:v>1.8653341591450467</c:v>
              </c:pt>
              <c:pt idx="9">
                <c:v>1.9974416283633005</c:v>
              </c:pt>
              <c:pt idx="10">
                <c:v>2.1704657596991885</c:v>
              </c:pt>
              <c:pt idx="11">
                <c:v>2.3400195316064401</c:v>
              </c:pt>
              <c:pt idx="12">
                <c:v>2.4160067280714927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9F0-4268-9F45-AF6D6F613F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3.0872718315703254</c:v>
              </c:pt>
              <c:pt idx="1">
                <c:v>2.9529540028972519</c:v>
              </c:pt>
              <c:pt idx="2">
                <c:v>2.6052869714596425</c:v>
              </c:pt>
              <c:pt idx="3">
                <c:v>2.1648041186976923</c:v>
              </c:pt>
              <c:pt idx="4">
                <c:v>1.7668077128904078</c:v>
              </c:pt>
              <c:pt idx="5">
                <c:v>1.5149855871718609</c:v>
              </c:pt>
              <c:pt idx="6">
                <c:v>1.4243462384307906</c:v>
              </c:pt>
              <c:pt idx="7">
                <c:v>1.4446830357932936</c:v>
              </c:pt>
              <c:pt idx="8">
                <c:v>1.5274558392229849</c:v>
              </c:pt>
              <c:pt idx="9">
                <c:v>1.6462006517466539</c:v>
              </c:pt>
              <c:pt idx="10">
                <c:v>1.7817763426361604</c:v>
              </c:pt>
              <c:pt idx="11">
                <c:v>1.9009296667398521</c:v>
              </c:pt>
              <c:pt idx="12">
                <c:v>1.9508908310371469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59F0-4268-9F45-AF6D6F613F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2.693083265783081</c:v>
              </c:pt>
              <c:pt idx="1">
                <c:v>2.5813969843624989</c:v>
              </c:pt>
              <c:pt idx="2">
                <c:v>2.2859974832258136</c:v>
              </c:pt>
              <c:pt idx="3">
                <c:v>1.8955498128336496</c:v>
              </c:pt>
              <c:pt idx="4">
                <c:v>1.5149855871718609</c:v>
              </c:pt>
              <c:pt idx="5">
                <c:v>1.2440499735387123</c:v>
              </c:pt>
              <c:pt idx="6">
                <c:v>1.1291477282036364</c:v>
              </c:pt>
              <c:pt idx="7">
                <c:v>1.1409023643446889</c:v>
              </c:pt>
              <c:pt idx="8">
                <c:v>1.2230779702811065</c:v>
              </c:pt>
              <c:pt idx="9">
                <c:v>1.3365611766746719</c:v>
              </c:pt>
              <c:pt idx="10">
                <c:v>1.456488847957907</c:v>
              </c:pt>
              <c:pt idx="11">
                <c:v>1.5544473123150992</c:v>
              </c:pt>
              <c:pt idx="12">
                <c:v>1.593726119082062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59F0-4268-9F45-AF6D6F613F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2.4982414324408286</c:v>
              </c:pt>
              <c:pt idx="1">
                <c:v>2.3998033089247381</c:v>
              </c:pt>
              <c:pt idx="2">
                <c:v>2.1385528672207337</c:v>
              </c:pt>
              <c:pt idx="3">
                <c:v>1.7871125821265985</c:v>
              </c:pt>
              <c:pt idx="4">
                <c:v>1.4243462384307906</c:v>
              </c:pt>
              <c:pt idx="5">
                <c:v>1.1291477282036364</c:v>
              </c:pt>
              <c:pt idx="6">
                <c:v>0.96148331090053252</c:v>
              </c:pt>
              <c:pt idx="7">
                <c:v>0.92907087532659283</c:v>
              </c:pt>
              <c:pt idx="8">
                <c:v>0.98876489145246516</c:v>
              </c:pt>
              <c:pt idx="9">
                <c:v>1.091272791130705</c:v>
              </c:pt>
              <c:pt idx="10">
                <c:v>1.2019572833588887</c:v>
              </c:pt>
              <c:pt idx="11">
                <c:v>1.2906571666109268</c:v>
              </c:pt>
              <c:pt idx="12">
                <c:v>1.3256013149307899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9F0-4268-9F45-AF6D6F613F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2.4585830409405154</c:v>
              </c:pt>
              <c:pt idx="1">
                <c:v>2.3643451303742862</c:v>
              </c:pt>
              <c:pt idx="2">
                <c:v>2.1176290650115699</c:v>
              </c:pt>
              <c:pt idx="3">
                <c:v>1.7894591598311052</c:v>
              </c:pt>
              <c:pt idx="4">
                <c:v>1.4446830357932936</c:v>
              </c:pt>
              <c:pt idx="5">
                <c:v>1.1409023643446889</c:v>
              </c:pt>
              <c:pt idx="6">
                <c:v>0.92907087532659283</c:v>
              </c:pt>
              <c:pt idx="7">
                <c:v>0.83741339709435525</c:v>
              </c:pt>
              <c:pt idx="8">
                <c:v>0.85234025065370367</c:v>
              </c:pt>
              <c:pt idx="9">
                <c:v>0.93065302403615124</c:v>
              </c:pt>
              <c:pt idx="10">
                <c:v>1.029596524182032</c:v>
              </c:pt>
              <c:pt idx="11">
                <c:v>1.1126153187480203</c:v>
              </c:pt>
              <c:pt idx="12">
                <c:v>1.1457676998516142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59F0-4268-9F45-AF6D6F613F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2.5535149411756017</c:v>
              </c:pt>
              <c:pt idx="1">
                <c:v>2.4518055372996428</c:v>
              </c:pt>
              <c:pt idx="2">
                <c:v>2.1940782889505872</c:v>
              </c:pt>
              <c:pt idx="3">
                <c:v>1.8653341591450467</c:v>
              </c:pt>
              <c:pt idx="4">
                <c:v>1.5274558392229849</c:v>
              </c:pt>
              <c:pt idx="5">
                <c:v>1.2230779702811065</c:v>
              </c:pt>
              <c:pt idx="6">
                <c:v>0.98876489145246516</c:v>
              </c:pt>
              <c:pt idx="7">
                <c:v>0.85234025065370367</c:v>
              </c:pt>
              <c:pt idx="8">
                <c:v>0.81930821800194942</c:v>
              </c:pt>
              <c:pt idx="9">
                <c:v>0.86494033315886076</c:v>
              </c:pt>
              <c:pt idx="10">
                <c:v>0.94856331021153695</c:v>
              </c:pt>
              <c:pt idx="11">
                <c:v>1.0275126682083098</c:v>
              </c:pt>
              <c:pt idx="12">
                <c:v>1.0605776656703045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9F0-4268-9F45-AF6D6F613F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2.7956706695330058</c:v>
              </c:pt>
              <c:pt idx="1">
                <c:v>2.6672618723417845</c:v>
              </c:pt>
              <c:pt idx="2">
                <c:v>2.3600843806252683</c:v>
              </c:pt>
              <c:pt idx="3">
                <c:v>1.9974416283633005</c:v>
              </c:pt>
              <c:pt idx="4">
                <c:v>1.6462006517466539</c:v>
              </c:pt>
              <c:pt idx="5">
                <c:v>1.3365611766746719</c:v>
              </c:pt>
              <c:pt idx="6">
                <c:v>1.091272791130705</c:v>
              </c:pt>
              <c:pt idx="7">
                <c:v>0.93065302403615124</c:v>
              </c:pt>
              <c:pt idx="8">
                <c:v>0.86494033315886076</c:v>
              </c:pt>
              <c:pt idx="9">
                <c:v>0.88380662421038936</c:v>
              </c:pt>
              <c:pt idx="10">
                <c:v>0.95621108465064797</c:v>
              </c:pt>
              <c:pt idx="11">
                <c:v>1.0375420880157176</c:v>
              </c:pt>
              <c:pt idx="12">
                <c:v>1.0744304387077042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9F0-4268-9F45-AF6D6F613F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3.2206917049895498</c:v>
              </c:pt>
              <c:pt idx="1">
                <c:v>3.0290565465692723</c:v>
              </c:pt>
              <c:pt idx="2">
                <c:v>2.6103627667289908</c:v>
              </c:pt>
              <c:pt idx="3">
                <c:v>2.1704657596991885</c:v>
              </c:pt>
              <c:pt idx="4">
                <c:v>1.7817763426361604</c:v>
              </c:pt>
              <c:pt idx="5">
                <c:v>1.456488847957907</c:v>
              </c:pt>
              <c:pt idx="6">
                <c:v>1.2019572833588887</c:v>
              </c:pt>
              <c:pt idx="7">
                <c:v>1.029596524182032</c:v>
              </c:pt>
              <c:pt idx="8">
                <c:v>0.94856331021153695</c:v>
              </c:pt>
              <c:pt idx="9">
                <c:v>0.95621108465064797</c:v>
              </c:pt>
              <c:pt idx="10">
                <c:v>1.0322042432194376</c:v>
              </c:pt>
              <c:pt idx="11">
                <c:v>1.133504766382631</c:v>
              </c:pt>
              <c:pt idx="12">
                <c:v>1.1844596985642313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9F0-4268-9F45-AF6D6F613F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3.7944148182645532</c:v>
              </c:pt>
              <c:pt idx="1">
                <c:v>3.4868542998174634</c:v>
              </c:pt>
              <c:pt idx="2">
                <c:v>2.8887566447495572</c:v>
              </c:pt>
              <c:pt idx="3">
                <c:v>2.3400195316064401</c:v>
              </c:pt>
              <c:pt idx="4">
                <c:v>1.9009296667398521</c:v>
              </c:pt>
              <c:pt idx="5">
                <c:v>1.5544473123150992</c:v>
              </c:pt>
              <c:pt idx="6">
                <c:v>1.2906571666109268</c:v>
              </c:pt>
              <c:pt idx="7">
                <c:v>1.1126153187480203</c:v>
              </c:pt>
              <c:pt idx="8">
                <c:v>1.0275126682083098</c:v>
              </c:pt>
              <c:pt idx="9">
                <c:v>1.0375420880157176</c:v>
              </c:pt>
              <c:pt idx="10">
                <c:v>1.133504766382631</c:v>
              </c:pt>
              <c:pt idx="11">
                <c:v>1.278990771861688</c:v>
              </c:pt>
              <c:pt idx="12">
                <c:v>1.3611585678734868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9F0-4268-9F45-AF6D6F613F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4.1283400547563867</c:v>
              </c:pt>
              <c:pt idx="1">
                <c:v>3.7371961666436344</c:v>
              </c:pt>
              <c:pt idx="2">
                <c:v>3.025191646491364</c:v>
              </c:pt>
              <c:pt idx="3">
                <c:v>2.4160067280714927</c:v>
              </c:pt>
              <c:pt idx="4">
                <c:v>1.9508908310371469</c:v>
              </c:pt>
              <c:pt idx="5">
                <c:v>1.593726119082062</c:v>
              </c:pt>
              <c:pt idx="6">
                <c:v>1.3256013149307899</c:v>
              </c:pt>
              <c:pt idx="7">
                <c:v>1.1457676998516142</c:v>
              </c:pt>
              <c:pt idx="8">
                <c:v>1.0605776656703045</c:v>
              </c:pt>
              <c:pt idx="9">
                <c:v>1.0744304387077042</c:v>
              </c:pt>
              <c:pt idx="10">
                <c:v>1.1844596985642313</c:v>
              </c:pt>
              <c:pt idx="11">
                <c:v>1.3611585678734868</c:v>
              </c:pt>
              <c:pt idx="12">
                <c:v>1.4675230599735796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59F0-4268-9F45-AF6D6F613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648000"/>
        <c:axId val="-1496646224"/>
      </c:scatterChart>
      <c:valAx>
        <c:axId val="-1496648000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496646224"/>
        <c:crosses val="autoZero"/>
        <c:crossBetween val="midCat"/>
        <c:majorUnit val="1.33"/>
      </c:valAx>
      <c:valAx>
        <c:axId val="-1496646224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49664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230.75471105014466</c:v>
              </c:pt>
              <c:pt idx="1">
                <c:v>226.92280249222995</c:v>
              </c:pt>
              <c:pt idx="2">
                <c:v>213.09580842247334</c:v>
              </c:pt>
              <c:pt idx="3">
                <c:v>184.91051935082578</c:v>
              </c:pt>
              <c:pt idx="4">
                <c:v>144.22570246858709</c:v>
              </c:pt>
              <c:pt idx="5">
                <c:v>103.45178439084795</c:v>
              </c:pt>
              <c:pt idx="6">
                <c:v>74.019223445622785</c:v>
              </c:pt>
              <c:pt idx="7">
                <c:v>57.231609961541828</c:v>
              </c:pt>
              <c:pt idx="8">
                <c:v>48.989167411334464</c:v>
              </c:pt>
              <c:pt idx="9">
                <c:v>45.353935024714993</c:v>
              </c:pt>
              <c:pt idx="10">
                <c:v>43.914406465889584</c:v>
              </c:pt>
              <c:pt idx="11">
                <c:v>43.423077995128807</c:v>
              </c:pt>
              <c:pt idx="12">
                <c:v>43.312957583239012</c:v>
              </c:pt>
            </c:numLit>
          </c:val>
          <c:extLst>
            <c:ext xmlns:c16="http://schemas.microsoft.com/office/drawing/2014/chart" uri="{C3380CC4-5D6E-409C-BE32-E72D297353CC}">
              <c16:uniqueId val="{00000000-A015-4550-AE11-75B9AA5C6D3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226.92280249222995</c:v>
              </c:pt>
              <c:pt idx="1">
                <c:v>223.49548186903252</c:v>
              </c:pt>
              <c:pt idx="2">
                <c:v>210.8015302229762</c:v>
              </c:pt>
              <c:pt idx="3">
                <c:v>183.99308683084297</c:v>
              </c:pt>
              <c:pt idx="4">
                <c:v>144.03609858580225</c:v>
              </c:pt>
              <c:pt idx="5">
                <c:v>103.16551124315829</c:v>
              </c:pt>
              <c:pt idx="6">
                <c:v>73.502231791705285</c:v>
              </c:pt>
              <c:pt idx="7">
                <c:v>56.699140292550759</c:v>
              </c:pt>
              <c:pt idx="8">
                <c:v>48.575288324780509</c:v>
              </c:pt>
              <c:pt idx="9">
                <c:v>45.076631008270944</c:v>
              </c:pt>
              <c:pt idx="10">
                <c:v>43.742097514896706</c:v>
              </c:pt>
              <c:pt idx="11">
                <c:v>43.313138235578869</c:v>
              </c:pt>
              <c:pt idx="12">
                <c:v>43.223449461202861</c:v>
              </c:pt>
            </c:numLit>
          </c:val>
          <c:extLst>
            <c:ext xmlns:c16="http://schemas.microsoft.com/office/drawing/2014/chart" uri="{C3380CC4-5D6E-409C-BE32-E72D297353CC}">
              <c16:uniqueId val="{00000001-A015-4550-AE11-75B9AA5C6D3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213.09580842247334</c:v>
              </c:pt>
              <c:pt idx="1">
                <c:v>210.8015302229762</c:v>
              </c:pt>
              <c:pt idx="2">
                <c:v>201.46619192499762</c:v>
              </c:pt>
              <c:pt idx="3">
                <c:v>179.24242451494524</c:v>
              </c:pt>
              <c:pt idx="4">
                <c:v>142.37101093344268</c:v>
              </c:pt>
              <c:pt idx="5">
                <c:v>101.85470172622682</c:v>
              </c:pt>
              <c:pt idx="6">
                <c:v>71.760366425281376</c:v>
              </c:pt>
              <c:pt idx="7">
                <c:v>55.038354975734826</c:v>
              </c:pt>
              <c:pt idx="8">
                <c:v>47.350785902095076</c:v>
              </c:pt>
              <c:pt idx="9">
                <c:v>44.308842225599342</c:v>
              </c:pt>
              <c:pt idx="10">
                <c:v>43.313377192217246</c:v>
              </c:pt>
              <c:pt idx="11">
                <c:v>43.082233217955086</c:v>
              </c:pt>
              <c:pt idx="12">
                <c:v>43.056817919848875</c:v>
              </c:pt>
            </c:numLit>
          </c:val>
          <c:extLst>
            <c:ext xmlns:c16="http://schemas.microsoft.com/office/drawing/2014/chart" uri="{C3380CC4-5D6E-409C-BE32-E72D297353CC}">
              <c16:uniqueId val="{00000002-A015-4550-AE11-75B9AA5C6D3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184.91051935082578</c:v>
              </c:pt>
              <c:pt idx="1">
                <c:v>183.99308683084297</c:v>
              </c:pt>
              <c:pt idx="2">
                <c:v>179.24242451494524</c:v>
              </c:pt>
              <c:pt idx="3">
                <c:v>164.80475106322166</c:v>
              </c:pt>
              <c:pt idx="4">
                <c:v>135.39705777838813</c:v>
              </c:pt>
              <c:pt idx="5">
                <c:v>97.860583669385221</c:v>
              </c:pt>
              <c:pt idx="6">
                <c:v>68.166288149257653</c:v>
              </c:pt>
              <c:pt idx="7">
                <c:v>52.09592313104185</c:v>
              </c:pt>
              <c:pt idx="8">
                <c:v>45.432841538421073</c:v>
              </c:pt>
              <c:pt idx="9">
                <c:v>43.313777423546661</c:v>
              </c:pt>
              <c:pt idx="10">
                <c:v>42.960854379072032</c:v>
              </c:pt>
              <c:pt idx="11">
                <c:v>43.091594903584422</c:v>
              </c:pt>
              <c:pt idx="12">
                <c:v>43.181840505034884</c:v>
              </c:pt>
            </c:numLit>
          </c:val>
          <c:extLst>
            <c:ext xmlns:c16="http://schemas.microsoft.com/office/drawing/2014/chart" uri="{C3380CC4-5D6E-409C-BE32-E72D297353CC}">
              <c16:uniqueId val="{00000003-A015-4550-AE11-75B9AA5C6D3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144.22570246858709</c:v>
              </c:pt>
              <c:pt idx="1">
                <c:v>144.03609858580225</c:v>
              </c:pt>
              <c:pt idx="2">
                <c:v>142.37101093344268</c:v>
              </c:pt>
              <c:pt idx="3">
                <c:v>135.39705777838813</c:v>
              </c:pt>
              <c:pt idx="4">
                <c:v>117.12446541678679</c:v>
              </c:pt>
              <c:pt idx="5">
                <c:v>87.937004794024276</c:v>
              </c:pt>
              <c:pt idx="6">
                <c:v>61.676104139239278</c:v>
              </c:pt>
              <c:pt idx="7">
                <c:v>47.855988595719339</c:v>
              </c:pt>
              <c:pt idx="8">
                <c:v>43.314580740997279</c:v>
              </c:pt>
              <c:pt idx="9">
                <c:v>42.818824015677386</c:v>
              </c:pt>
              <c:pt idx="10">
                <c:v>43.501929690907971</c:v>
              </c:pt>
              <c:pt idx="11">
                <c:v>44.186142487516683</c:v>
              </c:pt>
              <c:pt idx="12">
                <c:v>44.448749481193985</c:v>
              </c:pt>
            </c:numLit>
          </c:val>
          <c:extLst>
            <c:ext xmlns:c16="http://schemas.microsoft.com/office/drawing/2014/chart" uri="{C3380CC4-5D6E-409C-BE32-E72D297353CC}">
              <c16:uniqueId val="{00000004-A015-4550-AE11-75B9AA5C6D3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103.45178439084795</c:v>
              </c:pt>
              <c:pt idx="1">
                <c:v>103.16551124315829</c:v>
              </c:pt>
              <c:pt idx="2">
                <c:v>101.85470172622682</c:v>
              </c:pt>
              <c:pt idx="3">
                <c:v>97.860583669385221</c:v>
              </c:pt>
              <c:pt idx="4">
                <c:v>87.937004794024276</c:v>
              </c:pt>
              <c:pt idx="5">
                <c:v>70.183302409559516</c:v>
              </c:pt>
              <c:pt idx="6">
                <c:v>52.008127783452039</c:v>
              </c:pt>
              <c:pt idx="7">
                <c:v>43.316256540889519</c:v>
              </c:pt>
              <c:pt idx="8">
                <c:v>42.585520132248583</c:v>
              </c:pt>
              <c:pt idx="9">
                <c:v>44.60374151308347</c:v>
              </c:pt>
              <c:pt idx="10">
                <c:v>46.725748087322486</c:v>
              </c:pt>
              <c:pt idx="11">
                <c:v>48.120619978984529</c:v>
              </c:pt>
              <c:pt idx="12">
                <c:v>48.595387795334041</c:v>
              </c:pt>
            </c:numLit>
          </c:val>
          <c:extLst>
            <c:ext xmlns:c16="http://schemas.microsoft.com/office/drawing/2014/chart" uri="{C3380CC4-5D6E-409C-BE32-E72D297353CC}">
              <c16:uniqueId val="{00000005-A015-4550-AE11-75B9AA5C6D3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74.019223445622785</c:v>
              </c:pt>
              <c:pt idx="1">
                <c:v>73.502231791705285</c:v>
              </c:pt>
              <c:pt idx="2">
                <c:v>71.760366425281376</c:v>
              </c:pt>
              <c:pt idx="3">
                <c:v>68.166288149257653</c:v>
              </c:pt>
              <c:pt idx="4">
                <c:v>61.676104139239278</c:v>
              </c:pt>
              <c:pt idx="5">
                <c:v>52.008127783452039</c:v>
              </c:pt>
              <c:pt idx="6">
                <c:v>43.31784304848788</c:v>
              </c:pt>
              <c:pt idx="7">
                <c:v>42.220395488726261</c:v>
              </c:pt>
              <c:pt idx="8">
                <c:v>46.982204280206233</c:v>
              </c:pt>
              <c:pt idx="9">
                <c:v>52.236462919274331</c:v>
              </c:pt>
              <c:pt idx="10">
                <c:v>55.942840601985218</c:v>
              </c:pt>
              <c:pt idx="11">
                <c:v>58.007354566717183</c:v>
              </c:pt>
              <c:pt idx="12">
                <c:v>58.662671953616844</c:v>
              </c:pt>
            </c:numLit>
          </c:val>
          <c:extLst>
            <c:ext xmlns:c16="http://schemas.microsoft.com/office/drawing/2014/chart" uri="{C3380CC4-5D6E-409C-BE32-E72D297353CC}">
              <c16:uniqueId val="{00000006-A015-4550-AE11-75B9AA5C6D39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57.231609961541828</c:v>
              </c:pt>
              <c:pt idx="1">
                <c:v>56.699140292550759</c:v>
              </c:pt>
              <c:pt idx="2">
                <c:v>55.038354975734826</c:v>
              </c:pt>
              <c:pt idx="3">
                <c:v>52.09592313104185</c:v>
              </c:pt>
              <c:pt idx="4">
                <c:v>47.855988595719339</c:v>
              </c:pt>
              <c:pt idx="5">
                <c:v>43.316256540889519</c:v>
              </c:pt>
              <c:pt idx="6">
                <c:v>42.220395488726261</c:v>
              </c:pt>
              <c:pt idx="7">
                <c:v>49.12721685601764</c:v>
              </c:pt>
              <c:pt idx="8">
                <c:v>60.688859754405229</c:v>
              </c:pt>
              <c:pt idx="9">
                <c:v>69.862166477038599</c:v>
              </c:pt>
              <c:pt idx="10">
                <c:v>75.081153388779668</c:v>
              </c:pt>
              <c:pt idx="11">
                <c:v>77.547970245280965</c:v>
              </c:pt>
              <c:pt idx="12">
                <c:v>78.263457775893372</c:v>
              </c:pt>
            </c:numLit>
          </c:val>
          <c:extLst>
            <c:ext xmlns:c16="http://schemas.microsoft.com/office/drawing/2014/chart" uri="{C3380CC4-5D6E-409C-BE32-E72D297353CC}">
              <c16:uniqueId val="{00000007-A015-4550-AE11-75B9AA5C6D39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48.989167411334464</c:v>
              </c:pt>
              <c:pt idx="1">
                <c:v>48.575288324780509</c:v>
              </c:pt>
              <c:pt idx="2">
                <c:v>47.350785902095076</c:v>
              </c:pt>
              <c:pt idx="3">
                <c:v>45.432841538421073</c:v>
              </c:pt>
              <c:pt idx="4">
                <c:v>43.314580740997279</c:v>
              </c:pt>
              <c:pt idx="5">
                <c:v>42.585520132248583</c:v>
              </c:pt>
              <c:pt idx="6">
                <c:v>46.982204280206233</c:v>
              </c:pt>
              <c:pt idx="7">
                <c:v>60.688859754405229</c:v>
              </c:pt>
              <c:pt idx="8">
                <c:v>80.208168762114084</c:v>
              </c:pt>
              <c:pt idx="9">
                <c:v>95.536097309289218</c:v>
              </c:pt>
              <c:pt idx="10">
                <c:v>103.50213392007169</c:v>
              </c:pt>
              <c:pt idx="11">
                <c:v>106.70857942906746</c:v>
              </c:pt>
              <c:pt idx="12">
                <c:v>107.52375244155314</c:v>
              </c:pt>
            </c:numLit>
          </c:val>
          <c:extLst>
            <c:ext xmlns:c16="http://schemas.microsoft.com/office/drawing/2014/chart" uri="{C3380CC4-5D6E-409C-BE32-E72D297353CC}">
              <c16:uniqueId val="{00000008-A015-4550-AE11-75B9AA5C6D39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45.353935024714993</c:v>
              </c:pt>
              <c:pt idx="1">
                <c:v>45.076631008270944</c:v>
              </c:pt>
              <c:pt idx="2">
                <c:v>44.308842225599342</c:v>
              </c:pt>
              <c:pt idx="3">
                <c:v>43.313777423546661</c:v>
              </c:pt>
              <c:pt idx="4">
                <c:v>42.818824015677386</c:v>
              </c:pt>
              <c:pt idx="5">
                <c:v>44.60374151308347</c:v>
              </c:pt>
              <c:pt idx="6">
                <c:v>52.236462919274331</c:v>
              </c:pt>
              <c:pt idx="7">
                <c:v>69.862166477038599</c:v>
              </c:pt>
              <c:pt idx="8">
                <c:v>95.536097309289218</c:v>
              </c:pt>
              <c:pt idx="9">
                <c:v>118.45276712045988</c:v>
              </c:pt>
              <c:pt idx="10">
                <c:v>131.70891726407211</c:v>
              </c:pt>
              <c:pt idx="11">
                <c:v>137.24945378726579</c:v>
              </c:pt>
              <c:pt idx="12">
                <c:v>138.64930927358185</c:v>
              </c:pt>
            </c:numLit>
          </c:val>
          <c:extLst>
            <c:ext xmlns:c16="http://schemas.microsoft.com/office/drawing/2014/chart" uri="{C3380CC4-5D6E-409C-BE32-E72D297353CC}">
              <c16:uniqueId val="{00000009-A015-4550-AE11-75B9AA5C6D39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43.914406465889584</c:v>
              </c:pt>
              <c:pt idx="1">
                <c:v>43.742097514896706</c:v>
              </c:pt>
              <c:pt idx="2">
                <c:v>43.313377192217246</c:v>
              </c:pt>
              <c:pt idx="3">
                <c:v>42.960854379072032</c:v>
              </c:pt>
              <c:pt idx="4">
                <c:v>43.501929690907971</c:v>
              </c:pt>
              <c:pt idx="5">
                <c:v>46.725748087322486</c:v>
              </c:pt>
              <c:pt idx="6">
                <c:v>55.942840601985218</c:v>
              </c:pt>
              <c:pt idx="7">
                <c:v>75.081153388779668</c:v>
              </c:pt>
              <c:pt idx="8">
                <c:v>103.50213392007169</c:v>
              </c:pt>
              <c:pt idx="9">
                <c:v>131.70891726407211</c:v>
              </c:pt>
              <c:pt idx="10">
                <c:v>150.42430595970026</c:v>
              </c:pt>
              <c:pt idx="11">
                <c:v>159.24532183246885</c:v>
              </c:pt>
              <c:pt idx="12">
                <c:v>161.64659023973698</c:v>
              </c:pt>
            </c:numLit>
          </c:val>
          <c:extLst>
            <c:ext xmlns:c16="http://schemas.microsoft.com/office/drawing/2014/chart" uri="{C3380CC4-5D6E-409C-BE32-E72D297353CC}">
              <c16:uniqueId val="{0000000A-A015-4550-AE11-75B9AA5C6D39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43.423077995128807</c:v>
              </c:pt>
              <c:pt idx="1">
                <c:v>43.313138235578869</c:v>
              </c:pt>
              <c:pt idx="2">
                <c:v>43.082233217955086</c:v>
              </c:pt>
              <c:pt idx="3">
                <c:v>43.091594903584422</c:v>
              </c:pt>
              <c:pt idx="4">
                <c:v>44.186142487516683</c:v>
              </c:pt>
              <c:pt idx="5">
                <c:v>48.120619978984529</c:v>
              </c:pt>
              <c:pt idx="6">
                <c:v>58.007354566717183</c:v>
              </c:pt>
              <c:pt idx="7">
                <c:v>77.547970245280965</c:v>
              </c:pt>
              <c:pt idx="8">
                <c:v>106.70857942906746</c:v>
              </c:pt>
              <c:pt idx="9">
                <c:v>137.24945378726579</c:v>
              </c:pt>
              <c:pt idx="10">
                <c:v>159.24532183246885</c:v>
              </c:pt>
              <c:pt idx="11">
                <c:v>170.48535484661642</c:v>
              </c:pt>
              <c:pt idx="12">
                <c:v>173.71032214343299</c:v>
              </c:pt>
            </c:numLit>
          </c:val>
          <c:extLst>
            <c:ext xmlns:c16="http://schemas.microsoft.com/office/drawing/2014/chart" uri="{C3380CC4-5D6E-409C-BE32-E72D297353CC}">
              <c16:uniqueId val="{0000000B-A015-4550-AE11-75B9AA5C6D39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43.312957583239012</c:v>
              </c:pt>
              <c:pt idx="1">
                <c:v>43.223449461202861</c:v>
              </c:pt>
              <c:pt idx="2">
                <c:v>43.056817919848875</c:v>
              </c:pt>
              <c:pt idx="3">
                <c:v>43.181840505034884</c:v>
              </c:pt>
              <c:pt idx="4">
                <c:v>44.448749481193985</c:v>
              </c:pt>
              <c:pt idx="5">
                <c:v>48.595387795334041</c:v>
              </c:pt>
              <c:pt idx="6">
                <c:v>58.662671953616844</c:v>
              </c:pt>
              <c:pt idx="7">
                <c:v>78.263457775893372</c:v>
              </c:pt>
              <c:pt idx="8">
                <c:v>107.52375244155314</c:v>
              </c:pt>
              <c:pt idx="9">
                <c:v>138.64930927358185</c:v>
              </c:pt>
              <c:pt idx="10">
                <c:v>161.64659023973698</c:v>
              </c:pt>
              <c:pt idx="11">
                <c:v>173.71032214343299</c:v>
              </c:pt>
              <c:pt idx="12">
                <c:v>177.23144969635064</c:v>
              </c:pt>
            </c:numLit>
          </c:val>
          <c:extLst>
            <c:ext xmlns:c16="http://schemas.microsoft.com/office/drawing/2014/chart" uri="{C3380CC4-5D6E-409C-BE32-E72D297353CC}">
              <c16:uniqueId val="{0000000C-A015-4550-AE11-75B9AA5C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1496915952"/>
        <c:axId val="-1496914176"/>
        <c:axId val="-1496927072"/>
      </c:bar3DChart>
      <c:catAx>
        <c:axId val="-14969159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496914176"/>
        <c:crosses val="autoZero"/>
        <c:auto val="1"/>
        <c:lblAlgn val="ctr"/>
        <c:lblOffset val="100"/>
        <c:noMultiLvlLbl val="0"/>
      </c:catAx>
      <c:valAx>
        <c:axId val="-1496914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96915952"/>
        <c:crosses val="autoZero"/>
        <c:crossBetween val="between"/>
      </c:valAx>
      <c:serAx>
        <c:axId val="-1496927072"/>
        <c:scaling>
          <c:orientation val="maxMin"/>
        </c:scaling>
        <c:delete val="0"/>
        <c:axPos val="b"/>
        <c:majorTickMark val="out"/>
        <c:minorTickMark val="none"/>
        <c:tickLblPos val="nextTo"/>
        <c:crossAx val="-149691417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2.9453684142788244E-2</c:v>
              </c:pt>
              <c:pt idx="1">
                <c:v>3.4541701836894943E-2</c:v>
              </c:pt>
              <c:pt idx="2">
                <c:v>4.6653666775161487E-2</c:v>
              </c:pt>
              <c:pt idx="3">
                <c:v>4.973611864515684E-2</c:v>
              </c:pt>
              <c:pt idx="4">
                <c:v>5.7914637555453757E-2</c:v>
              </c:pt>
              <c:pt idx="5">
                <c:v>7.5206641092271848E-2</c:v>
              </c:pt>
              <c:pt idx="6">
                <c:v>0.10473232410438643</c:v>
              </c:pt>
              <c:pt idx="7">
                <c:v>0.11666228181242147</c:v>
              </c:pt>
              <c:pt idx="8">
                <c:v>0.10695263572715356</c:v>
              </c:pt>
              <c:pt idx="9">
                <c:v>8.500962546388334E-2</c:v>
              </c:pt>
              <c:pt idx="10">
                <c:v>5.9926128851402555E-2</c:v>
              </c:pt>
              <c:pt idx="11">
                <c:v>4.0775365792562565E-2</c:v>
              </c:pt>
              <c:pt idx="12">
                <c:v>3.3676845128029091E-2</c:v>
              </c:pt>
            </c:numLit>
          </c:val>
          <c:extLst>
            <c:ext xmlns:c16="http://schemas.microsoft.com/office/drawing/2014/chart" uri="{C3380CC4-5D6E-409C-BE32-E72D297353CC}">
              <c16:uniqueId val="{00000000-01C7-4A23-8556-A4ACF791ED85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3.4541701836894943E-2</c:v>
              </c:pt>
              <c:pt idx="1">
                <c:v>3.9210360851350878E-2</c:v>
              </c:pt>
              <c:pt idx="2">
                <c:v>4.6500747710831118E-2</c:v>
              </c:pt>
              <c:pt idx="3">
                <c:v>4.8634204859039208E-2</c:v>
              </c:pt>
              <c:pt idx="4">
                <c:v>5.6118560125587295E-2</c:v>
              </c:pt>
              <c:pt idx="5">
                <c:v>7.2571891834862623E-2</c:v>
              </c:pt>
              <c:pt idx="6">
                <c:v>0.10116467186574261</c:v>
              </c:pt>
              <c:pt idx="7">
                <c:v>0.12116026942629764</c:v>
              </c:pt>
              <c:pt idx="8">
                <c:v>0.11290408728608074</c:v>
              </c:pt>
              <c:pt idx="9">
                <c:v>9.1732131374285694E-2</c:v>
              </c:pt>
              <c:pt idx="10">
                <c:v>6.694864210223872E-2</c:v>
              </c:pt>
              <c:pt idx="11">
                <c:v>4.7886449893206742E-2</c:v>
              </c:pt>
              <c:pt idx="12">
                <c:v>4.0804473608241507E-2</c:v>
              </c:pt>
            </c:numLit>
          </c:val>
          <c:extLst>
            <c:ext xmlns:c16="http://schemas.microsoft.com/office/drawing/2014/chart" uri="{C3380CC4-5D6E-409C-BE32-E72D297353CC}">
              <c16:uniqueId val="{00000001-01C7-4A23-8556-A4ACF791ED85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4.6653666775161487E-2</c:v>
              </c:pt>
              <c:pt idx="1">
                <c:v>4.6500747710831118E-2</c:v>
              </c:pt>
              <c:pt idx="2">
                <c:v>4.5463635497151531E-2</c:v>
              </c:pt>
              <c:pt idx="3">
                <c:v>4.606359749157389E-2</c:v>
              </c:pt>
              <c:pt idx="4">
                <c:v>5.1478467067380067E-2</c:v>
              </c:pt>
              <c:pt idx="5">
                <c:v>6.5426366730967078E-2</c:v>
              </c:pt>
              <c:pt idx="6">
                <c:v>9.1224983180142827E-2</c:v>
              </c:pt>
              <c:pt idx="7">
                <c:v>0.13041644225089416</c:v>
              </c:pt>
              <c:pt idx="8">
                <c:v>0.12820488828483778</c:v>
              </c:pt>
              <c:pt idx="9">
                <c:v>0.1097499862361267</c:v>
              </c:pt>
              <c:pt idx="10">
                <c:v>8.6046128241504316E-2</c:v>
              </c:pt>
              <c:pt idx="11">
                <c:v>6.7310041874271531E-2</c:v>
              </c:pt>
              <c:pt idx="12">
                <c:v>6.0290948208780414E-2</c:v>
              </c:pt>
            </c:numLit>
          </c:val>
          <c:extLst>
            <c:ext xmlns:c16="http://schemas.microsoft.com/office/drawing/2014/chart" uri="{C3380CC4-5D6E-409C-BE32-E72D297353CC}">
              <c16:uniqueId val="{00000002-01C7-4A23-8556-A4ACF791ED85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4.973611864515684E-2</c:v>
              </c:pt>
              <c:pt idx="1">
                <c:v>4.8634204859039208E-2</c:v>
              </c:pt>
              <c:pt idx="2">
                <c:v>4.606359749157389E-2</c:v>
              </c:pt>
              <c:pt idx="3">
                <c:v>4.4153906553810351E-2</c:v>
              </c:pt>
              <c:pt idx="4">
                <c:v>4.6171626389303798E-2</c:v>
              </c:pt>
              <c:pt idx="5">
                <c:v>5.599053752900137E-2</c:v>
              </c:pt>
              <c:pt idx="6">
                <c:v>7.7161730062932712E-2</c:v>
              </c:pt>
              <c:pt idx="7">
                <c:v>0.11152223370818619</c:v>
              </c:pt>
              <c:pt idx="8">
                <c:v>0.1456268867086534</c:v>
              </c:pt>
              <c:pt idx="9">
                <c:v>0.13304158336740485</c:v>
              </c:pt>
              <c:pt idx="10">
                <c:v>0.11180589823140261</c:v>
              </c:pt>
              <c:pt idx="11">
                <c:v>9.3847739172119721E-2</c:v>
              </c:pt>
              <c:pt idx="12">
                <c:v>8.6985717895778261E-2</c:v>
              </c:pt>
            </c:numLit>
          </c:val>
          <c:extLst>
            <c:ext xmlns:c16="http://schemas.microsoft.com/office/drawing/2014/chart" uri="{C3380CC4-5D6E-409C-BE32-E72D297353CC}">
              <c16:uniqueId val="{00000003-01C7-4A23-8556-A4ACF791ED85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5.7914637555453757E-2</c:v>
              </c:pt>
              <c:pt idx="1">
                <c:v>5.6118560125587295E-2</c:v>
              </c:pt>
              <c:pt idx="2">
                <c:v>5.1478467067380067E-2</c:v>
              </c:pt>
              <c:pt idx="3">
                <c:v>4.6171626389303798E-2</c:v>
              </c:pt>
              <c:pt idx="4">
                <c:v>4.3570770751200992E-2</c:v>
              </c:pt>
              <c:pt idx="5">
                <c:v>4.7745166994135939E-2</c:v>
              </c:pt>
              <c:pt idx="6">
                <c:v>6.2548368552183015E-2</c:v>
              </c:pt>
              <c:pt idx="7">
                <c:v>9.0206726743116972E-2</c:v>
              </c:pt>
              <c:pt idx="8">
                <c:v>0.12966446799780049</c:v>
              </c:pt>
              <c:pt idx="9">
                <c:v>0.15286841158586842</c:v>
              </c:pt>
              <c:pt idx="10">
                <c:v>0.1365870223257909</c:v>
              </c:pt>
              <c:pt idx="11">
                <c:v>0.120311688540409</c:v>
              </c:pt>
              <c:pt idx="12">
                <c:v>0.11380854892175007</c:v>
              </c:pt>
            </c:numLit>
          </c:val>
          <c:extLst>
            <c:ext xmlns:c16="http://schemas.microsoft.com/office/drawing/2014/chart" uri="{C3380CC4-5D6E-409C-BE32-E72D297353CC}">
              <c16:uniqueId val="{00000004-01C7-4A23-8556-A4ACF791ED85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7.5206641092271848E-2</c:v>
              </c:pt>
              <c:pt idx="1">
                <c:v>7.2571891834862623E-2</c:v>
              </c:pt>
              <c:pt idx="2">
                <c:v>6.5426366730967078E-2</c:v>
              </c:pt>
              <c:pt idx="3">
                <c:v>5.599053752900137E-2</c:v>
              </c:pt>
              <c:pt idx="4">
                <c:v>4.7745166994135939E-2</c:v>
              </c:pt>
              <c:pt idx="5">
                <c:v>4.4975029435079049E-2</c:v>
              </c:pt>
              <c:pt idx="6">
                <c:v>5.1883993481620899E-2</c:v>
              </c:pt>
              <c:pt idx="7">
                <c:v>7.1162061786793573E-2</c:v>
              </c:pt>
              <c:pt idx="8">
                <c:v>0.10226720174582203</c:v>
              </c:pt>
              <c:pt idx="9">
                <c:v>0.14038393376897437</c:v>
              </c:pt>
              <c:pt idx="10">
                <c:v>0.15216300080734899</c:v>
              </c:pt>
              <c:pt idx="11">
                <c:v>0.13908070033685929</c:v>
              </c:pt>
              <c:pt idx="12">
                <c:v>0.13330911154936539</c:v>
              </c:pt>
            </c:numLit>
          </c:val>
          <c:extLst>
            <c:ext xmlns:c16="http://schemas.microsoft.com/office/drawing/2014/chart" uri="{C3380CC4-5D6E-409C-BE32-E72D297353CC}">
              <c16:uniqueId val="{00000005-01C7-4A23-8556-A4ACF791ED85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0.10473232410438643</c:v>
              </c:pt>
              <c:pt idx="1">
                <c:v>0.10116467186574261</c:v>
              </c:pt>
              <c:pt idx="2">
                <c:v>9.1224983180142827E-2</c:v>
              </c:pt>
              <c:pt idx="3">
                <c:v>7.7161730062932712E-2</c:v>
              </c:pt>
              <c:pt idx="4">
                <c:v>6.2548368552183015E-2</c:v>
              </c:pt>
              <c:pt idx="5">
                <c:v>5.1883993481620899E-2</c:v>
              </c:pt>
              <c:pt idx="6">
                <c:v>4.9749181516972302E-2</c:v>
              </c:pt>
              <c:pt idx="7">
                <c:v>5.9354088562612102E-2</c:v>
              </c:pt>
              <c:pt idx="8">
                <c:v>8.0751835170215086E-2</c:v>
              </c:pt>
              <c:pt idx="9">
                <c:v>0.10979165313990959</c:v>
              </c:pt>
              <c:pt idx="10">
                <c:v>0.13904528685558856</c:v>
              </c:pt>
              <c:pt idx="11">
                <c:v>0.14424456786559314</c:v>
              </c:pt>
              <c:pt idx="12">
                <c:v>0.13960648996657676</c:v>
              </c:pt>
            </c:numLit>
          </c:val>
          <c:extLst>
            <c:ext xmlns:c16="http://schemas.microsoft.com/office/drawing/2014/chart" uri="{C3380CC4-5D6E-409C-BE32-E72D297353CC}">
              <c16:uniqueId val="{00000006-01C7-4A23-8556-A4ACF791ED85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0.11666228181242147</c:v>
              </c:pt>
              <c:pt idx="1">
                <c:v>0.12116026942629764</c:v>
              </c:pt>
              <c:pt idx="2">
                <c:v>0.13041644225089416</c:v>
              </c:pt>
              <c:pt idx="3">
                <c:v>0.11152223370818619</c:v>
              </c:pt>
              <c:pt idx="4">
                <c:v>9.0206726743116972E-2</c:v>
              </c:pt>
              <c:pt idx="5">
                <c:v>7.1162061786793573E-2</c:v>
              </c:pt>
              <c:pt idx="6">
                <c:v>5.9354088562612102E-2</c:v>
              </c:pt>
              <c:pt idx="7">
                <c:v>5.8559885617313491E-2</c:v>
              </c:pt>
              <c:pt idx="8">
                <c:v>6.9507949646735415E-2</c:v>
              </c:pt>
              <c:pt idx="9">
                <c:v>8.8818511523997737E-2</c:v>
              </c:pt>
              <c:pt idx="10">
                <c:v>0.10999896892630412</c:v>
              </c:pt>
              <c:pt idx="11">
                <c:v>0.12577796879738587</c:v>
              </c:pt>
              <c:pt idx="12">
                <c:v>0.12807878654695881</c:v>
              </c:pt>
            </c:numLit>
          </c:val>
          <c:extLst>
            <c:ext xmlns:c16="http://schemas.microsoft.com/office/drawing/2014/chart" uri="{C3380CC4-5D6E-409C-BE32-E72D297353CC}">
              <c16:uniqueId val="{00000007-01C7-4A23-8556-A4ACF791ED85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0.10695263572715356</c:v>
              </c:pt>
              <c:pt idx="1">
                <c:v>0.11290408728608074</c:v>
              </c:pt>
              <c:pt idx="2">
                <c:v>0.12820488828483778</c:v>
              </c:pt>
              <c:pt idx="3">
                <c:v>0.1456268867086534</c:v>
              </c:pt>
              <c:pt idx="4">
                <c:v>0.12966446799780049</c:v>
              </c:pt>
              <c:pt idx="5">
                <c:v>0.10226720174582203</c:v>
              </c:pt>
              <c:pt idx="6">
                <c:v>8.0751835170215086E-2</c:v>
              </c:pt>
              <c:pt idx="7">
                <c:v>6.9507949646735415E-2</c:v>
              </c:pt>
              <c:pt idx="8">
                <c:v>7.0019046418997449E-2</c:v>
              </c:pt>
              <c:pt idx="9">
                <c:v>7.9748325325337599E-2</c:v>
              </c:pt>
              <c:pt idx="10">
                <c:v>9.313341387967651E-2</c:v>
              </c:pt>
              <c:pt idx="11">
                <c:v>0.10258091591493598</c:v>
              </c:pt>
              <c:pt idx="12">
                <c:v>0.10411187952625761</c:v>
              </c:pt>
            </c:numLit>
          </c:val>
          <c:extLst>
            <c:ext xmlns:c16="http://schemas.microsoft.com/office/drawing/2014/chart" uri="{C3380CC4-5D6E-409C-BE32-E72D297353CC}">
              <c16:uniqueId val="{00000008-01C7-4A23-8556-A4ACF791ED85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8.500962546388334E-2</c:v>
              </c:pt>
              <c:pt idx="1">
                <c:v>9.1732131374285694E-2</c:v>
              </c:pt>
              <c:pt idx="2">
                <c:v>0.1097499862361267</c:v>
              </c:pt>
              <c:pt idx="3">
                <c:v>0.13304158336740485</c:v>
              </c:pt>
              <c:pt idx="4">
                <c:v>0.15286841158586842</c:v>
              </c:pt>
              <c:pt idx="5">
                <c:v>0.14038393376897437</c:v>
              </c:pt>
              <c:pt idx="6">
                <c:v>0.10979165313990959</c:v>
              </c:pt>
              <c:pt idx="7">
                <c:v>8.8818511523997737E-2</c:v>
              </c:pt>
              <c:pt idx="8">
                <c:v>7.9748325325337599E-2</c:v>
              </c:pt>
              <c:pt idx="9">
                <c:v>8.0873231389315223E-2</c:v>
              </c:pt>
              <c:pt idx="10">
                <c:v>8.7102201086706785E-2</c:v>
              </c:pt>
              <c:pt idx="11">
                <c:v>8.8349695302635034E-2</c:v>
              </c:pt>
              <c:pt idx="12">
                <c:v>8.8246898540944002E-2</c:v>
              </c:pt>
            </c:numLit>
          </c:val>
          <c:extLst>
            <c:ext xmlns:c16="http://schemas.microsoft.com/office/drawing/2014/chart" uri="{C3380CC4-5D6E-409C-BE32-E72D297353CC}">
              <c16:uniqueId val="{00000009-01C7-4A23-8556-A4ACF791ED85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5.9926128851402555E-2</c:v>
              </c:pt>
              <c:pt idx="1">
                <c:v>6.694864210223872E-2</c:v>
              </c:pt>
              <c:pt idx="2">
                <c:v>8.6046128241504316E-2</c:v>
              </c:pt>
              <c:pt idx="3">
                <c:v>0.11180589823140261</c:v>
              </c:pt>
              <c:pt idx="4">
                <c:v>0.1365870223257909</c:v>
              </c:pt>
              <c:pt idx="5">
                <c:v>0.15216300080734899</c:v>
              </c:pt>
              <c:pt idx="6">
                <c:v>0.13904528685558856</c:v>
              </c:pt>
              <c:pt idx="7">
                <c:v>0.10999896892630412</c:v>
              </c:pt>
              <c:pt idx="8">
                <c:v>9.313341387967651E-2</c:v>
              </c:pt>
              <c:pt idx="9">
                <c:v>8.7102201086706785E-2</c:v>
              </c:pt>
              <c:pt idx="10">
                <c:v>8.2659309358510638E-2</c:v>
              </c:pt>
              <c:pt idx="11">
                <c:v>7.3015513648821917E-2</c:v>
              </c:pt>
              <c:pt idx="12">
                <c:v>6.5810848571983174E-2</c:v>
              </c:pt>
            </c:numLit>
          </c:val>
          <c:extLst>
            <c:ext xmlns:c16="http://schemas.microsoft.com/office/drawing/2014/chart" uri="{C3380CC4-5D6E-409C-BE32-E72D297353CC}">
              <c16:uniqueId val="{0000000A-01C7-4A23-8556-A4ACF791ED85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4.0775365792562565E-2</c:v>
              </c:pt>
              <c:pt idx="1">
                <c:v>4.7886449893206742E-2</c:v>
              </c:pt>
              <c:pt idx="2">
                <c:v>6.7310041874271531E-2</c:v>
              </c:pt>
              <c:pt idx="3">
                <c:v>9.3847739172119721E-2</c:v>
              </c:pt>
              <c:pt idx="4">
                <c:v>0.120311688540409</c:v>
              </c:pt>
              <c:pt idx="5">
                <c:v>0.13908070033685929</c:v>
              </c:pt>
              <c:pt idx="6">
                <c:v>0.14424456786559314</c:v>
              </c:pt>
              <c:pt idx="7">
                <c:v>0.12577796879738587</c:v>
              </c:pt>
              <c:pt idx="8">
                <c:v>0.10258091591493598</c:v>
              </c:pt>
              <c:pt idx="9">
                <c:v>8.8349695302635034E-2</c:v>
              </c:pt>
              <c:pt idx="10">
                <c:v>7.3015513648821917E-2</c:v>
              </c:pt>
              <c:pt idx="11">
                <c:v>5.2582200696540911E-2</c:v>
              </c:pt>
              <c:pt idx="12">
                <c:v>4.4621321221948715E-2</c:v>
              </c:pt>
            </c:numLit>
          </c:val>
          <c:extLst>
            <c:ext xmlns:c16="http://schemas.microsoft.com/office/drawing/2014/chart" uri="{C3380CC4-5D6E-409C-BE32-E72D297353CC}">
              <c16:uniqueId val="{0000000B-01C7-4A23-8556-A4ACF791ED85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3.3676845128029091E-2</c:v>
              </c:pt>
              <c:pt idx="1">
                <c:v>4.0804473608241507E-2</c:v>
              </c:pt>
              <c:pt idx="2">
                <c:v>6.0290948208780414E-2</c:v>
              </c:pt>
              <c:pt idx="3">
                <c:v>8.6985717895778261E-2</c:v>
              </c:pt>
              <c:pt idx="4">
                <c:v>0.11380854892175007</c:v>
              </c:pt>
              <c:pt idx="5">
                <c:v>0.13330911154936539</c:v>
              </c:pt>
              <c:pt idx="6">
                <c:v>0.13960648996657676</c:v>
              </c:pt>
              <c:pt idx="7">
                <c:v>0.12807878654695881</c:v>
              </c:pt>
              <c:pt idx="8">
                <c:v>0.10411187952625761</c:v>
              </c:pt>
              <c:pt idx="9">
                <c:v>8.8246898540944002E-2</c:v>
              </c:pt>
              <c:pt idx="10">
                <c:v>6.5810848571983174E-2</c:v>
              </c:pt>
              <c:pt idx="11">
                <c:v>4.4621321221948715E-2</c:v>
              </c:pt>
              <c:pt idx="12">
                <c:v>3.6560894290256704E-2</c:v>
              </c:pt>
            </c:numLit>
          </c:val>
          <c:extLst>
            <c:ext xmlns:c16="http://schemas.microsoft.com/office/drawing/2014/chart" uri="{C3380CC4-5D6E-409C-BE32-E72D297353CC}">
              <c16:uniqueId val="{0000000C-01C7-4A23-8556-A4ACF791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1497004720"/>
        <c:axId val="-1497010240"/>
        <c:axId val="-1497007920"/>
      </c:bar3DChart>
      <c:catAx>
        <c:axId val="-149700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497010240"/>
        <c:crosses val="autoZero"/>
        <c:auto val="1"/>
        <c:lblAlgn val="ctr"/>
        <c:lblOffset val="100"/>
        <c:noMultiLvlLbl val="0"/>
      </c:catAx>
      <c:valAx>
        <c:axId val="-149701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497004720"/>
        <c:crosses val="autoZero"/>
        <c:crossBetween val="between"/>
      </c:valAx>
      <c:serAx>
        <c:axId val="-1497007920"/>
        <c:scaling>
          <c:orientation val="maxMin"/>
        </c:scaling>
        <c:delete val="0"/>
        <c:axPos val="b"/>
        <c:majorTickMark val="out"/>
        <c:minorTickMark val="none"/>
        <c:tickLblPos val="nextTo"/>
        <c:crossAx val="-149701024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27" dropStyle="combo" dx="22" fmlaLink="#REF!" fmlaRange="#REF!" sel="0" val="0"/>
</file>

<file path=xl/ctrlProps/ctrlProp2.xml><?xml version="1.0" encoding="utf-8"?>
<formControlPr xmlns="http://schemas.microsoft.com/office/spreadsheetml/2009/9/main" objectType="Drop" dropLines="100" dropStyle="combo" dx="22" fmlaLink="$U$72" fmlaRange="Material!$AF$3:$AF$37" sel="1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0</xdr:rowOff>
        </xdr:from>
        <xdr:to>
          <xdr:col>2</xdr:col>
          <xdr:colOff>28575</xdr:colOff>
          <xdr:row>7</xdr:row>
          <xdr:rowOff>219075</xdr:rowOff>
        </xdr:to>
        <xdr:sp macro="" textlink="">
          <xdr:nvSpPr>
            <xdr:cNvPr id="1026" name="Drop Down 1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7</xdr:row>
          <xdr:rowOff>28575</xdr:rowOff>
        </xdr:from>
        <xdr:to>
          <xdr:col>2</xdr:col>
          <xdr:colOff>47625</xdr:colOff>
          <xdr:row>7</xdr:row>
          <xdr:rowOff>219075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xdr:twoCellAnchor editAs="oneCell">
    <xdr:from>
      <xdr:col>18</xdr:col>
      <xdr:colOff>264582</xdr:colOff>
      <xdr:row>80</xdr:row>
      <xdr:rowOff>158751</xdr:rowOff>
    </xdr:from>
    <xdr:to>
      <xdr:col>24</xdr:col>
      <xdr:colOff>112533</xdr:colOff>
      <xdr:row>88</xdr:row>
      <xdr:rowOff>55244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08582" y="17145001"/>
          <a:ext cx="2514951" cy="150516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100</xdr:row>
      <xdr:rowOff>63500</xdr:rowOff>
    </xdr:from>
    <xdr:to>
      <xdr:col>27</xdr:col>
      <xdr:colOff>106418</xdr:colOff>
      <xdr:row>110</xdr:row>
      <xdr:rowOff>4520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143"/>
        <a:stretch/>
      </xdr:blipFill>
      <xdr:spPr>
        <a:xfrm>
          <a:off x="9525000" y="21124333"/>
          <a:ext cx="4191585" cy="19518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51536</xdr:colOff>
      <xdr:row>171</xdr:row>
      <xdr:rowOff>45646</xdr:rowOff>
    </xdr:from>
    <xdr:to>
      <xdr:col>33</xdr:col>
      <xdr:colOff>565058</xdr:colOff>
      <xdr:row>184</xdr:row>
      <xdr:rowOff>156817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189579</xdr:colOff>
      <xdr:row>185</xdr:row>
      <xdr:rowOff>27241</xdr:rowOff>
    </xdr:from>
    <xdr:to>
      <xdr:col>41</xdr:col>
      <xdr:colOff>123318</xdr:colOff>
      <xdr:row>198</xdr:row>
      <xdr:rowOff>138412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171174</xdr:colOff>
      <xdr:row>355</xdr:row>
      <xdr:rowOff>100864</xdr:rowOff>
    </xdr:from>
    <xdr:to>
      <xdr:col>41</xdr:col>
      <xdr:colOff>104913</xdr:colOff>
      <xdr:row>365</xdr:row>
      <xdr:rowOff>138412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302474</xdr:colOff>
      <xdr:row>91</xdr:row>
      <xdr:rowOff>127000</xdr:rowOff>
    </xdr:from>
    <xdr:to>
      <xdr:col>38</xdr:col>
      <xdr:colOff>402771</xdr:colOff>
      <xdr:row>105</xdr:row>
      <xdr:rowOff>41357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285539</xdr:colOff>
      <xdr:row>105</xdr:row>
      <xdr:rowOff>15957</xdr:rowOff>
    </xdr:from>
    <xdr:to>
      <xdr:col>39</xdr:col>
      <xdr:colOff>128302</xdr:colOff>
      <xdr:row>118</xdr:row>
      <xdr:rowOff>104856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406400</xdr:colOff>
      <xdr:row>265</xdr:row>
      <xdr:rowOff>190500</xdr:rowOff>
    </xdr:from>
    <xdr:to>
      <xdr:col>15</xdr:col>
      <xdr:colOff>118533</xdr:colOff>
      <xdr:row>280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440267</xdr:colOff>
      <xdr:row>248</xdr:row>
      <xdr:rowOff>182034</xdr:rowOff>
    </xdr:from>
    <xdr:to>
      <xdr:col>15</xdr:col>
      <xdr:colOff>152400</xdr:colOff>
      <xdr:row>263</xdr:row>
      <xdr:rowOff>4234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484717</xdr:colOff>
      <xdr:row>13</xdr:row>
      <xdr:rowOff>47624</xdr:rowOff>
    </xdr:from>
    <xdr:to>
      <xdr:col>14</xdr:col>
      <xdr:colOff>128059</xdr:colOff>
      <xdr:row>19</xdr:row>
      <xdr:rowOff>60325</xdr:rowOff>
    </xdr:to>
    <xdr:sp macro="" textlink="">
      <xdr:nvSpPr>
        <xdr:cNvPr id="19" name="ZoneTexte 2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484717" y="2690812"/>
          <a:ext cx="7374467" cy="12112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6  :  This laminate search is based on a Stanford University pending patent in double-double helix family of laminates, coupled with Tsai and Melo's omni LPF envelope, unit circle  ailure criterion, trace-enhanced 3-parameter analysis model, Lekhnitskii's closed-form </a:t>
          </a:r>
          <a:r>
            <a:rPr lang="fr-F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solutions for open hole, to make this tool possible.  This tool is specially designed for grid/skin</a:t>
          </a:r>
          <a:r>
            <a:rPr lang="fr-FR" sz="1100"/>
            <a:t>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:\C:\Users\stephenwtsai\Library\Containers\com.apple.mail\Data\Library\Mail%20Downloads\03952A1F-CCA1-4C3E-9C94-3FE18A1ED6BE\Lam%20search%20SAMPE%202018cor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m search SAMPE 2018corr"/>
    </sheetNames>
    <definedNames>
      <definedName name="DropDown1_QuandChangement"/>
    </defined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139" displayName="Table139" ref="AN77:AN78" insertRow="1" totalsRowShown="0">
  <autoFilter ref="AN77:AN78" xr:uid="{00000000-0009-0000-0100-000008000000}"/>
  <tableColumns count="1">
    <tableColumn id="1" xr3:uid="{00000000-0010-0000-0000-000001000000}" name="Column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Table14" displayName="Table14" ref="AM78:AM79" insertRow="1" totalsRowShown="0">
  <autoFilter ref="AM78:AM79" xr:uid="{00000000-0009-0000-0100-000001000000}"/>
  <tableColumns count="1">
    <tableColumn id="1" xr3:uid="{00000000-0010-0000-0700-000001000000}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68"/>
  <sheetViews>
    <sheetView tabSelected="1" zoomScale="90" zoomScaleNormal="90" workbookViewId="0">
      <selection activeCell="Q10" sqref="Q10"/>
    </sheetView>
  </sheetViews>
  <sheetFormatPr baseColWidth="10" defaultColWidth="10.875" defaultRowHeight="15.75"/>
  <cols>
    <col min="1" max="1" width="11.625" style="138" customWidth="1"/>
    <col min="2" max="2" width="12.625" style="138" customWidth="1"/>
    <col min="3" max="5" width="5.875" style="138" customWidth="1"/>
    <col min="6" max="6" width="8.25" style="138" customWidth="1"/>
    <col min="7" max="26" width="5.875" style="138" customWidth="1"/>
    <col min="27" max="29" width="11.875" style="138" customWidth="1"/>
    <col min="30" max="40" width="5.875" style="138" customWidth="1"/>
    <col min="41" max="41" width="6" style="138" customWidth="1"/>
    <col min="42" max="55" width="5.875" style="138" customWidth="1"/>
    <col min="56" max="98" width="6" style="138" customWidth="1"/>
    <col min="99" max="16384" width="10.875" style="138"/>
  </cols>
  <sheetData>
    <row r="1" spans="2:49">
      <c r="B1" s="446" t="s">
        <v>432</v>
      </c>
      <c r="C1" s="447"/>
      <c r="D1" s="447"/>
      <c r="E1" s="448"/>
      <c r="F1" s="950">
        <v>44231</v>
      </c>
      <c r="G1" s="449"/>
      <c r="H1" s="758" t="s">
        <v>0</v>
      </c>
      <c r="I1" s="698"/>
      <c r="J1" s="450"/>
      <c r="R1" s="196"/>
      <c r="S1" s="433"/>
      <c r="T1" s="433"/>
      <c r="U1" s="433"/>
      <c r="V1" s="433"/>
      <c r="W1" s="433"/>
      <c r="X1" s="433"/>
      <c r="Y1" s="433"/>
      <c r="Z1" s="433"/>
      <c r="AA1" s="451"/>
      <c r="AB1" s="452"/>
      <c r="AC1" s="433"/>
      <c r="AD1" s="196"/>
      <c r="AE1" s="433"/>
      <c r="AR1" s="196"/>
      <c r="AS1" s="451"/>
      <c r="AT1" s="452"/>
      <c r="AU1" s="433"/>
      <c r="AV1" s="433"/>
    </row>
    <row r="2" spans="2:49">
      <c r="B2" s="453" t="s">
        <v>159</v>
      </c>
      <c r="C2" s="454"/>
      <c r="D2" s="454"/>
      <c r="E2" s="454"/>
      <c r="F2" s="454"/>
      <c r="G2" s="455"/>
      <c r="H2" s="759" t="s">
        <v>1</v>
      </c>
      <c r="R2" s="895"/>
      <c r="S2" s="753"/>
      <c r="T2" s="753"/>
      <c r="U2" s="286"/>
      <c r="V2" s="286"/>
      <c r="W2" s="286"/>
      <c r="X2" s="286"/>
      <c r="Y2" s="286"/>
      <c r="Z2" s="560"/>
      <c r="AA2" s="457"/>
      <c r="AB2" s="196"/>
      <c r="AC2" s="458"/>
      <c r="AD2" s="196"/>
      <c r="AE2" s="458"/>
      <c r="AR2" s="196"/>
      <c r="AS2" s="457"/>
      <c r="AT2" s="196"/>
      <c r="AU2" s="196"/>
      <c r="AV2" s="458"/>
    </row>
    <row r="3" spans="2:49" ht="16.5" thickBot="1">
      <c r="B3" s="459" t="s">
        <v>2</v>
      </c>
      <c r="C3" s="460"/>
      <c r="D3" s="460"/>
      <c r="E3" s="460"/>
      <c r="F3" s="460"/>
      <c r="G3" s="461"/>
      <c r="H3" s="138" t="s">
        <v>156</v>
      </c>
      <c r="R3" s="895"/>
      <c r="S3" s="639"/>
      <c r="T3" s="639"/>
      <c r="U3" s="560"/>
      <c r="V3" s="285"/>
      <c r="W3" s="285"/>
      <c r="X3" s="285"/>
      <c r="Y3" s="285"/>
      <c r="Z3" s="285"/>
      <c r="AA3" s="457"/>
      <c r="AB3" s="196"/>
      <c r="AC3" s="458"/>
      <c r="AD3" s="196"/>
      <c r="AE3" s="458"/>
      <c r="AR3" s="196"/>
      <c r="AS3" s="457"/>
      <c r="AT3" s="196"/>
      <c r="AU3" s="196"/>
      <c r="AV3" s="458"/>
    </row>
    <row r="4" spans="2:49">
      <c r="R4" s="895"/>
      <c r="S4" s="639"/>
      <c r="T4" s="639"/>
      <c r="U4" s="196"/>
      <c r="V4" s="285"/>
      <c r="W4" s="196"/>
      <c r="X4" s="196"/>
      <c r="Y4" s="285"/>
      <c r="Z4" s="285"/>
      <c r="AA4" s="457"/>
      <c r="AB4" s="196"/>
      <c r="AC4" s="458"/>
      <c r="AD4" s="196"/>
      <c r="AE4" s="458"/>
      <c r="AR4" s="196"/>
      <c r="AS4" s="457"/>
      <c r="AT4" s="196"/>
      <c r="AU4" s="196"/>
      <c r="AV4" s="458"/>
    </row>
    <row r="5" spans="2:49">
      <c r="B5" s="230"/>
      <c r="C5" s="230"/>
      <c r="D5" s="230"/>
      <c r="E5" s="230"/>
      <c r="F5" s="230"/>
      <c r="R5" s="451"/>
      <c r="S5" s="433"/>
      <c r="T5" s="433"/>
      <c r="U5" s="433"/>
      <c r="V5" s="433"/>
      <c r="W5" s="433"/>
      <c r="X5" s="433"/>
      <c r="Y5" s="433"/>
      <c r="Z5" s="433"/>
      <c r="AA5" s="738"/>
      <c r="AB5" s="230"/>
      <c r="AC5" s="540"/>
      <c r="AD5" s="230"/>
      <c r="AE5" s="540"/>
      <c r="AF5" s="230"/>
      <c r="AG5" s="230"/>
      <c r="AH5" s="230"/>
      <c r="AI5" s="230"/>
      <c r="AJ5" s="230"/>
      <c r="AK5" s="230"/>
      <c r="AR5" s="196"/>
      <c r="AS5" s="457"/>
      <c r="AT5" s="196"/>
      <c r="AU5" s="196"/>
      <c r="AV5" s="458"/>
    </row>
    <row r="6" spans="2:49" ht="16.5" thickBot="1">
      <c r="B6" s="137"/>
      <c r="R6" s="895"/>
      <c r="S6" s="753"/>
      <c r="T6" s="753"/>
      <c r="U6" s="457"/>
      <c r="V6" s="457"/>
      <c r="W6" s="457"/>
      <c r="X6" s="457"/>
      <c r="Y6" s="457"/>
      <c r="Z6" s="457"/>
      <c r="AA6" s="642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R6" s="196"/>
      <c r="AS6" s="451"/>
      <c r="AT6" s="322"/>
      <c r="AU6" s="196"/>
      <c r="AV6" s="458"/>
    </row>
    <row r="7" spans="2:49" ht="21">
      <c r="B7" s="575" t="s">
        <v>160</v>
      </c>
      <c r="C7" s="576"/>
      <c r="D7" s="576"/>
      <c r="E7" s="577"/>
      <c r="F7" s="578"/>
      <c r="G7" s="579"/>
      <c r="H7" s="465" t="s">
        <v>347</v>
      </c>
      <c r="I7" s="463"/>
      <c r="J7" s="465" t="s">
        <v>348</v>
      </c>
      <c r="K7" s="464"/>
      <c r="L7" s="230"/>
      <c r="M7" s="230"/>
      <c r="O7" s="230"/>
      <c r="P7" s="241"/>
      <c r="Q7" s="466"/>
      <c r="R7" s="895"/>
      <c r="S7" s="639"/>
      <c r="T7" s="639"/>
      <c r="U7" s="457"/>
      <c r="V7" s="457"/>
      <c r="W7" s="457"/>
      <c r="X7" s="457"/>
      <c r="Y7" s="457"/>
      <c r="Z7" s="457"/>
      <c r="AA7" s="642"/>
      <c r="AB7" s="230"/>
      <c r="AC7" s="642"/>
      <c r="AD7" s="230"/>
      <c r="AE7" s="230"/>
      <c r="AF7" s="230"/>
      <c r="AG7" s="230"/>
      <c r="AH7" s="230"/>
      <c r="AI7" s="230"/>
      <c r="AJ7" s="230"/>
      <c r="AK7" s="230"/>
      <c r="AR7" s="196"/>
      <c r="AS7" s="457"/>
      <c r="AT7" s="196"/>
      <c r="AU7" s="196"/>
      <c r="AV7" s="458"/>
    </row>
    <row r="8" spans="2:49" ht="18.75">
      <c r="B8" s="580"/>
      <c r="C8" s="581" t="s">
        <v>18</v>
      </c>
      <c r="D8" s="582" t="s">
        <v>19</v>
      </c>
      <c r="E8" s="583" t="s">
        <v>20</v>
      </c>
      <c r="F8" s="584" t="s">
        <v>349</v>
      </c>
      <c r="G8" s="585" t="s">
        <v>350</v>
      </c>
      <c r="H8" s="468" t="s">
        <v>22</v>
      </c>
      <c r="I8" s="469" t="s">
        <v>230</v>
      </c>
      <c r="J8" s="467" t="s">
        <v>22</v>
      </c>
      <c r="K8" s="569" t="s">
        <v>230</v>
      </c>
      <c r="L8" s="129"/>
      <c r="M8" s="129"/>
      <c r="O8" s="297"/>
      <c r="P8" s="96"/>
      <c r="Q8" s="96"/>
      <c r="R8" s="895"/>
      <c r="S8" s="639"/>
      <c r="T8" s="639"/>
      <c r="U8" s="457"/>
      <c r="V8" s="457"/>
      <c r="W8" s="457"/>
      <c r="X8" s="457"/>
      <c r="Y8" s="457"/>
      <c r="Z8" s="457"/>
      <c r="AA8" s="887"/>
      <c r="AB8" s="887"/>
      <c r="AC8" s="887"/>
      <c r="AD8" s="887"/>
      <c r="AE8" s="887"/>
      <c r="AF8" s="887"/>
      <c r="AG8" s="887"/>
      <c r="AH8" s="887"/>
      <c r="AI8" s="887"/>
      <c r="AJ8" s="230"/>
      <c r="AK8" s="230"/>
      <c r="AL8" s="481"/>
      <c r="AM8" s="479"/>
      <c r="AN8" s="480" t="s">
        <v>164</v>
      </c>
      <c r="AO8" s="481"/>
      <c r="AP8" s="480"/>
      <c r="AR8" s="196"/>
      <c r="AS8" s="457"/>
      <c r="AT8" s="196"/>
      <c r="AU8" s="196"/>
      <c r="AV8" s="458"/>
    </row>
    <row r="9" spans="2:49" ht="19.5" thickBot="1">
      <c r="B9" s="586" t="str">
        <f ca="1">INDIRECT(T73)</f>
        <v xml:space="preserve">C-Ply 64 </v>
      </c>
      <c r="C9" s="587">
        <f ca="1">INDIRECT(T74)/0.88</f>
        <v>160</v>
      </c>
      <c r="D9" s="587">
        <f ca="1">INDIRECT(T75)</f>
        <v>2944</v>
      </c>
      <c r="E9" s="587">
        <f ca="1">INDIRECT(T76)</f>
        <v>1983</v>
      </c>
      <c r="F9" s="588">
        <v>142</v>
      </c>
      <c r="G9" s="589">
        <v>1</v>
      </c>
      <c r="H9" s="470">
        <f ca="1">Material!AA58</f>
        <v>7.0967741935483861</v>
      </c>
      <c r="I9" s="471">
        <f ca="1">Material!AB58</f>
        <v>14.083806818181817</v>
      </c>
      <c r="J9" s="597">
        <v>5</v>
      </c>
      <c r="K9" s="472">
        <f>J9</f>
        <v>5</v>
      </c>
      <c r="L9" s="230"/>
      <c r="M9" s="230"/>
      <c r="N9" s="572"/>
      <c r="O9" s="473"/>
      <c r="P9" s="230"/>
      <c r="Q9" s="230"/>
      <c r="R9" s="895"/>
      <c r="S9" s="639"/>
      <c r="T9" s="639"/>
      <c r="U9" s="457"/>
      <c r="V9" s="457"/>
      <c r="W9" s="457"/>
      <c r="X9" s="457"/>
      <c r="Y9" s="457"/>
      <c r="Z9" s="457"/>
      <c r="AA9" s="307"/>
      <c r="AB9" s="230"/>
      <c r="AC9" s="307"/>
      <c r="AD9" s="230"/>
      <c r="AE9" s="230"/>
      <c r="AF9" s="230"/>
      <c r="AG9" s="230"/>
      <c r="AH9" s="230"/>
      <c r="AI9" s="230"/>
      <c r="AJ9" s="230"/>
      <c r="AK9" s="230"/>
      <c r="AL9" s="504"/>
      <c r="AM9" s="196"/>
      <c r="AN9" s="297"/>
      <c r="AO9" s="96"/>
      <c r="AP9" s="96"/>
      <c r="AR9" s="196"/>
      <c r="AS9" s="457"/>
      <c r="AT9" s="322"/>
      <c r="AU9" s="196"/>
      <c r="AV9" s="458"/>
    </row>
    <row r="10" spans="2:49" ht="18.95" customHeight="1" thickBot="1">
      <c r="C10" s="137"/>
      <c r="I10" s="474" t="s">
        <v>10</v>
      </c>
      <c r="J10" s="789">
        <f ca="1">MIN(H9,I9)</f>
        <v>7.0967741935483861</v>
      </c>
      <c r="K10" s="790"/>
      <c r="L10" s="230"/>
      <c r="M10" s="230"/>
      <c r="O10" s="96"/>
      <c r="P10" s="230"/>
      <c r="Q10" s="230"/>
      <c r="R10" s="230"/>
      <c r="T10" s="196"/>
      <c r="U10" s="196"/>
      <c r="V10" s="196"/>
      <c r="W10" s="196"/>
      <c r="X10" s="196"/>
      <c r="Y10" s="196"/>
      <c r="Z10" s="196"/>
      <c r="AA10" s="307"/>
      <c r="AB10" s="297"/>
      <c r="AC10" s="230"/>
      <c r="AD10" s="230"/>
      <c r="AE10" s="230"/>
      <c r="AF10" s="230"/>
      <c r="AG10" s="230"/>
      <c r="AH10" s="230"/>
      <c r="AI10" s="230"/>
      <c r="AJ10" s="230"/>
      <c r="AK10" s="230"/>
      <c r="AL10" s="505"/>
      <c r="AM10" s="465" t="s">
        <v>173</v>
      </c>
      <c r="AN10" s="819"/>
      <c r="AO10" s="464"/>
      <c r="AP10" s="506"/>
      <c r="AR10" s="196"/>
      <c r="AS10" s="457"/>
      <c r="AT10" s="196"/>
      <c r="AU10" s="196"/>
      <c r="AV10" s="458"/>
    </row>
    <row r="11" spans="2:49" ht="18.95" customHeight="1" thickBot="1">
      <c r="B11" s="791" t="s">
        <v>422</v>
      </c>
      <c r="C11" s="792"/>
      <c r="D11" s="792"/>
      <c r="E11" s="793"/>
      <c r="F11" s="793"/>
      <c r="G11" s="793"/>
      <c r="H11" s="793"/>
      <c r="I11" s="793"/>
      <c r="J11" s="793"/>
      <c r="K11" s="794"/>
      <c r="L11" s="196"/>
      <c r="M11" s="196"/>
      <c r="N11" s="196"/>
      <c r="O11" s="196"/>
      <c r="P11" s="484"/>
      <c r="Q11" s="484"/>
      <c r="R11" s="484"/>
      <c r="S11" s="230"/>
      <c r="T11" s="230"/>
      <c r="U11" s="733"/>
      <c r="V11" s="733"/>
      <c r="W11" s="473"/>
      <c r="X11" s="473"/>
      <c r="Y11" s="573"/>
      <c r="Z11" s="196"/>
      <c r="AA11" s="307"/>
      <c r="AB11" s="230"/>
      <c r="AC11" s="307"/>
      <c r="AD11" s="230"/>
      <c r="AE11" s="230"/>
      <c r="AF11" s="230"/>
      <c r="AG11" s="230"/>
      <c r="AH11" s="230"/>
      <c r="AI11" s="230"/>
      <c r="AJ11" s="230"/>
      <c r="AK11" s="230"/>
      <c r="AL11" s="484"/>
      <c r="AM11" s="820"/>
      <c r="AN11" s="314" t="s">
        <v>169</v>
      </c>
      <c r="AO11" s="821" t="s">
        <v>170</v>
      </c>
      <c r="AP11" s="506"/>
      <c r="AR11" s="196"/>
      <c r="AS11" s="451"/>
      <c r="AT11" s="322"/>
      <c r="AU11" s="196"/>
      <c r="AV11" s="458"/>
    </row>
    <row r="12" spans="2:49" ht="18.95" customHeight="1" thickBot="1">
      <c r="B12" s="196"/>
      <c r="C12" s="196"/>
      <c r="D12" s="196"/>
      <c r="E12" s="196"/>
      <c r="F12" s="196"/>
      <c r="G12" s="482"/>
      <c r="H12" s="433"/>
      <c r="I12" s="483"/>
      <c r="J12" s="483"/>
      <c r="K12" s="196"/>
      <c r="L12" s="196"/>
      <c r="M12" s="433"/>
      <c r="N12" s="196"/>
      <c r="O12" s="196"/>
      <c r="P12" s="484"/>
      <c r="Q12" s="484"/>
      <c r="R12" s="484"/>
      <c r="S12" s="230"/>
      <c r="T12" s="734"/>
      <c r="U12" s="736"/>
      <c r="V12" s="737"/>
      <c r="W12" s="738"/>
      <c r="X12" s="738"/>
      <c r="Y12" s="739"/>
      <c r="Z12" s="196"/>
      <c r="AA12" s="307"/>
      <c r="AB12" s="307"/>
      <c r="AC12" s="307"/>
      <c r="AD12" s="297"/>
      <c r="AE12" s="229"/>
      <c r="AF12" s="297"/>
      <c r="AG12" s="229"/>
      <c r="AH12" s="297"/>
      <c r="AI12" s="229"/>
      <c r="AJ12" s="230"/>
      <c r="AK12" s="230"/>
      <c r="AL12" s="484"/>
      <c r="AM12" s="822" t="s">
        <v>171</v>
      </c>
      <c r="AN12" s="445">
        <v>0.67</v>
      </c>
      <c r="AO12" s="823">
        <v>0.71</v>
      </c>
      <c r="AP12" s="508"/>
      <c r="AR12" s="196"/>
      <c r="AS12" s="457"/>
      <c r="AT12" s="322"/>
      <c r="AU12" s="196"/>
      <c r="AV12" s="458"/>
    </row>
    <row r="13" spans="2:49" ht="15.95" customHeight="1">
      <c r="B13" s="757" t="s">
        <v>414</v>
      </c>
      <c r="C13" s="475"/>
      <c r="D13" s="475"/>
      <c r="E13" s="475"/>
      <c r="F13" s="475"/>
      <c r="G13" s="570"/>
      <c r="H13" s="570"/>
      <c r="I13" s="143"/>
      <c r="J13" s="571"/>
      <c r="K13" s="475"/>
      <c r="L13" s="570"/>
      <c r="M13" s="570"/>
      <c r="N13" s="143"/>
      <c r="O13" s="571"/>
      <c r="P13" s="476"/>
      <c r="Q13" s="476"/>
      <c r="R13" s="477"/>
      <c r="S13" s="230"/>
      <c r="T13" s="735"/>
      <c r="U13" s="736"/>
      <c r="V13" s="737"/>
      <c r="W13" s="738"/>
      <c r="X13" s="738"/>
      <c r="Y13" s="740"/>
      <c r="Z13" s="485"/>
      <c r="AA13" s="230"/>
      <c r="AB13" s="230"/>
      <c r="AC13" s="230"/>
      <c r="AD13" s="230"/>
      <c r="AE13" s="816"/>
      <c r="AF13" s="817"/>
      <c r="AG13" s="230"/>
      <c r="AH13" s="230"/>
      <c r="AI13" s="230"/>
      <c r="AJ13" s="230"/>
      <c r="AK13" s="818"/>
      <c r="AL13" s="484"/>
      <c r="AM13" s="824">
        <v>0.625</v>
      </c>
      <c r="AN13" s="509">
        <v>0.6</v>
      </c>
      <c r="AO13" s="825">
        <v>0.67</v>
      </c>
      <c r="AP13" s="508"/>
      <c r="AR13" s="196"/>
      <c r="AS13" s="457"/>
      <c r="AT13" s="322"/>
      <c r="AU13" s="196"/>
      <c r="AV13" s="458"/>
    </row>
    <row r="14" spans="2:49" ht="15.95" customHeight="1">
      <c r="B14" s="478"/>
      <c r="C14" s="196"/>
      <c r="D14" s="561"/>
      <c r="E14" s="562"/>
      <c r="F14" s="563" t="s">
        <v>154</v>
      </c>
      <c r="G14" s="564"/>
      <c r="H14" s="486"/>
      <c r="I14" s="458"/>
      <c r="J14" s="433"/>
      <c r="K14" s="196"/>
      <c r="L14" s="486"/>
      <c r="M14" s="486"/>
      <c r="N14" s="458"/>
      <c r="O14" s="433"/>
      <c r="P14" s="487"/>
      <c r="Q14" s="488"/>
      <c r="R14" s="489"/>
      <c r="S14" s="230"/>
      <c r="T14" s="735"/>
      <c r="U14" s="736"/>
      <c r="V14" s="737"/>
      <c r="W14" s="738"/>
      <c r="X14" s="738"/>
      <c r="Y14" s="740"/>
      <c r="Z14" s="485"/>
      <c r="AA14" s="307"/>
      <c r="AB14" s="230"/>
      <c r="AC14" s="230"/>
      <c r="AD14" s="230"/>
      <c r="AE14" s="816"/>
      <c r="AF14" s="817"/>
      <c r="AG14" s="230"/>
      <c r="AH14" s="230"/>
      <c r="AI14" s="230"/>
      <c r="AJ14" s="230"/>
      <c r="AK14" s="817"/>
      <c r="AL14" s="510"/>
      <c r="AM14" s="824">
        <v>0.375</v>
      </c>
      <c r="AN14" s="511">
        <v>0.33</v>
      </c>
      <c r="AO14" s="826">
        <v>0.4</v>
      </c>
      <c r="AP14" s="510"/>
      <c r="AT14" s="196"/>
      <c r="AU14" s="196"/>
      <c r="AV14" s="458"/>
    </row>
    <row r="15" spans="2:49" ht="15.75" customHeight="1" thickBot="1">
      <c r="B15" s="478"/>
      <c r="C15" s="196"/>
      <c r="D15" s="565"/>
      <c r="E15" s="432" t="s">
        <v>192</v>
      </c>
      <c r="F15" s="432" t="s">
        <v>100</v>
      </c>
      <c r="G15" s="566" t="s">
        <v>118</v>
      </c>
      <c r="H15" s="486"/>
      <c r="I15" s="458"/>
      <c r="J15" s="433"/>
      <c r="K15" s="196"/>
      <c r="L15" s="486"/>
      <c r="M15" s="486"/>
      <c r="N15" s="458"/>
      <c r="O15" s="433"/>
      <c r="P15" s="487"/>
      <c r="Q15" s="488"/>
      <c r="R15" s="489"/>
      <c r="S15" s="196"/>
      <c r="T15" s="490"/>
      <c r="U15" s="490"/>
      <c r="V15" s="490"/>
      <c r="W15" s="490"/>
      <c r="X15" s="490"/>
      <c r="Y15" s="490"/>
      <c r="Z15" s="490"/>
      <c r="AA15" s="230"/>
      <c r="AB15" s="230"/>
      <c r="AC15" s="230"/>
      <c r="AD15" s="230"/>
      <c r="AE15" s="816"/>
      <c r="AF15" s="817"/>
      <c r="AG15" s="230"/>
      <c r="AH15" s="230"/>
      <c r="AI15" s="230"/>
      <c r="AJ15" s="230"/>
      <c r="AK15" s="817"/>
      <c r="AL15" s="508"/>
      <c r="AM15" s="827" t="s">
        <v>172</v>
      </c>
      <c r="AN15" s="828">
        <v>0.28999999999999998</v>
      </c>
      <c r="AO15" s="829">
        <v>0.33</v>
      </c>
      <c r="AP15" s="508"/>
      <c r="AT15" s="196"/>
      <c r="AU15" s="196"/>
      <c r="AV15" s="458"/>
    </row>
    <row r="16" spans="2:49" ht="20.25" customHeight="1" thickBot="1">
      <c r="B16" s="478"/>
      <c r="C16" s="196"/>
      <c r="D16" s="567" t="s">
        <v>158</v>
      </c>
      <c r="E16" s="595">
        <v>0</v>
      </c>
      <c r="F16" s="595">
        <v>90</v>
      </c>
      <c r="G16" s="574">
        <f>(F16-E16)/12</f>
        <v>7.5</v>
      </c>
      <c r="H16" s="196"/>
      <c r="I16" s="196"/>
      <c r="J16" s="230"/>
      <c r="K16" s="242" t="s">
        <v>382</v>
      </c>
      <c r="L16" s="631" t="s">
        <v>193</v>
      </c>
      <c r="M16" s="633">
        <f ca="1">INT(R17-1)*G16+E16</f>
        <v>67.5</v>
      </c>
      <c r="N16" s="632" t="s">
        <v>194</v>
      </c>
      <c r="O16" s="633">
        <f ca="1">INT(R18-1)*G17+E17</f>
        <v>30</v>
      </c>
      <c r="P16" s="198"/>
      <c r="Q16" s="196"/>
      <c r="R16" s="491"/>
      <c r="S16" s="196"/>
      <c r="Z16" s="492"/>
      <c r="AA16" s="457"/>
      <c r="AB16" s="493"/>
      <c r="AC16" s="458"/>
      <c r="AD16" s="757" t="s">
        <v>413</v>
      </c>
      <c r="AE16" s="537"/>
      <c r="AF16" s="475"/>
      <c r="AG16" s="475"/>
      <c r="AH16" s="475"/>
      <c r="AI16" s="475"/>
      <c r="AJ16" s="599"/>
      <c r="AK16" s="600"/>
      <c r="AL16" s="475"/>
      <c r="AM16" s="475"/>
      <c r="AN16" s="475"/>
      <c r="AO16" s="475"/>
      <c r="AP16" s="475"/>
      <c r="AQ16" s="475"/>
      <c r="AR16" s="475"/>
      <c r="AS16" s="538"/>
      <c r="AT16" s="265"/>
      <c r="AU16" s="475"/>
      <c r="AV16" s="475"/>
      <c r="AW16" s="541"/>
    </row>
    <row r="17" spans="1:53" ht="18" customHeight="1">
      <c r="B17" s="478"/>
      <c r="C17" s="433"/>
      <c r="D17" s="568" t="s">
        <v>361</v>
      </c>
      <c r="E17" s="595">
        <v>0</v>
      </c>
      <c r="F17" s="595">
        <v>90</v>
      </c>
      <c r="G17" s="574">
        <f>(F17-E17)/12</f>
        <v>7.5</v>
      </c>
      <c r="H17" s="494"/>
      <c r="I17" s="326"/>
      <c r="J17" s="230"/>
      <c r="K17" s="242" t="s">
        <v>383</v>
      </c>
      <c r="L17" s="631" t="s">
        <v>384</v>
      </c>
      <c r="M17" s="687">
        <f ca="1">(M16+O16)/2</f>
        <v>48.75</v>
      </c>
      <c r="N17" s="632" t="s">
        <v>385</v>
      </c>
      <c r="O17" s="687">
        <f ca="1">(M16-O16)/2</f>
        <v>18.75</v>
      </c>
      <c r="P17" s="196"/>
      <c r="Q17" s="196" t="s">
        <v>6</v>
      </c>
      <c r="R17" s="491">
        <f ca="1">MATCH(P33,P20:P32,0)</f>
        <v>10</v>
      </c>
      <c r="S17" s="196"/>
      <c r="T17" s="894" t="s">
        <v>423</v>
      </c>
      <c r="U17" s="760"/>
      <c r="V17" s="760"/>
      <c r="W17" s="760"/>
      <c r="X17" s="760"/>
      <c r="Y17" s="760"/>
      <c r="Z17" s="761"/>
      <c r="AA17" s="457"/>
      <c r="AB17" s="196"/>
      <c r="AC17" s="458"/>
      <c r="AD17" s="478"/>
      <c r="AE17" s="458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  <c r="AQ17" s="196"/>
      <c r="AR17" s="196"/>
      <c r="AS17" s="457"/>
      <c r="AT17" s="196"/>
      <c r="AU17" s="196"/>
      <c r="AV17" s="196"/>
      <c r="AW17" s="491"/>
    </row>
    <row r="18" spans="1:53" ht="15.95" customHeight="1">
      <c r="A18" s="408" t="s">
        <v>351</v>
      </c>
      <c r="B18" s="638" t="s">
        <v>357</v>
      </c>
      <c r="C18" s="495" t="s">
        <v>362</v>
      </c>
      <c r="D18" s="322">
        <v>2</v>
      </c>
      <c r="E18" s="322">
        <v>3</v>
      </c>
      <c r="F18" s="322">
        <v>4</v>
      </c>
      <c r="G18" s="322">
        <v>5</v>
      </c>
      <c r="H18" s="322">
        <v>6</v>
      </c>
      <c r="I18" s="242">
        <v>7</v>
      </c>
      <c r="J18" s="242">
        <v>8</v>
      </c>
      <c r="K18" s="242">
        <v>9</v>
      </c>
      <c r="L18" s="322">
        <v>10</v>
      </c>
      <c r="M18" s="322">
        <v>11</v>
      </c>
      <c r="N18" s="322">
        <v>12</v>
      </c>
      <c r="O18" s="322">
        <v>13</v>
      </c>
      <c r="P18" s="196"/>
      <c r="Q18" s="196" t="s">
        <v>8</v>
      </c>
      <c r="R18" s="491">
        <f ca="1">INDEX(R20:R32,R17)</f>
        <v>5</v>
      </c>
      <c r="S18" s="196"/>
      <c r="T18" s="762"/>
      <c r="U18" s="196"/>
      <c r="V18" s="196"/>
      <c r="W18" s="196"/>
      <c r="X18" s="452" t="s">
        <v>368</v>
      </c>
      <c r="Y18" s="196"/>
      <c r="Z18" s="763"/>
      <c r="AD18" s="634" t="s">
        <v>364</v>
      </c>
      <c r="AE18" s="635"/>
      <c r="AF18" s="494" t="s">
        <v>155</v>
      </c>
      <c r="AG18" s="325">
        <v>1</v>
      </c>
      <c r="AH18" s="558">
        <v>2</v>
      </c>
      <c r="AI18" s="558">
        <v>3</v>
      </c>
      <c r="AJ18" s="558">
        <v>4</v>
      </c>
      <c r="AK18" s="558">
        <v>5</v>
      </c>
      <c r="AL18" s="558">
        <v>6</v>
      </c>
      <c r="AM18" s="559">
        <v>7</v>
      </c>
      <c r="AN18" s="559">
        <v>8</v>
      </c>
      <c r="AO18" s="559">
        <v>9</v>
      </c>
      <c r="AP18" s="558">
        <v>10</v>
      </c>
      <c r="AQ18" s="558">
        <v>11</v>
      </c>
      <c r="AR18" s="558">
        <v>12</v>
      </c>
      <c r="AS18" s="558">
        <v>13</v>
      </c>
      <c r="AT18" s="196"/>
      <c r="AU18" s="196"/>
      <c r="AV18" s="196"/>
      <c r="AW18" s="491"/>
    </row>
    <row r="19" spans="1:53" ht="15.95" customHeight="1" thickBot="1">
      <c r="A19" s="497" t="s">
        <v>191</v>
      </c>
      <c r="B19" s="498" t="s">
        <v>363</v>
      </c>
      <c r="C19" s="499">
        <f>Sheet2!C21</f>
        <v>0</v>
      </c>
      <c r="D19" s="499">
        <f>Sheet2!D21</f>
        <v>7.5</v>
      </c>
      <c r="E19" s="499">
        <f>Sheet2!E21</f>
        <v>15</v>
      </c>
      <c r="F19" s="499">
        <f>Sheet2!F21</f>
        <v>22.5</v>
      </c>
      <c r="G19" s="499">
        <f>Sheet2!G21</f>
        <v>30</v>
      </c>
      <c r="H19" s="499">
        <f>Sheet2!H21</f>
        <v>37.5</v>
      </c>
      <c r="I19" s="499">
        <f>Sheet2!I21</f>
        <v>45</v>
      </c>
      <c r="J19" s="499">
        <f>Sheet2!J21</f>
        <v>52.5</v>
      </c>
      <c r="K19" s="499">
        <f>Sheet2!K21</f>
        <v>60</v>
      </c>
      <c r="L19" s="499">
        <f>Sheet2!L21</f>
        <v>67.5</v>
      </c>
      <c r="M19" s="499">
        <f>Sheet2!M21</f>
        <v>75</v>
      </c>
      <c r="N19" s="499">
        <f>Sheet2!N21</f>
        <v>82.5</v>
      </c>
      <c r="O19" s="499">
        <f>Sheet2!O21</f>
        <v>90</v>
      </c>
      <c r="P19" s="433" t="s">
        <v>10</v>
      </c>
      <c r="Q19" s="196"/>
      <c r="R19" s="500" t="s">
        <v>11</v>
      </c>
      <c r="S19" s="623" t="s">
        <v>187</v>
      </c>
      <c r="T19" s="764" t="s">
        <v>188</v>
      </c>
      <c r="U19" s="625" t="s">
        <v>44</v>
      </c>
      <c r="V19" s="625" t="s">
        <v>45</v>
      </c>
      <c r="W19" s="626" t="s">
        <v>46</v>
      </c>
      <c r="X19" s="645" t="s">
        <v>364</v>
      </c>
      <c r="Y19" s="646"/>
      <c r="Z19" s="765"/>
      <c r="AA19" s="624"/>
      <c r="AC19" s="497" t="s">
        <v>191</v>
      </c>
      <c r="AD19" s="478"/>
      <c r="AE19" s="433" t="s">
        <v>137</v>
      </c>
      <c r="AF19" s="307" t="s">
        <v>163</v>
      </c>
      <c r="AG19" s="300">
        <v>0.2</v>
      </c>
      <c r="AH19" s="513">
        <v>0.25</v>
      </c>
      <c r="AI19" s="513">
        <v>0.2857142857142857</v>
      </c>
      <c r="AJ19" s="513">
        <v>0.33333333333333331</v>
      </c>
      <c r="AK19" s="513">
        <v>0.4</v>
      </c>
      <c r="AL19" s="513">
        <v>0.42857142857142855</v>
      </c>
      <c r="AM19" s="513">
        <v>0.5</v>
      </c>
      <c r="AN19" s="513">
        <v>0.5714285714285714</v>
      </c>
      <c r="AO19" s="513">
        <v>0.6</v>
      </c>
      <c r="AP19" s="513">
        <v>0.66666666666666663</v>
      </c>
      <c r="AQ19" s="513">
        <v>0.7142857142857143</v>
      </c>
      <c r="AR19" s="513">
        <v>0.75</v>
      </c>
      <c r="AS19" s="513">
        <v>0.8</v>
      </c>
      <c r="AT19" s="433" t="s">
        <v>10</v>
      </c>
      <c r="AU19" s="44" t="s">
        <v>6</v>
      </c>
      <c r="AV19" s="44">
        <f ca="1">MATCH(AT33,AT20:AT32,0)</f>
        <v>13</v>
      </c>
      <c r="AW19" s="500" t="s">
        <v>11</v>
      </c>
    </row>
    <row r="20" spans="1:53" ht="15.95" customHeight="1">
      <c r="A20" s="323">
        <v>1</v>
      </c>
      <c r="B20" s="501">
        <f>Sheet2!B22</f>
        <v>0</v>
      </c>
      <c r="C20" s="648">
        <f ca="1">Sheet2!C22</f>
        <v>83.199371678853495</v>
      </c>
      <c r="D20" s="649"/>
      <c r="E20" s="649"/>
      <c r="F20" s="649"/>
      <c r="G20" s="649"/>
      <c r="H20" s="649"/>
      <c r="I20" s="649"/>
      <c r="J20" s="649"/>
      <c r="K20" s="649"/>
      <c r="L20" s="649"/>
      <c r="M20" s="649"/>
      <c r="N20" s="649"/>
      <c r="O20" s="650"/>
      <c r="P20" s="486">
        <f ca="1">MAX(C20:O20)</f>
        <v>83.199371678853495</v>
      </c>
      <c r="Q20" s="502"/>
      <c r="R20" s="491">
        <f t="shared" ref="R20:R32" ca="1" si="0">MATCH(P20,C20:O20,0)</f>
        <v>1</v>
      </c>
      <c r="S20" s="623" t="s">
        <v>189</v>
      </c>
      <c r="T20" s="766" t="s">
        <v>189</v>
      </c>
      <c r="U20" s="673"/>
      <c r="V20" s="691" t="s">
        <v>428</v>
      </c>
      <c r="W20" s="675"/>
      <c r="X20" s="627" t="s">
        <v>61</v>
      </c>
      <c r="Y20" s="643" t="s">
        <v>381</v>
      </c>
      <c r="Z20" s="767"/>
      <c r="AA20" s="624"/>
      <c r="AC20" s="324">
        <v>1</v>
      </c>
      <c r="AD20" s="478"/>
      <c r="AE20" s="514">
        <v>0.8</v>
      </c>
      <c r="AF20" s="316" t="s">
        <v>177</v>
      </c>
      <c r="AG20" s="648">
        <f ca="1">Sheet9!C21</f>
        <v>71.055785768251766</v>
      </c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8"/>
      <c r="AT20" s="486">
        <f ca="1">MAX(AG20)</f>
        <v>71.055785768251766</v>
      </c>
      <c r="AU20" s="44" t="s">
        <v>8</v>
      </c>
      <c r="AV20" s="44">
        <f ca="1">INDEX(AW20:AW32,AV19)</f>
        <v>9</v>
      </c>
      <c r="AW20" s="598">
        <f ca="1">MATCH(AT20,AG20:AS20,0)</f>
        <v>1</v>
      </c>
    </row>
    <row r="21" spans="1:53">
      <c r="A21" s="323">
        <v>2</v>
      </c>
      <c r="B21" s="501">
        <f>Sheet2!B23</f>
        <v>7.5</v>
      </c>
      <c r="C21" s="651">
        <f ca="1">Sheet2!C23</f>
        <v>85.864930713268507</v>
      </c>
      <c r="D21" s="296">
        <f ca="1">Sheet2!D23</f>
        <v>86.050559077659031</v>
      </c>
      <c r="E21" s="296"/>
      <c r="F21" s="296"/>
      <c r="G21" s="296"/>
      <c r="H21" s="296"/>
      <c r="I21" s="296"/>
      <c r="J21" s="296"/>
      <c r="K21" s="296"/>
      <c r="L21" s="296"/>
      <c r="M21" s="296"/>
      <c r="N21" s="296"/>
      <c r="O21" s="652"/>
      <c r="P21" s="486">
        <f t="shared" ref="P21:P32" ca="1" si="1">MAX(C21:O21)</f>
        <v>86.050559077659031</v>
      </c>
      <c r="Q21" s="230"/>
      <c r="R21" s="491">
        <f t="shared" ca="1" si="0"/>
        <v>2</v>
      </c>
      <c r="S21" s="503" t="s">
        <v>190</v>
      </c>
      <c r="T21" s="768">
        <v>1</v>
      </c>
      <c r="U21" s="890">
        <v>-0.5</v>
      </c>
      <c r="V21" s="890">
        <v>-1</v>
      </c>
      <c r="W21" s="890">
        <v>0</v>
      </c>
      <c r="X21" s="647">
        <f ca="1">Sheet2!AG332*1000</f>
        <v>926.38832162667086</v>
      </c>
      <c r="Y21" s="644">
        <f ca="1">$X$28/X21</f>
        <v>0.45492769472997335</v>
      </c>
      <c r="Z21" s="752"/>
      <c r="AC21" s="324">
        <v>2</v>
      </c>
      <c r="AD21" s="478"/>
      <c r="AE21" s="514">
        <v>0.75</v>
      </c>
      <c r="AF21" s="316" t="s">
        <v>181</v>
      </c>
      <c r="AG21" s="651"/>
      <c r="AH21" s="296">
        <f ca="1">Sheet9!D22</f>
        <v>87.036850337357876</v>
      </c>
      <c r="AI21" s="296"/>
      <c r="AJ21" s="296"/>
      <c r="AK21" s="296"/>
      <c r="AL21" s="296"/>
      <c r="AM21" s="296"/>
      <c r="AN21" s="296"/>
      <c r="AO21" s="322" t="s">
        <v>374</v>
      </c>
      <c r="AP21" s="659" t="s">
        <v>137</v>
      </c>
      <c r="AQ21" s="659" t="s">
        <v>120</v>
      </c>
      <c r="AR21" s="659" t="s">
        <v>366</v>
      </c>
      <c r="AS21" s="660"/>
      <c r="AT21" s="671">
        <f ca="1">MAX(AG21:AH21)</f>
        <v>87.036850337357876</v>
      </c>
      <c r="AU21" s="667" t="s">
        <v>371</v>
      </c>
      <c r="AV21" s="668">
        <f ca="1">INDEX(AG19:AS19,0,AV20)</f>
        <v>0.6</v>
      </c>
      <c r="AW21" s="598">
        <f ca="1">MATCH(AT21,AG21:AM21,0)</f>
        <v>2</v>
      </c>
    </row>
    <row r="22" spans="1:53" ht="18.95" customHeight="1">
      <c r="A22" s="323">
        <v>3</v>
      </c>
      <c r="B22" s="501">
        <f>Sheet2!B24</f>
        <v>15</v>
      </c>
      <c r="C22" s="651">
        <f ca="1">Sheet2!C24</f>
        <v>88.21092488621747</v>
      </c>
      <c r="D22" s="296">
        <f ca="1">Sheet2!D24</f>
        <v>87.856738921124574</v>
      </c>
      <c r="E22" s="296">
        <f ca="1">Sheet2!E24</f>
        <v>88.033335267765011</v>
      </c>
      <c r="F22" s="296"/>
      <c r="G22" s="296"/>
      <c r="H22" s="296"/>
      <c r="I22" s="296"/>
      <c r="J22" s="296"/>
      <c r="K22" s="296"/>
      <c r="L22" s="296"/>
      <c r="M22" s="296"/>
      <c r="N22" s="296"/>
      <c r="O22" s="652"/>
      <c r="P22" s="486">
        <f t="shared" ca="1" si="1"/>
        <v>88.21092488621747</v>
      </c>
      <c r="Q22" s="230"/>
      <c r="R22" s="491">
        <f t="shared" ca="1" si="0"/>
        <v>1</v>
      </c>
      <c r="T22" s="769">
        <v>2</v>
      </c>
      <c r="U22" s="890">
        <v>-0.5</v>
      </c>
      <c r="V22" s="890">
        <v>-1</v>
      </c>
      <c r="W22" s="890">
        <v>0.2</v>
      </c>
      <c r="X22" s="647">
        <f ca="1">Sheet2!AV332*1000</f>
        <v>866.33731214951649</v>
      </c>
      <c r="Y22" s="644">
        <f t="shared" ref="Y22:Y27" ca="1" si="2">$X$28/X22</f>
        <v>0.48646144829746929</v>
      </c>
      <c r="Z22" s="752"/>
      <c r="AB22" s="196"/>
      <c r="AC22" s="324">
        <v>3</v>
      </c>
      <c r="AD22" s="315" t="s">
        <v>171</v>
      </c>
      <c r="AE22" s="514">
        <v>0.71</v>
      </c>
      <c r="AF22" s="316" t="s">
        <v>185</v>
      </c>
      <c r="AG22" s="651"/>
      <c r="AH22" s="296"/>
      <c r="AI22" s="296">
        <f ca="1">Sheet9!E23</f>
        <v>97.990160536537772</v>
      </c>
      <c r="AJ22" s="296"/>
      <c r="AK22" s="296"/>
      <c r="AL22" s="296"/>
      <c r="AM22" s="296"/>
      <c r="AN22" s="296"/>
      <c r="AO22" s="322" t="s">
        <v>364</v>
      </c>
      <c r="AP22" s="618">
        <f ca="1">AV22</f>
        <v>0.2</v>
      </c>
      <c r="AQ22" s="618">
        <f ca="1">AV21</f>
        <v>0.6</v>
      </c>
      <c r="AR22" s="618">
        <f ca="1">1-AP22-AQ22</f>
        <v>0.20000000000000007</v>
      </c>
      <c r="AS22" s="660"/>
      <c r="AT22" s="671">
        <f ca="1">MAX(AG22:AI22)</f>
        <v>97.990160536537772</v>
      </c>
      <c r="AU22" s="628" t="s">
        <v>372</v>
      </c>
      <c r="AV22" s="668">
        <f ca="1">INDEX(AE20:AE32,AV19,0)</f>
        <v>0.2</v>
      </c>
      <c r="AW22" s="598">
        <f ca="1">MATCH(AT22,AG22:AM22,0)</f>
        <v>3</v>
      </c>
      <c r="AY22" s="619"/>
      <c r="AZ22" s="619"/>
      <c r="BA22" s="619"/>
    </row>
    <row r="23" spans="1:53">
      <c r="A23" s="323">
        <v>4</v>
      </c>
      <c r="B23" s="501">
        <f>Sheet2!B25</f>
        <v>22.5</v>
      </c>
      <c r="C23" s="651">
        <f ca="1">Sheet2!C25</f>
        <v>96.37974538170765</v>
      </c>
      <c r="D23" s="296">
        <f ca="1">Sheet2!D25</f>
        <v>95.138913519363271</v>
      </c>
      <c r="E23" s="296">
        <f ca="1">Sheet2!E25</f>
        <v>92.611431018006769</v>
      </c>
      <c r="F23" s="296">
        <f ca="1">Sheet2!F25</f>
        <v>92.609915922528756</v>
      </c>
      <c r="G23" s="296"/>
      <c r="H23" s="296"/>
      <c r="I23" s="296"/>
      <c r="J23" s="296"/>
      <c r="K23" s="296"/>
      <c r="L23" s="296"/>
      <c r="M23" s="296"/>
      <c r="N23" s="296"/>
      <c r="O23" s="652"/>
      <c r="P23" s="486">
        <f t="shared" ca="1" si="1"/>
        <v>96.37974538170765</v>
      </c>
      <c r="Q23" s="502"/>
      <c r="R23" s="491">
        <f t="shared" ca="1" si="0"/>
        <v>1</v>
      </c>
      <c r="T23" s="770">
        <v>3</v>
      </c>
      <c r="U23" s="890">
        <v>0</v>
      </c>
      <c r="V23" s="890">
        <v>0.6</v>
      </c>
      <c r="W23" s="890">
        <v>0.2</v>
      </c>
      <c r="X23" s="647">
        <f ca="1">Sheet2!BK332*1000</f>
        <v>553.80067081878656</v>
      </c>
      <c r="Y23" s="644">
        <f t="shared" ca="1" si="2"/>
        <v>0.7609952926913176</v>
      </c>
      <c r="Z23" s="752"/>
      <c r="AC23" s="324">
        <v>4</v>
      </c>
      <c r="AD23" s="519">
        <v>0.625</v>
      </c>
      <c r="AE23" s="514">
        <v>0.67</v>
      </c>
      <c r="AF23" s="316" t="s">
        <v>186</v>
      </c>
      <c r="AG23" s="651"/>
      <c r="AH23" s="296"/>
      <c r="AI23" s="296"/>
      <c r="AJ23" s="296">
        <f ca="1">Sheet9!F24</f>
        <v>111.9130706086659</v>
      </c>
      <c r="AK23" s="296"/>
      <c r="AL23" s="296"/>
      <c r="AM23" s="296"/>
      <c r="AN23" s="296"/>
      <c r="AO23" s="486"/>
      <c r="AP23" s="486"/>
      <c r="AQ23" s="486"/>
      <c r="AR23" s="296"/>
      <c r="AS23" s="661"/>
      <c r="AT23" s="486">
        <f ca="1">MAX(AG23:AJ23)</f>
        <v>111.9130706086659</v>
      </c>
      <c r="AU23" s="502"/>
      <c r="AV23" s="502"/>
      <c r="AW23" s="598">
        <f t="shared" ref="AW23:AW32" ca="1" si="3">MATCH(AT23,AG23:AS23,0)</f>
        <v>4</v>
      </c>
      <c r="AY23" s="620"/>
      <c r="AZ23" s="620"/>
      <c r="BA23" s="620"/>
    </row>
    <row r="24" spans="1:53" ht="18.75">
      <c r="A24" s="323">
        <v>5</v>
      </c>
      <c r="B24" s="501">
        <f>Sheet2!B26</f>
        <v>30</v>
      </c>
      <c r="C24" s="651">
        <f ca="1">Sheet2!C26</f>
        <v>116.83573385746281</v>
      </c>
      <c r="D24" s="296">
        <f ca="1">Sheet2!D26</f>
        <v>114.43394237634089</v>
      </c>
      <c r="E24" s="296">
        <f ca="1">Sheet2!E26</f>
        <v>108.30826951062787</v>
      </c>
      <c r="F24" s="296">
        <f ca="1">Sheet2!F26</f>
        <v>102.01806656422143</v>
      </c>
      <c r="G24" s="296">
        <f ca="1">Sheet2!G26</f>
        <v>102.37828910427737</v>
      </c>
      <c r="H24" s="296"/>
      <c r="I24" s="296"/>
      <c r="J24" s="296"/>
      <c r="K24" s="296"/>
      <c r="L24" s="296"/>
      <c r="M24" s="296"/>
      <c r="N24" s="296"/>
      <c r="O24" s="652"/>
      <c r="P24" s="486">
        <f t="shared" ca="1" si="1"/>
        <v>116.83573385746281</v>
      </c>
      <c r="Q24" s="502"/>
      <c r="R24" s="491">
        <f t="shared" ca="1" si="0"/>
        <v>1</v>
      </c>
      <c r="S24" s="507"/>
      <c r="T24" s="770">
        <v>4</v>
      </c>
      <c r="U24" s="890">
        <v>0.6</v>
      </c>
      <c r="V24" s="890">
        <v>0</v>
      </c>
      <c r="W24" s="890">
        <v>0.3</v>
      </c>
      <c r="X24" s="647">
        <f ca="1">Sheet2!BZ332*1000</f>
        <v>421.43970358239051</v>
      </c>
      <c r="Y24" s="644">
        <f t="shared" ca="1" si="2"/>
        <v>1</v>
      </c>
      <c r="Z24" s="752"/>
      <c r="AC24" s="324">
        <v>5</v>
      </c>
      <c r="AD24" s="519">
        <v>0.625</v>
      </c>
      <c r="AE24" s="514">
        <v>0.6</v>
      </c>
      <c r="AF24" s="316" t="s">
        <v>176</v>
      </c>
      <c r="AG24" s="651">
        <f ca="1">Sheet9!C25</f>
        <v>149.31718054408509</v>
      </c>
      <c r="AH24" s="296"/>
      <c r="AI24" s="296"/>
      <c r="AJ24" s="296"/>
      <c r="AK24" s="296">
        <f ca="1">Sheet9!G25</f>
        <v>129.87850810112624</v>
      </c>
      <c r="AL24" s="296"/>
      <c r="AM24" s="296"/>
      <c r="AN24" s="296"/>
      <c r="AO24" s="296"/>
      <c r="AP24" s="296"/>
      <c r="AQ24" s="296"/>
      <c r="AR24" s="296"/>
      <c r="AS24" s="661"/>
      <c r="AT24" s="486">
        <f ca="1">MAX(AG24:AK24)</f>
        <v>149.31718054408509</v>
      </c>
      <c r="AU24" s="502"/>
      <c r="AV24" s="502"/>
      <c r="AW24" s="598">
        <f t="shared" ca="1" si="3"/>
        <v>1</v>
      </c>
    </row>
    <row r="25" spans="1:53" ht="18.75">
      <c r="A25" s="323">
        <v>6</v>
      </c>
      <c r="B25" s="501">
        <f>Sheet2!B27</f>
        <v>37.5</v>
      </c>
      <c r="C25" s="651">
        <f ca="1">Sheet2!C27</f>
        <v>157.86151987798627</v>
      </c>
      <c r="D25" s="296">
        <f ca="1">Sheet2!D27</f>
        <v>154.21944781279606</v>
      </c>
      <c r="E25" s="296">
        <f ca="1">Sheet2!E27</f>
        <v>144.15224629957427</v>
      </c>
      <c r="F25" s="296">
        <f ca="1">Sheet2!F27</f>
        <v>130.64170838478</v>
      </c>
      <c r="G25" s="296">
        <f ca="1">Sheet2!G27</f>
        <v>119.91069021904536</v>
      </c>
      <c r="H25" s="296">
        <f ca="1">Sheet2!H27</f>
        <v>122.65423322588201</v>
      </c>
      <c r="I25" s="296"/>
      <c r="J25" s="296"/>
      <c r="K25" s="296"/>
      <c r="L25" s="296"/>
      <c r="M25" s="296"/>
      <c r="N25" s="296"/>
      <c r="O25" s="652"/>
      <c r="P25" s="486">
        <f t="shared" ca="1" si="1"/>
        <v>157.86151987798627</v>
      </c>
      <c r="Q25" s="230"/>
      <c r="R25" s="491">
        <f t="shared" ca="1" si="0"/>
        <v>1</v>
      </c>
      <c r="S25" s="507"/>
      <c r="T25" s="770">
        <v>5</v>
      </c>
      <c r="U25" s="890">
        <v>0</v>
      </c>
      <c r="V25" s="890">
        <v>0.7</v>
      </c>
      <c r="W25" s="890">
        <v>0</v>
      </c>
      <c r="X25" s="647">
        <f ca="1">Sheet2!CO332*1000</f>
        <v>515.83737063592775</v>
      </c>
      <c r="Y25" s="644">
        <f t="shared" ca="1" si="2"/>
        <v>0.81700110843624385</v>
      </c>
      <c r="Z25" s="752"/>
      <c r="AC25" s="324">
        <v>6</v>
      </c>
      <c r="AD25" s="478"/>
      <c r="AE25" s="514">
        <v>0.56999999999999995</v>
      </c>
      <c r="AF25" s="316" t="s">
        <v>184</v>
      </c>
      <c r="AG25" s="651"/>
      <c r="AH25" s="296"/>
      <c r="AI25" s="296">
        <f ca="1">Sheet9!E26</f>
        <v>211.00525060255029</v>
      </c>
      <c r="AJ25" s="296"/>
      <c r="AK25" s="296"/>
      <c r="AL25" s="296">
        <f ca="1">Sheet9!H26</f>
        <v>136.94377087825544</v>
      </c>
      <c r="AM25" s="296"/>
      <c r="AN25" s="296"/>
      <c r="AO25" s="296"/>
      <c r="AP25" s="296"/>
      <c r="AQ25" s="296"/>
      <c r="AR25" s="296"/>
      <c r="AS25" s="661"/>
      <c r="AT25" s="486">
        <f ca="1">MAX(AG25:AL25)</f>
        <v>211.00525060255029</v>
      </c>
      <c r="AU25" s="230"/>
      <c r="AV25" s="230"/>
      <c r="AW25" s="598">
        <f t="shared" ca="1" si="3"/>
        <v>3</v>
      </c>
    </row>
    <row r="26" spans="1:53" ht="18.75">
      <c r="A26" s="323">
        <v>7</v>
      </c>
      <c r="B26" s="501">
        <f>Sheet2!B28</f>
        <v>45</v>
      </c>
      <c r="C26" s="651">
        <f ca="1">Sheet2!C28</f>
        <v>226.84495459918344</v>
      </c>
      <c r="D26" s="296">
        <f ca="1">Sheet2!D28</f>
        <v>222.23056227729975</v>
      </c>
      <c r="E26" s="296">
        <f ca="1">Sheet2!E28</f>
        <v>208.92202453111062</v>
      </c>
      <c r="F26" s="296">
        <f ca="1">Sheet2!F28</f>
        <v>188.96184409658821</v>
      </c>
      <c r="G26" s="296">
        <f ca="1">Sheet2!G28</f>
        <v>167.25134464073111</v>
      </c>
      <c r="H26" s="296">
        <f ca="1">Sheet2!H28</f>
        <v>153.57062125914854</v>
      </c>
      <c r="I26" s="296">
        <f ca="1">Sheet2!I28</f>
        <v>163.67729910562167</v>
      </c>
      <c r="J26" s="296"/>
      <c r="K26" s="296"/>
      <c r="L26" s="296"/>
      <c r="M26" s="296"/>
      <c r="N26" s="296"/>
      <c r="O26" s="652"/>
      <c r="P26" s="486">
        <f t="shared" ca="1" si="1"/>
        <v>226.84495459918344</v>
      </c>
      <c r="Q26" s="502"/>
      <c r="R26" s="491">
        <f t="shared" ca="1" si="0"/>
        <v>1</v>
      </c>
      <c r="S26" s="507"/>
      <c r="T26" s="770">
        <v>6</v>
      </c>
      <c r="U26" s="891">
        <v>0.2</v>
      </c>
      <c r="V26" s="892">
        <v>0</v>
      </c>
      <c r="W26" s="893">
        <v>0.6</v>
      </c>
      <c r="X26" s="647">
        <f ca="1">Sheet2!DD332*1000</f>
        <v>463.85552602794468</v>
      </c>
      <c r="Y26" s="644">
        <f t="shared" ca="1" si="2"/>
        <v>0.90855811763467309</v>
      </c>
      <c r="Z26" s="752"/>
      <c r="AC26" s="324">
        <v>7</v>
      </c>
      <c r="AD26" s="478"/>
      <c r="AE26" s="514">
        <v>0.5</v>
      </c>
      <c r="AF26" s="316" t="s">
        <v>180</v>
      </c>
      <c r="AG26" s="651">
        <f ca="1">Sheet9!C27</f>
        <v>148.82368610152795</v>
      </c>
      <c r="AH26" s="296">
        <f ca="1">Sheet9!D27</f>
        <v>184.64799417835215</v>
      </c>
      <c r="AI26" s="296"/>
      <c r="AJ26" s="296">
        <f ca="1">Sheet9!F27</f>
        <v>244.26860399284323</v>
      </c>
      <c r="AK26" s="296">
        <f ca="1">Sheet9!G27</f>
        <v>269.66363219971987</v>
      </c>
      <c r="AL26" s="296"/>
      <c r="AM26" s="296">
        <f ca="1">Sheet9!I27</f>
        <v>152.59936906846579</v>
      </c>
      <c r="AN26" s="296"/>
      <c r="AO26" s="296"/>
      <c r="AP26" s="296"/>
      <c r="AQ26" s="296"/>
      <c r="AR26" s="296"/>
      <c r="AS26" s="661"/>
      <c r="AT26" s="486">
        <f ca="1">MAX(AG26:AM26)</f>
        <v>269.66363219971987</v>
      </c>
      <c r="AU26" s="520" t="s">
        <v>12</v>
      </c>
      <c r="AV26" s="502"/>
      <c r="AW26" s="598">
        <f t="shared" ca="1" si="3"/>
        <v>5</v>
      </c>
    </row>
    <row r="27" spans="1:53" ht="19.5" thickBot="1">
      <c r="A27" s="323">
        <v>8</v>
      </c>
      <c r="B27" s="501">
        <f>Sheet2!B29</f>
        <v>52.5</v>
      </c>
      <c r="C27" s="651">
        <f ca="1">Sheet2!C29</f>
        <v>325.42854851760984</v>
      </c>
      <c r="D27" s="296">
        <f ca="1">Sheet2!D29</f>
        <v>320.51567125689627</v>
      </c>
      <c r="E27" s="296">
        <f ca="1">Sheet2!E29</f>
        <v>305.95440752228382</v>
      </c>
      <c r="F27" s="296">
        <f ca="1">Sheet2!F29</f>
        <v>282.66305997256001</v>
      </c>
      <c r="G27" s="296">
        <f ca="1">Sheet2!G29</f>
        <v>253.6266959377208</v>
      </c>
      <c r="H27" s="296">
        <f ca="1">Sheet2!H29</f>
        <v>226.39612013314994</v>
      </c>
      <c r="I27" s="296">
        <f ca="1">Sheet2!I29</f>
        <v>177.75237057307621</v>
      </c>
      <c r="J27" s="296">
        <f ca="1">Sheet2!J29</f>
        <v>142.29527450193888</v>
      </c>
      <c r="K27" s="296"/>
      <c r="L27" s="296"/>
      <c r="M27" s="296"/>
      <c r="N27" s="296"/>
      <c r="O27" s="652"/>
      <c r="P27" s="486">
        <f t="shared" ca="1" si="1"/>
        <v>325.42854851760984</v>
      </c>
      <c r="Q27" s="230"/>
      <c r="R27" s="491">
        <f t="shared" ca="1" si="0"/>
        <v>1</v>
      </c>
      <c r="S27" s="507"/>
      <c r="T27" s="771">
        <v>7</v>
      </c>
      <c r="U27" s="684">
        <v>0.3</v>
      </c>
      <c r="V27" s="685">
        <v>-0.4</v>
      </c>
      <c r="W27" s="686">
        <v>0.2</v>
      </c>
      <c r="X27" s="647">
        <f ca="1">Sheet2!DS332*1000</f>
        <v>550.48390711031243</v>
      </c>
      <c r="Y27" s="644">
        <f t="shared" ca="1" si="2"/>
        <v>0.7655804250385424</v>
      </c>
      <c r="Z27" s="752"/>
      <c r="AC27" s="324">
        <v>8</v>
      </c>
      <c r="AD27" s="478"/>
      <c r="AE27" s="514">
        <v>0.43</v>
      </c>
      <c r="AF27" s="316" t="s">
        <v>183</v>
      </c>
      <c r="AG27" s="651"/>
      <c r="AH27" s="296"/>
      <c r="AI27" s="296">
        <f ca="1">Sheet9!E28</f>
        <v>209.276651366425</v>
      </c>
      <c r="AJ27" s="296"/>
      <c r="AK27" s="296"/>
      <c r="AL27" s="296">
        <f ca="1">Sheet9!H28</f>
        <v>310.54305957276745</v>
      </c>
      <c r="AM27" s="296"/>
      <c r="AN27" s="296">
        <f ca="1">Sheet9!J28</f>
        <v>164.72728021955737</v>
      </c>
      <c r="AO27" s="296"/>
      <c r="AP27" s="296"/>
      <c r="AQ27" s="296"/>
      <c r="AR27" s="296"/>
      <c r="AS27" s="661"/>
      <c r="AT27" s="486">
        <f ca="1">MAX(AG27:AN27)</f>
        <v>310.54305957276745</v>
      </c>
      <c r="AU27" s="230"/>
      <c r="AV27" s="230"/>
      <c r="AW27" s="598">
        <f t="shared" ca="1" si="3"/>
        <v>6</v>
      </c>
    </row>
    <row r="28" spans="1:53">
      <c r="A28" s="323">
        <v>9</v>
      </c>
      <c r="B28" s="501">
        <f>Sheet2!B30</f>
        <v>60</v>
      </c>
      <c r="C28" s="651">
        <f ca="1">Sheet2!C30</f>
        <v>341.02411452664848</v>
      </c>
      <c r="D28" s="296">
        <f ca="1">Sheet2!D30</f>
        <v>361.24389830986769</v>
      </c>
      <c r="E28" s="296">
        <f ca="1">Sheet2!E30</f>
        <v>414.84975348436171</v>
      </c>
      <c r="F28" s="296">
        <f ca="1">Sheet2!F30</f>
        <v>405.78273815354697</v>
      </c>
      <c r="G28" s="296">
        <f ca="1">Sheet2!G30</f>
        <v>376.35405882407719</v>
      </c>
      <c r="H28" s="296">
        <f ca="1">Sheet2!H30</f>
        <v>287.56314849414275</v>
      </c>
      <c r="I28" s="296">
        <f ca="1">Sheet2!I30</f>
        <v>192.80915628126891</v>
      </c>
      <c r="J28" s="296">
        <f ca="1">Sheet2!J30</f>
        <v>138.94846333690148</v>
      </c>
      <c r="K28" s="296">
        <f ca="1">Sheet2!K30</f>
        <v>118.69004253299831</v>
      </c>
      <c r="L28" s="296"/>
      <c r="M28" s="296"/>
      <c r="N28" s="296"/>
      <c r="O28" s="652"/>
      <c r="P28" s="486">
        <f t="shared" ca="1" si="1"/>
        <v>414.84975348436171</v>
      </c>
      <c r="Q28" s="502"/>
      <c r="R28" s="491">
        <f t="shared" ca="1" si="0"/>
        <v>3</v>
      </c>
      <c r="S28" s="512"/>
      <c r="T28" s="751"/>
      <c r="U28" s="640"/>
      <c r="V28" s="640"/>
      <c r="W28" s="433"/>
      <c r="X28" s="322">
        <f ca="1">MIN(X21:X27)</f>
        <v>421.43970358239051</v>
      </c>
      <c r="Y28" s="540">
        <f ca="1">AVERAGE(Y21:Y27)</f>
        <v>0.74193201240403128</v>
      </c>
      <c r="Z28" s="752"/>
      <c r="AC28" s="324">
        <v>9</v>
      </c>
      <c r="AD28" s="519">
        <v>0.375</v>
      </c>
      <c r="AE28" s="514">
        <v>0.4</v>
      </c>
      <c r="AF28" s="316" t="s">
        <v>175</v>
      </c>
      <c r="AG28" s="651">
        <f ca="1">Sheet9!C29</f>
        <v>148.15977604137541</v>
      </c>
      <c r="AH28" s="296"/>
      <c r="AI28" s="296"/>
      <c r="AJ28" s="296"/>
      <c r="AK28" s="296">
        <f ca="1">Sheet9!G29</f>
        <v>289.33879541689078</v>
      </c>
      <c r="AL28" s="296"/>
      <c r="AM28" s="296"/>
      <c r="AN28" s="296"/>
      <c r="AO28" s="296">
        <f ca="1">Sheet9!K29</f>
        <v>168.35657914924761</v>
      </c>
      <c r="AP28" s="296"/>
      <c r="AQ28" s="296"/>
      <c r="AR28" s="296"/>
      <c r="AS28" s="661"/>
      <c r="AT28" s="486">
        <f ca="1">MAX(AG28:AO28)</f>
        <v>289.33879541689078</v>
      </c>
      <c r="AU28" s="502"/>
      <c r="AV28" s="502"/>
      <c r="AW28" s="598">
        <f t="shared" ca="1" si="3"/>
        <v>5</v>
      </c>
    </row>
    <row r="29" spans="1:53" ht="16.5" thickBot="1">
      <c r="A29" s="323">
        <v>10</v>
      </c>
      <c r="B29" s="501">
        <f>Sheet2!B31</f>
        <v>67.5</v>
      </c>
      <c r="C29" s="651">
        <f ca="1">Sheet2!C31</f>
        <v>262.42466072230724</v>
      </c>
      <c r="D29" s="296">
        <f ca="1">Sheet2!D31</f>
        <v>283.00330152946361</v>
      </c>
      <c r="E29" s="296">
        <f ca="1">Sheet2!E31</f>
        <v>337.92739898373537</v>
      </c>
      <c r="F29" s="296">
        <f ca="1">Sheet2!F31</f>
        <v>407.90925465819248</v>
      </c>
      <c r="G29" s="296">
        <f ca="1">Sheet2!G31</f>
        <v>421.43970358239051</v>
      </c>
      <c r="H29" s="296">
        <f ca="1">Sheet2!H31</f>
        <v>314.16952315108438</v>
      </c>
      <c r="I29" s="296">
        <f ca="1">Sheet2!I31</f>
        <v>215.90675788320272</v>
      </c>
      <c r="J29" s="296">
        <f ca="1">Sheet2!J31</f>
        <v>150.73235813041518</v>
      </c>
      <c r="K29" s="296">
        <f ca="1">Sheet2!K31</f>
        <v>117.97719304484608</v>
      </c>
      <c r="L29" s="296">
        <f ca="1">Sheet2!L31</f>
        <v>106.89573659927626</v>
      </c>
      <c r="M29" s="296"/>
      <c r="N29" s="296"/>
      <c r="O29" s="652"/>
      <c r="P29" s="486">
        <f t="shared" ca="1" si="1"/>
        <v>421.43970358239051</v>
      </c>
      <c r="Q29" s="433" t="s">
        <v>386</v>
      </c>
      <c r="R29" s="491">
        <f t="shared" ca="1" si="0"/>
        <v>5</v>
      </c>
      <c r="S29" s="230"/>
      <c r="T29" s="772"/>
      <c r="U29" s="773" t="s">
        <v>380</v>
      </c>
      <c r="V29" s="774"/>
      <c r="W29" s="755"/>
      <c r="X29" s="775" t="s">
        <v>377</v>
      </c>
      <c r="Y29" s="776" t="s">
        <v>375</v>
      </c>
      <c r="Z29" s="756"/>
      <c r="AC29" s="324">
        <v>10</v>
      </c>
      <c r="AD29" s="519">
        <v>0.375</v>
      </c>
      <c r="AE29" s="514">
        <v>0.33</v>
      </c>
      <c r="AF29" s="316" t="s">
        <v>179</v>
      </c>
      <c r="AG29" s="651"/>
      <c r="AH29" s="296"/>
      <c r="AI29" s="296"/>
      <c r="AJ29" s="296">
        <f ca="1">Sheet9!F30</f>
        <v>240.81509445266286</v>
      </c>
      <c r="AK29" s="296"/>
      <c r="AL29" s="296"/>
      <c r="AM29" s="296"/>
      <c r="AN29" s="296"/>
      <c r="AO29" s="296"/>
      <c r="AP29" s="296">
        <f ca="1">Sheet9!L30</f>
        <v>173.42976958618516</v>
      </c>
      <c r="AQ29" s="486"/>
      <c r="AR29" s="296"/>
      <c r="AS29" s="661"/>
      <c r="AT29" s="486">
        <f ca="1">MAX(AG29:AP29)</f>
        <v>240.81509445266286</v>
      </c>
      <c r="AU29" s="196"/>
      <c r="AV29" s="196"/>
      <c r="AW29" s="598">
        <f t="shared" ca="1" si="3"/>
        <v>4</v>
      </c>
    </row>
    <row r="30" spans="1:53" ht="16.5" thickBot="1">
      <c r="A30" s="323">
        <v>11</v>
      </c>
      <c r="B30" s="501">
        <f>Sheet2!B32</f>
        <v>75</v>
      </c>
      <c r="C30" s="651">
        <f ca="1">Sheet2!C32</f>
        <v>183.50936636150846</v>
      </c>
      <c r="D30" s="296">
        <f ca="1">Sheet2!D32</f>
        <v>204.5388511495384</v>
      </c>
      <c r="E30" s="296">
        <f ca="1">Sheet2!E32</f>
        <v>260.93160429561902</v>
      </c>
      <c r="F30" s="296">
        <f ca="1">Sheet2!F32</f>
        <v>334.15879426259335</v>
      </c>
      <c r="G30" s="296">
        <f ca="1">Sheet2!G32</f>
        <v>397.72145793146166</v>
      </c>
      <c r="H30" s="296">
        <f ca="1">Sheet2!H32</f>
        <v>330.03515797176703</v>
      </c>
      <c r="I30" s="296">
        <f ca="1">Sheet2!I32</f>
        <v>235.2762874741787</v>
      </c>
      <c r="J30" s="296">
        <f ca="1">Sheet2!J32</f>
        <v>165.00385198819066</v>
      </c>
      <c r="K30" s="296">
        <f ca="1">Sheet2!K32</f>
        <v>124.54301022159521</v>
      </c>
      <c r="L30" s="296">
        <f ca="1">Sheet2!L32</f>
        <v>106.25862386893108</v>
      </c>
      <c r="M30" s="296">
        <f ca="1">Sheet2!M32</f>
        <v>100.05451461924395</v>
      </c>
      <c r="N30" s="296"/>
      <c r="O30" s="652"/>
      <c r="P30" s="486">
        <f t="shared" ca="1" si="1"/>
        <v>397.72145793146166</v>
      </c>
      <c r="Q30" s="196"/>
      <c r="R30" s="491">
        <f t="shared" ca="1" si="0"/>
        <v>5</v>
      </c>
      <c r="S30" s="230"/>
      <c r="T30" s="948"/>
      <c r="U30" s="196"/>
      <c r="V30" s="196"/>
      <c r="W30" s="196"/>
      <c r="X30" s="540"/>
      <c r="Y30" s="949"/>
      <c r="Z30" s="949"/>
      <c r="AC30" s="324">
        <v>11</v>
      </c>
      <c r="AD30" s="315" t="s">
        <v>172</v>
      </c>
      <c r="AE30" s="514">
        <v>0.28999999999999998</v>
      </c>
      <c r="AF30" s="316" t="s">
        <v>182</v>
      </c>
      <c r="AG30" s="651"/>
      <c r="AH30" s="296"/>
      <c r="AI30" s="296">
        <f ca="1">Sheet9!E31</f>
        <v>206.55925075244949</v>
      </c>
      <c r="AJ30" s="296"/>
      <c r="AK30" s="296"/>
      <c r="AL30" s="296">
        <f ca="1">Sheet9!H31</f>
        <v>304.53475723589946</v>
      </c>
      <c r="AM30" s="296"/>
      <c r="AN30" s="296">
        <f ca="1">Sheet9!J31</f>
        <v>352.35877343194727</v>
      </c>
      <c r="AO30" s="296"/>
      <c r="AP30" s="296"/>
      <c r="AQ30" s="296">
        <f ca="1">Sheet9!M31</f>
        <v>173.48073793503315</v>
      </c>
      <c r="AR30" s="296"/>
      <c r="AS30" s="661"/>
      <c r="AT30" s="486">
        <f ca="1">MAX(AG30:AQ30)</f>
        <v>352.35877343194727</v>
      </c>
      <c r="AU30" s="196"/>
      <c r="AV30" s="196"/>
      <c r="AW30" s="598">
        <f t="shared" ca="1" si="3"/>
        <v>8</v>
      </c>
    </row>
    <row r="31" spans="1:53" ht="19.5" thickBot="1">
      <c r="A31" s="323">
        <v>12</v>
      </c>
      <c r="B31" s="501">
        <f>Sheet2!B33</f>
        <v>82.5</v>
      </c>
      <c r="C31" s="651">
        <f ca="1">Sheet2!C33</f>
        <v>125.04108957558887</v>
      </c>
      <c r="D31" s="296">
        <f ca="1">Sheet2!D33</f>
        <v>146.42043656449354</v>
      </c>
      <c r="E31" s="296">
        <f ca="1">Sheet2!E33</f>
        <v>203.90272092147461</v>
      </c>
      <c r="F31" s="296">
        <f ca="1">Sheet2!F33</f>
        <v>279.2725109226904</v>
      </c>
      <c r="G31" s="296">
        <f ca="1">Sheet2!G33</f>
        <v>347.17212300747764</v>
      </c>
      <c r="H31" s="296">
        <f ca="1">Sheet2!H33</f>
        <v>334.8113348992436</v>
      </c>
      <c r="I31" s="296">
        <f ca="1">Sheet2!I33</f>
        <v>246.19143659476077</v>
      </c>
      <c r="J31" s="296">
        <f ca="1">Sheet2!J33</f>
        <v>174.82743415267953</v>
      </c>
      <c r="K31" s="296">
        <f ca="1">Sheet2!K33</f>
        <v>130.58728472126299</v>
      </c>
      <c r="L31" s="296">
        <f ca="1">Sheet2!L33</f>
        <v>108.16178284376075</v>
      </c>
      <c r="M31" s="296">
        <f ca="1">Sheet2!M33</f>
        <v>98.179172026966384</v>
      </c>
      <c r="N31" s="296">
        <f ca="1">Sheet2!N33</f>
        <v>92.755464985600526</v>
      </c>
      <c r="O31" s="652"/>
      <c r="P31" s="486">
        <f t="shared" ca="1" si="1"/>
        <v>347.17212300747764</v>
      </c>
      <c r="Q31" s="196"/>
      <c r="R31" s="491">
        <f t="shared" ca="1" si="0"/>
        <v>5</v>
      </c>
      <c r="S31" s="641"/>
      <c r="T31" s="782" t="s">
        <v>412</v>
      </c>
      <c r="U31" s="749"/>
      <c r="V31" s="749"/>
      <c r="W31" s="749"/>
      <c r="X31" s="750"/>
      <c r="Y31" s="540"/>
      <c r="Z31" s="752"/>
      <c r="AC31" s="324">
        <v>12</v>
      </c>
      <c r="AD31" s="478"/>
      <c r="AE31" s="514">
        <v>0.25</v>
      </c>
      <c r="AF31" s="316" t="s">
        <v>178</v>
      </c>
      <c r="AG31" s="651"/>
      <c r="AH31" s="296">
        <f ca="1">Sheet9!D32</f>
        <v>180.98400142475984</v>
      </c>
      <c r="AI31" s="296"/>
      <c r="AJ31" s="296"/>
      <c r="AK31" s="296"/>
      <c r="AL31" s="296"/>
      <c r="AM31" s="296">
        <f ca="1">Sheet9!I32</f>
        <v>350.41819377715376</v>
      </c>
      <c r="AN31" s="296"/>
      <c r="AO31" s="296"/>
      <c r="AP31" s="296"/>
      <c r="AQ31" s="296"/>
      <c r="AR31" s="296">
        <f ca="1">Sheet9!N32</f>
        <v>171.07743616624529</v>
      </c>
      <c r="AS31" s="662"/>
      <c r="AT31" s="486">
        <f ca="1">MAX(AG31:AR31)</f>
        <v>350.41819377715376</v>
      </c>
      <c r="AU31" s="522" t="s">
        <v>13</v>
      </c>
      <c r="AV31" s="196"/>
      <c r="AW31" s="598">
        <f t="shared" ca="1" si="3"/>
        <v>7</v>
      </c>
    </row>
    <row r="32" spans="1:53">
      <c r="A32" s="323">
        <v>13</v>
      </c>
      <c r="B32" s="501">
        <f>Sheet2!B34</f>
        <v>90</v>
      </c>
      <c r="C32" s="653">
        <f ca="1">Sheet2!C34</f>
        <v>103.42927368017655</v>
      </c>
      <c r="D32" s="654">
        <f ca="1">Sheet2!D34</f>
        <v>124.93844095998594</v>
      </c>
      <c r="E32" s="654">
        <f ca="1">Sheet2!E34</f>
        <v>182.81795827470026</v>
      </c>
      <c r="F32" s="654">
        <f ca="1">Sheet2!F34</f>
        <v>258.93239137169076</v>
      </c>
      <c r="G32" s="654">
        <f ca="1">Sheet2!G34</f>
        <v>328.23609564277439</v>
      </c>
      <c r="H32" s="654">
        <f ca="1">Sheet2!H34</f>
        <v>334.93164103066886</v>
      </c>
      <c r="I32" s="654">
        <f ca="1">Sheet2!I34</f>
        <v>249.35234254869792</v>
      </c>
      <c r="J32" s="654">
        <f ca="1">Sheet2!J34</f>
        <v>178.10338803239478</v>
      </c>
      <c r="K32" s="654">
        <f ca="1">Sheet2!K34</f>
        <v>132.79812505510466</v>
      </c>
      <c r="L32" s="654">
        <f ca="1">Sheet2!L34</f>
        <v>109.00381251513092</v>
      </c>
      <c r="M32" s="654">
        <f ca="1">Sheet2!M34</f>
        <v>97.518368647577617</v>
      </c>
      <c r="N32" s="654">
        <f ca="1">Sheet2!N34</f>
        <v>90.145411390881179</v>
      </c>
      <c r="O32" s="655">
        <f ca="1">Sheet2!O34</f>
        <v>86.187123973861461</v>
      </c>
      <c r="P32" s="486">
        <f t="shared" ca="1" si="1"/>
        <v>334.93164103066886</v>
      </c>
      <c r="Q32" s="196"/>
      <c r="R32" s="491">
        <f t="shared" ca="1" si="0"/>
        <v>6</v>
      </c>
      <c r="S32" s="230"/>
      <c r="T32" s="927"/>
      <c r="U32" s="674" t="s">
        <v>378</v>
      </c>
      <c r="V32" s="681"/>
      <c r="W32" s="752"/>
      <c r="X32" s="690"/>
      <c r="Y32" s="691" t="s">
        <v>428</v>
      </c>
      <c r="Z32" s="928"/>
      <c r="AC32" s="324">
        <v>13</v>
      </c>
      <c r="AD32" s="478"/>
      <c r="AE32" s="514">
        <v>0.2</v>
      </c>
      <c r="AF32" s="316" t="s">
        <v>174</v>
      </c>
      <c r="AG32" s="653">
        <f ca="1">Sheet9!C33</f>
        <v>145.28558883672093</v>
      </c>
      <c r="AH32" s="654"/>
      <c r="AI32" s="654"/>
      <c r="AJ32" s="654"/>
      <c r="AK32" s="654">
        <f ca="1">Sheet9!G33</f>
        <v>279.85424328790151</v>
      </c>
      <c r="AL32" s="654"/>
      <c r="AM32" s="654"/>
      <c r="AN32" s="654"/>
      <c r="AO32" s="654">
        <f ca="1">Sheet9!K33</f>
        <v>410.18210379903326</v>
      </c>
      <c r="AP32" s="654"/>
      <c r="AQ32" s="654"/>
      <c r="AR32" s="654"/>
      <c r="AS32" s="655">
        <f ca="1">Sheet9!O33</f>
        <v>163.36414786926125</v>
      </c>
      <c r="AT32" s="486">
        <f ca="1">MAX(AG32:AS32)</f>
        <v>410.18210379903326</v>
      </c>
      <c r="AU32" s="451"/>
      <c r="AV32" s="196"/>
      <c r="AW32" s="598">
        <f t="shared" ca="1" si="3"/>
        <v>9</v>
      </c>
    </row>
    <row r="33" spans="1:53" ht="15.95" customHeight="1">
      <c r="B33" s="516" t="s">
        <v>10</v>
      </c>
      <c r="C33" s="486">
        <f ca="1">MAX(C20:C32)</f>
        <v>341.02411452664848</v>
      </c>
      <c r="D33" s="486">
        <f t="shared" ref="D33:P33" ca="1" si="4">MAX(D20:D32)</f>
        <v>361.24389830986769</v>
      </c>
      <c r="E33" s="486">
        <f t="shared" ca="1" si="4"/>
        <v>414.84975348436171</v>
      </c>
      <c r="F33" s="486">
        <f t="shared" ca="1" si="4"/>
        <v>407.90925465819248</v>
      </c>
      <c r="G33" s="486">
        <f t="shared" ca="1" si="4"/>
        <v>421.43970358239051</v>
      </c>
      <c r="H33" s="486">
        <f t="shared" ca="1" si="4"/>
        <v>334.93164103066886</v>
      </c>
      <c r="I33" s="486">
        <f t="shared" ca="1" si="4"/>
        <v>249.35234254869792</v>
      </c>
      <c r="J33" s="486">
        <f t="shared" ca="1" si="4"/>
        <v>178.10338803239478</v>
      </c>
      <c r="K33" s="486">
        <f t="shared" ca="1" si="4"/>
        <v>132.79812505510466</v>
      </c>
      <c r="L33" s="486">
        <f t="shared" ca="1" si="4"/>
        <v>109.00381251513092</v>
      </c>
      <c r="M33" s="486">
        <f t="shared" ca="1" si="4"/>
        <v>100.05451461924395</v>
      </c>
      <c r="N33" s="486">
        <f t="shared" ca="1" si="4"/>
        <v>92.755464985600526</v>
      </c>
      <c r="O33" s="486">
        <f t="shared" ca="1" si="4"/>
        <v>86.187123973861461</v>
      </c>
      <c r="P33" s="656">
        <f t="shared" ca="1" si="4"/>
        <v>421.43970358239051</v>
      </c>
      <c r="Q33" s="197" t="s">
        <v>358</v>
      </c>
      <c r="R33" s="517"/>
      <c r="S33" s="230"/>
      <c r="T33" s="929">
        <v>1</v>
      </c>
      <c r="U33" s="682">
        <v>0</v>
      </c>
      <c r="V33" s="683">
        <v>0</v>
      </c>
      <c r="W33" s="752"/>
      <c r="X33" s="890">
        <v>-0.5</v>
      </c>
      <c r="Y33" s="890">
        <v>-1</v>
      </c>
      <c r="Z33" s="930">
        <v>0</v>
      </c>
      <c r="AD33" s="478"/>
      <c r="AE33" s="196"/>
      <c r="AF33" s="322" t="s">
        <v>162</v>
      </c>
      <c r="AG33" s="316" t="s">
        <v>174</v>
      </c>
      <c r="AH33" s="316" t="s">
        <v>178</v>
      </c>
      <c r="AI33" s="316" t="s">
        <v>182</v>
      </c>
      <c r="AJ33" s="316" t="s">
        <v>179</v>
      </c>
      <c r="AK33" s="316" t="s">
        <v>175</v>
      </c>
      <c r="AL33" s="316" t="s">
        <v>183</v>
      </c>
      <c r="AM33" s="316" t="s">
        <v>180</v>
      </c>
      <c r="AN33" s="316" t="s">
        <v>184</v>
      </c>
      <c r="AO33" s="316" t="s">
        <v>176</v>
      </c>
      <c r="AP33" s="316" t="s">
        <v>186</v>
      </c>
      <c r="AQ33" s="316" t="s">
        <v>185</v>
      </c>
      <c r="AR33" s="316" t="s">
        <v>181</v>
      </c>
      <c r="AS33" s="316" t="s">
        <v>177</v>
      </c>
      <c r="AT33" s="656">
        <f ca="1">MAX(AT20:AT32)</f>
        <v>410.18210379903326</v>
      </c>
      <c r="AU33" s="197" t="s">
        <v>358</v>
      </c>
      <c r="AV33" s="636"/>
      <c r="AW33" s="491"/>
    </row>
    <row r="34" spans="1:53" ht="15.95" customHeight="1" thickBot="1">
      <c r="B34" s="526"/>
      <c r="C34" s="266"/>
      <c r="D34" s="266"/>
      <c r="E34" s="266"/>
      <c r="F34" s="144" t="s">
        <v>387</v>
      </c>
      <c r="G34" s="266"/>
      <c r="H34" s="266"/>
      <c r="I34" s="266"/>
      <c r="J34" s="266"/>
      <c r="K34" s="266"/>
      <c r="L34" s="266" t="s">
        <v>388</v>
      </c>
      <c r="M34" s="266">
        <f ca="1">P33/F29</f>
        <v>1.0331702425715639</v>
      </c>
      <c r="N34" s="266" t="s">
        <v>389</v>
      </c>
      <c r="O34" s="689">
        <f ca="1">P33/P34</f>
        <v>1.0274453704320383</v>
      </c>
      <c r="P34" s="688">
        <f ca="1">AT33</f>
        <v>410.18210379903326</v>
      </c>
      <c r="Q34" s="266" t="s">
        <v>373</v>
      </c>
      <c r="R34" s="527"/>
      <c r="S34" s="230"/>
      <c r="T34" s="929">
        <v>-1</v>
      </c>
      <c r="U34" s="682">
        <v>0</v>
      </c>
      <c r="V34" s="683">
        <v>0</v>
      </c>
      <c r="W34" s="752"/>
      <c r="X34" s="890">
        <v>-0.5</v>
      </c>
      <c r="Y34" s="890">
        <v>-1</v>
      </c>
      <c r="Z34" s="930">
        <v>0.2</v>
      </c>
      <c r="AD34" s="526"/>
      <c r="AE34" s="266"/>
      <c r="AF34" s="536" t="s">
        <v>10</v>
      </c>
      <c r="AG34" s="663">
        <f ca="1">MAX(AG20:AG32)</f>
        <v>149.31718054408509</v>
      </c>
      <c r="AH34" s="663">
        <f ca="1">MAX(AH21:AH32)</f>
        <v>184.64799417835215</v>
      </c>
      <c r="AI34" s="663">
        <f ca="1">MAX(AI22:AI32)</f>
        <v>211.00525060255029</v>
      </c>
      <c r="AJ34" s="663">
        <f ca="1">MAX(AJ23:AJ32)</f>
        <v>244.26860399284323</v>
      </c>
      <c r="AK34" s="663">
        <f ca="1">MAX(AK23:AK32)</f>
        <v>289.33879541689078</v>
      </c>
      <c r="AL34" s="663">
        <f ca="1">MAX(AL23:AL32)</f>
        <v>310.54305957276745</v>
      </c>
      <c r="AM34" s="663">
        <f ca="1">MAX(AM23:AM32)</f>
        <v>350.41819377715376</v>
      </c>
      <c r="AN34" s="663">
        <f ca="1">MAX(AN23:AN32)</f>
        <v>352.35877343194727</v>
      </c>
      <c r="AO34" s="663">
        <f ca="1">MAX(AO28:AO32)</f>
        <v>410.18210379903326</v>
      </c>
      <c r="AP34" s="663">
        <f ca="1">MAX(AP29:AP32)</f>
        <v>173.42976958618516</v>
      </c>
      <c r="AQ34" s="663">
        <f ca="1">MAX(AQ30:AQ32)</f>
        <v>173.48073793503315</v>
      </c>
      <c r="AR34" s="663">
        <f ca="1">MAX(AR31:AR32)</f>
        <v>171.07743616624529</v>
      </c>
      <c r="AS34" s="663">
        <f ca="1">MAX(AS20:AS32)</f>
        <v>163.36414786926125</v>
      </c>
      <c r="AT34" s="663">
        <f ca="1">MAX(AT20:AT32)</f>
        <v>410.18210379903326</v>
      </c>
      <c r="AU34" s="621" t="s">
        <v>365</v>
      </c>
      <c r="AV34" s="266"/>
      <c r="AW34" s="601"/>
    </row>
    <row r="35" spans="1:53" ht="15.95" customHeight="1">
      <c r="B35" s="757" t="s">
        <v>414</v>
      </c>
      <c r="C35" s="475"/>
      <c r="D35" s="475"/>
      <c r="E35" s="475"/>
      <c r="F35" s="475"/>
      <c r="G35" s="475"/>
      <c r="H35" s="475"/>
      <c r="I35" s="475"/>
      <c r="J35" s="475"/>
      <c r="K35" s="475"/>
      <c r="L35" s="475"/>
      <c r="M35" s="475"/>
      <c r="N35" s="475"/>
      <c r="O35" s="475"/>
      <c r="P35" s="475"/>
      <c r="Q35" s="475"/>
      <c r="R35" s="496"/>
      <c r="S35" s="512"/>
      <c r="T35" s="929">
        <v>0</v>
      </c>
      <c r="U35" s="682">
        <v>0</v>
      </c>
      <c r="V35" s="683">
        <v>1</v>
      </c>
      <c r="W35" s="752"/>
      <c r="X35" s="890">
        <v>0</v>
      </c>
      <c r="Y35" s="890">
        <v>0.6</v>
      </c>
      <c r="Z35" s="930">
        <v>0.2</v>
      </c>
      <c r="AD35" s="528"/>
      <c r="AE35" s="475"/>
      <c r="AF35" s="475"/>
      <c r="AG35" s="475"/>
      <c r="AH35" s="475"/>
      <c r="AI35" s="475"/>
      <c r="AJ35" s="475"/>
      <c r="AK35" s="475"/>
      <c r="AL35" s="475"/>
      <c r="AM35" s="475"/>
      <c r="AN35" s="475"/>
      <c r="AO35" s="475"/>
      <c r="AP35" s="475"/>
      <c r="AQ35" s="475"/>
      <c r="AR35" s="475"/>
      <c r="AS35" s="475"/>
      <c r="AT35" s="496"/>
      <c r="AU35" s="230"/>
      <c r="AV35" s="230"/>
      <c r="AW35" s="241"/>
    </row>
    <row r="36" spans="1:53" ht="15.95" customHeight="1">
      <c r="B36" s="478"/>
      <c r="C36" s="196"/>
      <c r="D36" s="196"/>
      <c r="E36" s="196"/>
      <c r="F36" s="196"/>
      <c r="G36" s="196"/>
      <c r="H36" s="196"/>
      <c r="I36" s="196"/>
      <c r="J36" s="196"/>
      <c r="K36" s="242" t="s">
        <v>382</v>
      </c>
      <c r="L36" s="629" t="s">
        <v>193</v>
      </c>
      <c r="M36" s="633">
        <f ca="1">INT(R37-1)*G16+E16</f>
        <v>67.5</v>
      </c>
      <c r="N36" s="630" t="s">
        <v>194</v>
      </c>
      <c r="O36" s="633">
        <f ca="1">INT(R38-1)*G17+E17</f>
        <v>22.5</v>
      </c>
      <c r="P36" s="198"/>
      <c r="Q36" s="196"/>
      <c r="R36" s="491"/>
      <c r="S36" s="230"/>
      <c r="T36" s="929">
        <v>1</v>
      </c>
      <c r="U36" s="682">
        <v>0</v>
      </c>
      <c r="V36" s="683">
        <v>0.5</v>
      </c>
      <c r="W36" s="752"/>
      <c r="X36" s="890">
        <v>0.6</v>
      </c>
      <c r="Y36" s="890">
        <v>0</v>
      </c>
      <c r="Z36" s="930">
        <v>0.3</v>
      </c>
      <c r="AD36" s="478"/>
      <c r="AE36" s="196"/>
      <c r="AF36" s="196"/>
      <c r="AG36" s="196"/>
      <c r="AH36" s="196"/>
      <c r="AI36" s="196"/>
      <c r="AJ36" s="196"/>
      <c r="AK36" s="196"/>
      <c r="AL36" s="230"/>
      <c r="AM36" s="242" t="s">
        <v>382</v>
      </c>
      <c r="AN36" s="629" t="s">
        <v>193</v>
      </c>
      <c r="AO36" s="633">
        <f ca="1">INT(AT37-1)*G16+E16</f>
        <v>37.5</v>
      </c>
      <c r="AP36" s="630" t="s">
        <v>194</v>
      </c>
      <c r="AQ36" s="633">
        <f ca="1">INT(AT38-1)*G17+E17</f>
        <v>37.5</v>
      </c>
      <c r="AR36" s="198"/>
      <c r="AS36" s="196"/>
      <c r="AT36" s="491"/>
      <c r="AU36" s="99"/>
      <c r="AV36" s="99"/>
      <c r="AW36" s="307"/>
    </row>
    <row r="37" spans="1:53" ht="15.95" customHeight="1">
      <c r="B37" s="478"/>
      <c r="C37" s="196"/>
      <c r="D37" s="196"/>
      <c r="E37" s="196"/>
      <c r="F37" s="196"/>
      <c r="G37" s="196"/>
      <c r="H37" s="196"/>
      <c r="I37" s="230"/>
      <c r="J37" s="230"/>
      <c r="K37" s="242" t="s">
        <v>383</v>
      </c>
      <c r="L37" s="631" t="s">
        <v>384</v>
      </c>
      <c r="M37" s="687">
        <f ca="1">(M36+O36)/2</f>
        <v>45</v>
      </c>
      <c r="N37" s="632" t="s">
        <v>385</v>
      </c>
      <c r="O37" s="687">
        <f ca="1">(M36-O36)/2</f>
        <v>22.5</v>
      </c>
      <c r="P37" s="196"/>
      <c r="Q37" s="196" t="s">
        <v>6</v>
      </c>
      <c r="R37" s="491">
        <f ca="1">MATCH(P53,P40:P52,0)</f>
        <v>10</v>
      </c>
      <c r="S37" s="230"/>
      <c r="T37" s="929">
        <v>-1</v>
      </c>
      <c r="U37" s="682">
        <v>0</v>
      </c>
      <c r="V37" s="683">
        <v>0.5</v>
      </c>
      <c r="W37" s="752"/>
      <c r="X37" s="890">
        <v>0</v>
      </c>
      <c r="Y37" s="890">
        <v>0.7</v>
      </c>
      <c r="Z37" s="930">
        <v>0</v>
      </c>
      <c r="AD37" s="666" t="s">
        <v>409</v>
      </c>
      <c r="AE37" s="636"/>
      <c r="AF37" s="636"/>
      <c r="AH37" s="196"/>
      <c r="AI37" s="196"/>
      <c r="AJ37" s="196"/>
      <c r="AK37" s="230"/>
      <c r="AL37" s="230"/>
      <c r="AM37" s="242" t="s">
        <v>383</v>
      </c>
      <c r="AN37" s="631" t="s">
        <v>384</v>
      </c>
      <c r="AO37" s="687">
        <f ca="1">(AO36+AQ36)/2</f>
        <v>37.5</v>
      </c>
      <c r="AP37" s="632" t="s">
        <v>385</v>
      </c>
      <c r="AQ37" s="687">
        <f ca="1">(AO36-AQ36)/2</f>
        <v>0</v>
      </c>
      <c r="AR37" s="196"/>
      <c r="AS37" s="196" t="s">
        <v>6</v>
      </c>
      <c r="AT37" s="491">
        <f ca="1">MATCH(AR53,AR40:AR52,0)</f>
        <v>6</v>
      </c>
      <c r="AU37" s="99"/>
      <c r="AV37" s="99"/>
      <c r="AW37" s="292"/>
    </row>
    <row r="38" spans="1:53" ht="15.95" customHeight="1">
      <c r="A38" s="408" t="s">
        <v>416</v>
      </c>
      <c r="B38" s="672" t="s">
        <v>402</v>
      </c>
      <c r="C38" s="495" t="s">
        <v>362</v>
      </c>
      <c r="D38" s="322">
        <v>2</v>
      </c>
      <c r="E38" s="322">
        <v>3</v>
      </c>
      <c r="F38" s="322">
        <v>4</v>
      </c>
      <c r="G38" s="322">
        <v>5</v>
      </c>
      <c r="H38" s="322">
        <v>6</v>
      </c>
      <c r="I38" s="242">
        <v>7</v>
      </c>
      <c r="J38" s="242">
        <v>8</v>
      </c>
      <c r="K38" s="242">
        <v>9</v>
      </c>
      <c r="L38" s="322">
        <v>10</v>
      </c>
      <c r="M38" s="322">
        <v>11</v>
      </c>
      <c r="N38" s="322">
        <v>12</v>
      </c>
      <c r="O38" s="322">
        <v>13</v>
      </c>
      <c r="P38" s="196"/>
      <c r="Q38" s="196" t="s">
        <v>8</v>
      </c>
      <c r="R38" s="491">
        <f ca="1">INDEX(R40:R52,R37)</f>
        <v>4</v>
      </c>
      <c r="S38" s="230"/>
      <c r="T38" s="929">
        <v>0</v>
      </c>
      <c r="U38" s="682">
        <v>0.8</v>
      </c>
      <c r="V38" s="683">
        <v>0.5</v>
      </c>
      <c r="W38" s="752"/>
      <c r="X38" s="891">
        <v>0.2</v>
      </c>
      <c r="Y38" s="892">
        <v>0</v>
      </c>
      <c r="Z38" s="931">
        <v>0.6</v>
      </c>
      <c r="AD38" s="478"/>
      <c r="AE38" s="495" t="s">
        <v>361</v>
      </c>
      <c r="AF38" s="322">
        <v>2</v>
      </c>
      <c r="AG38" s="322">
        <v>3</v>
      </c>
      <c r="AH38" s="322">
        <v>4</v>
      </c>
      <c r="AI38" s="322">
        <v>5</v>
      </c>
      <c r="AJ38" s="322">
        <v>6</v>
      </c>
      <c r="AK38" s="242">
        <v>7</v>
      </c>
      <c r="AL38" s="242">
        <v>8</v>
      </c>
      <c r="AM38" s="242">
        <v>9</v>
      </c>
      <c r="AN38" s="322">
        <v>10</v>
      </c>
      <c r="AO38" s="322">
        <v>11</v>
      </c>
      <c r="AP38" s="322">
        <v>12</v>
      </c>
      <c r="AQ38" s="322">
        <v>13</v>
      </c>
      <c r="AR38" s="196"/>
      <c r="AS38" s="196" t="s">
        <v>8</v>
      </c>
      <c r="AT38" s="491">
        <f ca="1">INDEX(AT40:AT52,AT37)</f>
        <v>6</v>
      </c>
      <c r="AU38" s="669"/>
      <c r="AV38" s="123"/>
      <c r="AW38" s="292"/>
    </row>
    <row r="39" spans="1:53" ht="15.95" customHeight="1" thickBot="1">
      <c r="A39" s="497" t="s">
        <v>191</v>
      </c>
      <c r="B39" s="498" t="s">
        <v>363</v>
      </c>
      <c r="C39" s="499">
        <f t="shared" ref="C39:O39" si="5">C19</f>
        <v>0</v>
      </c>
      <c r="D39" s="499">
        <f t="shared" si="5"/>
        <v>7.5</v>
      </c>
      <c r="E39" s="499">
        <f t="shared" si="5"/>
        <v>15</v>
      </c>
      <c r="F39" s="499">
        <f t="shared" si="5"/>
        <v>22.5</v>
      </c>
      <c r="G39" s="499">
        <f t="shared" si="5"/>
        <v>30</v>
      </c>
      <c r="H39" s="499">
        <f t="shared" si="5"/>
        <v>37.5</v>
      </c>
      <c r="I39" s="499">
        <f t="shared" si="5"/>
        <v>45</v>
      </c>
      <c r="J39" s="499">
        <f t="shared" si="5"/>
        <v>52.5</v>
      </c>
      <c r="K39" s="499">
        <f t="shared" si="5"/>
        <v>60</v>
      </c>
      <c r="L39" s="499">
        <f t="shared" si="5"/>
        <v>67.5</v>
      </c>
      <c r="M39" s="499">
        <f t="shared" si="5"/>
        <v>75</v>
      </c>
      <c r="N39" s="499">
        <f t="shared" si="5"/>
        <v>82.5</v>
      </c>
      <c r="O39" s="499">
        <f t="shared" si="5"/>
        <v>90</v>
      </c>
      <c r="P39" s="433" t="s">
        <v>10</v>
      </c>
      <c r="Q39" s="433"/>
      <c r="R39" s="500" t="s">
        <v>11</v>
      </c>
      <c r="S39" s="230"/>
      <c r="T39" s="932">
        <v>0</v>
      </c>
      <c r="U39" s="685">
        <v>-0.6</v>
      </c>
      <c r="V39" s="686">
        <v>0.5</v>
      </c>
      <c r="W39" s="752"/>
      <c r="X39" s="684">
        <v>0.3</v>
      </c>
      <c r="Y39" s="685">
        <v>-0.4</v>
      </c>
      <c r="Z39" s="933">
        <v>0.2</v>
      </c>
      <c r="AC39" s="497" t="s">
        <v>191</v>
      </c>
      <c r="AD39" s="498" t="s">
        <v>363</v>
      </c>
      <c r="AE39" s="499">
        <f>C39</f>
        <v>0</v>
      </c>
      <c r="AF39" s="499">
        <f t="shared" ref="AF39:AQ39" si="6">D39</f>
        <v>7.5</v>
      </c>
      <c r="AG39" s="499">
        <f t="shared" si="6"/>
        <v>15</v>
      </c>
      <c r="AH39" s="499">
        <f t="shared" si="6"/>
        <v>22.5</v>
      </c>
      <c r="AI39" s="499">
        <f t="shared" si="6"/>
        <v>30</v>
      </c>
      <c r="AJ39" s="499">
        <f t="shared" si="6"/>
        <v>37.5</v>
      </c>
      <c r="AK39" s="499">
        <f t="shared" si="6"/>
        <v>45</v>
      </c>
      <c r="AL39" s="499">
        <f t="shared" si="6"/>
        <v>52.5</v>
      </c>
      <c r="AM39" s="499">
        <f t="shared" si="6"/>
        <v>60</v>
      </c>
      <c r="AN39" s="499">
        <f t="shared" si="6"/>
        <v>67.5</v>
      </c>
      <c r="AO39" s="499">
        <f t="shared" si="6"/>
        <v>75</v>
      </c>
      <c r="AP39" s="499">
        <f t="shared" si="6"/>
        <v>82.5</v>
      </c>
      <c r="AQ39" s="499">
        <f t="shared" si="6"/>
        <v>90</v>
      </c>
      <c r="AR39" s="433" t="s">
        <v>10</v>
      </c>
      <c r="AS39" s="433"/>
      <c r="AT39" s="500" t="s">
        <v>11</v>
      </c>
      <c r="AU39" s="670"/>
      <c r="AV39" s="123"/>
      <c r="AW39" s="292"/>
      <c r="AX39" s="71"/>
      <c r="AY39" s="619"/>
      <c r="AZ39" s="619"/>
      <c r="BA39" s="619"/>
    </row>
    <row r="40" spans="1:53" ht="16.5" thickBot="1">
      <c r="A40" s="323">
        <v>1</v>
      </c>
      <c r="B40" s="501">
        <f t="shared" ref="B40:B52" si="7">B20</f>
        <v>0</v>
      </c>
      <c r="C40" s="648">
        <f ca="1">Sheet2!C38</f>
        <v>30.84725855568864</v>
      </c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50"/>
      <c r="P40" s="486">
        <f ca="1">MAX(C40:O40)</f>
        <v>30.84725855568864</v>
      </c>
      <c r="Q40" s="502"/>
      <c r="R40" s="491">
        <f t="shared" ref="R40:R52" ca="1" si="8">MATCH(P40,C40:O40,0)</f>
        <v>1</v>
      </c>
      <c r="S40" s="230"/>
      <c r="T40" s="762"/>
      <c r="U40" s="753"/>
      <c r="V40" s="196"/>
      <c r="W40" s="540"/>
      <c r="X40" s="945"/>
      <c r="Y40" s="196"/>
      <c r="Z40" s="763"/>
      <c r="AC40" s="324">
        <v>1</v>
      </c>
      <c r="AD40" s="501">
        <f>B40</f>
        <v>0</v>
      </c>
      <c r="AE40" s="515">
        <f ca="1">Sheet2!AK123</f>
        <v>0.58293924117206308</v>
      </c>
      <c r="AF40" s="533"/>
      <c r="AG40" s="533"/>
      <c r="AH40" s="533"/>
      <c r="AI40" s="533"/>
      <c r="AJ40" s="533"/>
      <c r="AK40" s="533"/>
      <c r="AL40" s="533"/>
      <c r="AM40" s="533"/>
      <c r="AN40" s="533"/>
      <c r="AO40" s="533"/>
      <c r="AP40" s="533"/>
      <c r="AQ40" s="534"/>
      <c r="AR40" s="458">
        <f ca="1">MAX(AE40:AQ40)</f>
        <v>0.58293924117206308</v>
      </c>
      <c r="AS40" s="502"/>
      <c r="AT40" s="491">
        <f t="shared" ref="AT40:AT52" ca="1" si="9">MATCH(AR40,AE40:AQ40,0)</f>
        <v>1</v>
      </c>
      <c r="AU40" s="502"/>
      <c r="AV40" s="502"/>
      <c r="AW40" s="292"/>
      <c r="AY40" s="620"/>
      <c r="AZ40" s="620"/>
      <c r="BA40" s="620"/>
    </row>
    <row r="41" spans="1:53">
      <c r="A41" s="323">
        <v>2</v>
      </c>
      <c r="B41" s="501">
        <f t="shared" si="7"/>
        <v>7.5</v>
      </c>
      <c r="C41" s="651">
        <f ca="1">Sheet2!C39</f>
        <v>31.866537109346449</v>
      </c>
      <c r="D41" s="296">
        <f ca="1">Sheet2!D39</f>
        <v>31.929915306298955</v>
      </c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652"/>
      <c r="P41" s="486">
        <f t="shared" ref="P41:P51" ca="1" si="10">MAX(C41:O41)</f>
        <v>31.929915306298955</v>
      </c>
      <c r="Q41" s="230"/>
      <c r="R41" s="491">
        <f t="shared" ca="1" si="8"/>
        <v>2</v>
      </c>
      <c r="S41" s="229"/>
      <c r="T41" s="934"/>
      <c r="U41" s="674" t="s">
        <v>379</v>
      </c>
      <c r="V41" s="675"/>
      <c r="W41" s="752"/>
      <c r="X41" s="673"/>
      <c r="Y41" s="674" t="s">
        <v>429</v>
      </c>
      <c r="Z41" s="935"/>
      <c r="AC41" s="324">
        <v>2</v>
      </c>
      <c r="AD41" s="501">
        <f t="shared" ref="AD41:AD52" si="11">B41</f>
        <v>7.5</v>
      </c>
      <c r="AE41" s="518">
        <f ca="1">Sheet2!AK124</f>
        <v>0.75332583009979437</v>
      </c>
      <c r="AF41" s="444">
        <f ca="1">Sheet2!AL124</f>
        <v>0.77332613246336057</v>
      </c>
      <c r="AG41" s="444"/>
      <c r="AH41" s="444"/>
      <c r="AI41" s="444"/>
      <c r="AJ41" s="444"/>
      <c r="AK41" s="444"/>
      <c r="AL41" s="444"/>
      <c r="AM41" s="444"/>
      <c r="AN41" s="444"/>
      <c r="AO41" s="444"/>
      <c r="AP41" s="444"/>
      <c r="AQ41" s="535"/>
      <c r="AR41" s="458">
        <f t="shared" ref="AR41:AR51" ca="1" si="12">MAX(AE41:AQ41)</f>
        <v>0.77332613246336057</v>
      </c>
      <c r="AS41" s="230"/>
      <c r="AT41" s="491">
        <f t="shared" ca="1" si="9"/>
        <v>2</v>
      </c>
      <c r="AU41" s="502"/>
      <c r="AV41" s="502"/>
      <c r="AW41" s="292"/>
    </row>
    <row r="42" spans="1:53">
      <c r="A42" s="323">
        <v>3</v>
      </c>
      <c r="B42" s="501">
        <f t="shared" si="7"/>
        <v>15</v>
      </c>
      <c r="C42" s="651">
        <f ca="1">Sheet2!C40</f>
        <v>32.722648538202463</v>
      </c>
      <c r="D42" s="296">
        <f ca="1">Sheet2!D40</f>
        <v>32.586795178071412</v>
      </c>
      <c r="E42" s="296">
        <f ca="1">Sheet2!E40</f>
        <v>32.642914979162974</v>
      </c>
      <c r="F42" s="296"/>
      <c r="G42" s="296"/>
      <c r="H42" s="296"/>
      <c r="I42" s="296"/>
      <c r="J42" s="296"/>
      <c r="K42" s="296"/>
      <c r="L42" s="296"/>
      <c r="M42" s="296"/>
      <c r="N42" s="296"/>
      <c r="O42" s="652"/>
      <c r="P42" s="486">
        <f t="shared" ca="1" si="10"/>
        <v>32.722648538202463</v>
      </c>
      <c r="Q42" s="230"/>
      <c r="R42" s="491">
        <f t="shared" ca="1" si="8"/>
        <v>1</v>
      </c>
      <c r="S42" s="512"/>
      <c r="T42" s="936">
        <v>1</v>
      </c>
      <c r="U42" s="676">
        <v>0</v>
      </c>
      <c r="V42" s="677">
        <v>0</v>
      </c>
      <c r="W42" s="752"/>
      <c r="X42" s="890">
        <v>-1</v>
      </c>
      <c r="Y42" s="890">
        <v>0</v>
      </c>
      <c r="Z42" s="930">
        <v>0</v>
      </c>
      <c r="AC42" s="324">
        <v>3</v>
      </c>
      <c r="AD42" s="501">
        <f t="shared" si="11"/>
        <v>15</v>
      </c>
      <c r="AE42" s="518">
        <f ca="1">Sheet2!AK125</f>
        <v>0.79903322475150884</v>
      </c>
      <c r="AF42" s="444">
        <f ca="1">Sheet2!AL125</f>
        <v>0.81961976429336525</v>
      </c>
      <c r="AG42" s="444">
        <f ca="1">Sheet2!AM125</f>
        <v>0.86772604167315015</v>
      </c>
      <c r="AH42" s="444"/>
      <c r="AI42" s="444"/>
      <c r="AJ42" s="444"/>
      <c r="AK42" s="444"/>
      <c r="AL42" s="444"/>
      <c r="AM42" s="444"/>
      <c r="AN42" s="444"/>
      <c r="AO42" s="444"/>
      <c r="AP42" s="444"/>
      <c r="AQ42" s="535"/>
      <c r="AR42" s="458">
        <f t="shared" ca="1" si="12"/>
        <v>0.86772604167315015</v>
      </c>
      <c r="AS42" s="230"/>
      <c r="AT42" s="491">
        <f t="shared" ca="1" si="9"/>
        <v>3</v>
      </c>
      <c r="AU42" s="230"/>
      <c r="AV42" s="230"/>
      <c r="AW42" s="292"/>
      <c r="AX42" s="196"/>
    </row>
    <row r="43" spans="1:53">
      <c r="A43" s="323">
        <v>4</v>
      </c>
      <c r="B43" s="501">
        <f t="shared" si="7"/>
        <v>22.5</v>
      </c>
      <c r="C43" s="651">
        <f ca="1">Sheet2!C41</f>
        <v>35.737623205934561</v>
      </c>
      <c r="D43" s="296">
        <f ca="1">Sheet2!D41</f>
        <v>35.275228780204017</v>
      </c>
      <c r="E43" s="296">
        <f ca="1">Sheet2!E41</f>
        <v>34.336693646462329</v>
      </c>
      <c r="F43" s="296">
        <f ca="1">Sheet2!F41</f>
        <v>34.349779629281215</v>
      </c>
      <c r="G43" s="296"/>
      <c r="H43" s="296"/>
      <c r="I43" s="296"/>
      <c r="J43" s="296"/>
      <c r="K43" s="296"/>
      <c r="L43" s="296"/>
      <c r="M43" s="296"/>
      <c r="N43" s="296"/>
      <c r="O43" s="652"/>
      <c r="P43" s="486">
        <f t="shared" ca="1" si="10"/>
        <v>35.737623205934561</v>
      </c>
      <c r="Q43" s="502"/>
      <c r="R43" s="491">
        <f t="shared" ca="1" si="8"/>
        <v>1</v>
      </c>
      <c r="S43" s="229"/>
      <c r="T43" s="937">
        <v>-1</v>
      </c>
      <c r="U43" s="678">
        <v>0</v>
      </c>
      <c r="V43" s="677">
        <v>0</v>
      </c>
      <c r="W43" s="752"/>
      <c r="X43" s="890">
        <v>-1</v>
      </c>
      <c r="Y43" s="890">
        <v>0.2</v>
      </c>
      <c r="Z43" s="930">
        <v>0</v>
      </c>
      <c r="AC43" s="324">
        <v>4</v>
      </c>
      <c r="AD43" s="501">
        <f t="shared" si="11"/>
        <v>22.5</v>
      </c>
      <c r="AE43" s="518">
        <f ca="1">Sheet2!AK126</f>
        <v>0.83512263560238886</v>
      </c>
      <c r="AF43" s="444">
        <f ca="1">Sheet2!AL126</f>
        <v>0.85628453676722271</v>
      </c>
      <c r="AG43" s="444">
        <f ca="1">Sheet2!AM126</f>
        <v>0.90731392193362892</v>
      </c>
      <c r="AH43" s="444">
        <f ca="1">Sheet2!AN126</f>
        <v>0.95450304381669349</v>
      </c>
      <c r="AI43" s="444"/>
      <c r="AJ43" s="444"/>
      <c r="AK43" s="444"/>
      <c r="AL43" s="444"/>
      <c r="AM43" s="444"/>
      <c r="AN43" s="444"/>
      <c r="AO43" s="444"/>
      <c r="AP43" s="444"/>
      <c r="AQ43" s="535"/>
      <c r="AR43" s="458">
        <f t="shared" ca="1" si="12"/>
        <v>0.95450304381669349</v>
      </c>
      <c r="AS43" s="502"/>
      <c r="AT43" s="491">
        <f t="shared" ca="1" si="9"/>
        <v>4</v>
      </c>
      <c r="AU43" s="241"/>
      <c r="AV43" s="502"/>
      <c r="AW43" s="292"/>
      <c r="AX43" s="196"/>
    </row>
    <row r="44" spans="1:53">
      <c r="A44" s="323">
        <v>5</v>
      </c>
      <c r="B44" s="501">
        <f t="shared" si="7"/>
        <v>30</v>
      </c>
      <c r="C44" s="651">
        <f ca="1">Sheet2!C42</f>
        <v>43.318432048588932</v>
      </c>
      <c r="D44" s="296">
        <f ca="1">Sheet2!D42</f>
        <v>42.430250266530408</v>
      </c>
      <c r="E44" s="296">
        <f ca="1">Sheet2!E42</f>
        <v>40.173970472627907</v>
      </c>
      <c r="F44" s="296">
        <f ca="1">Sheet2!F42</f>
        <v>37.889130679835084</v>
      </c>
      <c r="G44" s="296">
        <f ca="1">Sheet2!G42</f>
        <v>38.133672224114335</v>
      </c>
      <c r="H44" s="296"/>
      <c r="I44" s="296"/>
      <c r="J44" s="296"/>
      <c r="K44" s="296"/>
      <c r="L44" s="296"/>
      <c r="M44" s="296"/>
      <c r="N44" s="296"/>
      <c r="O44" s="652"/>
      <c r="P44" s="486">
        <f t="shared" ca="1" si="10"/>
        <v>43.318432048588932</v>
      </c>
      <c r="Q44" s="502"/>
      <c r="R44" s="491">
        <f t="shared" ca="1" si="8"/>
        <v>1</v>
      </c>
      <c r="S44" s="292"/>
      <c r="T44" s="937">
        <v>1</v>
      </c>
      <c r="U44" s="678">
        <v>1</v>
      </c>
      <c r="V44" s="677">
        <v>0</v>
      </c>
      <c r="W44" s="752"/>
      <c r="X44" s="890">
        <v>-1</v>
      </c>
      <c r="Y44" s="890">
        <v>0.2</v>
      </c>
      <c r="Z44" s="930">
        <v>-0.3</v>
      </c>
      <c r="AC44" s="324">
        <v>5</v>
      </c>
      <c r="AD44" s="501">
        <f t="shared" si="11"/>
        <v>30</v>
      </c>
      <c r="AE44" s="518">
        <f ca="1">Sheet2!AK127</f>
        <v>0.82931268418096349</v>
      </c>
      <c r="AF44" s="444">
        <f ca="1">Sheet2!AL127</f>
        <v>0.85061349633670613</v>
      </c>
      <c r="AG44" s="444">
        <f ca="1">Sheet2!AM127</f>
        <v>0.90460186583995905</v>
      </c>
      <c r="AH44" s="444">
        <f ca="1">Sheet2!AN127</f>
        <v>0.96330072694669155</v>
      </c>
      <c r="AI44" s="444">
        <f ca="1">Sheet2!AO127</f>
        <v>0.99371995766272514</v>
      </c>
      <c r="AJ44" s="444"/>
      <c r="AK44" s="444"/>
      <c r="AL44" s="444"/>
      <c r="AM44" s="444"/>
      <c r="AN44" s="444"/>
      <c r="AO44" s="444"/>
      <c r="AP44" s="444"/>
      <c r="AQ44" s="535"/>
      <c r="AR44" s="458">
        <f t="shared" ca="1" si="12"/>
        <v>0.99371995766272514</v>
      </c>
      <c r="AS44" s="502"/>
      <c r="AT44" s="491">
        <f t="shared" ca="1" si="9"/>
        <v>5</v>
      </c>
      <c r="AU44" s="230"/>
      <c r="AV44" s="230"/>
      <c r="AW44" s="292"/>
      <c r="AX44" s="196"/>
    </row>
    <row r="45" spans="1:53">
      <c r="A45" s="323">
        <v>6</v>
      </c>
      <c r="B45" s="501">
        <f t="shared" si="7"/>
        <v>37.5</v>
      </c>
      <c r="C45" s="651">
        <f ca="1">Sheet2!C43</f>
        <v>58.549410729726034</v>
      </c>
      <c r="D45" s="296">
        <f ca="1">Sheet2!D43</f>
        <v>57.210931157127099</v>
      </c>
      <c r="E45" s="296">
        <f ca="1">Sheet2!E43</f>
        <v>53.526966061020715</v>
      </c>
      <c r="F45" s="296">
        <f ca="1">Sheet2!F43</f>
        <v>48.634105320373351</v>
      </c>
      <c r="G45" s="296">
        <f ca="1">Sheet2!G43</f>
        <v>44.880077867252005</v>
      </c>
      <c r="H45" s="296">
        <f ca="1">Sheet2!H43</f>
        <v>46.322497781108098</v>
      </c>
      <c r="I45" s="296"/>
      <c r="J45" s="296"/>
      <c r="K45" s="296"/>
      <c r="L45" s="296"/>
      <c r="M45" s="296"/>
      <c r="N45" s="296"/>
      <c r="O45" s="652"/>
      <c r="P45" s="486">
        <f t="shared" ca="1" si="10"/>
        <v>58.549410729726034</v>
      </c>
      <c r="Q45" s="230"/>
      <c r="R45" s="491">
        <f t="shared" ca="1" si="8"/>
        <v>1</v>
      </c>
      <c r="S45" s="229"/>
      <c r="T45" s="937">
        <v>-1</v>
      </c>
      <c r="U45" s="678">
        <v>1</v>
      </c>
      <c r="V45" s="677">
        <v>0</v>
      </c>
      <c r="W45" s="752"/>
      <c r="X45" s="890">
        <v>0.2</v>
      </c>
      <c r="Y45" s="890">
        <v>-0.4</v>
      </c>
      <c r="Z45" s="930">
        <v>0</v>
      </c>
      <c r="AC45" s="324">
        <v>6</v>
      </c>
      <c r="AD45" s="501">
        <f t="shared" si="11"/>
        <v>37.5</v>
      </c>
      <c r="AE45" s="518">
        <f ca="1">Sheet2!AK128</f>
        <v>0.77931027942724451</v>
      </c>
      <c r="AF45" s="444">
        <f ca="1">Sheet2!AL128</f>
        <v>0.80012851903135351</v>
      </c>
      <c r="AG45" s="444">
        <f ca="1">Sheet2!AM128</f>
        <v>0.85556258001279206</v>
      </c>
      <c r="AH45" s="444">
        <f ca="1">Sheet2!AN128</f>
        <v>0.92488640114436349</v>
      </c>
      <c r="AI45" s="444">
        <f ca="1">Sheet2!AO128</f>
        <v>0.9799508180518629</v>
      </c>
      <c r="AJ45" s="444">
        <f ca="1">Sheet2!AP128</f>
        <v>1</v>
      </c>
      <c r="AK45" s="444"/>
      <c r="AL45" s="444"/>
      <c r="AM45" s="444"/>
      <c r="AN45" s="444"/>
      <c r="AO45" s="444"/>
      <c r="AP45" s="444"/>
      <c r="AQ45" s="535"/>
      <c r="AR45" s="458">
        <f t="shared" ca="1" si="12"/>
        <v>1</v>
      </c>
      <c r="AS45" s="230"/>
      <c r="AT45" s="491">
        <f t="shared" ca="1" si="9"/>
        <v>6</v>
      </c>
      <c r="AU45" s="502"/>
      <c r="AV45" s="502"/>
      <c r="AW45" s="292"/>
      <c r="AX45" s="196"/>
    </row>
    <row r="46" spans="1:53">
      <c r="A46" s="323">
        <v>7</v>
      </c>
      <c r="B46" s="501">
        <f t="shared" si="7"/>
        <v>45</v>
      </c>
      <c r="C46" s="651">
        <f ca="1">Sheet2!C44</f>
        <v>84.176190323299195</v>
      </c>
      <c r="D46" s="296">
        <f ca="1">Sheet2!D44</f>
        <v>82.49449323867475</v>
      </c>
      <c r="E46" s="296">
        <f ca="1">Sheet2!E44</f>
        <v>77.672928513449847</v>
      </c>
      <c r="F46" s="296">
        <f ca="1">Sheet2!F44</f>
        <v>70.531035398591811</v>
      </c>
      <c r="G46" s="296">
        <f ca="1">Sheet2!G44</f>
        <v>62.955109351979942</v>
      </c>
      <c r="H46" s="296">
        <f ca="1">Sheet2!H44</f>
        <v>58.667479677517889</v>
      </c>
      <c r="I46" s="296">
        <f ca="1">Sheet2!I44</f>
        <v>63.832808992673144</v>
      </c>
      <c r="J46" s="296"/>
      <c r="K46" s="296"/>
      <c r="L46" s="296"/>
      <c r="M46" s="296"/>
      <c r="N46" s="296"/>
      <c r="O46" s="652"/>
      <c r="P46" s="486">
        <f t="shared" ca="1" si="10"/>
        <v>84.176190323299195</v>
      </c>
      <c r="Q46" s="502"/>
      <c r="R46" s="491">
        <f t="shared" ca="1" si="8"/>
        <v>1</v>
      </c>
      <c r="S46" s="229"/>
      <c r="T46" s="937">
        <v>1</v>
      </c>
      <c r="U46" s="678">
        <v>0</v>
      </c>
      <c r="V46" s="677">
        <v>0.5</v>
      </c>
      <c r="W46" s="752"/>
      <c r="X46" s="890">
        <v>0.5</v>
      </c>
      <c r="Y46" s="890">
        <v>0</v>
      </c>
      <c r="Z46" s="930">
        <v>0</v>
      </c>
      <c r="AC46" s="324">
        <v>7</v>
      </c>
      <c r="AD46" s="501">
        <f t="shared" si="11"/>
        <v>45</v>
      </c>
      <c r="AE46" s="518">
        <f ca="1">Sheet2!AK129</f>
        <v>0.70248882360246601</v>
      </c>
      <c r="AF46" s="444">
        <f ca="1">Sheet2!AL129</f>
        <v>0.72232223811614127</v>
      </c>
      <c r="AG46" s="444">
        <f ca="1">Sheet2!AM129</f>
        <v>0.77716694609993098</v>
      </c>
      <c r="AH46" s="444">
        <f ca="1">Sheet2!AN129</f>
        <v>0.85275035013504297</v>
      </c>
      <c r="AI46" s="444">
        <f ca="1">Sheet2!AO129</f>
        <v>0.9274109006838086</v>
      </c>
      <c r="AJ46" s="444">
        <f ca="1">Sheet2!AP129</f>
        <v>0.98024604036973639</v>
      </c>
      <c r="AK46" s="444">
        <f ca="1">Sheet2!AQ129</f>
        <v>0.99899566082428692</v>
      </c>
      <c r="AL46" s="444"/>
      <c r="AM46" s="444"/>
      <c r="AN46" s="444"/>
      <c r="AO46" s="444"/>
      <c r="AP46" s="444"/>
      <c r="AQ46" s="535"/>
      <c r="AR46" s="458">
        <f t="shared" ca="1" si="12"/>
        <v>0.99899566082428692</v>
      </c>
      <c r="AS46" s="502"/>
      <c r="AT46" s="491">
        <f t="shared" ca="1" si="9"/>
        <v>7</v>
      </c>
      <c r="AU46" s="230"/>
      <c r="AV46" s="230"/>
      <c r="AW46" s="292"/>
    </row>
    <row r="47" spans="1:53">
      <c r="A47" s="323">
        <v>8</v>
      </c>
      <c r="B47" s="501">
        <f t="shared" si="7"/>
        <v>52.5</v>
      </c>
      <c r="C47" s="651">
        <f ca="1">Sheet2!C45</f>
        <v>120.7712518579059</v>
      </c>
      <c r="D47" s="296">
        <f ca="1">Sheet2!D45</f>
        <v>118.99967617661019</v>
      </c>
      <c r="E47" s="296">
        <f ca="1">Sheet2!E45</f>
        <v>113.8009504860909</v>
      </c>
      <c r="F47" s="296">
        <f ca="1">Sheet2!F45</f>
        <v>105.65262278173995</v>
      </c>
      <c r="G47" s="296">
        <f ca="1">Sheet2!G45</f>
        <v>95.837916441614183</v>
      </c>
      <c r="H47" s="296">
        <f ca="1">Sheet2!H45</f>
        <v>87.321325924589999</v>
      </c>
      <c r="I47" s="296">
        <f ca="1">Sheet2!I45</f>
        <v>67.930293385607811</v>
      </c>
      <c r="J47" s="296">
        <f ca="1">Sheet2!J45</f>
        <v>53.75471730718052</v>
      </c>
      <c r="K47" s="296"/>
      <c r="L47" s="296"/>
      <c r="M47" s="296"/>
      <c r="N47" s="296"/>
      <c r="O47" s="652"/>
      <c r="P47" s="486">
        <f t="shared" ca="1" si="10"/>
        <v>120.7712518579059</v>
      </c>
      <c r="Q47" s="230"/>
      <c r="R47" s="491">
        <f t="shared" ca="1" si="8"/>
        <v>1</v>
      </c>
      <c r="S47" s="230"/>
      <c r="T47" s="937">
        <v>-1</v>
      </c>
      <c r="U47" s="678">
        <v>0</v>
      </c>
      <c r="V47" s="677">
        <v>0.5</v>
      </c>
      <c r="W47" s="752"/>
      <c r="X47" s="891">
        <v>0.2</v>
      </c>
      <c r="Y47" s="892">
        <v>0</v>
      </c>
      <c r="Z47" s="931">
        <v>0.6</v>
      </c>
      <c r="AC47" s="324">
        <v>8</v>
      </c>
      <c r="AD47" s="501">
        <f t="shared" si="11"/>
        <v>52.5</v>
      </c>
      <c r="AE47" s="518">
        <f ca="1">Sheet2!AK130</f>
        <v>0.61510927853484054</v>
      </c>
      <c r="AF47" s="444">
        <f ca="1">Sheet2!AL130</f>
        <v>0.63362693835736139</v>
      </c>
      <c r="AG47" s="444">
        <f ca="1">Sheet2!AM130</f>
        <v>0.68616518755462796</v>
      </c>
      <c r="AH47" s="444">
        <f ca="1">Sheet2!AN130</f>
        <v>0.76322391390094657</v>
      </c>
      <c r="AI47" s="444">
        <f ca="1">Sheet2!AO130</f>
        <v>0.84924442929627442</v>
      </c>
      <c r="AJ47" s="444">
        <f ca="1">Sheet2!AP130</f>
        <v>0.92651023380900799</v>
      </c>
      <c r="AK47" s="444">
        <f ca="1">Sheet2!AQ130</f>
        <v>0.98024498834262164</v>
      </c>
      <c r="AL47" s="444">
        <f ca="1">Sheet2!AR130</f>
        <v>0.99999956480251295</v>
      </c>
      <c r="AM47" s="444"/>
      <c r="AN47" s="444"/>
      <c r="AO47" s="444"/>
      <c r="AP47" s="444"/>
      <c r="AQ47" s="535"/>
      <c r="AR47" s="458">
        <f t="shared" ca="1" si="12"/>
        <v>0.99999956480251295</v>
      </c>
      <c r="AS47" s="230"/>
      <c r="AT47" s="491">
        <f t="shared" ca="1" si="9"/>
        <v>8</v>
      </c>
      <c r="AU47" s="230"/>
      <c r="AV47" s="230"/>
      <c r="AW47" s="292"/>
    </row>
    <row r="48" spans="1:53" ht="16.5" thickBot="1">
      <c r="A48" s="323">
        <v>9</v>
      </c>
      <c r="B48" s="501">
        <f t="shared" si="7"/>
        <v>60</v>
      </c>
      <c r="C48" s="651">
        <f ca="1">Sheet2!C46</f>
        <v>135.58947148272148</v>
      </c>
      <c r="D48" s="296">
        <f ca="1">Sheet2!D46</f>
        <v>143.48382097682742</v>
      </c>
      <c r="E48" s="296">
        <f ca="1">Sheet2!E46</f>
        <v>158.91776568994064</v>
      </c>
      <c r="F48" s="296">
        <f ca="1">Sheet2!F46</f>
        <v>151.53114512419893</v>
      </c>
      <c r="G48" s="296">
        <f ca="1">Sheet2!G46</f>
        <v>142.153048838432</v>
      </c>
      <c r="H48" s="296">
        <f ca="1">Sheet2!H46</f>
        <v>108.79798081222252</v>
      </c>
      <c r="I48" s="296">
        <f ca="1">Sheet2!I46</f>
        <v>72.613740433335664</v>
      </c>
      <c r="J48" s="296">
        <f ca="1">Sheet2!J46</f>
        <v>52.020130230628297</v>
      </c>
      <c r="K48" s="296">
        <f ca="1">Sheet2!K46</f>
        <v>44.218694207248859</v>
      </c>
      <c r="L48" s="296"/>
      <c r="M48" s="296"/>
      <c r="N48" s="296"/>
      <c r="O48" s="652"/>
      <c r="P48" s="486">
        <f t="shared" ca="1" si="10"/>
        <v>158.91776568994064</v>
      </c>
      <c r="Q48" s="502"/>
      <c r="R48" s="491">
        <f t="shared" ca="1" si="8"/>
        <v>3</v>
      </c>
      <c r="S48" s="230"/>
      <c r="T48" s="938">
        <v>1</v>
      </c>
      <c r="U48" s="679">
        <v>1</v>
      </c>
      <c r="V48" s="680">
        <v>0.5</v>
      </c>
      <c r="W48" s="752"/>
      <c r="X48" s="684">
        <v>0.3</v>
      </c>
      <c r="Y48" s="685">
        <v>-0.6</v>
      </c>
      <c r="Z48" s="933">
        <v>0.2</v>
      </c>
      <c r="AC48" s="324">
        <v>9</v>
      </c>
      <c r="AD48" s="501">
        <f t="shared" si="11"/>
        <v>60</v>
      </c>
      <c r="AE48" s="518">
        <f ca="1">Sheet2!AK131</f>
        <v>0.52829141279265635</v>
      </c>
      <c r="AF48" s="444">
        <f ca="1">Sheet2!AL131</f>
        <v>0.54530457257648213</v>
      </c>
      <c r="AG48" s="444">
        <f ca="1">Sheet2!AM131</f>
        <v>0.59435996404895253</v>
      </c>
      <c r="AH48" s="444">
        <f ca="1">Sheet2!AN131</f>
        <v>0.66909604446007986</v>
      </c>
      <c r="AI48" s="444">
        <f ca="1">Sheet2!AO131</f>
        <v>0.75860617062887292</v>
      </c>
      <c r="AJ48" s="444">
        <f ca="1">Sheet2!AP131</f>
        <v>0.84924257229591393</v>
      </c>
      <c r="AK48" s="444">
        <f ca="1">Sheet2!AQ131</f>
        <v>0.92741007261531316</v>
      </c>
      <c r="AL48" s="444">
        <f ca="1">Sheet2!AR131</f>
        <v>0.97995480081294828</v>
      </c>
      <c r="AM48" s="444">
        <f ca="1">Sheet2!AS131</f>
        <v>0.99373559723310234</v>
      </c>
      <c r="AN48" s="444"/>
      <c r="AO48" s="444"/>
      <c r="AP48" s="444"/>
      <c r="AQ48" s="535"/>
      <c r="AR48" s="458">
        <f t="shared" ca="1" si="12"/>
        <v>0.99373559723310234</v>
      </c>
      <c r="AS48" s="502"/>
      <c r="AT48" s="491">
        <f t="shared" ca="1" si="9"/>
        <v>9</v>
      </c>
      <c r="AU48" s="241"/>
      <c r="AV48" s="230"/>
      <c r="AW48" s="292"/>
    </row>
    <row r="49" spans="1:53" ht="16.5" thickBot="1">
      <c r="A49" s="323">
        <v>10</v>
      </c>
      <c r="B49" s="501">
        <f t="shared" si="7"/>
        <v>67.5</v>
      </c>
      <c r="C49" s="651">
        <f ca="1">Sheet2!C47</f>
        <v>104.47580683698656</v>
      </c>
      <c r="D49" s="296">
        <f ca="1">Sheet2!D47</f>
        <v>112.52158588903551</v>
      </c>
      <c r="E49" s="296">
        <f ca="1">Sheet2!E47</f>
        <v>133.84888130097971</v>
      </c>
      <c r="F49" s="296">
        <f ca="1">Sheet2!F47</f>
        <v>160.56140709321318</v>
      </c>
      <c r="G49" s="296">
        <f ca="1">Sheet2!G47</f>
        <v>158.08277755088642</v>
      </c>
      <c r="H49" s="296">
        <f ca="1">Sheet2!H47</f>
        <v>117.64787557763978</v>
      </c>
      <c r="I49" s="296">
        <f ca="1">Sheet2!I47</f>
        <v>80.649686882258734</v>
      </c>
      <c r="J49" s="296">
        <f ca="1">Sheet2!J47</f>
        <v>56.132812237156564</v>
      </c>
      <c r="K49" s="296">
        <f ca="1">Sheet2!K47</f>
        <v>43.825034550889384</v>
      </c>
      <c r="L49" s="296">
        <f ca="1">Sheet2!L47</f>
        <v>39.653783753039576</v>
      </c>
      <c r="M49" s="296"/>
      <c r="N49" s="296"/>
      <c r="O49" s="652"/>
      <c r="P49" s="486">
        <f t="shared" ca="1" si="10"/>
        <v>160.56140709321318</v>
      </c>
      <c r="Q49" s="196"/>
      <c r="R49" s="491">
        <f t="shared" ca="1" si="8"/>
        <v>4</v>
      </c>
      <c r="S49" s="512"/>
      <c r="T49" s="762"/>
      <c r="U49" s="196"/>
      <c r="V49" s="196"/>
      <c r="W49" s="540"/>
      <c r="X49" s="947"/>
      <c r="Y49" s="44"/>
      <c r="Z49" s="939"/>
      <c r="AC49" s="324">
        <v>10</v>
      </c>
      <c r="AD49" s="501">
        <f t="shared" si="11"/>
        <v>67.5</v>
      </c>
      <c r="AE49" s="518">
        <f ca="1">Sheet2!AK132</f>
        <v>0.45085137420963411</v>
      </c>
      <c r="AF49" s="444">
        <f ca="1">Sheet2!AL132</f>
        <v>0.46635854763176998</v>
      </c>
      <c r="AG49" s="444">
        <f ca="1">Sheet2!AM132</f>
        <v>0.51148264591038717</v>
      </c>
      <c r="AH49" s="444">
        <f ca="1">Sheet2!AN132</f>
        <v>0.5817040537478162</v>
      </c>
      <c r="AI49" s="444">
        <f ca="1">Sheet2!AO132</f>
        <v>0.6690886763270899</v>
      </c>
      <c r="AJ49" s="444">
        <f ca="1">Sheet2!AP132</f>
        <v>0.76321573517910635</v>
      </c>
      <c r="AK49" s="444">
        <f ca="1">Sheet2!AQ132</f>
        <v>0.85274663487057223</v>
      </c>
      <c r="AL49" s="444">
        <f ca="1">Sheet2!AR132</f>
        <v>0.92489395517271433</v>
      </c>
      <c r="AM49" s="444">
        <f ca="1">Sheet2!AS132</f>
        <v>0.96333020092939126</v>
      </c>
      <c r="AN49" s="444">
        <f ca="1">Sheet2!AT132</f>
        <v>0.95455987844517964</v>
      </c>
      <c r="AO49" s="444"/>
      <c r="AP49" s="444"/>
      <c r="AQ49" s="535"/>
      <c r="AR49" s="458">
        <f t="shared" ca="1" si="12"/>
        <v>0.96333020092939126</v>
      </c>
      <c r="AS49" s="196"/>
      <c r="AT49" s="491">
        <f t="shared" ca="1" si="9"/>
        <v>9</v>
      </c>
      <c r="AU49" s="307"/>
      <c r="AV49" s="230"/>
      <c r="AW49" s="292"/>
    </row>
    <row r="50" spans="1:53">
      <c r="A50" s="323">
        <v>11</v>
      </c>
      <c r="B50" s="501">
        <f t="shared" si="7"/>
        <v>75</v>
      </c>
      <c r="C50" s="651">
        <f ca="1">Sheet2!C48</f>
        <v>73.298186972409098</v>
      </c>
      <c r="D50" s="296">
        <f ca="1">Sheet2!D48</f>
        <v>81.577769493956183</v>
      </c>
      <c r="E50" s="296">
        <f ca="1">Sheet2!E48</f>
        <v>103.62653204597831</v>
      </c>
      <c r="F50" s="296">
        <f ca="1">Sheet2!F48</f>
        <v>131.80235851053283</v>
      </c>
      <c r="G50" s="296">
        <f ca="1">Sheet2!G48</f>
        <v>155.38244663179535</v>
      </c>
      <c r="H50" s="296">
        <f ca="1">Sheet2!H48</f>
        <v>123.05335963762717</v>
      </c>
      <c r="I50" s="296">
        <f ca="1">Sheet2!I48</f>
        <v>87.556798705364571</v>
      </c>
      <c r="J50" s="296">
        <f ca="1">Sheet2!J48</f>
        <v>61.295198841337346</v>
      </c>
      <c r="K50" s="296">
        <f ca="1">Sheet2!K48</f>
        <v>46.204630246660166</v>
      </c>
      <c r="L50" s="296">
        <f ca="1">Sheet2!L48</f>
        <v>39.398882557482779</v>
      </c>
      <c r="M50" s="296">
        <f ca="1">Sheet2!M48</f>
        <v>37.096159677343287</v>
      </c>
      <c r="N50" s="296"/>
      <c r="O50" s="652"/>
      <c r="P50" s="486">
        <f t="shared" ca="1" si="10"/>
        <v>155.38244663179535</v>
      </c>
      <c r="Q50" s="196"/>
      <c r="R50" s="491">
        <f t="shared" ca="1" si="8"/>
        <v>5</v>
      </c>
      <c r="S50" s="229"/>
      <c r="T50" s="934"/>
      <c r="U50" s="674" t="s">
        <v>367</v>
      </c>
      <c r="V50" s="675"/>
      <c r="W50" s="752"/>
      <c r="X50" s="673"/>
      <c r="Y50" s="674" t="s">
        <v>430</v>
      </c>
      <c r="Z50" s="935"/>
      <c r="AC50" s="324">
        <v>11</v>
      </c>
      <c r="AD50" s="501">
        <f t="shared" si="11"/>
        <v>75</v>
      </c>
      <c r="AE50" s="518">
        <f ca="1">Sheet2!AK133</f>
        <v>0.39023968526244057</v>
      </c>
      <c r="AF50" s="444">
        <f ca="1">Sheet2!AL133</f>
        <v>0.40447169801739002</v>
      </c>
      <c r="AG50" s="444">
        <f ca="1">Sheet2!AM133</f>
        <v>0.44606921813539141</v>
      </c>
      <c r="AH50" s="444">
        <f ca="1">Sheet2!AN133</f>
        <v>0.51146789106607538</v>
      </c>
      <c r="AI50" s="444">
        <f ca="1">Sheet2!AO133</f>
        <v>0.59433740543113878</v>
      </c>
      <c r="AJ50" s="444">
        <f ca="1">Sheet2!AP133</f>
        <v>0.68614206859029991</v>
      </c>
      <c r="AK50" s="444">
        <f ca="1">Sheet2!AQ133</f>
        <v>0.77715049781507273</v>
      </c>
      <c r="AL50" s="444">
        <f ca="1">Sheet2!AR133</f>
        <v>0.85556246559219851</v>
      </c>
      <c r="AM50" s="444">
        <f ca="1">Sheet2!AS133</f>
        <v>0.90463218775863996</v>
      </c>
      <c r="AN50" s="444">
        <f ca="1">Sheet2!AT133</f>
        <v>0.9073827412856702</v>
      </c>
      <c r="AO50" s="444">
        <f ca="1">Sheet2!AU133</f>
        <v>0.86781602227864074</v>
      </c>
      <c r="AP50" s="444"/>
      <c r="AQ50" s="535"/>
      <c r="AR50" s="458">
        <f t="shared" ca="1" si="12"/>
        <v>0.9073827412856702</v>
      </c>
      <c r="AS50" s="196"/>
      <c r="AT50" s="491">
        <f t="shared" ca="1" si="9"/>
        <v>10</v>
      </c>
      <c r="AU50" s="192"/>
      <c r="AV50" s="230"/>
      <c r="AW50" s="241"/>
    </row>
    <row r="51" spans="1:53" ht="15.95" customHeight="1">
      <c r="A51" s="323">
        <v>12</v>
      </c>
      <c r="B51" s="501">
        <f t="shared" si="7"/>
        <v>82.5</v>
      </c>
      <c r="C51" s="651">
        <f ca="1">Sheet2!C49</f>
        <v>50.10519273901447</v>
      </c>
      <c r="D51" s="296">
        <f ca="1">Sheet2!D49</f>
        <v>58.580803686009546</v>
      </c>
      <c r="E51" s="296">
        <f ca="1">Sheet2!E49</f>
        <v>81.213294171484804</v>
      </c>
      <c r="F51" s="296">
        <f ca="1">Sheet2!F49</f>
        <v>110.44509840301698</v>
      </c>
      <c r="G51" s="296">
        <f ca="1">Sheet2!G49</f>
        <v>135.97765196617186</v>
      </c>
      <c r="H51" s="296">
        <f ca="1">Sheet2!H49</f>
        <v>124.65683980885258</v>
      </c>
      <c r="I51" s="296">
        <f ca="1">Sheet2!I49</f>
        <v>91.491854557295881</v>
      </c>
      <c r="J51" s="296">
        <f ca="1">Sheet2!J49</f>
        <v>64.884848440644632</v>
      </c>
      <c r="K51" s="296">
        <f ca="1">Sheet2!K49</f>
        <v>48.427146108725111</v>
      </c>
      <c r="L51" s="296">
        <f ca="1">Sheet2!L49</f>
        <v>40.101728268836844</v>
      </c>
      <c r="M51" s="296">
        <f ca="1">Sheet2!M49</f>
        <v>36.402029386499805</v>
      </c>
      <c r="N51" s="296">
        <f ca="1">Sheet2!N49</f>
        <v>34.389982173454122</v>
      </c>
      <c r="O51" s="652"/>
      <c r="P51" s="486">
        <f t="shared" ca="1" si="10"/>
        <v>135.97765196617186</v>
      </c>
      <c r="Q51" s="196"/>
      <c r="R51" s="491">
        <f t="shared" ca="1" si="8"/>
        <v>5</v>
      </c>
      <c r="S51" s="229"/>
      <c r="T51" s="937">
        <v>1</v>
      </c>
      <c r="U51" s="678">
        <v>0</v>
      </c>
      <c r="V51" s="677">
        <v>0</v>
      </c>
      <c r="W51" s="752"/>
      <c r="X51" s="890">
        <v>1</v>
      </c>
      <c r="Y51" s="890">
        <v>0</v>
      </c>
      <c r="Z51" s="930">
        <v>0</v>
      </c>
      <c r="AC51" s="324">
        <v>12</v>
      </c>
      <c r="AD51" s="501">
        <f t="shared" si="11"/>
        <v>82.5</v>
      </c>
      <c r="AE51" s="518">
        <f ca="1">Sheet2!AK134</f>
        <v>0.35186433702335829</v>
      </c>
      <c r="AF51" s="444">
        <f ca="1">Sheet2!AL134</f>
        <v>0.36525267238739156</v>
      </c>
      <c r="AG51" s="444">
        <f ca="1">Sheet2!AM134</f>
        <v>0.40445139208831621</v>
      </c>
      <c r="AH51" s="444">
        <f ca="1">Sheet2!AN134</f>
        <v>0.4663225311673177</v>
      </c>
      <c r="AI51" s="444">
        <f ca="1">Sheet2!AO134</f>
        <v>0.54525921002220601</v>
      </c>
      <c r="AJ51" s="444">
        <f ca="1">Sheet2!AP134</f>
        <v>0.63357959811308073</v>
      </c>
      <c r="AK51" s="444">
        <f ca="1">Sheet2!AQ134</f>
        <v>0.72228108933417767</v>
      </c>
      <c r="AL51" s="444">
        <f ca="1">Sheet2!AR134</f>
        <v>0.80010473653584246</v>
      </c>
      <c r="AM51" s="444">
        <f ca="1">Sheet2!AS134</f>
        <v>0.8506229583872108</v>
      </c>
      <c r="AN51" s="444">
        <f ca="1">Sheet2!AT134</f>
        <v>0.8563367072647855</v>
      </c>
      <c r="AO51" s="444">
        <f ca="1">Sheet2!AU134</f>
        <v>0.81969696738073616</v>
      </c>
      <c r="AP51" s="444">
        <f ca="1">Sheet2!AV134</f>
        <v>0.77339278247752508</v>
      </c>
      <c r="AQ51" s="535"/>
      <c r="AR51" s="458">
        <f t="shared" ca="1" si="12"/>
        <v>0.8563367072647855</v>
      </c>
      <c r="AS51" s="196"/>
      <c r="AT51" s="491">
        <f t="shared" ca="1" si="9"/>
        <v>10</v>
      </c>
      <c r="AU51" s="82"/>
      <c r="AV51" s="230"/>
      <c r="AW51" s="241"/>
    </row>
    <row r="52" spans="1:53" s="230" customFormat="1" ht="15.95" customHeight="1">
      <c r="A52" s="539">
        <v>13</v>
      </c>
      <c r="B52" s="501">
        <f t="shared" si="7"/>
        <v>90</v>
      </c>
      <c r="C52" s="653">
        <f ca="1">Sheet2!C50</f>
        <v>41.499913598670467</v>
      </c>
      <c r="D52" s="654">
        <f ca="1">Sheet2!D50</f>
        <v>50.050891466017049</v>
      </c>
      <c r="E52" s="654">
        <f ca="1">Sheet2!E50</f>
        <v>72.90470709945572</v>
      </c>
      <c r="F52" s="654">
        <f ca="1">Sheet2!F50</f>
        <v>102.51953776318211</v>
      </c>
      <c r="G52" s="654">
        <f ca="1">Sheet2!G50</f>
        <v>128.70819370112272</v>
      </c>
      <c r="H52" s="654">
        <f ca="1">Sheet2!H50</f>
        <v>124.66837605321271</v>
      </c>
      <c r="I52" s="654">
        <f ca="1">Sheet2!I50</f>
        <v>92.636649459624792</v>
      </c>
      <c r="J52" s="654">
        <f ca="1">Sheet2!J50</f>
        <v>66.086566332225786</v>
      </c>
      <c r="K52" s="654">
        <f ca="1">Sheet2!K50</f>
        <v>49.243048270828709</v>
      </c>
      <c r="L52" s="654">
        <f ca="1">Sheet2!L50</f>
        <v>40.413931120743406</v>
      </c>
      <c r="M52" s="654">
        <f ca="1">Sheet2!M50</f>
        <v>36.156837864966505</v>
      </c>
      <c r="N52" s="654">
        <f ca="1">Sheet2!N50</f>
        <v>33.422250192813543</v>
      </c>
      <c r="O52" s="655">
        <f ca="1">Sheet2!O50</f>
        <v>31.959346653127767</v>
      </c>
      <c r="P52" s="486">
        <f ca="1">MAX(C52:O52)</f>
        <v>128.70819370112272</v>
      </c>
      <c r="R52" s="491">
        <f t="shared" ca="1" si="8"/>
        <v>5</v>
      </c>
      <c r="S52" s="229"/>
      <c r="T52" s="937">
        <v>-1</v>
      </c>
      <c r="U52" s="678">
        <v>0</v>
      </c>
      <c r="V52" s="677">
        <v>0</v>
      </c>
      <c r="W52" s="752"/>
      <c r="X52" s="890">
        <v>1</v>
      </c>
      <c r="Y52" s="890">
        <v>0</v>
      </c>
      <c r="Z52" s="930">
        <v>0.3</v>
      </c>
      <c r="AC52" s="324">
        <v>13</v>
      </c>
      <c r="AD52" s="501">
        <f t="shared" si="11"/>
        <v>90</v>
      </c>
      <c r="AE52" s="523">
        <f ca="1">Sheet2!AK135</f>
        <v>0.33874676255134401</v>
      </c>
      <c r="AF52" s="524">
        <f ca="1">Sheet2!AL135</f>
        <v>0.3518413206775301</v>
      </c>
      <c r="AG52" s="524">
        <f ca="1">Sheet2!AM135</f>
        <v>0.3901953379870996</v>
      </c>
      <c r="AH52" s="524">
        <f ca="1">Sheet2!AN135</f>
        <v>0.45078940844523907</v>
      </c>
      <c r="AI52" s="524">
        <f ca="1">Sheet2!AO135</f>
        <v>0.52821762304716458</v>
      </c>
      <c r="AJ52" s="524">
        <f ca="1">Sheet2!AP135</f>
        <v>0.61503090626597179</v>
      </c>
      <c r="AK52" s="524">
        <f ca="1">Sheet2!AQ135</f>
        <v>0.70241432593886044</v>
      </c>
      <c r="AL52" s="524">
        <f ca="1">Sheet2!AR135</f>
        <v>0.77925139633493867</v>
      </c>
      <c r="AM52" s="524">
        <f ca="1">Sheet2!AS135</f>
        <v>0.82928610401917013</v>
      </c>
      <c r="AN52" s="524">
        <f ca="1">Sheet2!AT135</f>
        <v>0.83513887592830982</v>
      </c>
      <c r="AO52" s="524">
        <f ca="1">Sheet2!AU135</f>
        <v>0.79907549334771544</v>
      </c>
      <c r="AP52" s="524">
        <f ca="1">Sheet2!AV135</f>
        <v>0.75335876813987468</v>
      </c>
      <c r="AQ52" s="525">
        <f ca="1">Sheet2!AW135</f>
        <v>0.73356471284416958</v>
      </c>
      <c r="AR52" s="458">
        <f ca="1">MAX(AE52:AQ52)</f>
        <v>0.83513887592830982</v>
      </c>
      <c r="AT52" s="491">
        <f t="shared" ca="1" si="9"/>
        <v>10</v>
      </c>
      <c r="AU52" s="502"/>
      <c r="AW52" s="241"/>
    </row>
    <row r="53" spans="1:53" ht="15.95" customHeight="1">
      <c r="B53" s="516" t="s">
        <v>10</v>
      </c>
      <c r="C53" s="486">
        <f t="shared" ref="C53" ca="1" si="13">MAX(C40:C52)</f>
        <v>135.58947148272148</v>
      </c>
      <c r="D53" s="486">
        <f t="shared" ref="D53:P53" ca="1" si="14">MAX(D40:D52)</f>
        <v>143.48382097682742</v>
      </c>
      <c r="E53" s="486">
        <f t="shared" ca="1" si="14"/>
        <v>158.91776568994064</v>
      </c>
      <c r="F53" s="486">
        <f t="shared" ca="1" si="14"/>
        <v>160.56140709321318</v>
      </c>
      <c r="G53" s="486">
        <f t="shared" ca="1" si="14"/>
        <v>158.08277755088642</v>
      </c>
      <c r="H53" s="486">
        <f t="shared" ca="1" si="14"/>
        <v>124.66837605321271</v>
      </c>
      <c r="I53" s="486">
        <f t="shared" ca="1" si="14"/>
        <v>92.636649459624792</v>
      </c>
      <c r="J53" s="486">
        <f t="shared" ca="1" si="14"/>
        <v>66.086566332225786</v>
      </c>
      <c r="K53" s="486">
        <f t="shared" ca="1" si="14"/>
        <v>49.243048270828709</v>
      </c>
      <c r="L53" s="486">
        <f t="shared" ca="1" si="14"/>
        <v>40.413931120743406</v>
      </c>
      <c r="M53" s="486">
        <f t="shared" ca="1" si="14"/>
        <v>37.096159677343287</v>
      </c>
      <c r="N53" s="486">
        <f t="shared" ca="1" si="14"/>
        <v>34.389982173454122</v>
      </c>
      <c r="O53" s="486">
        <f t="shared" ca="1" si="14"/>
        <v>31.959346653127767</v>
      </c>
      <c r="P53" s="486">
        <f t="shared" ca="1" si="14"/>
        <v>160.56140709321318</v>
      </c>
      <c r="Q53" s="197" t="s">
        <v>401</v>
      </c>
      <c r="R53" s="783"/>
      <c r="S53" s="229"/>
      <c r="T53" s="937">
        <v>0</v>
      </c>
      <c r="U53" s="678">
        <v>0</v>
      </c>
      <c r="V53" s="677">
        <v>1</v>
      </c>
      <c r="W53" s="752"/>
      <c r="X53" s="890">
        <v>1</v>
      </c>
      <c r="Y53" s="890">
        <v>-0.2</v>
      </c>
      <c r="Z53" s="930">
        <v>0.3</v>
      </c>
      <c r="AD53" s="516" t="s">
        <v>10</v>
      </c>
      <c r="AE53" s="458">
        <f t="shared" ref="AE53:AR53" ca="1" si="15">MAX(AE40:AE52)</f>
        <v>0.83512263560238886</v>
      </c>
      <c r="AF53" s="458">
        <f t="shared" ca="1" si="15"/>
        <v>0.85628453676722271</v>
      </c>
      <c r="AG53" s="458">
        <f t="shared" ca="1" si="15"/>
        <v>0.90731392193362892</v>
      </c>
      <c r="AH53" s="458">
        <f t="shared" ca="1" si="15"/>
        <v>0.96330072694669155</v>
      </c>
      <c r="AI53" s="458">
        <f t="shared" ca="1" si="15"/>
        <v>0.99371995766272514</v>
      </c>
      <c r="AJ53" s="458">
        <f t="shared" ca="1" si="15"/>
        <v>1</v>
      </c>
      <c r="AK53" s="458">
        <f t="shared" ca="1" si="15"/>
        <v>0.99899566082428692</v>
      </c>
      <c r="AL53" s="458">
        <f t="shared" ca="1" si="15"/>
        <v>0.99999956480251295</v>
      </c>
      <c r="AM53" s="458">
        <f t="shared" ca="1" si="15"/>
        <v>0.99373559723310234</v>
      </c>
      <c r="AN53" s="458">
        <f t="shared" ca="1" si="15"/>
        <v>0.95455987844517964</v>
      </c>
      <c r="AO53" s="458">
        <f t="shared" ca="1" si="15"/>
        <v>0.86781602227864074</v>
      </c>
      <c r="AP53" s="458">
        <f t="shared" ca="1" si="15"/>
        <v>0.77339278247752508</v>
      </c>
      <c r="AQ53" s="458">
        <f t="shared" ca="1" si="15"/>
        <v>0.73356471284416958</v>
      </c>
      <c r="AR53" s="321">
        <f t="shared" ca="1" si="15"/>
        <v>1</v>
      </c>
      <c r="AS53" s="197" t="s">
        <v>359</v>
      </c>
      <c r="AT53" s="637"/>
      <c r="AU53" s="99"/>
      <c r="AV53" s="99"/>
      <c r="AW53" s="307"/>
    </row>
    <row r="54" spans="1:53" ht="15.95" customHeight="1" thickBot="1">
      <c r="B54" s="526"/>
      <c r="C54" s="266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596"/>
      <c r="P54" s="531"/>
      <c r="Q54" s="266"/>
      <c r="R54" s="527"/>
      <c r="S54" s="229"/>
      <c r="T54" s="937">
        <v>1</v>
      </c>
      <c r="U54" s="678">
        <v>0</v>
      </c>
      <c r="V54" s="677">
        <v>0.5</v>
      </c>
      <c r="W54" s="752"/>
      <c r="X54" s="890">
        <v>0.2</v>
      </c>
      <c r="Y54" s="890">
        <v>-0.4</v>
      </c>
      <c r="Z54" s="930">
        <v>0</v>
      </c>
      <c r="AD54" s="52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596"/>
      <c r="AR54" s="531">
        <f>BV50</f>
        <v>0</v>
      </c>
      <c r="AS54" s="266" t="s">
        <v>373</v>
      </c>
      <c r="AT54" s="527"/>
      <c r="AU54" s="99"/>
      <c r="AV54" s="99"/>
      <c r="AW54" s="292"/>
    </row>
    <row r="55" spans="1:53" ht="15.95" customHeight="1">
      <c r="B55" s="528"/>
      <c r="C55" s="475"/>
      <c r="D55" s="475"/>
      <c r="E55" s="475"/>
      <c r="F55" s="475"/>
      <c r="G55" s="475"/>
      <c r="H55" s="475"/>
      <c r="I55" s="475"/>
      <c r="J55" s="475"/>
      <c r="K55" s="475"/>
      <c r="L55" s="475"/>
      <c r="M55" s="475"/>
      <c r="N55" s="475"/>
      <c r="O55" s="475"/>
      <c r="P55" s="475"/>
      <c r="Q55" s="475"/>
      <c r="R55" s="496"/>
      <c r="S55" s="229"/>
      <c r="T55" s="937">
        <v>-1</v>
      </c>
      <c r="U55" s="678">
        <v>0</v>
      </c>
      <c r="V55" s="677">
        <v>0.5</v>
      </c>
      <c r="W55" s="752"/>
      <c r="X55" s="890">
        <v>0.5</v>
      </c>
      <c r="Y55" s="890">
        <v>0</v>
      </c>
      <c r="Z55" s="930">
        <v>0</v>
      </c>
      <c r="AD55" s="528"/>
      <c r="AE55" s="475"/>
      <c r="AF55" s="475"/>
      <c r="AG55" s="475"/>
      <c r="AH55" s="475"/>
      <c r="AI55" s="475"/>
      <c r="AJ55" s="475"/>
      <c r="AK55" s="475"/>
      <c r="AL55" s="475"/>
      <c r="AM55" s="475"/>
      <c r="AN55" s="475"/>
      <c r="AO55" s="475"/>
      <c r="AP55" s="475"/>
      <c r="AQ55" s="475"/>
      <c r="AR55" s="475"/>
      <c r="AS55" s="475"/>
      <c r="AT55" s="496"/>
      <c r="AU55" s="669"/>
      <c r="AV55" s="123"/>
      <c r="AW55" s="292"/>
    </row>
    <row r="56" spans="1:53" ht="15.95" customHeight="1">
      <c r="B56" s="478"/>
      <c r="C56" s="196"/>
      <c r="D56" s="196"/>
      <c r="E56" s="196"/>
      <c r="F56" s="196"/>
      <c r="G56" s="196"/>
      <c r="H56" s="196"/>
      <c r="I56" s="196"/>
      <c r="J56" s="196"/>
      <c r="K56" s="322" t="s">
        <v>382</v>
      </c>
      <c r="L56" s="629" t="s">
        <v>193</v>
      </c>
      <c r="M56" s="633">
        <f ca="1">INT(R57-1)*G16+E16</f>
        <v>82.5</v>
      </c>
      <c r="N56" s="630" t="s">
        <v>194</v>
      </c>
      <c r="O56" s="633">
        <f ca="1">INT(R58-1)*G17+E17</f>
        <v>67.5</v>
      </c>
      <c r="P56" s="198"/>
      <c r="Q56" s="196"/>
      <c r="R56" s="491"/>
      <c r="S56" s="512"/>
      <c r="T56" s="937">
        <v>0</v>
      </c>
      <c r="U56" s="678">
        <v>-0.3</v>
      </c>
      <c r="V56" s="677">
        <v>0.5</v>
      </c>
      <c r="W56" s="752"/>
      <c r="X56" s="891">
        <v>0.2</v>
      </c>
      <c r="Y56" s="892">
        <v>0</v>
      </c>
      <c r="Z56" s="931">
        <v>0.6</v>
      </c>
      <c r="AD56" s="478"/>
      <c r="AE56" s="196"/>
      <c r="AF56" s="196"/>
      <c r="AG56" s="196"/>
      <c r="AH56" s="196"/>
      <c r="AI56" s="196"/>
      <c r="AJ56" s="196"/>
      <c r="AK56" s="196"/>
      <c r="AL56" s="196"/>
      <c r="AM56" s="242" t="s">
        <v>382</v>
      </c>
      <c r="AN56" s="629" t="s">
        <v>193</v>
      </c>
      <c r="AO56" s="633">
        <f ca="1">INT(AT57-1)*G16+F16</f>
        <v>135</v>
      </c>
      <c r="AP56" s="630" t="s">
        <v>194</v>
      </c>
      <c r="AQ56" s="633">
        <f ca="1">INT(AT58-1)*G17+E17</f>
        <v>45</v>
      </c>
      <c r="AR56" s="198"/>
      <c r="AS56" s="196"/>
      <c r="AT56" s="491"/>
      <c r="AU56" s="670"/>
      <c r="AV56" s="123"/>
      <c r="AW56" s="292"/>
      <c r="AY56" s="619"/>
      <c r="AZ56" s="619"/>
      <c r="BA56" s="619"/>
    </row>
    <row r="57" spans="1:53" ht="15.95" customHeight="1" thickBot="1">
      <c r="B57" s="478"/>
      <c r="C57" s="196"/>
      <c r="D57" s="196"/>
      <c r="E57" s="196"/>
      <c r="F57" s="196"/>
      <c r="G57" s="196"/>
      <c r="H57" s="196"/>
      <c r="I57" s="230"/>
      <c r="J57" s="230"/>
      <c r="K57" s="322" t="s">
        <v>383</v>
      </c>
      <c r="L57" s="631" t="s">
        <v>384</v>
      </c>
      <c r="M57" s="687">
        <f ca="1">(M56+O56)/2</f>
        <v>75</v>
      </c>
      <c r="N57" s="632" t="s">
        <v>385</v>
      </c>
      <c r="O57" s="687">
        <f ca="1">(M56-O56)/2</f>
        <v>7.5</v>
      </c>
      <c r="P57" s="196"/>
      <c r="Q57" s="196" t="s">
        <v>6</v>
      </c>
      <c r="R57" s="491">
        <f ca="1">MATCH(P73,P60:P72,0)</f>
        <v>12</v>
      </c>
      <c r="S57" s="229"/>
      <c r="T57" s="938">
        <v>0</v>
      </c>
      <c r="U57" s="679">
        <v>0.7</v>
      </c>
      <c r="V57" s="680">
        <v>0.5</v>
      </c>
      <c r="W57" s="752"/>
      <c r="X57" s="684">
        <v>0.3</v>
      </c>
      <c r="Y57" s="685">
        <v>-0.6</v>
      </c>
      <c r="Z57" s="933">
        <v>0.2</v>
      </c>
      <c r="AD57" s="666" t="s">
        <v>410</v>
      </c>
      <c r="AE57" s="636"/>
      <c r="AF57" s="636"/>
      <c r="AG57" s="636"/>
      <c r="AH57" s="196"/>
      <c r="AI57" s="196"/>
      <c r="AJ57" s="196"/>
      <c r="AK57" s="230"/>
      <c r="AL57" s="230"/>
      <c r="AM57" s="242" t="s">
        <v>383</v>
      </c>
      <c r="AN57" s="631" t="s">
        <v>384</v>
      </c>
      <c r="AO57" s="687">
        <f ca="1">(AO56+AQ56)/2</f>
        <v>90</v>
      </c>
      <c r="AP57" s="632" t="s">
        <v>385</v>
      </c>
      <c r="AQ57" s="687">
        <f ca="1">(AO56-AQ56)/2</f>
        <v>45</v>
      </c>
      <c r="AR57" s="196"/>
      <c r="AS57" s="196" t="s">
        <v>6</v>
      </c>
      <c r="AT57" s="491">
        <f ca="1">MATCH(AR73,AR60:AR72,0)</f>
        <v>7</v>
      </c>
      <c r="AU57" s="502"/>
      <c r="AV57" s="502"/>
      <c r="AW57" s="292"/>
      <c r="AY57" s="620"/>
      <c r="AZ57" s="620"/>
      <c r="BA57" s="620"/>
    </row>
    <row r="58" spans="1:53" ht="15.95" customHeight="1" thickBot="1">
      <c r="A58" s="777" t="s">
        <v>415</v>
      </c>
      <c r="B58" s="672" t="s">
        <v>63</v>
      </c>
      <c r="C58" s="495" t="s">
        <v>362</v>
      </c>
      <c r="D58" s="322">
        <v>2</v>
      </c>
      <c r="E58" s="322">
        <v>3</v>
      </c>
      <c r="F58" s="322">
        <v>4</v>
      </c>
      <c r="G58" s="322">
        <v>5</v>
      </c>
      <c r="H58" s="322">
        <v>6</v>
      </c>
      <c r="I58" s="242">
        <v>7</v>
      </c>
      <c r="J58" s="242">
        <v>8</v>
      </c>
      <c r="K58" s="242">
        <v>9</v>
      </c>
      <c r="L58" s="322">
        <v>10</v>
      </c>
      <c r="M58" s="322">
        <v>11</v>
      </c>
      <c r="N58" s="322">
        <v>12</v>
      </c>
      <c r="O58" s="322">
        <v>13</v>
      </c>
      <c r="P58" s="196"/>
      <c r="Q58" s="196" t="s">
        <v>8</v>
      </c>
      <c r="R58" s="491">
        <f ca="1">INDEX(R60:R72,R57)</f>
        <v>10</v>
      </c>
      <c r="S58" s="229"/>
      <c r="T58" s="762"/>
      <c r="U58" s="196"/>
      <c r="V58" s="196"/>
      <c r="W58" s="540"/>
      <c r="X58" s="945"/>
      <c r="Y58" s="196"/>
      <c r="Z58" s="763"/>
      <c r="AD58" s="478"/>
      <c r="AE58" s="495" t="s">
        <v>361</v>
      </c>
      <c r="AF58" s="322">
        <v>2</v>
      </c>
      <c r="AG58" s="322">
        <v>3</v>
      </c>
      <c r="AH58" s="322">
        <v>4</v>
      </c>
      <c r="AI58" s="322">
        <v>5</v>
      </c>
      <c r="AJ58" s="322">
        <v>6</v>
      </c>
      <c r="AK58" s="242">
        <v>7</v>
      </c>
      <c r="AL58" s="242">
        <v>8</v>
      </c>
      <c r="AM58" s="242">
        <v>9</v>
      </c>
      <c r="AN58" s="322">
        <v>10</v>
      </c>
      <c r="AO58" s="322">
        <v>11</v>
      </c>
      <c r="AP58" s="322">
        <v>12</v>
      </c>
      <c r="AQ58" s="322">
        <v>13</v>
      </c>
      <c r="AR58" s="196"/>
      <c r="AS58" s="196" t="s">
        <v>8</v>
      </c>
      <c r="AT58" s="491">
        <f ca="1">INDEX(AT60:AT72,AT57)</f>
        <v>7</v>
      </c>
      <c r="AU58" s="502"/>
      <c r="AV58" s="502"/>
      <c r="AW58" s="292"/>
    </row>
    <row r="59" spans="1:53" ht="15.95" customHeight="1">
      <c r="A59" s="497" t="s">
        <v>191</v>
      </c>
      <c r="B59" s="498" t="s">
        <v>363</v>
      </c>
      <c r="C59" s="499">
        <f t="shared" ref="C59:O59" si="16">C39</f>
        <v>0</v>
      </c>
      <c r="D59" s="499">
        <f t="shared" si="16"/>
        <v>7.5</v>
      </c>
      <c r="E59" s="499">
        <f t="shared" si="16"/>
        <v>15</v>
      </c>
      <c r="F59" s="499">
        <f t="shared" si="16"/>
        <v>22.5</v>
      </c>
      <c r="G59" s="499">
        <f t="shared" si="16"/>
        <v>30</v>
      </c>
      <c r="H59" s="499">
        <f t="shared" si="16"/>
        <v>37.5</v>
      </c>
      <c r="I59" s="499">
        <f t="shared" si="16"/>
        <v>45</v>
      </c>
      <c r="J59" s="499">
        <f t="shared" si="16"/>
        <v>52.5</v>
      </c>
      <c r="K59" s="499">
        <f t="shared" si="16"/>
        <v>60</v>
      </c>
      <c r="L59" s="499">
        <f t="shared" si="16"/>
        <v>67.5</v>
      </c>
      <c r="M59" s="499">
        <f t="shared" si="16"/>
        <v>75</v>
      </c>
      <c r="N59" s="499">
        <f t="shared" si="16"/>
        <v>82.5</v>
      </c>
      <c r="O59" s="499">
        <f t="shared" si="16"/>
        <v>90</v>
      </c>
      <c r="P59" s="433" t="s">
        <v>10</v>
      </c>
      <c r="Q59" s="433"/>
      <c r="R59" s="500" t="s">
        <v>11</v>
      </c>
      <c r="S59" s="230"/>
      <c r="T59" s="940"/>
      <c r="U59" s="691" t="s">
        <v>390</v>
      </c>
      <c r="V59" s="692"/>
      <c r="W59" s="752"/>
      <c r="X59" s="690"/>
      <c r="Y59" s="691" t="s">
        <v>431</v>
      </c>
      <c r="Z59" s="928"/>
      <c r="AC59" s="497" t="s">
        <v>191</v>
      </c>
      <c r="AD59" s="498" t="s">
        <v>363</v>
      </c>
      <c r="AE59" s="499">
        <f t="shared" ref="AE59:AQ59" si="17">AE39</f>
        <v>0</v>
      </c>
      <c r="AF59" s="499">
        <f t="shared" si="17"/>
        <v>7.5</v>
      </c>
      <c r="AG59" s="499">
        <f t="shared" si="17"/>
        <v>15</v>
      </c>
      <c r="AH59" s="499">
        <f t="shared" si="17"/>
        <v>22.5</v>
      </c>
      <c r="AI59" s="499">
        <f t="shared" si="17"/>
        <v>30</v>
      </c>
      <c r="AJ59" s="499">
        <f t="shared" si="17"/>
        <v>37.5</v>
      </c>
      <c r="AK59" s="499">
        <f t="shared" si="17"/>
        <v>45</v>
      </c>
      <c r="AL59" s="499">
        <f t="shared" si="17"/>
        <v>52.5</v>
      </c>
      <c r="AM59" s="499">
        <f t="shared" si="17"/>
        <v>60</v>
      </c>
      <c r="AN59" s="499">
        <f t="shared" si="17"/>
        <v>67.5</v>
      </c>
      <c r="AO59" s="499">
        <f t="shared" si="17"/>
        <v>75</v>
      </c>
      <c r="AP59" s="499">
        <f t="shared" si="17"/>
        <v>82.5</v>
      </c>
      <c r="AQ59" s="499">
        <f t="shared" si="17"/>
        <v>90</v>
      </c>
      <c r="AR59" s="433" t="s">
        <v>10</v>
      </c>
      <c r="AS59" s="433"/>
      <c r="AT59" s="500" t="s">
        <v>11</v>
      </c>
      <c r="AU59" s="230"/>
      <c r="AV59" s="230"/>
      <c r="AW59" s="292"/>
    </row>
    <row r="60" spans="1:53" ht="15.95" customHeight="1">
      <c r="A60" s="323">
        <v>1</v>
      </c>
      <c r="B60" s="501">
        <f t="shared" ref="B60:B72" si="18">B40</f>
        <v>0</v>
      </c>
      <c r="C60" s="515">
        <f ca="1">C20/C40</f>
        <v>2.6971398942519786</v>
      </c>
      <c r="D60" s="533"/>
      <c r="E60" s="533"/>
      <c r="F60" s="533"/>
      <c r="G60" s="533"/>
      <c r="H60" s="533"/>
      <c r="I60" s="533"/>
      <c r="J60" s="533"/>
      <c r="K60" s="533"/>
      <c r="L60" s="533"/>
      <c r="M60" s="533"/>
      <c r="N60" s="533"/>
      <c r="O60" s="534"/>
      <c r="P60" s="458">
        <f ca="1">MAX(C60:O60)</f>
        <v>2.6971398942519786</v>
      </c>
      <c r="Q60" s="292"/>
      <c r="R60" s="598">
        <f t="shared" ref="R60:R72" ca="1" si="19">MATCH(P60,C60:O60,0)</f>
        <v>1</v>
      </c>
      <c r="S60" s="230"/>
      <c r="T60" s="941">
        <v>1</v>
      </c>
      <c r="U60" s="693">
        <v>0</v>
      </c>
      <c r="V60" s="677">
        <v>0</v>
      </c>
      <c r="W60" s="752"/>
      <c r="X60" s="890">
        <v>1</v>
      </c>
      <c r="Y60" s="890">
        <v>1</v>
      </c>
      <c r="Z60" s="930">
        <v>0</v>
      </c>
      <c r="AC60" s="324">
        <v>1</v>
      </c>
      <c r="AD60" s="501">
        <f t="shared" ref="AD60:AD72" si="20">AD40</f>
        <v>0</v>
      </c>
      <c r="AE60" s="515">
        <f ca="1">Sheet2!AK138</f>
        <v>0.44085791207223979</v>
      </c>
      <c r="AF60" s="649"/>
      <c r="AG60" s="649"/>
      <c r="AH60" s="649"/>
      <c r="AI60" s="649"/>
      <c r="AJ60" s="649"/>
      <c r="AK60" s="649"/>
      <c r="AL60" s="649"/>
      <c r="AM60" s="649"/>
      <c r="AN60" s="649"/>
      <c r="AO60" s="649"/>
      <c r="AP60" s="649"/>
      <c r="AQ60" s="650"/>
      <c r="AR60" s="458">
        <f ca="1">MAX(AE60:AQ60)</f>
        <v>0.44085791207223979</v>
      </c>
      <c r="AS60" s="292"/>
      <c r="AT60" s="598">
        <f t="shared" ref="AT60:AT72" ca="1" si="21">MATCH(AR60,AE60:AQ60,0)</f>
        <v>1</v>
      </c>
      <c r="AU60" s="241"/>
      <c r="AV60" s="502"/>
      <c r="AW60" s="292"/>
    </row>
    <row r="61" spans="1:53" ht="15.95" customHeight="1">
      <c r="A61" s="323">
        <v>2</v>
      </c>
      <c r="B61" s="501">
        <f t="shared" si="18"/>
        <v>7.5</v>
      </c>
      <c r="C61" s="518">
        <f t="shared" ref="C61:O72" ca="1" si="22">C21/C41</f>
        <v>2.6945171487768698</v>
      </c>
      <c r="D61" s="444">
        <f t="shared" ca="1" si="22"/>
        <v>2.6949823778794508</v>
      </c>
      <c r="E61" s="444"/>
      <c r="F61" s="444"/>
      <c r="G61" s="444"/>
      <c r="H61" s="444"/>
      <c r="I61" s="444"/>
      <c r="J61" s="444"/>
      <c r="K61" s="444"/>
      <c r="L61" s="444"/>
      <c r="M61" s="444"/>
      <c r="N61" s="444"/>
      <c r="O61" s="535"/>
      <c r="P61" s="458">
        <f t="shared" ref="P61:P72" ca="1" si="23">MAX(C61:O61)</f>
        <v>2.6949823778794508</v>
      </c>
      <c r="Q61" s="229"/>
      <c r="R61" s="598">
        <f t="shared" ca="1" si="19"/>
        <v>2</v>
      </c>
      <c r="S61" s="230"/>
      <c r="T61" s="942">
        <v>-1</v>
      </c>
      <c r="U61" s="694">
        <v>0</v>
      </c>
      <c r="V61" s="695">
        <v>0</v>
      </c>
      <c r="W61" s="752"/>
      <c r="X61" s="890">
        <v>1</v>
      </c>
      <c r="Y61" s="890">
        <v>1</v>
      </c>
      <c r="Z61" s="930">
        <v>0.2</v>
      </c>
      <c r="AC61" s="324">
        <v>2</v>
      </c>
      <c r="AD61" s="501">
        <f t="shared" si="20"/>
        <v>7.5</v>
      </c>
      <c r="AE61" s="518">
        <f ca="1">Sheet2!AK139</f>
        <v>0.77234386215310902</v>
      </c>
      <c r="AF61" s="444">
        <f ca="1">Sheet2!AL139</f>
        <v>0.7813420942629451</v>
      </c>
      <c r="AG61" s="296"/>
      <c r="AH61" s="296"/>
      <c r="AI61" s="296"/>
      <c r="AJ61" s="296"/>
      <c r="AK61" s="296"/>
      <c r="AL61" s="296"/>
      <c r="AM61" s="296"/>
      <c r="AN61" s="296"/>
      <c r="AO61" s="296"/>
      <c r="AP61" s="296"/>
      <c r="AQ61" s="652"/>
      <c r="AR61" s="458">
        <f t="shared" ref="AR61:AR72" ca="1" si="24">MAX(AE61:AQ61)</f>
        <v>0.7813420942629451</v>
      </c>
      <c r="AS61" s="229"/>
      <c r="AT61" s="598">
        <f t="shared" ca="1" si="21"/>
        <v>2</v>
      </c>
      <c r="AU61" s="230"/>
      <c r="AV61" s="230"/>
      <c r="AW61" s="292"/>
    </row>
    <row r="62" spans="1:53" ht="15.95" customHeight="1">
      <c r="A62" s="323">
        <v>3</v>
      </c>
      <c r="B62" s="501">
        <f t="shared" si="18"/>
        <v>15</v>
      </c>
      <c r="C62" s="518">
        <f t="shared" ca="1" si="22"/>
        <v>2.6957147060768789</v>
      </c>
      <c r="D62" s="444">
        <f t="shared" ca="1" si="22"/>
        <v>2.6960840561653603</v>
      </c>
      <c r="E62" s="444">
        <f t="shared" ca="1" si="22"/>
        <v>2.6968588842007377</v>
      </c>
      <c r="F62" s="444"/>
      <c r="G62" s="444"/>
      <c r="H62" s="444"/>
      <c r="I62" s="444"/>
      <c r="J62" s="444"/>
      <c r="K62" s="444"/>
      <c r="L62" s="444"/>
      <c r="M62" s="444"/>
      <c r="N62" s="444"/>
      <c r="O62" s="535"/>
      <c r="P62" s="458">
        <f t="shared" ca="1" si="23"/>
        <v>2.6968588842007377</v>
      </c>
      <c r="Q62" s="229"/>
      <c r="R62" s="598">
        <f t="shared" ca="1" si="19"/>
        <v>3</v>
      </c>
      <c r="S62" s="642"/>
      <c r="T62" s="942">
        <v>0</v>
      </c>
      <c r="U62" s="694">
        <v>0</v>
      </c>
      <c r="V62" s="695">
        <v>1</v>
      </c>
      <c r="W62" s="752"/>
      <c r="X62" s="890">
        <v>0.8</v>
      </c>
      <c r="Y62" s="890">
        <v>0</v>
      </c>
      <c r="Z62" s="930">
        <v>0.2</v>
      </c>
      <c r="AC62" s="324">
        <v>3</v>
      </c>
      <c r="AD62" s="501">
        <f t="shared" si="20"/>
        <v>15</v>
      </c>
      <c r="AE62" s="518">
        <f ca="1">Sheet2!AK140</f>
        <v>0.79668740234586954</v>
      </c>
      <c r="AF62" s="444">
        <f ca="1">Sheet2!AL140</f>
        <v>0.80541370979033755</v>
      </c>
      <c r="AG62" s="444">
        <f ca="1">Sheet2!AM140</f>
        <v>0.82878647405062245</v>
      </c>
      <c r="AH62" s="296"/>
      <c r="AI62" s="296"/>
      <c r="AJ62" s="296"/>
      <c r="AK62" s="296"/>
      <c r="AL62" s="296"/>
      <c r="AM62" s="296"/>
      <c r="AN62" s="296"/>
      <c r="AO62" s="296"/>
      <c r="AP62" s="296"/>
      <c r="AQ62" s="652"/>
      <c r="AR62" s="458">
        <f t="shared" ca="1" si="24"/>
        <v>0.82878647405062245</v>
      </c>
      <c r="AS62" s="229"/>
      <c r="AT62" s="598">
        <f t="shared" ca="1" si="21"/>
        <v>3</v>
      </c>
      <c r="AU62" s="502"/>
      <c r="AV62" s="502"/>
      <c r="AW62" s="292"/>
    </row>
    <row r="63" spans="1:53" ht="15.95" customHeight="1">
      <c r="A63" s="323">
        <v>4</v>
      </c>
      <c r="B63" s="501">
        <f t="shared" si="18"/>
        <v>22.5</v>
      </c>
      <c r="C63" s="518">
        <f t="shared" ca="1" si="22"/>
        <v>2.69687060122406</v>
      </c>
      <c r="D63" s="444">
        <f t="shared" ca="1" si="22"/>
        <v>2.6970459670768725</v>
      </c>
      <c r="E63" s="444">
        <f t="shared" ca="1" si="22"/>
        <v>2.6971563415963442</v>
      </c>
      <c r="F63" s="444">
        <f t="shared" ca="1" si="22"/>
        <v>2.6960847179230263</v>
      </c>
      <c r="G63" s="444"/>
      <c r="H63" s="444"/>
      <c r="I63" s="444"/>
      <c r="J63" s="444"/>
      <c r="K63" s="444"/>
      <c r="L63" s="444"/>
      <c r="M63" s="444"/>
      <c r="N63" s="444"/>
      <c r="O63" s="535"/>
      <c r="P63" s="458">
        <f t="shared" ca="1" si="23"/>
        <v>2.6971563415963442</v>
      </c>
      <c r="Q63" s="292"/>
      <c r="R63" s="598">
        <f t="shared" ca="1" si="19"/>
        <v>3</v>
      </c>
      <c r="S63" s="512"/>
      <c r="T63" s="942">
        <v>1</v>
      </c>
      <c r="U63" s="694">
        <v>0.5</v>
      </c>
      <c r="V63" s="695">
        <v>0</v>
      </c>
      <c r="W63" s="752"/>
      <c r="X63" s="890">
        <v>0</v>
      </c>
      <c r="Y63" s="890">
        <v>0.3</v>
      </c>
      <c r="Z63" s="930">
        <v>-0.2</v>
      </c>
      <c r="AC63" s="324">
        <v>4</v>
      </c>
      <c r="AD63" s="501">
        <f t="shared" si="20"/>
        <v>22.5</v>
      </c>
      <c r="AE63" s="518">
        <f ca="1">Sheet2!AK141</f>
        <v>0.82878760081990088</v>
      </c>
      <c r="AF63" s="444">
        <f ca="1">Sheet2!AL141</f>
        <v>0.83717937990279723</v>
      </c>
      <c r="AG63" s="444">
        <f ca="1">Sheet2!AM141</f>
        <v>0.85968894943779572</v>
      </c>
      <c r="AH63" s="444">
        <f ca="1">Sheet2!AN141</f>
        <v>0.88951849896540036</v>
      </c>
      <c r="AI63" s="296"/>
      <c r="AJ63" s="296"/>
      <c r="AK63" s="296"/>
      <c r="AL63" s="296"/>
      <c r="AM63" s="296"/>
      <c r="AN63" s="296"/>
      <c r="AO63" s="296"/>
      <c r="AP63" s="296"/>
      <c r="AQ63" s="652"/>
      <c r="AR63" s="458">
        <f t="shared" ca="1" si="24"/>
        <v>0.88951849896540036</v>
      </c>
      <c r="AS63" s="292"/>
      <c r="AT63" s="598">
        <f t="shared" ca="1" si="21"/>
        <v>4</v>
      </c>
      <c r="AU63" s="230"/>
      <c r="AV63" s="230"/>
      <c r="AW63" s="292"/>
    </row>
    <row r="64" spans="1:53" ht="15.95" customHeight="1">
      <c r="A64" s="323">
        <v>5</v>
      </c>
      <c r="B64" s="501">
        <f t="shared" si="18"/>
        <v>30</v>
      </c>
      <c r="C64" s="518">
        <f t="shared" ca="1" si="22"/>
        <v>2.6971367229176675</v>
      </c>
      <c r="D64" s="444">
        <f t="shared" ca="1" si="22"/>
        <v>2.696989568939876</v>
      </c>
      <c r="E64" s="444">
        <f t="shared" ca="1" si="22"/>
        <v>2.6959812096347937</v>
      </c>
      <c r="F64" s="444">
        <f t="shared" ca="1" si="22"/>
        <v>2.6925417589091403</v>
      </c>
      <c r="G64" s="444">
        <f t="shared" ca="1" si="22"/>
        <v>2.6847214845345291</v>
      </c>
      <c r="H64" s="444"/>
      <c r="I64" s="444"/>
      <c r="J64" s="444"/>
      <c r="K64" s="444"/>
      <c r="L64" s="444"/>
      <c r="M64" s="444"/>
      <c r="N64" s="444"/>
      <c r="O64" s="535"/>
      <c r="P64" s="458">
        <f t="shared" ca="1" si="23"/>
        <v>2.6971367229176675</v>
      </c>
      <c r="Q64" s="292"/>
      <c r="R64" s="598">
        <f t="shared" ca="1" si="19"/>
        <v>1</v>
      </c>
      <c r="S64" s="229"/>
      <c r="T64" s="942">
        <v>1</v>
      </c>
      <c r="U64" s="694">
        <v>0</v>
      </c>
      <c r="V64" s="695">
        <v>0.5</v>
      </c>
      <c r="W64" s="752"/>
      <c r="X64" s="890">
        <v>-0.5</v>
      </c>
      <c r="Y64" s="890">
        <v>0.4</v>
      </c>
      <c r="Z64" s="930">
        <v>0</v>
      </c>
      <c r="AC64" s="324">
        <v>5</v>
      </c>
      <c r="AD64" s="501">
        <f t="shared" si="20"/>
        <v>30</v>
      </c>
      <c r="AE64" s="518">
        <f ca="1">Sheet2!AK142</f>
        <v>0.85969191721131477</v>
      </c>
      <c r="AF64" s="444">
        <f ca="1">Sheet2!AL142</f>
        <v>0.86778489234377121</v>
      </c>
      <c r="AG64" s="444">
        <f ca="1">Sheet2!AM142</f>
        <v>0.88952031737960857</v>
      </c>
      <c r="AH64" s="444">
        <f ca="1">Sheet2!AN142</f>
        <v>0.91838143777371595</v>
      </c>
      <c r="AI64" s="444">
        <f ca="1">Sheet2!AO142</f>
        <v>0.9463645019193061</v>
      </c>
      <c r="AJ64" s="296"/>
      <c r="AK64" s="296"/>
      <c r="AL64" s="296"/>
      <c r="AM64" s="296"/>
      <c r="AN64" s="296"/>
      <c r="AO64" s="296"/>
      <c r="AP64" s="296"/>
      <c r="AQ64" s="652"/>
      <c r="AR64" s="458">
        <f t="shared" ca="1" si="24"/>
        <v>0.9463645019193061</v>
      </c>
      <c r="AS64" s="292"/>
      <c r="AT64" s="598">
        <f t="shared" ca="1" si="21"/>
        <v>5</v>
      </c>
      <c r="AU64" s="230"/>
      <c r="AV64" s="230"/>
      <c r="AW64" s="292"/>
    </row>
    <row r="65" spans="1:51">
      <c r="A65" s="323">
        <v>6</v>
      </c>
      <c r="B65" s="501">
        <f t="shared" si="18"/>
        <v>37.5</v>
      </c>
      <c r="C65" s="518">
        <f t="shared" ca="1" si="22"/>
        <v>2.6962102250132234</v>
      </c>
      <c r="D65" s="444">
        <f t="shared" ca="1" si="22"/>
        <v>2.6956290466456436</v>
      </c>
      <c r="E65" s="444">
        <f t="shared" ca="1" si="22"/>
        <v>2.693077095668766</v>
      </c>
      <c r="F65" s="444">
        <f t="shared" ca="1" si="22"/>
        <v>2.6862159285996525</v>
      </c>
      <c r="G65" s="444">
        <f t="shared" ca="1" si="22"/>
        <v>2.671802187458804</v>
      </c>
      <c r="H65" s="444">
        <f t="shared" ca="1" si="22"/>
        <v>2.6478328911681572</v>
      </c>
      <c r="I65" s="444"/>
      <c r="J65" s="444"/>
      <c r="K65" s="444"/>
      <c r="L65" s="444"/>
      <c r="M65" s="444"/>
      <c r="N65" s="444"/>
      <c r="O65" s="535"/>
      <c r="P65" s="458">
        <f t="shared" ca="1" si="23"/>
        <v>2.6962102250132234</v>
      </c>
      <c r="Q65" s="229"/>
      <c r="R65" s="598">
        <f t="shared" ca="1" si="19"/>
        <v>1</v>
      </c>
      <c r="S65" s="230"/>
      <c r="T65" s="942">
        <v>0</v>
      </c>
      <c r="U65" s="694">
        <v>0.5</v>
      </c>
      <c r="V65" s="695">
        <v>1</v>
      </c>
      <c r="W65" s="752"/>
      <c r="X65" s="891">
        <v>0.2</v>
      </c>
      <c r="Y65" s="892">
        <v>0</v>
      </c>
      <c r="Z65" s="931">
        <v>0.6</v>
      </c>
      <c r="AC65" s="324">
        <v>6</v>
      </c>
      <c r="AD65" s="501">
        <f t="shared" si="20"/>
        <v>37.5</v>
      </c>
      <c r="AE65" s="518">
        <f ca="1">Sheet2!AK143</f>
        <v>0.88163189969459665</v>
      </c>
      <c r="AF65" s="444">
        <f ca="1">Sheet2!AL143</f>
        <v>0.88952528543078979</v>
      </c>
      <c r="AG65" s="444">
        <f ca="1">Sheet2!AM143</f>
        <v>0.91074201016081213</v>
      </c>
      <c r="AH65" s="444">
        <f ca="1">Sheet2!AN143</f>
        <v>0.93895105265820689</v>
      </c>
      <c r="AI65" s="444">
        <f ca="1">Sheet2!AO143</f>
        <v>0.96633864899092869</v>
      </c>
      <c r="AJ65" s="444">
        <f ca="1">Sheet2!AP143</f>
        <v>0.98590821001462936</v>
      </c>
      <c r="AK65" s="296"/>
      <c r="AL65" s="296"/>
      <c r="AM65" s="296"/>
      <c r="AN65" s="296"/>
      <c r="AO65" s="296"/>
      <c r="AP65" s="296"/>
      <c r="AQ65" s="652"/>
      <c r="AR65" s="458">
        <f t="shared" ca="1" si="24"/>
        <v>0.98590821001462936</v>
      </c>
      <c r="AS65" s="229"/>
      <c r="AT65" s="598">
        <f t="shared" ca="1" si="21"/>
        <v>6</v>
      </c>
      <c r="AU65" s="241"/>
      <c r="AV65" s="230"/>
      <c r="AW65" s="292"/>
      <c r="AX65" s="521"/>
      <c r="AY65" s="521"/>
    </row>
    <row r="66" spans="1:51" ht="15.95" customHeight="1" thickBot="1">
      <c r="A66" s="323">
        <v>7</v>
      </c>
      <c r="B66" s="501">
        <f t="shared" si="18"/>
        <v>45</v>
      </c>
      <c r="C66" s="518">
        <f t="shared" ca="1" si="22"/>
        <v>2.6948826470754979</v>
      </c>
      <c r="D66" s="444">
        <f t="shared" ca="1" si="22"/>
        <v>2.6938835981977336</v>
      </c>
      <c r="E66" s="444">
        <f t="shared" ca="1" si="22"/>
        <v>2.6897662870395531</v>
      </c>
      <c r="F66" s="444">
        <f t="shared" ca="1" si="22"/>
        <v>2.6791304427718772</v>
      </c>
      <c r="G66" s="444">
        <f t="shared" ca="1" si="22"/>
        <v>2.6566762628531762</v>
      </c>
      <c r="H66" s="444">
        <f t="shared" ca="1" si="22"/>
        <v>2.6176447685036437</v>
      </c>
      <c r="I66" s="444">
        <f t="shared" ca="1" si="22"/>
        <v>2.5641562965591702</v>
      </c>
      <c r="J66" s="444"/>
      <c r="K66" s="444"/>
      <c r="L66" s="444"/>
      <c r="M66" s="444"/>
      <c r="N66" s="444"/>
      <c r="O66" s="535"/>
      <c r="P66" s="458">
        <f t="shared" ca="1" si="23"/>
        <v>2.6948826470754979</v>
      </c>
      <c r="Q66" s="292"/>
      <c r="R66" s="598">
        <f t="shared" ca="1" si="19"/>
        <v>1</v>
      </c>
      <c r="S66" s="230"/>
      <c r="T66" s="943">
        <v>0</v>
      </c>
      <c r="U66" s="696">
        <v>1</v>
      </c>
      <c r="V66" s="697">
        <v>0</v>
      </c>
      <c r="W66" s="752"/>
      <c r="X66" s="684">
        <v>0.3</v>
      </c>
      <c r="Y66" s="685">
        <v>-0.6</v>
      </c>
      <c r="Z66" s="933">
        <v>0.2</v>
      </c>
      <c r="AC66" s="324">
        <v>7</v>
      </c>
      <c r="AD66" s="501">
        <f t="shared" si="20"/>
        <v>45</v>
      </c>
      <c r="AE66" s="518">
        <f ca="1">Sheet2!AK144</f>
        <v>0.88953207208732965</v>
      </c>
      <c r="AF66" s="444">
        <f ca="1">Sheet2!AL144</f>
        <v>0.89735596846157017</v>
      </c>
      <c r="AG66" s="444">
        <f ca="1">Sheet2!AM144</f>
        <v>0.91839180624863559</v>
      </c>
      <c r="AH66" s="444">
        <f ca="1">Sheet2!AN144</f>
        <v>0.94637285464072229</v>
      </c>
      <c r="AI66" s="444">
        <f ca="1">Sheet2!AO144</f>
        <v>0.97355168596561326</v>
      </c>
      <c r="AJ66" s="444">
        <f ca="1">Sheet2!AP144</f>
        <v>0.99297910314725424</v>
      </c>
      <c r="AK66" s="444">
        <f ca="1">Sheet2!AQ144</f>
        <v>1</v>
      </c>
      <c r="AL66" s="296"/>
      <c r="AM66" s="296"/>
      <c r="AN66" s="296"/>
      <c r="AO66" s="296"/>
      <c r="AP66" s="296"/>
      <c r="AQ66" s="652"/>
      <c r="AR66" s="458">
        <f t="shared" ca="1" si="24"/>
        <v>1</v>
      </c>
      <c r="AS66" s="292"/>
      <c r="AT66" s="598">
        <f t="shared" ca="1" si="21"/>
        <v>7</v>
      </c>
      <c r="AU66" s="307"/>
      <c r="AV66" s="230"/>
      <c r="AW66" s="292"/>
    </row>
    <row r="67" spans="1:51">
      <c r="A67" s="323">
        <v>8</v>
      </c>
      <c r="B67" s="501">
        <f t="shared" si="18"/>
        <v>52.5</v>
      </c>
      <c r="C67" s="518">
        <f t="shared" ca="1" si="22"/>
        <v>2.694586199209847</v>
      </c>
      <c r="D67" s="444">
        <f t="shared" ca="1" si="22"/>
        <v>2.693416331496663</v>
      </c>
      <c r="E67" s="444">
        <f t="shared" ca="1" si="22"/>
        <v>2.6885048518085841</v>
      </c>
      <c r="F67" s="444">
        <f t="shared" ca="1" si="22"/>
        <v>2.6754003121767549</v>
      </c>
      <c r="G67" s="444">
        <f t="shared" ca="1" si="22"/>
        <v>2.6464128745143762</v>
      </c>
      <c r="H67" s="444">
        <f t="shared" ca="1" si="22"/>
        <v>2.5926784520961559</v>
      </c>
      <c r="I67" s="444">
        <f t="shared" ca="1" si="22"/>
        <v>2.6166878091348869</v>
      </c>
      <c r="J67" s="444">
        <f t="shared" ca="1" si="22"/>
        <v>2.6471216226251304</v>
      </c>
      <c r="K67" s="444"/>
      <c r="L67" s="444"/>
      <c r="M67" s="444"/>
      <c r="N67" s="444"/>
      <c r="O67" s="535"/>
      <c r="P67" s="458">
        <f t="shared" ca="1" si="23"/>
        <v>2.694586199209847</v>
      </c>
      <c r="Q67" s="229"/>
      <c r="R67" s="598">
        <f t="shared" ca="1" si="19"/>
        <v>1</v>
      </c>
      <c r="S67" s="230"/>
      <c r="T67" s="751"/>
      <c r="U67" s="640"/>
      <c r="V67" s="640"/>
      <c r="W67" s="640"/>
      <c r="X67" s="540"/>
      <c r="Y67" s="946"/>
      <c r="Z67" s="752"/>
      <c r="AC67" s="324">
        <v>8</v>
      </c>
      <c r="AD67" s="501">
        <f t="shared" si="20"/>
        <v>52.5</v>
      </c>
      <c r="AE67" s="518">
        <f ca="1">Sheet2!AK145</f>
        <v>0.88164559490204453</v>
      </c>
      <c r="AF67" s="444">
        <f ca="1">Sheet2!AL145</f>
        <v>0.88953885911285757</v>
      </c>
      <c r="AG67" s="444">
        <f ca="1">Sheet2!AM145</f>
        <v>0.91075526763386505</v>
      </c>
      <c r="AH67" s="444">
        <f ca="1">Sheet2!AN145</f>
        <v>0.93896391184061556</v>
      </c>
      <c r="AI67" s="444">
        <f ca="1">Sheet2!AO145</f>
        <v>0.9663511437281429</v>
      </c>
      <c r="AJ67" s="444">
        <f ca="1">Sheet2!AP145</f>
        <v>0.98592045674350792</v>
      </c>
      <c r="AK67" s="444">
        <f ca="1">Sheet2!AQ145</f>
        <v>0.99299126266961768</v>
      </c>
      <c r="AL67" s="444">
        <f ca="1">Sheet2!AR145</f>
        <v>0.98593270332026395</v>
      </c>
      <c r="AM67" s="296"/>
      <c r="AN67" s="296"/>
      <c r="AO67" s="296"/>
      <c r="AP67" s="296"/>
      <c r="AQ67" s="652"/>
      <c r="AR67" s="458">
        <f t="shared" ca="1" si="24"/>
        <v>0.99299126266961768</v>
      </c>
      <c r="AS67" s="229"/>
      <c r="AT67" s="598">
        <f t="shared" ca="1" si="21"/>
        <v>7</v>
      </c>
      <c r="AU67" s="192"/>
      <c r="AV67" s="229"/>
      <c r="AW67" s="230"/>
    </row>
    <row r="68" spans="1:51" ht="16.5" thickBot="1">
      <c r="A68" s="323">
        <v>9</v>
      </c>
      <c r="B68" s="501">
        <f t="shared" si="18"/>
        <v>60</v>
      </c>
      <c r="C68" s="518">
        <f t="shared" ca="1" si="22"/>
        <v>2.5151223822721818</v>
      </c>
      <c r="D68" s="444">
        <f t="shared" ca="1" si="22"/>
        <v>2.5176629382361404</v>
      </c>
      <c r="E68" s="444">
        <f t="shared" ca="1" si="22"/>
        <v>2.6104680724857521</v>
      </c>
      <c r="F68" s="444">
        <f t="shared" ca="1" si="22"/>
        <v>2.6778834002802312</v>
      </c>
      <c r="G68" s="444">
        <f t="shared" ca="1" si="22"/>
        <v>2.6475271680724406</v>
      </c>
      <c r="H68" s="444">
        <f t="shared" ca="1" si="22"/>
        <v>2.643092696641641</v>
      </c>
      <c r="I68" s="444">
        <f t="shared" ca="1" si="22"/>
        <v>2.6552709601605056</v>
      </c>
      <c r="J68" s="444">
        <f t="shared" ca="1" si="22"/>
        <v>2.6710518163042143</v>
      </c>
      <c r="K68" s="444">
        <f t="shared" ca="1" si="22"/>
        <v>2.6841598256318751</v>
      </c>
      <c r="L68" s="444"/>
      <c r="M68" s="444"/>
      <c r="N68" s="444"/>
      <c r="O68" s="535"/>
      <c r="P68" s="458">
        <f t="shared" ca="1" si="23"/>
        <v>2.6841598256318751</v>
      </c>
      <c r="Q68" s="292"/>
      <c r="R68" s="598">
        <f t="shared" ca="1" si="19"/>
        <v>9</v>
      </c>
      <c r="S68" s="230"/>
      <c r="T68" s="754"/>
      <c r="U68" s="755"/>
      <c r="V68" s="755"/>
      <c r="W68" s="755"/>
      <c r="X68" s="776"/>
      <c r="Y68" s="776"/>
      <c r="Z68" s="756"/>
      <c r="AC68" s="324">
        <v>9</v>
      </c>
      <c r="AD68" s="501">
        <f t="shared" si="20"/>
        <v>60</v>
      </c>
      <c r="AE68" s="518">
        <f ca="1">Sheet2!AK146</f>
        <v>0.85971624376531164</v>
      </c>
      <c r="AF68" s="444">
        <f ca="1">Sheet2!AL146</f>
        <v>0.86780899203428463</v>
      </c>
      <c r="AG68" s="444">
        <f ca="1">Sheet2!AM146</f>
        <v>0.88954382821004963</v>
      </c>
      <c r="AH68" s="444">
        <f ca="1">Sheet2!AN146</f>
        <v>0.91840420976974424</v>
      </c>
      <c r="AI68" s="444">
        <f ca="1">Sheet2!AO146</f>
        <v>0.94638660058585289</v>
      </c>
      <c r="AJ68" s="444">
        <f ca="1">Sheet2!AP146</f>
        <v>0.96636029089004083</v>
      </c>
      <c r="AK68" s="444">
        <f ca="1">Sheet2!AQ146</f>
        <v>0.97357316752361178</v>
      </c>
      <c r="AL68" s="444">
        <f ca="1">Sheet2!AR146</f>
        <v>0.96637278534743531</v>
      </c>
      <c r="AM68" s="444">
        <f ca="1">Sheet2!AS146</f>
        <v>0.94640869873639544</v>
      </c>
      <c r="AN68" s="296"/>
      <c r="AO68" s="296"/>
      <c r="AP68" s="296"/>
      <c r="AQ68" s="652"/>
      <c r="AR68" s="458">
        <f t="shared" ca="1" si="24"/>
        <v>0.97357316752361178</v>
      </c>
      <c r="AS68" s="292"/>
      <c r="AT68" s="598">
        <f t="shared" ca="1" si="21"/>
        <v>7</v>
      </c>
      <c r="AU68" s="82"/>
      <c r="AV68" s="230"/>
      <c r="AW68" s="230"/>
    </row>
    <row r="69" spans="1:51">
      <c r="A69" s="323">
        <v>10</v>
      </c>
      <c r="B69" s="501">
        <f t="shared" si="18"/>
        <v>67.5</v>
      </c>
      <c r="C69" s="518">
        <f t="shared" ca="1" si="22"/>
        <v>2.5118222932871723</v>
      </c>
      <c r="D69" s="444">
        <f t="shared" ca="1" si="22"/>
        <v>2.5151023183102899</v>
      </c>
      <c r="E69" s="444">
        <f t="shared" ca="1" si="22"/>
        <v>2.5246934879033756</v>
      </c>
      <c r="F69" s="444">
        <f t="shared" ca="1" si="22"/>
        <v>2.5405186840532772</v>
      </c>
      <c r="G69" s="444">
        <f t="shared" ca="1" si="22"/>
        <v>2.6659431856625253</v>
      </c>
      <c r="H69" s="444">
        <f t="shared" ca="1" si="22"/>
        <v>2.6704224076171554</v>
      </c>
      <c r="I69" s="444">
        <f t="shared" ca="1" si="22"/>
        <v>2.6770935663818149</v>
      </c>
      <c r="J69" s="444">
        <f t="shared" ca="1" si="22"/>
        <v>2.6852807141317494</v>
      </c>
      <c r="K69" s="444">
        <f t="shared" ca="1" si="22"/>
        <v>2.692004564374082</v>
      </c>
      <c r="L69" s="444">
        <f t="shared" ca="1" si="22"/>
        <v>2.6957260186067966</v>
      </c>
      <c r="M69" s="444"/>
      <c r="N69" s="444"/>
      <c r="O69" s="535"/>
      <c r="P69" s="458">
        <f t="shared" ca="1" si="23"/>
        <v>2.6957260186067966</v>
      </c>
      <c r="Q69" s="486"/>
      <c r="R69" s="598">
        <f t="shared" ca="1" si="19"/>
        <v>10</v>
      </c>
      <c r="S69" s="230"/>
      <c r="T69" s="241"/>
      <c r="U69" s="640"/>
      <c r="V69" s="640"/>
      <c r="W69" s="640"/>
      <c r="X69" s="540"/>
      <c r="Y69" s="540"/>
      <c r="Z69" s="540"/>
      <c r="AC69" s="324">
        <v>10</v>
      </c>
      <c r="AD69" s="501">
        <f t="shared" si="20"/>
        <v>67.5</v>
      </c>
      <c r="AE69" s="518">
        <f ca="1">Sheet2!AK147</f>
        <v>0.82881673933448807</v>
      </c>
      <c r="AF69" s="444">
        <f ca="1">Sheet2!AL147</f>
        <v>0.83720822634675374</v>
      </c>
      <c r="AG69" s="444">
        <f ca="1">Sheet2!AM147</f>
        <v>0.85971704060912157</v>
      </c>
      <c r="AH69" s="444">
        <f ca="1">Sheet2!AN147</f>
        <v>0.88954564814286174</v>
      </c>
      <c r="AI69" s="444">
        <f ca="1">Sheet2!AO147</f>
        <v>0.91840773373026563</v>
      </c>
      <c r="AJ69" s="444">
        <f ca="1">Sheet2!AP147</f>
        <v>0.93897677256479573</v>
      </c>
      <c r="AK69" s="444">
        <f ca="1">Sheet2!AQ147</f>
        <v>0.94639837284785866</v>
      </c>
      <c r="AL69" s="444">
        <f ca="1">Sheet2!AR147</f>
        <v>0.93898963139497793</v>
      </c>
      <c r="AM69" s="444">
        <f ca="1">Sheet2!AS147</f>
        <v>0.91843050507429969</v>
      </c>
      <c r="AN69" s="444">
        <f ca="1">Sheet2!AT147</f>
        <v>0.88957279649174814</v>
      </c>
      <c r="AO69" s="296"/>
      <c r="AP69" s="296"/>
      <c r="AQ69" s="652"/>
      <c r="AR69" s="458">
        <f t="shared" ca="1" si="24"/>
        <v>0.94639837284785866</v>
      </c>
      <c r="AS69" s="486"/>
      <c r="AT69" s="598">
        <f t="shared" ca="1" si="21"/>
        <v>7</v>
      </c>
      <c r="AU69" s="230"/>
      <c r="AV69" s="230"/>
      <c r="AW69" s="230"/>
    </row>
    <row r="70" spans="1:51">
      <c r="A70" s="323">
        <v>11</v>
      </c>
      <c r="B70" s="501">
        <f t="shared" si="18"/>
        <v>75</v>
      </c>
      <c r="C70" s="518">
        <f t="shared" ca="1" si="22"/>
        <v>2.5036003473126156</v>
      </c>
      <c r="D70" s="444">
        <f t="shared" ca="1" si="22"/>
        <v>2.5072866348067042</v>
      </c>
      <c r="E70" s="444">
        <f t="shared" ca="1" si="22"/>
        <v>2.5179999672269804</v>
      </c>
      <c r="F70" s="444">
        <f t="shared" ca="1" si="22"/>
        <v>2.5353020844151999</v>
      </c>
      <c r="G70" s="444">
        <f t="shared" ca="1" si="22"/>
        <v>2.559629266708157</v>
      </c>
      <c r="H70" s="444">
        <f t="shared" ca="1" si="22"/>
        <v>2.6820491447260668</v>
      </c>
      <c r="I70" s="444">
        <f t="shared" ca="1" si="22"/>
        <v>2.6871275669397381</v>
      </c>
      <c r="J70" s="444">
        <f t="shared" ca="1" si="22"/>
        <v>2.6919539394154381</v>
      </c>
      <c r="K70" s="444">
        <f t="shared" ca="1" si="22"/>
        <v>2.6954660075566261</v>
      </c>
      <c r="L70" s="444">
        <f t="shared" ca="1" si="22"/>
        <v>2.6969958783450334</v>
      </c>
      <c r="M70" s="444">
        <f t="shared" ca="1" si="22"/>
        <v>2.697166377584709</v>
      </c>
      <c r="N70" s="444"/>
      <c r="O70" s="535"/>
      <c r="P70" s="458">
        <f t="shared" ca="1" si="23"/>
        <v>2.697166377584709</v>
      </c>
      <c r="Q70" s="486"/>
      <c r="R70" s="598">
        <f t="shared" ca="1" si="19"/>
        <v>11</v>
      </c>
      <c r="W70" s="137"/>
      <c r="X70" s="594"/>
      <c r="Y70" s="594"/>
      <c r="Z70" s="594"/>
      <c r="AC70" s="324">
        <v>11</v>
      </c>
      <c r="AD70" s="501">
        <f t="shared" si="20"/>
        <v>75</v>
      </c>
      <c r="AE70" s="518">
        <f ca="1">Sheet2!AK148</f>
        <v>0.79671365616509937</v>
      </c>
      <c r="AF70" s="444">
        <f ca="1">Sheet2!AL148</f>
        <v>0.80543967917006976</v>
      </c>
      <c r="AG70" s="444">
        <f ca="1">Sheet2!AM148</f>
        <v>0.82881171108558416</v>
      </c>
      <c r="AH70" s="444">
        <f ca="1">Sheet2!AN148</f>
        <v>0.85971327932562014</v>
      </c>
      <c r="AI70" s="444">
        <f ca="1">Sheet2!AO148</f>
        <v>0.88954383135091797</v>
      </c>
      <c r="AJ70" s="444">
        <f ca="1">Sheet2!AP148</f>
        <v>0.9107649762343234</v>
      </c>
      <c r="AK70" s="444">
        <f ca="1">Sheet2!AQ148</f>
        <v>0.91841458102971241</v>
      </c>
      <c r="AL70" s="444">
        <f ca="1">Sheet2!AR148</f>
        <v>0.91077823337307751</v>
      </c>
      <c r="AM70" s="444">
        <f ca="1">Sheet2!AS148</f>
        <v>0.88956734155989614</v>
      </c>
      <c r="AN70" s="444">
        <f ca="1">Sheet2!AT148</f>
        <v>0.85974136970199166</v>
      </c>
      <c r="AO70" s="444">
        <f ca="1">Sheet2!AU148</f>
        <v>0.82883694735211011</v>
      </c>
      <c r="AP70" s="296"/>
      <c r="AQ70" s="652"/>
      <c r="AR70" s="458">
        <f t="shared" ca="1" si="24"/>
        <v>0.91841458102971241</v>
      </c>
      <c r="AS70" s="486"/>
      <c r="AT70" s="598">
        <f t="shared" ca="1" si="21"/>
        <v>7</v>
      </c>
      <c r="AU70" s="230"/>
      <c r="AV70" s="230"/>
      <c r="AW70" s="230"/>
    </row>
    <row r="71" spans="1:51" ht="16.5" thickBot="1">
      <c r="A71" s="323">
        <v>12</v>
      </c>
      <c r="B71" s="501">
        <f t="shared" si="18"/>
        <v>82.5</v>
      </c>
      <c r="C71" s="518">
        <f t="shared" ca="1" si="22"/>
        <v>2.4955714715418202</v>
      </c>
      <c r="D71" s="444">
        <f t="shared" ca="1" si="22"/>
        <v>2.4994610410143987</v>
      </c>
      <c r="E71" s="444">
        <f t="shared" ca="1" si="22"/>
        <v>2.5107061965855819</v>
      </c>
      <c r="F71" s="444">
        <f t="shared" ca="1" si="22"/>
        <v>2.5286093720847429</v>
      </c>
      <c r="G71" s="444">
        <f t="shared" ca="1" si="22"/>
        <v>2.5531557427822489</v>
      </c>
      <c r="H71" s="444">
        <f t="shared" ca="1" si="22"/>
        <v>2.6858641323864747</v>
      </c>
      <c r="I71" s="444">
        <f t="shared" ca="1" si="22"/>
        <v>2.6908563367308922</v>
      </c>
      <c r="J71" s="444">
        <f t="shared" ca="1" si="22"/>
        <v>2.6944261773626272</v>
      </c>
      <c r="K71" s="444">
        <f t="shared" ca="1" si="22"/>
        <v>2.6965719687069294</v>
      </c>
      <c r="L71" s="444">
        <f t="shared" ca="1" si="22"/>
        <v>2.6971850718916159</v>
      </c>
      <c r="M71" s="444">
        <f t="shared" ca="1" si="22"/>
        <v>2.6970796321420885</v>
      </c>
      <c r="N71" s="444">
        <f t="shared" ca="1" si="22"/>
        <v>2.6971652534673063</v>
      </c>
      <c r="O71" s="535"/>
      <c r="P71" s="458">
        <f t="shared" ca="1" si="23"/>
        <v>2.6971850718916159</v>
      </c>
      <c r="Q71" s="486"/>
      <c r="R71" s="598">
        <f t="shared" ca="1" si="19"/>
        <v>10</v>
      </c>
      <c r="S71" s="196"/>
      <c r="T71" s="196"/>
      <c r="U71" s="196"/>
      <c r="V71" s="196"/>
      <c r="W71" s="196"/>
      <c r="X71" s="196"/>
      <c r="Y71" s="196"/>
      <c r="Z71" s="196"/>
      <c r="AC71" s="324">
        <v>12</v>
      </c>
      <c r="AD71" s="501">
        <f t="shared" si="20"/>
        <v>82.5</v>
      </c>
      <c r="AE71" s="518">
        <f ca="1">Sheet2!AK149</f>
        <v>0.77235950148578147</v>
      </c>
      <c r="AF71" s="444">
        <f ca="1">Sheet2!AL149</f>
        <v>0.78135755349071112</v>
      </c>
      <c r="AG71" s="444">
        <f ca="1">Sheet2!AM149</f>
        <v>0.80542870699275326</v>
      </c>
      <c r="AH71" s="444">
        <f ca="1">Sheet2!AN149</f>
        <v>0.83719380806609911</v>
      </c>
      <c r="AI71" s="444">
        <f ca="1">Sheet2!AO149</f>
        <v>0.86779881165502581</v>
      </c>
      <c r="AJ71" s="444">
        <f ca="1">Sheet2!AP149</f>
        <v>0.88953886455315279</v>
      </c>
      <c r="AK71" s="444">
        <f ca="1">Sheet2!AQ149</f>
        <v>0.89736942908892703</v>
      </c>
      <c r="AL71" s="444">
        <f ca="1">Sheet2!AR149</f>
        <v>0.88955243802801676</v>
      </c>
      <c r="AM71" s="444">
        <f ca="1">Sheet2!AS149</f>
        <v>0.867822910958996</v>
      </c>
      <c r="AN71" s="444">
        <f ca="1">Sheet2!AT149</f>
        <v>0.83722265401293428</v>
      </c>
      <c r="AO71" s="444">
        <f ca="1">Sheet2!AU149</f>
        <v>0.80545467588894726</v>
      </c>
      <c r="AP71" s="444">
        <f ca="1">Sheet2!AV149</f>
        <v>0.78137301241262092</v>
      </c>
      <c r="AQ71" s="652"/>
      <c r="AR71" s="458">
        <f t="shared" ca="1" si="24"/>
        <v>0.89736942908892703</v>
      </c>
      <c r="AS71" s="486"/>
      <c r="AT71" s="598">
        <f t="shared" ca="1" si="21"/>
        <v>7</v>
      </c>
      <c r="AU71" s="230"/>
      <c r="AV71" s="230"/>
      <c r="AW71" s="230"/>
    </row>
    <row r="72" spans="1:51" ht="19.5" thickBot="1">
      <c r="A72" s="323">
        <v>13</v>
      </c>
      <c r="B72" s="501">
        <f t="shared" si="18"/>
        <v>90</v>
      </c>
      <c r="C72" s="523">
        <f t="shared" ca="1" si="22"/>
        <v>2.4922768437640821</v>
      </c>
      <c r="D72" s="524">
        <f t="shared" ca="1" si="22"/>
        <v>2.4962280850644816</v>
      </c>
      <c r="E72" s="524">
        <f t="shared" ca="1" si="22"/>
        <v>2.5076290070722349</v>
      </c>
      <c r="F72" s="524">
        <f t="shared" ca="1" si="22"/>
        <v>2.5256882446136162</v>
      </c>
      <c r="G72" s="524">
        <f t="shared" ca="1" si="22"/>
        <v>2.5502346525426467</v>
      </c>
      <c r="H72" s="524">
        <f t="shared" ca="1" si="22"/>
        <v>2.6865806039513069</v>
      </c>
      <c r="I72" s="524">
        <f t="shared" ca="1" si="22"/>
        <v>2.6917245388649</v>
      </c>
      <c r="J72" s="524">
        <f t="shared" ca="1" si="22"/>
        <v>2.695001388588504</v>
      </c>
      <c r="K72" s="524">
        <f t="shared" ca="1" si="22"/>
        <v>2.6967892873880737</v>
      </c>
      <c r="L72" s="524">
        <f t="shared" ca="1" si="22"/>
        <v>2.6971841019242531</v>
      </c>
      <c r="M72" s="524">
        <f t="shared" ca="1" si="22"/>
        <v>2.6970933966010957</v>
      </c>
      <c r="N72" s="524">
        <f t="shared" ca="1" si="22"/>
        <v>2.6971676314679813</v>
      </c>
      <c r="O72" s="525">
        <f t="shared" ca="1" si="22"/>
        <v>2.6967736515172653</v>
      </c>
      <c r="P72" s="458">
        <f t="shared" ca="1" si="23"/>
        <v>2.6971841019242531</v>
      </c>
      <c r="Q72" s="486"/>
      <c r="R72" s="598">
        <f t="shared" ca="1" si="19"/>
        <v>10</v>
      </c>
      <c r="S72" s="196"/>
      <c r="T72" s="592" t="s">
        <v>195</v>
      </c>
      <c r="U72" s="593">
        <v>11</v>
      </c>
      <c r="W72" s="138" t="s">
        <v>421</v>
      </c>
      <c r="Z72" s="196"/>
      <c r="AC72" s="324">
        <v>13</v>
      </c>
      <c r="AD72" s="501">
        <f t="shared" si="20"/>
        <v>90</v>
      </c>
      <c r="AE72" s="523">
        <f ca="1">Sheet2!AK150</f>
        <v>0.76323955985028902</v>
      </c>
      <c r="AF72" s="524">
        <f ca="1">Sheet2!AL150</f>
        <v>0.77234386938855648</v>
      </c>
      <c r="AG72" s="524">
        <f ca="1">Sheet2!AM150</f>
        <v>0.79668740936023108</v>
      </c>
      <c r="AH72" s="524">
        <f ca="1">Sheet2!AN150</f>
        <v>0.82878760756258563</v>
      </c>
      <c r="AI72" s="524">
        <f ca="1">Sheet2!AO150</f>
        <v>0.85969192371161252</v>
      </c>
      <c r="AJ72" s="524">
        <f ca="1">Sheet2!AP150</f>
        <v>0.88163190603313035</v>
      </c>
      <c r="AK72" s="524">
        <f ca="1">Sheet2!AQ150</f>
        <v>0.88953207836956893</v>
      </c>
      <c r="AL72" s="524">
        <f ca="1">Sheet2!AR150</f>
        <v>0.88164560124047953</v>
      </c>
      <c r="AM72" s="524">
        <f ca="1">Sheet2!AS150</f>
        <v>0.85971625026542542</v>
      </c>
      <c r="AN72" s="524">
        <f ca="1">Sheet2!AT150</f>
        <v>0.82881674607693556</v>
      </c>
      <c r="AO72" s="524">
        <f ca="1">Sheet2!AU150</f>
        <v>0.79671366317922976</v>
      </c>
      <c r="AP72" s="524">
        <f ca="1">Sheet2!AV150</f>
        <v>0.7723595087210825</v>
      </c>
      <c r="AQ72" s="525">
        <f ca="1">Sheet2!AW150</f>
        <v>0.76323956717204455</v>
      </c>
      <c r="AR72" s="458">
        <f t="shared" ca="1" si="24"/>
        <v>0.88953207836956893</v>
      </c>
      <c r="AS72" s="486"/>
      <c r="AT72" s="598">
        <f t="shared" ca="1" si="21"/>
        <v>7</v>
      </c>
      <c r="AU72" s="230"/>
      <c r="AV72" s="230"/>
      <c r="AW72" s="230"/>
    </row>
    <row r="73" spans="1:51">
      <c r="B73" s="516" t="s">
        <v>10</v>
      </c>
      <c r="C73" s="458">
        <f t="shared" ref="C73:P73" ca="1" si="25">MAX(C60:C72)</f>
        <v>2.6971398942519786</v>
      </c>
      <c r="D73" s="458">
        <f t="shared" ca="1" si="25"/>
        <v>2.6970459670768725</v>
      </c>
      <c r="E73" s="458">
        <f t="shared" ca="1" si="25"/>
        <v>2.6971563415963442</v>
      </c>
      <c r="F73" s="458">
        <f t="shared" ca="1" si="25"/>
        <v>2.6960847179230263</v>
      </c>
      <c r="G73" s="458">
        <f t="shared" ca="1" si="25"/>
        <v>2.6847214845345291</v>
      </c>
      <c r="H73" s="458">
        <f t="shared" ca="1" si="25"/>
        <v>2.6865806039513069</v>
      </c>
      <c r="I73" s="458">
        <f t="shared" ca="1" si="25"/>
        <v>2.6917245388649</v>
      </c>
      <c r="J73" s="458">
        <f t="shared" ca="1" si="25"/>
        <v>2.695001388588504</v>
      </c>
      <c r="K73" s="458">
        <f t="shared" ca="1" si="25"/>
        <v>2.6967892873880737</v>
      </c>
      <c r="L73" s="458">
        <f t="shared" ca="1" si="25"/>
        <v>2.6971850718916159</v>
      </c>
      <c r="M73" s="458">
        <f t="shared" ca="1" si="25"/>
        <v>2.697166377584709</v>
      </c>
      <c r="N73" s="458">
        <f t="shared" ca="1" si="25"/>
        <v>2.6971676314679813</v>
      </c>
      <c r="O73" s="458">
        <f t="shared" ca="1" si="25"/>
        <v>2.6967736515172653</v>
      </c>
      <c r="P73" s="321">
        <f t="shared" ca="1" si="25"/>
        <v>2.6971850718916159</v>
      </c>
      <c r="Q73" s="664" t="s">
        <v>63</v>
      </c>
      <c r="R73" s="715"/>
      <c r="S73" s="196"/>
      <c r="T73" s="787" t="str">
        <f>ADDRESS(3+$U$72*5,1,,4,"Material")</f>
        <v>Material!$A$58</v>
      </c>
      <c r="U73" s="496"/>
      <c r="V73" s="196"/>
      <c r="Z73" s="196"/>
      <c r="AD73" s="516" t="s">
        <v>10</v>
      </c>
      <c r="AE73" s="458">
        <f t="shared" ref="AE73:AR73" ca="1" si="26">MAX(AE60:AE72)</f>
        <v>0.88953207208732965</v>
      </c>
      <c r="AF73" s="458">
        <f t="shared" ca="1" si="26"/>
        <v>0.89735596846157017</v>
      </c>
      <c r="AG73" s="458">
        <f t="shared" ca="1" si="26"/>
        <v>0.91839180624863559</v>
      </c>
      <c r="AH73" s="458">
        <f t="shared" ca="1" si="26"/>
        <v>0.94637285464072229</v>
      </c>
      <c r="AI73" s="458">
        <f t="shared" ca="1" si="26"/>
        <v>0.97355168596561326</v>
      </c>
      <c r="AJ73" s="458">
        <f t="shared" ca="1" si="26"/>
        <v>0.99297910314725424</v>
      </c>
      <c r="AK73" s="458">
        <f t="shared" ca="1" si="26"/>
        <v>1</v>
      </c>
      <c r="AL73" s="458">
        <f t="shared" ca="1" si="26"/>
        <v>0.98593270332026395</v>
      </c>
      <c r="AM73" s="458">
        <f t="shared" ca="1" si="26"/>
        <v>0.94640869873639544</v>
      </c>
      <c r="AN73" s="458">
        <f t="shared" ca="1" si="26"/>
        <v>0.88957279649174814</v>
      </c>
      <c r="AO73" s="458">
        <f t="shared" ca="1" si="26"/>
        <v>0.82883694735211011</v>
      </c>
      <c r="AP73" s="458">
        <f t="shared" ca="1" si="26"/>
        <v>0.78137301241262092</v>
      </c>
      <c r="AQ73" s="458">
        <f t="shared" ca="1" si="26"/>
        <v>0.76323956717204455</v>
      </c>
      <c r="AR73" s="321">
        <f t="shared" ca="1" si="26"/>
        <v>1</v>
      </c>
      <c r="AS73" s="664" t="s">
        <v>360</v>
      </c>
      <c r="AT73" s="665"/>
      <c r="AU73" s="230"/>
      <c r="AV73" s="230"/>
      <c r="AW73" s="230"/>
    </row>
    <row r="74" spans="1:51" ht="19.5" thickBot="1">
      <c r="B74" s="526"/>
      <c r="C74" s="266"/>
      <c r="D74" s="266"/>
      <c r="E74" s="266"/>
      <c r="F74" s="266"/>
      <c r="G74" s="529"/>
      <c r="H74" s="266"/>
      <c r="I74" s="266"/>
      <c r="J74" s="530"/>
      <c r="K74" s="529"/>
      <c r="L74" s="531"/>
      <c r="M74" s="266"/>
      <c r="N74" s="531"/>
      <c r="O74" s="596"/>
      <c r="P74" s="531"/>
      <c r="Q74" s="266"/>
      <c r="R74" s="532"/>
      <c r="S74" s="196"/>
      <c r="T74" s="787" t="str">
        <f>ADDRESS(3+$U$72*5,2,,4,"Material")</f>
        <v>Material!$B$58</v>
      </c>
      <c r="U74" s="747"/>
      <c r="V74" s="196"/>
      <c r="Z74" s="196"/>
      <c r="AD74" s="526"/>
      <c r="AE74" s="266"/>
      <c r="AF74" s="266"/>
      <c r="AG74" s="266"/>
      <c r="AH74" s="266"/>
      <c r="AI74" s="529"/>
      <c r="AJ74" s="266"/>
      <c r="AK74" s="266"/>
      <c r="AL74" s="530"/>
      <c r="AM74" s="529"/>
      <c r="AN74" s="531"/>
      <c r="AO74" s="266"/>
      <c r="AP74" s="531"/>
      <c r="AQ74" s="596" t="s">
        <v>161</v>
      </c>
      <c r="AR74" s="531">
        <f>BV67</f>
        <v>0</v>
      </c>
      <c r="AS74" s="266" t="s">
        <v>373</v>
      </c>
      <c r="AT74" s="532"/>
      <c r="AU74" s="230"/>
      <c r="AV74" s="230"/>
      <c r="AW74" s="230"/>
    </row>
    <row r="75" spans="1:51" ht="16.5" thickBot="1">
      <c r="F75" s="196"/>
      <c r="G75" s="458"/>
      <c r="H75" s="196"/>
      <c r="I75" s="196"/>
      <c r="J75" s="458"/>
      <c r="K75" s="196"/>
      <c r="L75" s="196"/>
      <c r="M75" s="196"/>
      <c r="N75" s="196"/>
      <c r="O75" s="196"/>
      <c r="P75" s="196"/>
      <c r="Q75" s="196"/>
      <c r="R75" s="196"/>
      <c r="S75" s="196"/>
      <c r="T75" s="787" t="str">
        <f>ADDRESS(4+$U$72*5,1,,4,"Material")</f>
        <v>Material!$A$59</v>
      </c>
      <c r="U75" s="747"/>
      <c r="V75" s="196"/>
      <c r="Z75" s="196"/>
    </row>
    <row r="76" spans="1:51" ht="16.5" thickBot="1">
      <c r="A76" s="830"/>
      <c r="B76" s="831"/>
      <c r="C76" s="832"/>
      <c r="D76" s="832"/>
      <c r="E76" s="832"/>
      <c r="F76" s="832"/>
      <c r="G76" s="832"/>
      <c r="H76" s="832"/>
      <c r="I76" s="832"/>
      <c r="J76" s="832"/>
      <c r="K76" s="832"/>
      <c r="L76" s="832"/>
      <c r="M76" s="832"/>
      <c r="N76" s="832"/>
      <c r="O76" s="832"/>
      <c r="P76" s="832"/>
      <c r="Q76" s="832"/>
      <c r="R76" s="833"/>
      <c r="S76" s="830"/>
      <c r="T76" s="788" t="str">
        <f>ADDRESS(4+$U$72*5,2,,4,"Material")</f>
        <v>Material!$B$59</v>
      </c>
      <c r="U76" s="527"/>
      <c r="V76" s="196"/>
    </row>
    <row r="77" spans="1:51" ht="18.75">
      <c r="A77" s="830"/>
      <c r="B77" s="834"/>
      <c r="C77" s="830"/>
      <c r="D77" s="830"/>
      <c r="E77" s="830"/>
      <c r="F77" s="830"/>
      <c r="G77" s="830"/>
      <c r="H77" s="830"/>
      <c r="I77" s="830"/>
      <c r="J77" s="830"/>
      <c r="K77" s="835" t="s">
        <v>382</v>
      </c>
      <c r="L77" s="836" t="s">
        <v>193</v>
      </c>
      <c r="M77" s="837">
        <f ca="1">INT(R78-1)*G16+E16</f>
        <v>37.5</v>
      </c>
      <c r="N77" s="838" t="s">
        <v>194</v>
      </c>
      <c r="O77" s="837">
        <f ca="1">INT(R79-1)*G17+E17</f>
        <v>37.5</v>
      </c>
      <c r="P77" s="839"/>
      <c r="Q77" s="830"/>
      <c r="R77" s="840"/>
      <c r="S77" s="830"/>
      <c r="Z77" s="944"/>
    </row>
    <row r="78" spans="1:51" ht="18.95" customHeight="1">
      <c r="A78" s="830"/>
      <c r="B78" s="841" t="s">
        <v>425</v>
      </c>
      <c r="C78" s="842"/>
      <c r="D78" s="842"/>
      <c r="E78" s="842"/>
      <c r="F78" s="830"/>
      <c r="G78" s="830"/>
      <c r="H78" s="830"/>
      <c r="I78" s="830"/>
      <c r="J78" s="830"/>
      <c r="K78" s="835" t="s">
        <v>383</v>
      </c>
      <c r="L78" s="836" t="s">
        <v>384</v>
      </c>
      <c r="M78" s="843">
        <f ca="1">(M77+O77)/2</f>
        <v>37.5</v>
      </c>
      <c r="N78" s="838" t="s">
        <v>385</v>
      </c>
      <c r="O78" s="843">
        <f ca="1">(M77-O77)/2</f>
        <v>0</v>
      </c>
      <c r="P78" s="830"/>
      <c r="Q78" s="830" t="s">
        <v>6</v>
      </c>
      <c r="R78" s="840">
        <f ca="1">MATCH(P94,P81:P93,0)</f>
        <v>6</v>
      </c>
      <c r="S78" s="830"/>
    </row>
    <row r="79" spans="1:51">
      <c r="A79" s="830"/>
      <c r="B79" s="834"/>
      <c r="C79" s="844" t="s">
        <v>426</v>
      </c>
      <c r="D79" s="835">
        <v>2</v>
      </c>
      <c r="E79" s="835">
        <v>3</v>
      </c>
      <c r="F79" s="835">
        <v>4</v>
      </c>
      <c r="G79" s="835">
        <v>5</v>
      </c>
      <c r="H79" s="835">
        <v>6</v>
      </c>
      <c r="I79" s="835">
        <v>7</v>
      </c>
      <c r="J79" s="835">
        <v>8</v>
      </c>
      <c r="K79" s="835">
        <v>9</v>
      </c>
      <c r="L79" s="835">
        <v>10</v>
      </c>
      <c r="M79" s="835">
        <v>11</v>
      </c>
      <c r="N79" s="835">
        <v>12</v>
      </c>
      <c r="O79" s="835">
        <v>13</v>
      </c>
      <c r="P79" s="830"/>
      <c r="Q79" s="830" t="s">
        <v>8</v>
      </c>
      <c r="R79" s="840">
        <f ca="1">INDEX(R81:R93,R78)</f>
        <v>6</v>
      </c>
      <c r="S79" s="845"/>
    </row>
    <row r="80" spans="1:51">
      <c r="A80" s="846" t="s">
        <v>191</v>
      </c>
      <c r="B80" s="847" t="s">
        <v>427</v>
      </c>
      <c r="C80" s="848">
        <f t="shared" ref="C80:O80" si="27">C39</f>
        <v>0</v>
      </c>
      <c r="D80" s="848">
        <f t="shared" si="27"/>
        <v>7.5</v>
      </c>
      <c r="E80" s="848">
        <f t="shared" si="27"/>
        <v>15</v>
      </c>
      <c r="F80" s="848">
        <f t="shared" si="27"/>
        <v>22.5</v>
      </c>
      <c r="G80" s="848">
        <f t="shared" si="27"/>
        <v>30</v>
      </c>
      <c r="H80" s="848">
        <f t="shared" si="27"/>
        <v>37.5</v>
      </c>
      <c r="I80" s="848">
        <f t="shared" si="27"/>
        <v>45</v>
      </c>
      <c r="J80" s="848">
        <f t="shared" si="27"/>
        <v>52.5</v>
      </c>
      <c r="K80" s="848">
        <f t="shared" si="27"/>
        <v>60</v>
      </c>
      <c r="L80" s="848">
        <f t="shared" si="27"/>
        <v>67.5</v>
      </c>
      <c r="M80" s="848">
        <f t="shared" si="27"/>
        <v>75</v>
      </c>
      <c r="N80" s="848">
        <f t="shared" si="27"/>
        <v>82.5</v>
      </c>
      <c r="O80" s="848">
        <f t="shared" si="27"/>
        <v>90</v>
      </c>
      <c r="P80" s="845" t="s">
        <v>10</v>
      </c>
      <c r="Q80" s="845"/>
      <c r="R80" s="849" t="s">
        <v>11</v>
      </c>
      <c r="S80" s="850"/>
    </row>
    <row r="81" spans="1:67">
      <c r="A81" s="851">
        <v>1</v>
      </c>
      <c r="B81" s="852">
        <f t="shared" ref="B81:B93" si="28">B40</f>
        <v>0</v>
      </c>
      <c r="C81" s="853">
        <f ca="1">Sheet2!AK123</f>
        <v>0.58293924117206308</v>
      </c>
      <c r="D81" s="854"/>
      <c r="E81" s="854"/>
      <c r="F81" s="854"/>
      <c r="G81" s="854"/>
      <c r="H81" s="854"/>
      <c r="I81" s="854"/>
      <c r="J81" s="854"/>
      <c r="K81" s="854"/>
      <c r="L81" s="854"/>
      <c r="M81" s="854"/>
      <c r="N81" s="854"/>
      <c r="O81" s="855"/>
      <c r="P81" s="850">
        <f ca="1">MAX(C81:O81)</f>
        <v>0.58293924117206308</v>
      </c>
      <c r="Q81" s="856"/>
      <c r="R81" s="840">
        <f t="shared" ref="R81:R93" ca="1" si="29">MATCH(P81,C81:O81,0)</f>
        <v>1</v>
      </c>
      <c r="S81" s="850"/>
    </row>
    <row r="82" spans="1:67">
      <c r="A82" s="851">
        <v>2</v>
      </c>
      <c r="B82" s="852">
        <f t="shared" si="28"/>
        <v>7.5</v>
      </c>
      <c r="C82" s="857">
        <f ca="1">Sheet2!AK124</f>
        <v>0.75332583009979437</v>
      </c>
      <c r="D82" s="858">
        <f ca="1">Sheet2!AL124</f>
        <v>0.77332613246336057</v>
      </c>
      <c r="E82" s="858"/>
      <c r="F82" s="858"/>
      <c r="G82" s="858"/>
      <c r="H82" s="858"/>
      <c r="I82" s="858"/>
      <c r="J82" s="858"/>
      <c r="K82" s="858"/>
      <c r="L82" s="858"/>
      <c r="M82" s="858"/>
      <c r="N82" s="858"/>
      <c r="O82" s="859"/>
      <c r="P82" s="850">
        <f t="shared" ref="P82:P92" ca="1" si="30">MAX(C82:O82)</f>
        <v>0.77332613246336057</v>
      </c>
      <c r="Q82" s="830"/>
      <c r="R82" s="840">
        <f t="shared" ca="1" si="29"/>
        <v>2</v>
      </c>
      <c r="S82" s="850"/>
    </row>
    <row r="83" spans="1:67">
      <c r="A83" s="851">
        <v>3</v>
      </c>
      <c r="B83" s="852">
        <f t="shared" si="28"/>
        <v>15</v>
      </c>
      <c r="C83" s="857">
        <f ca="1">Sheet2!AK125</f>
        <v>0.79903322475150884</v>
      </c>
      <c r="D83" s="858">
        <f ca="1">Sheet2!AL125</f>
        <v>0.81961976429336525</v>
      </c>
      <c r="E83" s="858">
        <f ca="1">Sheet2!AM125</f>
        <v>0.86772604167315015</v>
      </c>
      <c r="F83" s="858"/>
      <c r="G83" s="858"/>
      <c r="H83" s="858"/>
      <c r="I83" s="858"/>
      <c r="J83" s="858"/>
      <c r="K83" s="858"/>
      <c r="L83" s="858"/>
      <c r="M83" s="858"/>
      <c r="N83" s="858"/>
      <c r="O83" s="859"/>
      <c r="P83" s="850">
        <f t="shared" ca="1" si="30"/>
        <v>0.86772604167315015</v>
      </c>
      <c r="Q83" s="830"/>
      <c r="R83" s="840">
        <f t="shared" ca="1" si="29"/>
        <v>3</v>
      </c>
      <c r="S83" s="850"/>
    </row>
    <row r="84" spans="1:67">
      <c r="A84" s="851">
        <v>4</v>
      </c>
      <c r="B84" s="852">
        <f t="shared" si="28"/>
        <v>22.5</v>
      </c>
      <c r="C84" s="857">
        <f ca="1">Sheet2!AK126</f>
        <v>0.83512263560238886</v>
      </c>
      <c r="D84" s="858">
        <f ca="1">Sheet2!AL126</f>
        <v>0.85628453676722271</v>
      </c>
      <c r="E84" s="858">
        <f ca="1">Sheet2!AM126</f>
        <v>0.90731392193362892</v>
      </c>
      <c r="F84" s="858">
        <f ca="1">Sheet2!AN126</f>
        <v>0.95450304381669349</v>
      </c>
      <c r="G84" s="858"/>
      <c r="H84" s="858"/>
      <c r="I84" s="858"/>
      <c r="J84" s="858"/>
      <c r="K84" s="858"/>
      <c r="L84" s="858"/>
      <c r="M84" s="858"/>
      <c r="N84" s="858"/>
      <c r="O84" s="859"/>
      <c r="P84" s="850">
        <f t="shared" ca="1" si="30"/>
        <v>0.95450304381669349</v>
      </c>
      <c r="Q84" s="856"/>
      <c r="R84" s="840">
        <f t="shared" ca="1" si="29"/>
        <v>4</v>
      </c>
      <c r="S84" s="850"/>
    </row>
    <row r="85" spans="1:67">
      <c r="A85" s="851">
        <v>5</v>
      </c>
      <c r="B85" s="852">
        <f t="shared" si="28"/>
        <v>30</v>
      </c>
      <c r="C85" s="857">
        <f ca="1">Sheet2!AK127</f>
        <v>0.82931268418096349</v>
      </c>
      <c r="D85" s="858">
        <f ca="1">Sheet2!AL127</f>
        <v>0.85061349633670613</v>
      </c>
      <c r="E85" s="858">
        <f ca="1">Sheet2!AM127</f>
        <v>0.90460186583995905</v>
      </c>
      <c r="F85" s="858">
        <f ca="1">Sheet2!AN127</f>
        <v>0.96330072694669155</v>
      </c>
      <c r="G85" s="858">
        <f ca="1">Sheet2!AO127</f>
        <v>0.99371995766272514</v>
      </c>
      <c r="H85" s="858"/>
      <c r="I85" s="858"/>
      <c r="J85" s="858"/>
      <c r="K85" s="858"/>
      <c r="L85" s="858"/>
      <c r="M85" s="858"/>
      <c r="N85" s="858"/>
      <c r="O85" s="859"/>
      <c r="P85" s="850">
        <f t="shared" ca="1" si="30"/>
        <v>0.99371995766272514</v>
      </c>
      <c r="Q85" s="856"/>
      <c r="R85" s="840">
        <f t="shared" ca="1" si="29"/>
        <v>5</v>
      </c>
      <c r="S85" s="85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30"/>
      <c r="AP85" s="230"/>
      <c r="AQ85" s="230"/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</row>
    <row r="86" spans="1:67">
      <c r="A86" s="851">
        <v>6</v>
      </c>
      <c r="B86" s="852">
        <f t="shared" si="28"/>
        <v>37.5</v>
      </c>
      <c r="C86" s="857">
        <f ca="1">Sheet2!AK128</f>
        <v>0.77931027942724451</v>
      </c>
      <c r="D86" s="858">
        <f ca="1">Sheet2!AL128</f>
        <v>0.80012851903135351</v>
      </c>
      <c r="E86" s="858">
        <f ca="1">Sheet2!AM128</f>
        <v>0.85556258001279206</v>
      </c>
      <c r="F86" s="858">
        <f ca="1">Sheet2!AN128</f>
        <v>0.92488640114436349</v>
      </c>
      <c r="G86" s="858">
        <f ca="1">Sheet2!AO128</f>
        <v>0.9799508180518629</v>
      </c>
      <c r="H86" s="858">
        <f ca="1">Sheet2!AP128</f>
        <v>1</v>
      </c>
      <c r="I86" s="858"/>
      <c r="J86" s="858"/>
      <c r="K86" s="858"/>
      <c r="L86" s="858"/>
      <c r="M86" s="858"/>
      <c r="N86" s="858"/>
      <c r="O86" s="859"/>
      <c r="P86" s="850">
        <f t="shared" ca="1" si="30"/>
        <v>1</v>
      </c>
      <c r="Q86" s="830"/>
      <c r="R86" s="840">
        <f t="shared" ca="1" si="29"/>
        <v>6</v>
      </c>
      <c r="S86" s="850"/>
      <c r="AB86" s="230"/>
      <c r="AC86" s="192"/>
      <c r="AD86" s="192"/>
      <c r="AE86" s="99"/>
      <c r="AF86" s="99"/>
      <c r="AG86" s="99"/>
      <c r="AH86" s="99"/>
      <c r="AI86" s="99"/>
      <c r="AJ86" s="99"/>
      <c r="AK86" s="99"/>
      <c r="AL86" s="99"/>
      <c r="AM86" s="192"/>
      <c r="AN86" s="192"/>
      <c r="AO86" s="99"/>
      <c r="AP86" s="99"/>
      <c r="AQ86" s="99"/>
      <c r="AR86" s="99"/>
      <c r="AS86" s="99"/>
      <c r="AT86" s="99"/>
      <c r="AU86" s="99"/>
      <c r="AV86" s="192"/>
      <c r="AW86" s="192"/>
      <c r="AX86" s="99"/>
      <c r="AY86" s="99"/>
      <c r="AZ86" s="99"/>
      <c r="BA86" s="99"/>
      <c r="BB86" s="99"/>
      <c r="BC86" s="99"/>
      <c r="BD86" s="99"/>
      <c r="BE86" s="192"/>
      <c r="BF86" s="192"/>
      <c r="BG86" s="99"/>
      <c r="BH86" s="99"/>
      <c r="BI86" s="99"/>
      <c r="BJ86" s="99"/>
      <c r="BK86" s="99"/>
      <c r="BL86" s="99"/>
      <c r="BM86" s="230"/>
      <c r="BN86" s="230"/>
      <c r="BO86" s="230"/>
    </row>
    <row r="87" spans="1:67">
      <c r="A87" s="851">
        <v>7</v>
      </c>
      <c r="B87" s="852">
        <f t="shared" si="28"/>
        <v>45</v>
      </c>
      <c r="C87" s="857">
        <f ca="1">Sheet2!AK129</f>
        <v>0.70248882360246601</v>
      </c>
      <c r="D87" s="858">
        <f ca="1">Sheet2!AL129</f>
        <v>0.72232223811614127</v>
      </c>
      <c r="E87" s="858">
        <f ca="1">Sheet2!AM129</f>
        <v>0.77716694609993098</v>
      </c>
      <c r="F87" s="858">
        <f ca="1">Sheet2!AN129</f>
        <v>0.85275035013504297</v>
      </c>
      <c r="G87" s="858">
        <f ca="1">Sheet2!AO129</f>
        <v>0.9274109006838086</v>
      </c>
      <c r="H87" s="858">
        <f ca="1">Sheet2!AP129</f>
        <v>0.98024604036973639</v>
      </c>
      <c r="I87" s="858">
        <f ca="1">Sheet2!AQ129</f>
        <v>0.99899566082428692</v>
      </c>
      <c r="J87" s="858"/>
      <c r="K87" s="858"/>
      <c r="L87" s="858"/>
      <c r="M87" s="858"/>
      <c r="N87" s="858"/>
      <c r="O87" s="859"/>
      <c r="P87" s="850">
        <f t="shared" ca="1" si="30"/>
        <v>0.99899566082428692</v>
      </c>
      <c r="Q87" s="856"/>
      <c r="R87" s="840">
        <f t="shared" ca="1" si="29"/>
        <v>7</v>
      </c>
      <c r="S87" s="860"/>
      <c r="AB87" s="230"/>
      <c r="AC87" s="192"/>
      <c r="AD87" s="99"/>
      <c r="AE87" s="99"/>
      <c r="AF87" s="192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230"/>
      <c r="BN87" s="230"/>
      <c r="BO87" s="230"/>
    </row>
    <row r="88" spans="1:67">
      <c r="A88" s="851">
        <v>8</v>
      </c>
      <c r="B88" s="852">
        <f t="shared" si="28"/>
        <v>52.5</v>
      </c>
      <c r="C88" s="857">
        <f ca="1">Sheet2!AK130</f>
        <v>0.61510927853484054</v>
      </c>
      <c r="D88" s="858">
        <f ca="1">Sheet2!AL130</f>
        <v>0.63362693835736139</v>
      </c>
      <c r="E88" s="858">
        <f ca="1">Sheet2!AM130</f>
        <v>0.68616518755462796</v>
      </c>
      <c r="F88" s="858">
        <f ca="1">Sheet2!AN130</f>
        <v>0.76322391390094657</v>
      </c>
      <c r="G88" s="858">
        <f ca="1">Sheet2!AO130</f>
        <v>0.84924442929627442</v>
      </c>
      <c r="H88" s="858">
        <f ca="1">Sheet2!AP130</f>
        <v>0.92651023380900799</v>
      </c>
      <c r="I88" s="858">
        <f ca="1">Sheet2!AQ130</f>
        <v>0.98024498834262164</v>
      </c>
      <c r="J88" s="858">
        <f ca="1">Sheet2!AR130</f>
        <v>0.99999956480251295</v>
      </c>
      <c r="K88" s="858"/>
      <c r="L88" s="858"/>
      <c r="M88" s="858"/>
      <c r="N88" s="858"/>
      <c r="O88" s="859"/>
      <c r="P88" s="850">
        <f t="shared" ca="1" si="30"/>
        <v>0.99999956480251295</v>
      </c>
      <c r="Q88" s="830"/>
      <c r="R88" s="840">
        <f t="shared" ca="1" si="29"/>
        <v>8</v>
      </c>
      <c r="S88" s="830"/>
      <c r="Y88" s="8"/>
      <c r="Z88" s="8"/>
      <c r="AA88" s="8"/>
      <c r="AB88" s="230"/>
      <c r="AC88" s="81"/>
      <c r="AD88" s="746"/>
      <c r="AE88" s="746"/>
      <c r="AF88" s="746"/>
      <c r="AG88" s="746"/>
      <c r="AH88" s="746"/>
      <c r="AI88" s="746"/>
      <c r="AJ88" s="746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230"/>
      <c r="BN88" s="230"/>
      <c r="BO88" s="230"/>
    </row>
    <row r="89" spans="1:67">
      <c r="A89" s="851">
        <v>9</v>
      </c>
      <c r="B89" s="852">
        <f t="shared" si="28"/>
        <v>60</v>
      </c>
      <c r="C89" s="857">
        <f ca="1">Sheet2!AK131</f>
        <v>0.52829141279265635</v>
      </c>
      <c r="D89" s="858">
        <f ca="1">Sheet2!AL131</f>
        <v>0.54530457257648213</v>
      </c>
      <c r="E89" s="858">
        <f ca="1">Sheet2!AM131</f>
        <v>0.59435996404895253</v>
      </c>
      <c r="F89" s="858">
        <f ca="1">Sheet2!AN131</f>
        <v>0.66909604446007986</v>
      </c>
      <c r="G89" s="858">
        <f ca="1">Sheet2!AO131</f>
        <v>0.75860617062887292</v>
      </c>
      <c r="H89" s="858">
        <f ca="1">Sheet2!AP131</f>
        <v>0.84924257229591393</v>
      </c>
      <c r="I89" s="858">
        <f ca="1">Sheet2!AQ131</f>
        <v>0.92741007261531316</v>
      </c>
      <c r="J89" s="858">
        <f ca="1">Sheet2!AR131</f>
        <v>0.97995480081294828</v>
      </c>
      <c r="K89" s="858">
        <f ca="1">Sheet2!AS131</f>
        <v>0.99373559723310234</v>
      </c>
      <c r="L89" s="858"/>
      <c r="M89" s="858"/>
      <c r="N89" s="858"/>
      <c r="O89" s="859"/>
      <c r="P89" s="850">
        <f t="shared" ca="1" si="30"/>
        <v>0.99373559723310234</v>
      </c>
      <c r="Q89" s="856"/>
      <c r="R89" s="840">
        <f t="shared" ca="1" si="29"/>
        <v>9</v>
      </c>
      <c r="S89" s="845"/>
      <c r="Y89" s="8"/>
      <c r="Z89" s="8"/>
      <c r="AA89" s="8"/>
      <c r="AB89" s="230"/>
      <c r="AC89" s="746"/>
      <c r="AD89" s="746"/>
      <c r="AE89" s="746"/>
      <c r="AF89" s="746"/>
      <c r="AG89" s="746"/>
      <c r="AH89" s="746"/>
      <c r="AI89" s="746"/>
      <c r="AJ89" s="746"/>
      <c r="AK89" s="746"/>
      <c r="AL89" s="99"/>
      <c r="AM89" s="746"/>
      <c r="AN89" s="746"/>
      <c r="AO89" s="746"/>
      <c r="AP89" s="746"/>
      <c r="AQ89" s="746"/>
      <c r="AR89" s="746"/>
      <c r="AS89" s="746"/>
      <c r="AT89" s="746"/>
      <c r="AU89" s="99"/>
      <c r="AV89" s="746"/>
      <c r="AW89" s="746"/>
      <c r="AX89" s="746"/>
      <c r="AY89" s="746"/>
      <c r="AZ89" s="746"/>
      <c r="BA89" s="746"/>
      <c r="BB89" s="746"/>
      <c r="BC89" s="746"/>
      <c r="BD89" s="99"/>
      <c r="BE89" s="746"/>
      <c r="BF89" s="746"/>
      <c r="BG89" s="746"/>
      <c r="BH89" s="746"/>
      <c r="BI89" s="746"/>
      <c r="BJ89" s="746"/>
      <c r="BK89" s="746"/>
      <c r="BL89" s="746"/>
      <c r="BM89" s="230"/>
      <c r="BN89" s="230"/>
      <c r="BO89" s="230"/>
    </row>
    <row r="90" spans="1:67">
      <c r="A90" s="851">
        <v>10</v>
      </c>
      <c r="B90" s="852">
        <f t="shared" si="28"/>
        <v>67.5</v>
      </c>
      <c r="C90" s="857">
        <f ca="1">Sheet2!AK132</f>
        <v>0.45085137420963411</v>
      </c>
      <c r="D90" s="858">
        <f ca="1">Sheet2!AL132</f>
        <v>0.46635854763176998</v>
      </c>
      <c r="E90" s="858">
        <f ca="1">Sheet2!AM132</f>
        <v>0.51148264591038717</v>
      </c>
      <c r="F90" s="858">
        <f ca="1">Sheet2!AN132</f>
        <v>0.5817040537478162</v>
      </c>
      <c r="G90" s="858">
        <f ca="1">Sheet2!AO132</f>
        <v>0.6690886763270899</v>
      </c>
      <c r="H90" s="858">
        <f ca="1">Sheet2!AP132</f>
        <v>0.76321573517910635</v>
      </c>
      <c r="I90" s="858">
        <f ca="1">Sheet2!AQ132</f>
        <v>0.85274663487057223</v>
      </c>
      <c r="J90" s="858">
        <f ca="1">Sheet2!AR132</f>
        <v>0.92489395517271433</v>
      </c>
      <c r="K90" s="858">
        <f ca="1">Sheet2!AS132</f>
        <v>0.96333020092939126</v>
      </c>
      <c r="L90" s="858">
        <f ca="1">Sheet2!AT132</f>
        <v>0.95455987844517964</v>
      </c>
      <c r="M90" s="858"/>
      <c r="N90" s="858"/>
      <c r="O90" s="859"/>
      <c r="P90" s="850">
        <f t="shared" ca="1" si="30"/>
        <v>0.96333020092939126</v>
      </c>
      <c r="Q90" s="830"/>
      <c r="R90" s="840">
        <f t="shared" ca="1" si="29"/>
        <v>9</v>
      </c>
      <c r="S90" s="830"/>
      <c r="Y90" s="8"/>
      <c r="Z90" s="8"/>
      <c r="AA90" s="8"/>
      <c r="AB90" s="230"/>
      <c r="AC90" s="746"/>
      <c r="AD90" s="133"/>
      <c r="AE90" s="133"/>
      <c r="AF90" s="133"/>
      <c r="AG90" s="133"/>
      <c r="AH90" s="133"/>
      <c r="AI90" s="133"/>
      <c r="AJ90" s="133"/>
      <c r="AK90" s="744"/>
      <c r="AL90" s="99"/>
      <c r="AM90" s="746"/>
      <c r="AN90" s="133"/>
      <c r="AO90" s="133"/>
      <c r="AP90" s="133"/>
      <c r="AQ90" s="133"/>
      <c r="AR90" s="133"/>
      <c r="AS90" s="133"/>
      <c r="AT90" s="133"/>
      <c r="AU90" s="99"/>
      <c r="AV90" s="746"/>
      <c r="AW90" s="133"/>
      <c r="AX90" s="133"/>
      <c r="AY90" s="133"/>
      <c r="AZ90" s="133"/>
      <c r="BA90" s="133"/>
      <c r="BB90" s="133"/>
      <c r="BC90" s="133"/>
      <c r="BD90" s="99"/>
      <c r="BE90" s="746"/>
      <c r="BF90" s="133"/>
      <c r="BG90" s="133"/>
      <c r="BH90" s="133"/>
      <c r="BI90" s="133"/>
      <c r="BJ90" s="133"/>
      <c r="BK90" s="133"/>
      <c r="BL90" s="133"/>
      <c r="BM90" s="230"/>
      <c r="BN90" s="230"/>
      <c r="BO90" s="230"/>
    </row>
    <row r="91" spans="1:67">
      <c r="A91" s="851">
        <v>11</v>
      </c>
      <c r="B91" s="852">
        <f t="shared" si="28"/>
        <v>75</v>
      </c>
      <c r="C91" s="857">
        <f ca="1">Sheet2!AK133</f>
        <v>0.39023968526244057</v>
      </c>
      <c r="D91" s="858">
        <f ca="1">Sheet2!AL133</f>
        <v>0.40447169801739002</v>
      </c>
      <c r="E91" s="858">
        <f ca="1">Sheet2!AM133</f>
        <v>0.44606921813539141</v>
      </c>
      <c r="F91" s="858">
        <f ca="1">Sheet2!AN133</f>
        <v>0.51146789106607538</v>
      </c>
      <c r="G91" s="858">
        <f ca="1">Sheet2!AO133</f>
        <v>0.59433740543113878</v>
      </c>
      <c r="H91" s="858">
        <f ca="1">Sheet2!AP133</f>
        <v>0.68614206859029991</v>
      </c>
      <c r="I91" s="858">
        <f ca="1">Sheet2!AQ133</f>
        <v>0.77715049781507273</v>
      </c>
      <c r="J91" s="858">
        <f ca="1">Sheet2!AR133</f>
        <v>0.85556246559219851</v>
      </c>
      <c r="K91" s="858">
        <f ca="1">Sheet2!AS133</f>
        <v>0.90463218775863996</v>
      </c>
      <c r="L91" s="858">
        <f ca="1">Sheet2!AT133</f>
        <v>0.9073827412856702</v>
      </c>
      <c r="M91" s="858">
        <f ca="1">Sheet2!AU133</f>
        <v>0.86781602227864074</v>
      </c>
      <c r="N91" s="858"/>
      <c r="O91" s="859"/>
      <c r="P91" s="850">
        <f t="shared" ca="1" si="30"/>
        <v>0.9073827412856702</v>
      </c>
      <c r="Q91" s="830"/>
      <c r="R91" s="840">
        <f t="shared" ca="1" si="29"/>
        <v>10</v>
      </c>
      <c r="S91" s="830"/>
      <c r="AB91" s="230"/>
      <c r="AC91" s="746"/>
      <c r="AD91" s="133"/>
      <c r="AE91" s="133"/>
      <c r="AF91" s="133"/>
      <c r="AG91" s="133"/>
      <c r="AH91" s="133"/>
      <c r="AI91" s="133"/>
      <c r="AJ91" s="133"/>
      <c r="AK91" s="744"/>
      <c r="AL91" s="99"/>
      <c r="AM91" s="746"/>
      <c r="AN91" s="133"/>
      <c r="AO91" s="133"/>
      <c r="AP91" s="133"/>
      <c r="AQ91" s="133"/>
      <c r="AR91" s="133"/>
      <c r="AS91" s="133"/>
      <c r="AT91" s="133"/>
      <c r="AU91" s="99"/>
      <c r="AV91" s="746"/>
      <c r="AW91" s="133"/>
      <c r="AX91" s="133"/>
      <c r="AY91" s="133"/>
      <c r="AZ91" s="133"/>
      <c r="BA91" s="133"/>
      <c r="BB91" s="133"/>
      <c r="BC91" s="133"/>
      <c r="BD91" s="99"/>
      <c r="BE91" s="746"/>
      <c r="BF91" s="133"/>
      <c r="BG91" s="133"/>
      <c r="BH91" s="133"/>
      <c r="BI91" s="133"/>
      <c r="BJ91" s="133"/>
      <c r="BK91" s="133"/>
      <c r="BL91" s="133"/>
      <c r="BM91" s="230"/>
      <c r="BN91" s="230"/>
      <c r="BO91" s="230"/>
    </row>
    <row r="92" spans="1:67">
      <c r="A92" s="851">
        <v>12</v>
      </c>
      <c r="B92" s="852">
        <f t="shared" si="28"/>
        <v>82.5</v>
      </c>
      <c r="C92" s="857">
        <f ca="1">Sheet2!AK134</f>
        <v>0.35186433702335829</v>
      </c>
      <c r="D92" s="858">
        <f ca="1">Sheet2!AL134</f>
        <v>0.36525267238739156</v>
      </c>
      <c r="E92" s="858">
        <f ca="1">Sheet2!AM134</f>
        <v>0.40445139208831621</v>
      </c>
      <c r="F92" s="858">
        <f ca="1">Sheet2!AN134</f>
        <v>0.4663225311673177</v>
      </c>
      <c r="G92" s="858">
        <f ca="1">Sheet2!AO134</f>
        <v>0.54525921002220601</v>
      </c>
      <c r="H92" s="858">
        <f ca="1">Sheet2!AP134</f>
        <v>0.63357959811308073</v>
      </c>
      <c r="I92" s="858">
        <f ca="1">Sheet2!AQ134</f>
        <v>0.72228108933417767</v>
      </c>
      <c r="J92" s="858">
        <f ca="1">Sheet2!AR134</f>
        <v>0.80010473653584246</v>
      </c>
      <c r="K92" s="858">
        <f ca="1">Sheet2!AS134</f>
        <v>0.8506229583872108</v>
      </c>
      <c r="L92" s="858">
        <f ca="1">Sheet2!AT134</f>
        <v>0.8563367072647855</v>
      </c>
      <c r="M92" s="858">
        <f ca="1">Sheet2!AU134</f>
        <v>0.81969696738073616</v>
      </c>
      <c r="N92" s="858">
        <f ca="1">Sheet2!AV134</f>
        <v>0.77339278247752508</v>
      </c>
      <c r="O92" s="859"/>
      <c r="P92" s="850">
        <f t="shared" ca="1" si="30"/>
        <v>0.8563367072647855</v>
      </c>
      <c r="Q92" s="830"/>
      <c r="R92" s="840">
        <f t="shared" ca="1" si="29"/>
        <v>10</v>
      </c>
      <c r="S92" s="830"/>
      <c r="AB92" s="230"/>
      <c r="AC92" s="746"/>
      <c r="AD92" s="133"/>
      <c r="AE92" s="133"/>
      <c r="AF92" s="133"/>
      <c r="AG92" s="133"/>
      <c r="AH92" s="133"/>
      <c r="AI92" s="133"/>
      <c r="AJ92" s="133"/>
      <c r="AK92" s="744"/>
      <c r="AL92" s="99"/>
      <c r="AM92" s="746"/>
      <c r="AN92" s="133"/>
      <c r="AO92" s="133"/>
      <c r="AP92" s="133"/>
      <c r="AQ92" s="133"/>
      <c r="AR92" s="133"/>
      <c r="AS92" s="133"/>
      <c r="AT92" s="133"/>
      <c r="AU92" s="99"/>
      <c r="AV92" s="746"/>
      <c r="AW92" s="133"/>
      <c r="AX92" s="133"/>
      <c r="AY92" s="133"/>
      <c r="AZ92" s="133"/>
      <c r="BA92" s="133"/>
      <c r="BB92" s="133"/>
      <c r="BC92" s="133"/>
      <c r="BD92" s="99"/>
      <c r="BE92" s="746"/>
      <c r="BF92" s="133"/>
      <c r="BG92" s="133"/>
      <c r="BH92" s="133"/>
      <c r="BI92" s="133"/>
      <c r="BJ92" s="133"/>
      <c r="BK92" s="133"/>
      <c r="BL92" s="133"/>
      <c r="BM92" s="230"/>
      <c r="BN92" s="230"/>
      <c r="BO92" s="230"/>
    </row>
    <row r="93" spans="1:67">
      <c r="A93" s="851">
        <v>13</v>
      </c>
      <c r="B93" s="852">
        <f t="shared" si="28"/>
        <v>90</v>
      </c>
      <c r="C93" s="861">
        <f ca="1">Sheet2!AK135</f>
        <v>0.33874676255134401</v>
      </c>
      <c r="D93" s="862">
        <f ca="1">Sheet2!AL135</f>
        <v>0.3518413206775301</v>
      </c>
      <c r="E93" s="862">
        <f ca="1">Sheet2!AM135</f>
        <v>0.3901953379870996</v>
      </c>
      <c r="F93" s="862">
        <f ca="1">Sheet2!AN135</f>
        <v>0.45078940844523907</v>
      </c>
      <c r="G93" s="862">
        <f ca="1">Sheet2!AO135</f>
        <v>0.52821762304716458</v>
      </c>
      <c r="H93" s="862">
        <f ca="1">Sheet2!AP135</f>
        <v>0.61503090626597179</v>
      </c>
      <c r="I93" s="862">
        <f ca="1">Sheet2!AQ135</f>
        <v>0.70241432593886044</v>
      </c>
      <c r="J93" s="862">
        <f ca="1">Sheet2!AR135</f>
        <v>0.77925139633493867</v>
      </c>
      <c r="K93" s="862">
        <f ca="1">Sheet2!AS135</f>
        <v>0.82928610401917013</v>
      </c>
      <c r="L93" s="862">
        <f ca="1">Sheet2!AT135</f>
        <v>0.83513887592830982</v>
      </c>
      <c r="M93" s="862">
        <f ca="1">Sheet2!AU135</f>
        <v>0.79907549334771544</v>
      </c>
      <c r="N93" s="862">
        <f ca="1">Sheet2!AV135</f>
        <v>0.75335876813987468</v>
      </c>
      <c r="O93" s="863">
        <f ca="1">Sheet2!AW135</f>
        <v>0.73356471284416958</v>
      </c>
      <c r="P93" s="850">
        <f ca="1">MAX(C93:O93)</f>
        <v>0.83513887592830982</v>
      </c>
      <c r="Q93" s="830"/>
      <c r="R93" s="840">
        <f t="shared" ca="1" si="29"/>
        <v>10</v>
      </c>
      <c r="S93" s="830"/>
      <c r="AB93" s="230"/>
      <c r="AC93" s="746"/>
      <c r="AD93" s="133"/>
      <c r="AE93" s="133"/>
      <c r="AF93" s="133"/>
      <c r="AG93" s="133"/>
      <c r="AH93" s="133"/>
      <c r="AI93" s="133"/>
      <c r="AJ93" s="133"/>
      <c r="AK93" s="744"/>
      <c r="AL93" s="99"/>
      <c r="AM93" s="746"/>
      <c r="AN93" s="133"/>
      <c r="AO93" s="133"/>
      <c r="AP93" s="133"/>
      <c r="AQ93" s="133"/>
      <c r="AR93" s="133"/>
      <c r="AS93" s="133"/>
      <c r="AT93" s="133"/>
      <c r="AU93" s="99"/>
      <c r="AV93" s="746"/>
      <c r="AW93" s="133"/>
      <c r="AX93" s="133"/>
      <c r="AY93" s="133"/>
      <c r="AZ93" s="133"/>
      <c r="BA93" s="133"/>
      <c r="BB93" s="133"/>
      <c r="BC93" s="133"/>
      <c r="BD93" s="99"/>
      <c r="BE93" s="746"/>
      <c r="BF93" s="133"/>
      <c r="BG93" s="133"/>
      <c r="BH93" s="133"/>
      <c r="BI93" s="133"/>
      <c r="BJ93" s="133"/>
      <c r="BK93" s="133"/>
      <c r="BL93" s="133"/>
      <c r="BM93" s="230"/>
      <c r="BN93" s="230"/>
      <c r="BO93" s="230"/>
    </row>
    <row r="94" spans="1:67">
      <c r="A94" s="830"/>
      <c r="B94" s="864" t="s">
        <v>10</v>
      </c>
      <c r="C94" s="850">
        <f t="shared" ref="C94:P94" ca="1" si="31">MAX(C81:C93)</f>
        <v>0.83512263560238886</v>
      </c>
      <c r="D94" s="850">
        <f t="shared" ca="1" si="31"/>
        <v>0.85628453676722271</v>
      </c>
      <c r="E94" s="850">
        <f t="shared" ca="1" si="31"/>
        <v>0.90731392193362892</v>
      </c>
      <c r="F94" s="850">
        <f t="shared" ca="1" si="31"/>
        <v>0.96330072694669155</v>
      </c>
      <c r="G94" s="850">
        <f t="shared" ca="1" si="31"/>
        <v>0.99371995766272514</v>
      </c>
      <c r="H94" s="850">
        <f t="shared" ca="1" si="31"/>
        <v>1</v>
      </c>
      <c r="I94" s="850">
        <f t="shared" ca="1" si="31"/>
        <v>0.99899566082428692</v>
      </c>
      <c r="J94" s="850">
        <f t="shared" ca="1" si="31"/>
        <v>0.99999956480251295</v>
      </c>
      <c r="K94" s="850">
        <f t="shared" ca="1" si="31"/>
        <v>0.99373559723310234</v>
      </c>
      <c r="L94" s="850">
        <f t="shared" ca="1" si="31"/>
        <v>0.95455987844517964</v>
      </c>
      <c r="M94" s="850">
        <f t="shared" ca="1" si="31"/>
        <v>0.86781602227864074</v>
      </c>
      <c r="N94" s="850">
        <f t="shared" ca="1" si="31"/>
        <v>0.77339278247752508</v>
      </c>
      <c r="O94" s="850">
        <f t="shared" ca="1" si="31"/>
        <v>0.73356471284416958</v>
      </c>
      <c r="P94" s="865">
        <f t="shared" ca="1" si="31"/>
        <v>1</v>
      </c>
      <c r="Q94" s="866" t="s">
        <v>359</v>
      </c>
      <c r="R94" s="867"/>
      <c r="S94" s="830"/>
      <c r="AB94" s="230"/>
      <c r="AC94" s="746"/>
      <c r="AD94" s="133"/>
      <c r="AE94" s="133"/>
      <c r="AF94" s="133"/>
      <c r="AG94" s="133"/>
      <c r="AH94" s="133"/>
      <c r="AI94" s="133"/>
      <c r="AJ94" s="133"/>
      <c r="AK94" s="744"/>
      <c r="AL94" s="99"/>
      <c r="AM94" s="746"/>
      <c r="AN94" s="133"/>
      <c r="AO94" s="133"/>
      <c r="AP94" s="133"/>
      <c r="AQ94" s="133"/>
      <c r="AR94" s="133"/>
      <c r="AS94" s="133"/>
      <c r="AT94" s="133"/>
      <c r="AU94" s="99"/>
      <c r="AV94" s="746"/>
      <c r="AW94" s="133"/>
      <c r="AX94" s="133"/>
      <c r="AY94" s="133"/>
      <c r="AZ94" s="133"/>
      <c r="BA94" s="133"/>
      <c r="BB94" s="133"/>
      <c r="BC94" s="133"/>
      <c r="BD94" s="99"/>
      <c r="BE94" s="746"/>
      <c r="BF94" s="133"/>
      <c r="BG94" s="133"/>
      <c r="BH94" s="133"/>
      <c r="BI94" s="133"/>
      <c r="BJ94" s="133"/>
      <c r="BK94" s="133"/>
      <c r="BL94" s="133"/>
      <c r="BM94" s="230"/>
      <c r="BN94" s="230"/>
      <c r="BO94" s="230"/>
    </row>
    <row r="95" spans="1:67" ht="16.5" thickBot="1">
      <c r="A95" s="830"/>
      <c r="B95" s="868"/>
      <c r="C95" s="869"/>
      <c r="D95" s="869"/>
      <c r="E95" s="869"/>
      <c r="F95" s="869"/>
      <c r="G95" s="869"/>
      <c r="H95" s="869"/>
      <c r="I95" s="869"/>
      <c r="J95" s="869"/>
      <c r="K95" s="869"/>
      <c r="L95" s="869"/>
      <c r="M95" s="869"/>
      <c r="N95" s="869"/>
      <c r="O95" s="870"/>
      <c r="P95" s="871">
        <f>BV50</f>
        <v>0</v>
      </c>
      <c r="Q95" s="869" t="s">
        <v>373</v>
      </c>
      <c r="R95" s="872"/>
      <c r="S95" s="830"/>
      <c r="AB95" s="230"/>
      <c r="AC95" s="746"/>
      <c r="AD95" s="133"/>
      <c r="AE95" s="133"/>
      <c r="AF95" s="133"/>
      <c r="AG95" s="133"/>
      <c r="AH95" s="133"/>
      <c r="AI95" s="133"/>
      <c r="AJ95" s="133"/>
      <c r="AK95" s="744"/>
      <c r="AL95" s="99"/>
      <c r="AM95" s="746"/>
      <c r="AN95" s="133"/>
      <c r="AO95" s="133"/>
      <c r="AP95" s="133"/>
      <c r="AQ95" s="133"/>
      <c r="AR95" s="133"/>
      <c r="AS95" s="133"/>
      <c r="AT95" s="133"/>
      <c r="AU95" s="99"/>
      <c r="AV95" s="746"/>
      <c r="AW95" s="133"/>
      <c r="AX95" s="133"/>
      <c r="AY95" s="133"/>
      <c r="AZ95" s="133"/>
      <c r="BA95" s="133"/>
      <c r="BB95" s="133"/>
      <c r="BC95" s="133"/>
      <c r="BD95" s="99"/>
      <c r="BE95" s="746"/>
      <c r="BF95" s="133"/>
      <c r="BG95" s="133"/>
      <c r="BH95" s="133"/>
      <c r="BI95" s="133"/>
      <c r="BJ95" s="133"/>
      <c r="BK95" s="133"/>
      <c r="BL95" s="133"/>
      <c r="BM95" s="230"/>
      <c r="BN95" s="230"/>
      <c r="BO95" s="230"/>
    </row>
    <row r="96" spans="1:67">
      <c r="A96" s="830"/>
      <c r="B96" s="831"/>
      <c r="C96" s="832"/>
      <c r="D96" s="832"/>
      <c r="E96" s="832"/>
      <c r="F96" s="832"/>
      <c r="G96" s="832"/>
      <c r="H96" s="832"/>
      <c r="I96" s="832"/>
      <c r="J96" s="832"/>
      <c r="K96" s="832"/>
      <c r="L96" s="832"/>
      <c r="M96" s="832"/>
      <c r="N96" s="832"/>
      <c r="O96" s="832"/>
      <c r="P96" s="832"/>
      <c r="Q96" s="832"/>
      <c r="R96" s="833"/>
      <c r="S96" s="830"/>
      <c r="AB96" s="230"/>
      <c r="AC96" s="746"/>
      <c r="AD96" s="133"/>
      <c r="AE96" s="133"/>
      <c r="AF96" s="133"/>
      <c r="AG96" s="133"/>
      <c r="AH96" s="133"/>
      <c r="AI96" s="133"/>
      <c r="AJ96" s="133"/>
      <c r="AK96" s="744"/>
      <c r="AL96" s="99"/>
      <c r="AM96" s="746"/>
      <c r="AN96" s="133"/>
      <c r="AO96" s="133"/>
      <c r="AP96" s="133"/>
      <c r="AQ96" s="133"/>
      <c r="AR96" s="133"/>
      <c r="AS96" s="133"/>
      <c r="AT96" s="133"/>
      <c r="AU96" s="99"/>
      <c r="AV96" s="746"/>
      <c r="AW96" s="133"/>
      <c r="AX96" s="133"/>
      <c r="AY96" s="133"/>
      <c r="AZ96" s="133"/>
      <c r="BA96" s="133"/>
      <c r="BB96" s="133"/>
      <c r="BC96" s="133"/>
      <c r="BD96" s="99"/>
      <c r="BE96" s="746"/>
      <c r="BF96" s="133"/>
      <c r="BG96" s="133"/>
      <c r="BH96" s="133"/>
      <c r="BI96" s="133"/>
      <c r="BJ96" s="133"/>
      <c r="BK96" s="133"/>
      <c r="BL96" s="133"/>
      <c r="BM96" s="230"/>
      <c r="BN96" s="230"/>
      <c r="BO96" s="230"/>
    </row>
    <row r="97" spans="1:67" ht="18.75">
      <c r="A97" s="830"/>
      <c r="B97" s="834"/>
      <c r="C97" s="830"/>
      <c r="D97" s="830"/>
      <c r="E97" s="830"/>
      <c r="F97" s="830"/>
      <c r="G97" s="830"/>
      <c r="H97" s="830"/>
      <c r="I97" s="830"/>
      <c r="J97" s="830"/>
      <c r="K97" s="835" t="s">
        <v>382</v>
      </c>
      <c r="L97" s="836" t="s">
        <v>193</v>
      </c>
      <c r="M97" s="837">
        <f ca="1">INT(R98-1)*G16+F16</f>
        <v>135</v>
      </c>
      <c r="N97" s="838" t="s">
        <v>194</v>
      </c>
      <c r="O97" s="837">
        <f ca="1">INT(R99-1)*G17+E17</f>
        <v>45</v>
      </c>
      <c r="P97" s="839"/>
      <c r="Q97" s="830"/>
      <c r="R97" s="840"/>
      <c r="S97" s="860"/>
      <c r="AB97" s="230"/>
      <c r="AC97" s="746"/>
      <c r="AD97" s="744"/>
      <c r="AE97" s="744"/>
      <c r="AF97" s="744"/>
      <c r="AG97" s="744"/>
      <c r="AH97" s="744"/>
      <c r="AI97" s="744"/>
      <c r="AJ97" s="744"/>
      <c r="AK97" s="744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230"/>
      <c r="BN97" s="230"/>
      <c r="BO97" s="230"/>
    </row>
    <row r="98" spans="1:67">
      <c r="A98" s="830"/>
      <c r="B98" s="841" t="s">
        <v>410</v>
      </c>
      <c r="C98" s="842"/>
      <c r="D98" s="842"/>
      <c r="E98" s="830"/>
      <c r="F98" s="830"/>
      <c r="G98" s="830"/>
      <c r="H98" s="830"/>
      <c r="I98" s="830"/>
      <c r="J98" s="830"/>
      <c r="K98" s="835" t="s">
        <v>383</v>
      </c>
      <c r="L98" s="836" t="s">
        <v>384</v>
      </c>
      <c r="M98" s="843">
        <f ca="1">(M97+O97)/2</f>
        <v>90</v>
      </c>
      <c r="N98" s="838" t="s">
        <v>385</v>
      </c>
      <c r="O98" s="843">
        <f ca="1">(M97-O97)/2</f>
        <v>45</v>
      </c>
      <c r="P98" s="830"/>
      <c r="Q98" s="830" t="s">
        <v>6</v>
      </c>
      <c r="R98" s="840">
        <f ca="1">MATCH(P114,P101:P113,0)</f>
        <v>7</v>
      </c>
      <c r="S98" s="873"/>
      <c r="AB98" s="230"/>
      <c r="AC98" s="99"/>
      <c r="AD98" s="778"/>
      <c r="AE98" s="99"/>
      <c r="AF98" s="99"/>
      <c r="AG98" s="746"/>
      <c r="AH98" s="744"/>
      <c r="AI98" s="99"/>
      <c r="AJ98" s="99"/>
      <c r="AK98" s="99"/>
      <c r="AL98" s="99"/>
      <c r="AM98" s="99"/>
      <c r="AN98" s="99"/>
      <c r="AO98" s="99"/>
      <c r="AP98" s="99"/>
      <c r="AQ98" s="746"/>
      <c r="AR98" s="744"/>
      <c r="AS98" s="746"/>
      <c r="AT98" s="132"/>
      <c r="AU98" s="99"/>
      <c r="AV98" s="99"/>
      <c r="AW98" s="99"/>
      <c r="AX98" s="99"/>
      <c r="AY98" s="99"/>
      <c r="AZ98" s="746"/>
      <c r="BA98" s="744"/>
      <c r="BB98" s="746"/>
      <c r="BC98" s="132"/>
      <c r="BD98" s="99"/>
      <c r="BE98" s="99"/>
      <c r="BF98" s="99"/>
      <c r="BG98" s="99"/>
      <c r="BH98" s="99"/>
      <c r="BI98" s="746"/>
      <c r="BJ98" s="744"/>
      <c r="BK98" s="746"/>
      <c r="BL98" s="132"/>
      <c r="BM98" s="230"/>
      <c r="BN98" s="230"/>
      <c r="BO98" s="230"/>
    </row>
    <row r="99" spans="1:67">
      <c r="A99" s="830"/>
      <c r="B99" s="834"/>
      <c r="C99" s="844" t="s">
        <v>426</v>
      </c>
      <c r="D99" s="835">
        <v>2</v>
      </c>
      <c r="E99" s="835">
        <v>3</v>
      </c>
      <c r="F99" s="835">
        <v>4</v>
      </c>
      <c r="G99" s="835">
        <v>5</v>
      </c>
      <c r="H99" s="835">
        <v>6</v>
      </c>
      <c r="I99" s="835">
        <v>7</v>
      </c>
      <c r="J99" s="835">
        <v>8</v>
      </c>
      <c r="K99" s="835">
        <v>9</v>
      </c>
      <c r="L99" s="835">
        <v>10</v>
      </c>
      <c r="M99" s="835">
        <v>11</v>
      </c>
      <c r="N99" s="835">
        <v>12</v>
      </c>
      <c r="O99" s="835">
        <v>13</v>
      </c>
      <c r="P99" s="830"/>
      <c r="Q99" s="830" t="s">
        <v>8</v>
      </c>
      <c r="R99" s="840">
        <f ca="1">INDEX(R101:R113,R98)</f>
        <v>7</v>
      </c>
      <c r="S99" s="874"/>
      <c r="AB99" s="230"/>
      <c r="AC99" s="99"/>
      <c r="AD99" s="778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230"/>
      <c r="BN99" s="230"/>
      <c r="BO99" s="230"/>
    </row>
    <row r="100" spans="1:67">
      <c r="A100" s="846" t="s">
        <v>191</v>
      </c>
      <c r="B100" s="847" t="s">
        <v>427</v>
      </c>
      <c r="C100" s="848">
        <f t="shared" ref="C100:O100" si="32">C80</f>
        <v>0</v>
      </c>
      <c r="D100" s="848">
        <f t="shared" si="32"/>
        <v>7.5</v>
      </c>
      <c r="E100" s="848">
        <f t="shared" si="32"/>
        <v>15</v>
      </c>
      <c r="F100" s="848">
        <f t="shared" si="32"/>
        <v>22.5</v>
      </c>
      <c r="G100" s="848">
        <f t="shared" si="32"/>
        <v>30</v>
      </c>
      <c r="H100" s="848">
        <f t="shared" si="32"/>
        <v>37.5</v>
      </c>
      <c r="I100" s="848">
        <f t="shared" si="32"/>
        <v>45</v>
      </c>
      <c r="J100" s="848">
        <f t="shared" si="32"/>
        <v>52.5</v>
      </c>
      <c r="K100" s="848">
        <f t="shared" si="32"/>
        <v>60</v>
      </c>
      <c r="L100" s="848">
        <f t="shared" si="32"/>
        <v>67.5</v>
      </c>
      <c r="M100" s="848">
        <f t="shared" si="32"/>
        <v>75</v>
      </c>
      <c r="N100" s="848">
        <f t="shared" si="32"/>
        <v>82.5</v>
      </c>
      <c r="O100" s="848">
        <f t="shared" si="32"/>
        <v>90</v>
      </c>
      <c r="P100" s="845" t="s">
        <v>10</v>
      </c>
      <c r="Q100" s="845"/>
      <c r="R100" s="849" t="s">
        <v>11</v>
      </c>
      <c r="S100" s="860"/>
      <c r="AB100" s="230"/>
      <c r="AC100" s="99"/>
      <c r="AD100" s="778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230"/>
      <c r="BN100" s="230"/>
      <c r="BO100" s="230"/>
    </row>
    <row r="101" spans="1:67">
      <c r="A101" s="851">
        <v>1</v>
      </c>
      <c r="B101" s="852">
        <f t="shared" ref="B101:B113" si="33">B81</f>
        <v>0</v>
      </c>
      <c r="C101" s="853">
        <f ca="1">Sheet2!AK138</f>
        <v>0.44085791207223979</v>
      </c>
      <c r="D101" s="875"/>
      <c r="E101" s="875"/>
      <c r="F101" s="875"/>
      <c r="G101" s="875"/>
      <c r="H101" s="875"/>
      <c r="I101" s="875"/>
      <c r="J101" s="875"/>
      <c r="K101" s="875"/>
      <c r="L101" s="875"/>
      <c r="M101" s="875"/>
      <c r="N101" s="875"/>
      <c r="O101" s="876"/>
      <c r="P101" s="850">
        <f ca="1">MAX(C101:O101)</f>
        <v>0.44085791207223979</v>
      </c>
      <c r="Q101" s="877"/>
      <c r="R101" s="878">
        <f t="shared" ref="R101:R113" ca="1" si="34">MATCH(P101,C101:O101,0)</f>
        <v>1</v>
      </c>
      <c r="S101" s="830"/>
      <c r="AB101" s="230"/>
      <c r="AC101" s="99"/>
      <c r="AD101" s="778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230"/>
      <c r="BN101" s="230"/>
      <c r="BO101" s="230"/>
    </row>
    <row r="102" spans="1:67">
      <c r="A102" s="851">
        <v>2</v>
      </c>
      <c r="B102" s="852">
        <f t="shared" si="33"/>
        <v>7.5</v>
      </c>
      <c r="C102" s="857">
        <f ca="1">Sheet2!AK139</f>
        <v>0.77234386215310902</v>
      </c>
      <c r="D102" s="858">
        <f ca="1">Sheet2!AL139</f>
        <v>0.7813420942629451</v>
      </c>
      <c r="E102" s="879"/>
      <c r="F102" s="879"/>
      <c r="G102" s="879"/>
      <c r="H102" s="879"/>
      <c r="I102" s="879"/>
      <c r="J102" s="879"/>
      <c r="K102" s="879"/>
      <c r="L102" s="879"/>
      <c r="M102" s="879"/>
      <c r="N102" s="879"/>
      <c r="O102" s="880"/>
      <c r="P102" s="850">
        <f t="shared" ref="P102:P113" ca="1" si="35">MAX(C102:O102)</f>
        <v>0.7813420942629451</v>
      </c>
      <c r="Q102" s="881"/>
      <c r="R102" s="878">
        <f t="shared" ca="1" si="34"/>
        <v>2</v>
      </c>
      <c r="S102" s="845"/>
      <c r="AB102" s="230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230"/>
      <c r="BN102" s="230"/>
      <c r="BO102" s="230"/>
    </row>
    <row r="103" spans="1:67">
      <c r="A103" s="851">
        <v>3</v>
      </c>
      <c r="B103" s="852">
        <f t="shared" si="33"/>
        <v>15</v>
      </c>
      <c r="C103" s="857">
        <f ca="1">Sheet2!AK140</f>
        <v>0.79668740234586954</v>
      </c>
      <c r="D103" s="858">
        <f ca="1">Sheet2!AL140</f>
        <v>0.80541370979033755</v>
      </c>
      <c r="E103" s="858">
        <f ca="1">Sheet2!AM140</f>
        <v>0.82878647405062245</v>
      </c>
      <c r="F103" s="879"/>
      <c r="G103" s="879"/>
      <c r="H103" s="879"/>
      <c r="I103" s="879"/>
      <c r="J103" s="879"/>
      <c r="K103" s="879"/>
      <c r="L103" s="879"/>
      <c r="M103" s="879"/>
      <c r="N103" s="879"/>
      <c r="O103" s="880"/>
      <c r="P103" s="850">
        <f t="shared" ca="1" si="35"/>
        <v>0.82878647405062245</v>
      </c>
      <c r="Q103" s="881"/>
      <c r="R103" s="878">
        <f t="shared" ca="1" si="34"/>
        <v>3</v>
      </c>
      <c r="S103" s="850"/>
      <c r="AB103" s="230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230"/>
      <c r="BN103" s="230"/>
      <c r="BO103" s="230"/>
    </row>
    <row r="104" spans="1:67">
      <c r="A104" s="851">
        <v>4</v>
      </c>
      <c r="B104" s="852">
        <f t="shared" si="33"/>
        <v>22.5</v>
      </c>
      <c r="C104" s="857">
        <f ca="1">Sheet2!AK141</f>
        <v>0.82878760081990088</v>
      </c>
      <c r="D104" s="858">
        <f ca="1">Sheet2!AL141</f>
        <v>0.83717937990279723</v>
      </c>
      <c r="E104" s="858">
        <f ca="1">Sheet2!AM141</f>
        <v>0.85968894943779572</v>
      </c>
      <c r="F104" s="858">
        <f ca="1">Sheet2!AN141</f>
        <v>0.88951849896540036</v>
      </c>
      <c r="G104" s="879"/>
      <c r="H104" s="879"/>
      <c r="I104" s="879"/>
      <c r="J104" s="879"/>
      <c r="K104" s="879"/>
      <c r="L104" s="879"/>
      <c r="M104" s="879"/>
      <c r="N104" s="879"/>
      <c r="O104" s="880"/>
      <c r="P104" s="850">
        <f t="shared" ca="1" si="35"/>
        <v>0.88951849896540036</v>
      </c>
      <c r="Q104" s="877"/>
      <c r="R104" s="878">
        <f t="shared" ca="1" si="34"/>
        <v>4</v>
      </c>
      <c r="S104" s="850"/>
      <c r="AB104" s="230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230"/>
      <c r="BN104" s="230"/>
      <c r="BO104" s="230"/>
    </row>
    <row r="105" spans="1:67">
      <c r="A105" s="851">
        <v>5</v>
      </c>
      <c r="B105" s="852">
        <f t="shared" si="33"/>
        <v>30</v>
      </c>
      <c r="C105" s="857">
        <f ca="1">Sheet2!AK142</f>
        <v>0.85969191721131477</v>
      </c>
      <c r="D105" s="858">
        <f ca="1">Sheet2!AL142</f>
        <v>0.86778489234377121</v>
      </c>
      <c r="E105" s="858">
        <f ca="1">Sheet2!AM142</f>
        <v>0.88952031737960857</v>
      </c>
      <c r="F105" s="858">
        <f ca="1">Sheet2!AN142</f>
        <v>0.91838143777371595</v>
      </c>
      <c r="G105" s="858">
        <f ca="1">Sheet2!AO142</f>
        <v>0.9463645019193061</v>
      </c>
      <c r="H105" s="879"/>
      <c r="I105" s="879"/>
      <c r="J105" s="879"/>
      <c r="K105" s="879"/>
      <c r="L105" s="879"/>
      <c r="M105" s="879"/>
      <c r="N105" s="879"/>
      <c r="O105" s="880"/>
      <c r="P105" s="850">
        <f t="shared" ca="1" si="35"/>
        <v>0.9463645019193061</v>
      </c>
      <c r="Q105" s="877"/>
      <c r="R105" s="878">
        <f t="shared" ca="1" si="34"/>
        <v>5</v>
      </c>
      <c r="S105" s="850"/>
      <c r="AB105" s="230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230"/>
      <c r="BN105" s="230"/>
      <c r="BO105" s="230"/>
    </row>
    <row r="106" spans="1:67">
      <c r="A106" s="851">
        <v>6</v>
      </c>
      <c r="B106" s="852">
        <f t="shared" si="33"/>
        <v>37.5</v>
      </c>
      <c r="C106" s="857">
        <f ca="1">Sheet2!AK143</f>
        <v>0.88163189969459665</v>
      </c>
      <c r="D106" s="858">
        <f ca="1">Sheet2!AL143</f>
        <v>0.88952528543078979</v>
      </c>
      <c r="E106" s="858">
        <f ca="1">Sheet2!AM143</f>
        <v>0.91074201016081213</v>
      </c>
      <c r="F106" s="858">
        <f ca="1">Sheet2!AN143</f>
        <v>0.93895105265820689</v>
      </c>
      <c r="G106" s="858">
        <f ca="1">Sheet2!AO143</f>
        <v>0.96633864899092869</v>
      </c>
      <c r="H106" s="858">
        <f ca="1">Sheet2!AP143</f>
        <v>0.98590821001462936</v>
      </c>
      <c r="I106" s="879"/>
      <c r="J106" s="879"/>
      <c r="K106" s="879"/>
      <c r="L106" s="879"/>
      <c r="M106" s="879"/>
      <c r="N106" s="879"/>
      <c r="O106" s="880"/>
      <c r="P106" s="850">
        <f t="shared" ca="1" si="35"/>
        <v>0.98590821001462936</v>
      </c>
      <c r="Q106" s="881"/>
      <c r="R106" s="878">
        <f t="shared" ca="1" si="34"/>
        <v>6</v>
      </c>
      <c r="S106" s="850"/>
      <c r="AB106" s="230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230"/>
      <c r="BN106" s="230"/>
      <c r="BO106" s="230"/>
    </row>
    <row r="107" spans="1:67">
      <c r="A107" s="851">
        <v>7</v>
      </c>
      <c r="B107" s="852">
        <f t="shared" si="33"/>
        <v>45</v>
      </c>
      <c r="C107" s="857">
        <f ca="1">Sheet2!AK144</f>
        <v>0.88953207208732965</v>
      </c>
      <c r="D107" s="858">
        <f ca="1">Sheet2!AL144</f>
        <v>0.89735596846157017</v>
      </c>
      <c r="E107" s="858">
        <f ca="1">Sheet2!AM144</f>
        <v>0.91839180624863559</v>
      </c>
      <c r="F107" s="858">
        <f ca="1">Sheet2!AN144</f>
        <v>0.94637285464072229</v>
      </c>
      <c r="G107" s="858">
        <f ca="1">Sheet2!AO144</f>
        <v>0.97355168596561326</v>
      </c>
      <c r="H107" s="858">
        <f ca="1">Sheet2!AP144</f>
        <v>0.99297910314725424</v>
      </c>
      <c r="I107" s="858">
        <f ca="1">Sheet2!AQ144</f>
        <v>1</v>
      </c>
      <c r="J107" s="879"/>
      <c r="K107" s="879"/>
      <c r="L107" s="879"/>
      <c r="M107" s="879"/>
      <c r="N107" s="879"/>
      <c r="O107" s="880"/>
      <c r="P107" s="850">
        <f t="shared" ca="1" si="35"/>
        <v>1</v>
      </c>
      <c r="Q107" s="877"/>
      <c r="R107" s="878">
        <f t="shared" ca="1" si="34"/>
        <v>7</v>
      </c>
      <c r="S107" s="850"/>
      <c r="AB107" s="230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230"/>
      <c r="BN107" s="230"/>
      <c r="BO107" s="230"/>
    </row>
    <row r="108" spans="1:67">
      <c r="A108" s="851">
        <v>8</v>
      </c>
      <c r="B108" s="852">
        <f t="shared" si="33"/>
        <v>52.5</v>
      </c>
      <c r="C108" s="857">
        <f ca="1">Sheet2!AK145</f>
        <v>0.88164559490204453</v>
      </c>
      <c r="D108" s="858">
        <f ca="1">Sheet2!AL145</f>
        <v>0.88953885911285757</v>
      </c>
      <c r="E108" s="858">
        <f ca="1">Sheet2!AM145</f>
        <v>0.91075526763386505</v>
      </c>
      <c r="F108" s="858">
        <f ca="1">Sheet2!AN145</f>
        <v>0.93896391184061556</v>
      </c>
      <c r="G108" s="858">
        <f ca="1">Sheet2!AO145</f>
        <v>0.9663511437281429</v>
      </c>
      <c r="H108" s="858">
        <f ca="1">Sheet2!AP145</f>
        <v>0.98592045674350792</v>
      </c>
      <c r="I108" s="858">
        <f ca="1">Sheet2!AQ145</f>
        <v>0.99299126266961768</v>
      </c>
      <c r="J108" s="858">
        <f ca="1">Sheet2!AR145</f>
        <v>0.98593270332026395</v>
      </c>
      <c r="K108" s="879"/>
      <c r="L108" s="879"/>
      <c r="M108" s="879"/>
      <c r="N108" s="879"/>
      <c r="O108" s="880"/>
      <c r="P108" s="850">
        <f t="shared" ca="1" si="35"/>
        <v>0.99299126266961768</v>
      </c>
      <c r="Q108" s="881"/>
      <c r="R108" s="878">
        <f t="shared" ca="1" si="34"/>
        <v>7</v>
      </c>
      <c r="S108" s="850"/>
      <c r="AB108" s="230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230"/>
      <c r="BN108" s="230"/>
      <c r="BO108" s="230"/>
    </row>
    <row r="109" spans="1:67">
      <c r="A109" s="851">
        <v>9</v>
      </c>
      <c r="B109" s="852">
        <f t="shared" si="33"/>
        <v>60</v>
      </c>
      <c r="C109" s="857">
        <f ca="1">Sheet2!AK146</f>
        <v>0.85971624376531164</v>
      </c>
      <c r="D109" s="858">
        <f ca="1">Sheet2!AL146</f>
        <v>0.86780899203428463</v>
      </c>
      <c r="E109" s="858">
        <f ca="1">Sheet2!AM146</f>
        <v>0.88954382821004963</v>
      </c>
      <c r="F109" s="858">
        <f ca="1">Sheet2!AN146</f>
        <v>0.91840420976974424</v>
      </c>
      <c r="G109" s="858">
        <f ca="1">Sheet2!AO146</f>
        <v>0.94638660058585289</v>
      </c>
      <c r="H109" s="858">
        <f ca="1">Sheet2!AP146</f>
        <v>0.96636029089004083</v>
      </c>
      <c r="I109" s="858">
        <f ca="1">Sheet2!AQ146</f>
        <v>0.97357316752361178</v>
      </c>
      <c r="J109" s="858">
        <f ca="1">Sheet2!AR146</f>
        <v>0.96637278534743531</v>
      </c>
      <c r="K109" s="858">
        <f ca="1">Sheet2!AS146</f>
        <v>0.94640869873639544</v>
      </c>
      <c r="L109" s="879"/>
      <c r="M109" s="879"/>
      <c r="N109" s="879"/>
      <c r="O109" s="880"/>
      <c r="P109" s="850">
        <f t="shared" ca="1" si="35"/>
        <v>0.97357316752361178</v>
      </c>
      <c r="Q109" s="877"/>
      <c r="R109" s="878">
        <f t="shared" ca="1" si="34"/>
        <v>7</v>
      </c>
      <c r="S109" s="850"/>
      <c r="AB109" s="230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230"/>
      <c r="BN109" s="230"/>
      <c r="BO109" s="230"/>
    </row>
    <row r="110" spans="1:67">
      <c r="A110" s="851">
        <v>10</v>
      </c>
      <c r="B110" s="852">
        <f t="shared" si="33"/>
        <v>67.5</v>
      </c>
      <c r="C110" s="857">
        <f ca="1">Sheet2!AK147</f>
        <v>0.82881673933448807</v>
      </c>
      <c r="D110" s="858">
        <f ca="1">Sheet2!AL147</f>
        <v>0.83720822634675374</v>
      </c>
      <c r="E110" s="858">
        <f ca="1">Sheet2!AM147</f>
        <v>0.85971704060912157</v>
      </c>
      <c r="F110" s="858">
        <f ca="1">Sheet2!AN147</f>
        <v>0.88954564814286174</v>
      </c>
      <c r="G110" s="858">
        <f ca="1">Sheet2!AO147</f>
        <v>0.91840773373026563</v>
      </c>
      <c r="H110" s="858">
        <f ca="1">Sheet2!AP147</f>
        <v>0.93897677256479573</v>
      </c>
      <c r="I110" s="858">
        <f ca="1">Sheet2!AQ147</f>
        <v>0.94639837284785866</v>
      </c>
      <c r="J110" s="858">
        <f ca="1">Sheet2!AR147</f>
        <v>0.93898963139497793</v>
      </c>
      <c r="K110" s="858">
        <f ca="1">Sheet2!AS147</f>
        <v>0.91843050507429969</v>
      </c>
      <c r="L110" s="858">
        <f ca="1">Sheet2!AT147</f>
        <v>0.88957279649174814</v>
      </c>
      <c r="M110" s="879"/>
      <c r="N110" s="879"/>
      <c r="O110" s="880"/>
      <c r="P110" s="850">
        <f t="shared" ca="1" si="35"/>
        <v>0.94639837284785866</v>
      </c>
      <c r="Q110" s="881"/>
      <c r="R110" s="878">
        <f t="shared" ca="1" si="34"/>
        <v>7</v>
      </c>
      <c r="S110" s="860"/>
      <c r="AB110" s="230"/>
      <c r="AC110" s="192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230"/>
      <c r="BN110" s="230"/>
      <c r="BO110" s="230"/>
    </row>
    <row r="111" spans="1:67">
      <c r="A111" s="851">
        <v>11</v>
      </c>
      <c r="B111" s="852">
        <f t="shared" si="33"/>
        <v>75</v>
      </c>
      <c r="C111" s="857">
        <f ca="1">Sheet2!AK148</f>
        <v>0.79671365616509937</v>
      </c>
      <c r="D111" s="858">
        <f ca="1">Sheet2!AL148</f>
        <v>0.80543967917006976</v>
      </c>
      <c r="E111" s="858">
        <f ca="1">Sheet2!AM148</f>
        <v>0.82881171108558416</v>
      </c>
      <c r="F111" s="858">
        <f ca="1">Sheet2!AN148</f>
        <v>0.85971327932562014</v>
      </c>
      <c r="G111" s="858">
        <f ca="1">Sheet2!AO148</f>
        <v>0.88954383135091797</v>
      </c>
      <c r="H111" s="858">
        <f ca="1">Sheet2!AP148</f>
        <v>0.9107649762343234</v>
      </c>
      <c r="I111" s="858">
        <f ca="1">Sheet2!AQ148</f>
        <v>0.91841458102971241</v>
      </c>
      <c r="J111" s="858">
        <f ca="1">Sheet2!AR148</f>
        <v>0.91077823337307751</v>
      </c>
      <c r="K111" s="858">
        <f ca="1">Sheet2!AS148</f>
        <v>0.88956734155989614</v>
      </c>
      <c r="L111" s="858">
        <f ca="1">Sheet2!AT148</f>
        <v>0.85974136970199166</v>
      </c>
      <c r="M111" s="858">
        <f ca="1">Sheet2!AU148</f>
        <v>0.82883694735211011</v>
      </c>
      <c r="N111" s="879"/>
      <c r="O111" s="880"/>
      <c r="P111" s="850">
        <f t="shared" ca="1" si="35"/>
        <v>0.91841458102971241</v>
      </c>
      <c r="Q111" s="881"/>
      <c r="R111" s="878">
        <f t="shared" ca="1" si="34"/>
        <v>7</v>
      </c>
      <c r="S111" s="830"/>
      <c r="AB111" s="230"/>
      <c r="AC111" s="81"/>
      <c r="AD111" s="746"/>
      <c r="AE111" s="746"/>
      <c r="AF111" s="746"/>
      <c r="AG111" s="746"/>
      <c r="AH111" s="746"/>
      <c r="AI111" s="746"/>
      <c r="AJ111" s="746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230"/>
      <c r="BN111" s="230"/>
      <c r="BO111" s="230"/>
    </row>
    <row r="112" spans="1:67">
      <c r="A112" s="851">
        <v>12</v>
      </c>
      <c r="B112" s="852">
        <f t="shared" si="33"/>
        <v>82.5</v>
      </c>
      <c r="C112" s="857">
        <f ca="1">Sheet2!AK149</f>
        <v>0.77235950148578147</v>
      </c>
      <c r="D112" s="858">
        <f ca="1">Sheet2!AL149</f>
        <v>0.78135755349071112</v>
      </c>
      <c r="E112" s="858">
        <f ca="1">Sheet2!AM149</f>
        <v>0.80542870699275326</v>
      </c>
      <c r="F112" s="858">
        <f ca="1">Sheet2!AN149</f>
        <v>0.83719380806609911</v>
      </c>
      <c r="G112" s="858">
        <f ca="1">Sheet2!AO149</f>
        <v>0.86779881165502581</v>
      </c>
      <c r="H112" s="858">
        <f ca="1">Sheet2!AP149</f>
        <v>0.88953886455315279</v>
      </c>
      <c r="I112" s="858">
        <f ca="1">Sheet2!AQ149</f>
        <v>0.89736942908892703</v>
      </c>
      <c r="J112" s="858">
        <f ca="1">Sheet2!AR149</f>
        <v>0.88955243802801676</v>
      </c>
      <c r="K112" s="858">
        <f ca="1">Sheet2!AS149</f>
        <v>0.867822910958996</v>
      </c>
      <c r="L112" s="858">
        <f ca="1">Sheet2!AT149</f>
        <v>0.83722265401293428</v>
      </c>
      <c r="M112" s="858">
        <f ca="1">Sheet2!AU149</f>
        <v>0.80545467588894726</v>
      </c>
      <c r="N112" s="858">
        <f ca="1">Sheet2!AV149</f>
        <v>0.78137301241262092</v>
      </c>
      <c r="O112" s="880"/>
      <c r="P112" s="850">
        <f t="shared" ca="1" si="35"/>
        <v>0.89736942908892703</v>
      </c>
      <c r="Q112" s="881"/>
      <c r="R112" s="878">
        <f t="shared" ca="1" si="34"/>
        <v>7</v>
      </c>
      <c r="S112" s="845"/>
      <c r="AB112" s="230"/>
      <c r="AC112" s="746"/>
      <c r="AD112" s="746"/>
      <c r="AE112" s="746"/>
      <c r="AF112" s="746"/>
      <c r="AG112" s="746"/>
      <c r="AH112" s="746"/>
      <c r="AI112" s="746"/>
      <c r="AJ112" s="746"/>
      <c r="AK112" s="746"/>
      <c r="AL112" s="99"/>
      <c r="AM112" s="746"/>
      <c r="AN112" s="746"/>
      <c r="AO112" s="746"/>
      <c r="AP112" s="746"/>
      <c r="AQ112" s="746"/>
      <c r="AR112" s="746"/>
      <c r="AS112" s="746"/>
      <c r="AT112" s="746"/>
      <c r="AU112" s="99"/>
      <c r="AV112" s="746"/>
      <c r="AW112" s="746"/>
      <c r="AX112" s="746"/>
      <c r="AY112" s="746"/>
      <c r="AZ112" s="746"/>
      <c r="BA112" s="746"/>
      <c r="BB112" s="746"/>
      <c r="BC112" s="746"/>
      <c r="BD112" s="99"/>
      <c r="BE112" s="746"/>
      <c r="BF112" s="746"/>
      <c r="BG112" s="746"/>
      <c r="BH112" s="746"/>
      <c r="BI112" s="746"/>
      <c r="BJ112" s="746"/>
      <c r="BK112" s="746"/>
      <c r="BL112" s="746"/>
      <c r="BM112" s="230"/>
      <c r="BN112" s="230"/>
      <c r="BO112" s="230"/>
    </row>
    <row r="113" spans="1:67">
      <c r="A113" s="851">
        <v>13</v>
      </c>
      <c r="B113" s="852">
        <f t="shared" si="33"/>
        <v>90</v>
      </c>
      <c r="C113" s="861">
        <f ca="1">Sheet2!AK150</f>
        <v>0.76323955985028902</v>
      </c>
      <c r="D113" s="862">
        <f ca="1">Sheet2!AL150</f>
        <v>0.77234386938855648</v>
      </c>
      <c r="E113" s="862">
        <f ca="1">Sheet2!AM150</f>
        <v>0.79668740936023108</v>
      </c>
      <c r="F113" s="862">
        <f ca="1">Sheet2!AN150</f>
        <v>0.82878760756258563</v>
      </c>
      <c r="G113" s="862">
        <f ca="1">Sheet2!AO150</f>
        <v>0.85969192371161252</v>
      </c>
      <c r="H113" s="862">
        <f ca="1">Sheet2!AP150</f>
        <v>0.88163190603313035</v>
      </c>
      <c r="I113" s="862">
        <f ca="1">Sheet2!AQ150</f>
        <v>0.88953207836956893</v>
      </c>
      <c r="J113" s="862">
        <f ca="1">Sheet2!AR150</f>
        <v>0.88164560124047953</v>
      </c>
      <c r="K113" s="862">
        <f ca="1">Sheet2!AS150</f>
        <v>0.85971625026542542</v>
      </c>
      <c r="L113" s="862">
        <f ca="1">Sheet2!AT150</f>
        <v>0.82881674607693556</v>
      </c>
      <c r="M113" s="862">
        <f ca="1">Sheet2!AU150</f>
        <v>0.79671366317922976</v>
      </c>
      <c r="N113" s="862">
        <f ca="1">Sheet2!AV150</f>
        <v>0.7723595087210825</v>
      </c>
      <c r="O113" s="863">
        <f ca="1">Sheet2!AW150</f>
        <v>0.76323956717204455</v>
      </c>
      <c r="P113" s="850">
        <f t="shared" ca="1" si="35"/>
        <v>0.88953207836956893</v>
      </c>
      <c r="Q113" s="881"/>
      <c r="R113" s="878">
        <f t="shared" ca="1" si="34"/>
        <v>7</v>
      </c>
      <c r="S113" s="830"/>
      <c r="AB113" s="230"/>
      <c r="AC113" s="746"/>
      <c r="AD113" s="133"/>
      <c r="AE113" s="133"/>
      <c r="AF113" s="133"/>
      <c r="AG113" s="133"/>
      <c r="AH113" s="133"/>
      <c r="AI113" s="133"/>
      <c r="AJ113" s="133"/>
      <c r="AK113" s="744"/>
      <c r="AL113" s="99"/>
      <c r="AM113" s="746"/>
      <c r="AN113" s="133"/>
      <c r="AO113" s="133"/>
      <c r="AP113" s="133"/>
      <c r="AQ113" s="133"/>
      <c r="AR113" s="133"/>
      <c r="AS113" s="133"/>
      <c r="AT113" s="133"/>
      <c r="AU113" s="99"/>
      <c r="AV113" s="746"/>
      <c r="AW113" s="133"/>
      <c r="AX113" s="133"/>
      <c r="AY113" s="133"/>
      <c r="AZ113" s="133"/>
      <c r="BA113" s="133"/>
      <c r="BB113" s="133"/>
      <c r="BC113" s="133"/>
      <c r="BD113" s="99"/>
      <c r="BE113" s="746"/>
      <c r="BF113" s="133"/>
      <c r="BG113" s="133"/>
      <c r="BH113" s="133"/>
      <c r="BI113" s="133"/>
      <c r="BJ113" s="133"/>
      <c r="BK113" s="133"/>
      <c r="BL113" s="133"/>
      <c r="BM113" s="230"/>
      <c r="BN113" s="230"/>
      <c r="BO113" s="230"/>
    </row>
    <row r="114" spans="1:67">
      <c r="A114" s="830"/>
      <c r="B114" s="864" t="s">
        <v>10</v>
      </c>
      <c r="C114" s="850">
        <f t="shared" ref="C114:P114" ca="1" si="36">MAX(C101:C113)</f>
        <v>0.88953207208732965</v>
      </c>
      <c r="D114" s="850">
        <f t="shared" ca="1" si="36"/>
        <v>0.89735596846157017</v>
      </c>
      <c r="E114" s="850">
        <f t="shared" ca="1" si="36"/>
        <v>0.91839180624863559</v>
      </c>
      <c r="F114" s="850">
        <f t="shared" ca="1" si="36"/>
        <v>0.94637285464072229</v>
      </c>
      <c r="G114" s="850">
        <f t="shared" ca="1" si="36"/>
        <v>0.97355168596561326</v>
      </c>
      <c r="H114" s="850">
        <f t="shared" ca="1" si="36"/>
        <v>0.99297910314725424</v>
      </c>
      <c r="I114" s="850">
        <f t="shared" ca="1" si="36"/>
        <v>1</v>
      </c>
      <c r="J114" s="850">
        <f t="shared" ca="1" si="36"/>
        <v>0.98593270332026395</v>
      </c>
      <c r="K114" s="850">
        <f t="shared" ca="1" si="36"/>
        <v>0.94640869873639544</v>
      </c>
      <c r="L114" s="850">
        <f t="shared" ca="1" si="36"/>
        <v>0.88957279649174814</v>
      </c>
      <c r="M114" s="850">
        <f t="shared" ca="1" si="36"/>
        <v>0.82883694735211011</v>
      </c>
      <c r="N114" s="850">
        <f t="shared" ca="1" si="36"/>
        <v>0.78137301241262092</v>
      </c>
      <c r="O114" s="850">
        <f t="shared" ca="1" si="36"/>
        <v>0.76323956717204455</v>
      </c>
      <c r="P114" s="865">
        <f t="shared" ca="1" si="36"/>
        <v>1</v>
      </c>
      <c r="Q114" s="882" t="s">
        <v>360</v>
      </c>
      <c r="R114" s="883"/>
      <c r="S114" s="830"/>
      <c r="AB114" s="230"/>
      <c r="AC114" s="746"/>
      <c r="AD114" s="133"/>
      <c r="AE114" s="133"/>
      <c r="AF114" s="133"/>
      <c r="AG114" s="133"/>
      <c r="AH114" s="133"/>
      <c r="AI114" s="133"/>
      <c r="AJ114" s="133"/>
      <c r="AK114" s="744"/>
      <c r="AL114" s="99"/>
      <c r="AM114" s="746"/>
      <c r="AN114" s="133"/>
      <c r="AO114" s="133"/>
      <c r="AP114" s="133"/>
      <c r="AQ114" s="133"/>
      <c r="AR114" s="133"/>
      <c r="AS114" s="133"/>
      <c r="AT114" s="133"/>
      <c r="AU114" s="99"/>
      <c r="AV114" s="746"/>
      <c r="AW114" s="133"/>
      <c r="AX114" s="133"/>
      <c r="AY114" s="133"/>
      <c r="AZ114" s="133"/>
      <c r="BA114" s="133"/>
      <c r="BB114" s="133"/>
      <c r="BC114" s="133"/>
      <c r="BD114" s="99"/>
      <c r="BE114" s="746"/>
      <c r="BF114" s="133"/>
      <c r="BG114" s="133"/>
      <c r="BH114" s="133"/>
      <c r="BI114" s="133"/>
      <c r="BJ114" s="133"/>
      <c r="BK114" s="133"/>
      <c r="BL114" s="133"/>
      <c r="BM114" s="230"/>
      <c r="BN114" s="230"/>
      <c r="BO114" s="230"/>
    </row>
    <row r="115" spans="1:67" ht="19.5" thickBot="1">
      <c r="A115" s="830"/>
      <c r="B115" s="868"/>
      <c r="C115" s="869"/>
      <c r="D115" s="869"/>
      <c r="E115" s="869"/>
      <c r="F115" s="869"/>
      <c r="G115" s="884"/>
      <c r="H115" s="869"/>
      <c r="I115" s="869"/>
      <c r="J115" s="885"/>
      <c r="K115" s="884"/>
      <c r="L115" s="871"/>
      <c r="M115" s="869"/>
      <c r="N115" s="871"/>
      <c r="O115" s="870" t="s">
        <v>161</v>
      </c>
      <c r="P115" s="871">
        <f>BV67</f>
        <v>0</v>
      </c>
      <c r="Q115" s="869" t="s">
        <v>373</v>
      </c>
      <c r="R115" s="886"/>
      <c r="S115" s="830"/>
      <c r="AB115" s="230"/>
      <c r="AC115" s="746"/>
      <c r="AD115" s="133"/>
      <c r="AE115" s="133"/>
      <c r="AF115" s="133"/>
      <c r="AG115" s="133"/>
      <c r="AH115" s="133"/>
      <c r="AI115" s="133"/>
      <c r="AJ115" s="133"/>
      <c r="AK115" s="744"/>
      <c r="AL115" s="99"/>
      <c r="AM115" s="746"/>
      <c r="AN115" s="133"/>
      <c r="AO115" s="133"/>
      <c r="AP115" s="133"/>
      <c r="AQ115" s="133"/>
      <c r="AR115" s="133"/>
      <c r="AS115" s="133"/>
      <c r="AT115" s="133"/>
      <c r="AU115" s="99"/>
      <c r="AV115" s="746"/>
      <c r="AW115" s="133"/>
      <c r="AX115" s="133"/>
      <c r="AY115" s="133"/>
      <c r="AZ115" s="133"/>
      <c r="BA115" s="133"/>
      <c r="BB115" s="133"/>
      <c r="BC115" s="133"/>
      <c r="BD115" s="99"/>
      <c r="BE115" s="746"/>
      <c r="BF115" s="133"/>
      <c r="BG115" s="133"/>
      <c r="BH115" s="133"/>
      <c r="BI115" s="133"/>
      <c r="BJ115" s="133"/>
      <c r="BK115" s="133"/>
      <c r="BL115" s="133"/>
      <c r="BM115" s="230"/>
      <c r="BN115" s="230"/>
      <c r="BO115" s="230"/>
    </row>
    <row r="116" spans="1:67">
      <c r="AB116" s="230"/>
      <c r="AC116" s="746"/>
      <c r="AD116" s="133"/>
      <c r="AE116" s="133"/>
      <c r="AF116" s="133"/>
      <c r="AG116" s="133"/>
      <c r="AH116" s="133"/>
      <c r="AI116" s="133"/>
      <c r="AJ116" s="133"/>
      <c r="AK116" s="744"/>
      <c r="AL116" s="99"/>
      <c r="AM116" s="746"/>
      <c r="AN116" s="133"/>
      <c r="AO116" s="133"/>
      <c r="AP116" s="133"/>
      <c r="AQ116" s="133"/>
      <c r="AR116" s="133"/>
      <c r="AS116" s="133"/>
      <c r="AT116" s="133"/>
      <c r="AU116" s="99"/>
      <c r="AV116" s="746"/>
      <c r="AW116" s="133"/>
      <c r="AX116" s="133"/>
      <c r="AY116" s="133"/>
      <c r="AZ116" s="133"/>
      <c r="BA116" s="133"/>
      <c r="BB116" s="133"/>
      <c r="BC116" s="133"/>
      <c r="BD116" s="99"/>
      <c r="BE116" s="746"/>
      <c r="BF116" s="133"/>
      <c r="BG116" s="133"/>
      <c r="BH116" s="133"/>
      <c r="BI116" s="133"/>
      <c r="BJ116" s="133"/>
      <c r="BK116" s="133"/>
      <c r="BL116" s="133"/>
      <c r="BM116" s="230"/>
      <c r="BN116" s="230"/>
      <c r="BO116" s="230"/>
    </row>
    <row r="117" spans="1:67">
      <c r="AB117" s="230"/>
      <c r="AC117" s="746"/>
      <c r="AD117" s="133"/>
      <c r="AE117" s="133"/>
      <c r="AF117" s="133"/>
      <c r="AG117" s="133"/>
      <c r="AH117" s="133"/>
      <c r="AI117" s="133"/>
      <c r="AJ117" s="133"/>
      <c r="AK117" s="744"/>
      <c r="AL117" s="99"/>
      <c r="AM117" s="746"/>
      <c r="AN117" s="133"/>
      <c r="AO117" s="133"/>
      <c r="AP117" s="133"/>
      <c r="AQ117" s="133"/>
      <c r="AR117" s="133"/>
      <c r="AS117" s="133"/>
      <c r="AT117" s="133"/>
      <c r="AU117" s="99"/>
      <c r="AV117" s="746"/>
      <c r="AW117" s="133"/>
      <c r="AX117" s="133"/>
      <c r="AY117" s="133"/>
      <c r="AZ117" s="133"/>
      <c r="BA117" s="133"/>
      <c r="BB117" s="133"/>
      <c r="BC117" s="133"/>
      <c r="BD117" s="99"/>
      <c r="BE117" s="746"/>
      <c r="BF117" s="133"/>
      <c r="BG117" s="133"/>
      <c r="BH117" s="133"/>
      <c r="BI117" s="133"/>
      <c r="BJ117" s="133"/>
      <c r="BK117" s="133"/>
      <c r="BL117" s="133"/>
      <c r="BM117" s="230"/>
      <c r="BN117" s="230"/>
      <c r="BO117" s="230"/>
    </row>
    <row r="118" spans="1:67">
      <c r="AB118" s="230"/>
      <c r="AC118" s="746"/>
      <c r="AD118" s="133"/>
      <c r="AE118" s="133"/>
      <c r="AF118" s="133"/>
      <c r="AG118" s="133"/>
      <c r="AH118" s="133"/>
      <c r="AI118" s="133"/>
      <c r="AJ118" s="133"/>
      <c r="AK118" s="744"/>
      <c r="AL118" s="99"/>
      <c r="AM118" s="746"/>
      <c r="AN118" s="133"/>
      <c r="AO118" s="133"/>
      <c r="AP118" s="133"/>
      <c r="AQ118" s="133"/>
      <c r="AR118" s="133"/>
      <c r="AS118" s="133"/>
      <c r="AT118" s="133"/>
      <c r="AU118" s="99"/>
      <c r="AV118" s="746"/>
      <c r="AW118" s="133"/>
      <c r="AX118" s="133"/>
      <c r="AY118" s="133"/>
      <c r="AZ118" s="133"/>
      <c r="BA118" s="133"/>
      <c r="BB118" s="133"/>
      <c r="BC118" s="133"/>
      <c r="BD118" s="99"/>
      <c r="BE118" s="746"/>
      <c r="BF118" s="133"/>
      <c r="BG118" s="133"/>
      <c r="BH118" s="133"/>
      <c r="BI118" s="133"/>
      <c r="BJ118" s="133"/>
      <c r="BK118" s="133"/>
      <c r="BL118" s="133"/>
      <c r="BM118" s="230"/>
      <c r="BN118" s="230"/>
      <c r="BO118" s="230"/>
    </row>
    <row r="119" spans="1:67">
      <c r="AB119" s="230"/>
      <c r="AC119" s="746"/>
      <c r="AD119" s="133"/>
      <c r="AE119" s="133"/>
      <c r="AF119" s="133"/>
      <c r="AG119" s="133"/>
      <c r="AH119" s="133"/>
      <c r="AI119" s="133"/>
      <c r="AJ119" s="133"/>
      <c r="AK119" s="744"/>
      <c r="AL119" s="99"/>
      <c r="AM119" s="746"/>
      <c r="AN119" s="133"/>
      <c r="AO119" s="133"/>
      <c r="AP119" s="133"/>
      <c r="AQ119" s="133"/>
      <c r="AR119" s="133"/>
      <c r="AS119" s="133"/>
      <c r="AT119" s="133"/>
      <c r="AU119" s="99"/>
      <c r="AV119" s="746"/>
      <c r="AW119" s="133"/>
      <c r="AX119" s="133"/>
      <c r="AY119" s="133"/>
      <c r="AZ119" s="133"/>
      <c r="BA119" s="133"/>
      <c r="BB119" s="133"/>
      <c r="BC119" s="133"/>
      <c r="BD119" s="99"/>
      <c r="BE119" s="746"/>
      <c r="BF119" s="133"/>
      <c r="BG119" s="133"/>
      <c r="BH119" s="133"/>
      <c r="BI119" s="133"/>
      <c r="BJ119" s="133"/>
      <c r="BK119" s="133"/>
      <c r="BL119" s="133"/>
      <c r="BM119" s="230"/>
      <c r="BN119" s="230"/>
      <c r="BO119" s="230"/>
    </row>
    <row r="120" spans="1:67">
      <c r="AB120" s="230"/>
      <c r="AC120" s="746"/>
      <c r="AD120" s="744"/>
      <c r="AE120" s="744"/>
      <c r="AF120" s="744"/>
      <c r="AG120" s="744"/>
      <c r="AH120" s="744"/>
      <c r="AI120" s="744"/>
      <c r="AJ120" s="744"/>
      <c r="AK120" s="744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230"/>
      <c r="BN120" s="230"/>
      <c r="BO120" s="230"/>
    </row>
    <row r="121" spans="1:67">
      <c r="AB121" s="230"/>
      <c r="AC121" s="99"/>
      <c r="AD121" s="99"/>
      <c r="AE121" s="99"/>
      <c r="AF121" s="99"/>
      <c r="AG121" s="746"/>
      <c r="AH121" s="744"/>
      <c r="AI121" s="99"/>
      <c r="AJ121" s="99"/>
      <c r="AK121" s="99"/>
      <c r="AL121" s="99"/>
      <c r="AM121" s="99"/>
      <c r="AN121" s="99"/>
      <c r="AO121" s="99"/>
      <c r="AP121" s="99"/>
      <c r="AQ121" s="746"/>
      <c r="AR121" s="744"/>
      <c r="AS121" s="746"/>
      <c r="AT121" s="132"/>
      <c r="AU121" s="99"/>
      <c r="AV121" s="99"/>
      <c r="AW121" s="99"/>
      <c r="AX121" s="99"/>
      <c r="AY121" s="99"/>
      <c r="AZ121" s="746"/>
      <c r="BA121" s="744"/>
      <c r="BB121" s="746"/>
      <c r="BC121" s="132"/>
      <c r="BD121" s="99"/>
      <c r="BE121" s="99"/>
      <c r="BF121" s="99"/>
      <c r="BG121" s="99"/>
      <c r="BH121" s="99"/>
      <c r="BI121" s="746"/>
      <c r="BJ121" s="744"/>
      <c r="BK121" s="746"/>
      <c r="BL121" s="132"/>
      <c r="BM121" s="230"/>
      <c r="BN121" s="230"/>
      <c r="BO121" s="230"/>
    </row>
    <row r="122" spans="1:67">
      <c r="AB122" s="230"/>
      <c r="AC122" s="99"/>
      <c r="AD122" s="99"/>
      <c r="AE122" s="99"/>
      <c r="AF122" s="99"/>
      <c r="AG122" s="746"/>
      <c r="AH122" s="744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230"/>
      <c r="BN122" s="230"/>
      <c r="BO122" s="230"/>
    </row>
    <row r="123" spans="1:67">
      <c r="AB123" s="230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230"/>
      <c r="BN123" s="230"/>
      <c r="BO123" s="230"/>
    </row>
    <row r="124" spans="1:67">
      <c r="AB124" s="230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230"/>
      <c r="BN124" s="230"/>
      <c r="BO124" s="230"/>
    </row>
    <row r="125" spans="1:67">
      <c r="AB125" s="230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230"/>
      <c r="BN125" s="230"/>
      <c r="BO125" s="230"/>
    </row>
    <row r="126" spans="1:67">
      <c r="AB126" s="230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230"/>
      <c r="BN126" s="230"/>
      <c r="BO126" s="230"/>
    </row>
    <row r="127" spans="1:67">
      <c r="AB127" s="230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230"/>
      <c r="BN127" s="230"/>
      <c r="BO127" s="230"/>
    </row>
    <row r="128" spans="1:67">
      <c r="AB128" s="230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230"/>
      <c r="BN128" s="230"/>
      <c r="BO128" s="230"/>
    </row>
    <row r="129" spans="2:67">
      <c r="AB129" s="230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230"/>
      <c r="BN129" s="230"/>
      <c r="BO129" s="230"/>
    </row>
    <row r="130" spans="2:67">
      <c r="AB130" s="230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230"/>
      <c r="BN130" s="230"/>
      <c r="BO130" s="230"/>
    </row>
    <row r="131" spans="2:67">
      <c r="AB131" s="230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230"/>
      <c r="BN131" s="230"/>
      <c r="BO131" s="230"/>
    </row>
    <row r="132" spans="2:67">
      <c r="AB132" s="230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230"/>
      <c r="BN132" s="230"/>
      <c r="BO132" s="230"/>
    </row>
    <row r="133" spans="2:67">
      <c r="AB133" s="230"/>
      <c r="AC133" s="192"/>
      <c r="AD133" s="192"/>
      <c r="AE133" s="779"/>
      <c r="AF133" s="779"/>
      <c r="AG133" s="779"/>
      <c r="AH133" s="779"/>
      <c r="AI133" s="779"/>
      <c r="AJ133" s="779"/>
      <c r="AK133" s="77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230"/>
      <c r="BN133" s="230"/>
      <c r="BO133" s="230"/>
    </row>
    <row r="134" spans="2:67">
      <c r="AB134" s="230"/>
      <c r="AC134" s="780"/>
      <c r="AD134" s="780"/>
      <c r="AE134" s="780"/>
      <c r="AF134" s="780"/>
      <c r="AG134" s="781"/>
      <c r="AH134" s="781"/>
      <c r="AI134" s="781"/>
      <c r="AJ134" s="781"/>
      <c r="AK134" s="77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230"/>
      <c r="BN134" s="230"/>
      <c r="BO134" s="230"/>
    </row>
    <row r="135" spans="2:67">
      <c r="AB135" s="230"/>
      <c r="AC135" s="781"/>
      <c r="AD135" s="781"/>
      <c r="AE135" s="781"/>
      <c r="AF135" s="781"/>
      <c r="AG135" s="781"/>
      <c r="AH135" s="781"/>
      <c r="AI135" s="781"/>
      <c r="AJ135" s="781"/>
      <c r="AK135" s="781"/>
      <c r="AL135" s="99"/>
      <c r="AM135" s="746"/>
      <c r="AN135" s="746"/>
      <c r="AO135" s="746"/>
      <c r="AP135" s="746"/>
      <c r="AQ135" s="746"/>
      <c r="AR135" s="746"/>
      <c r="AS135" s="746"/>
      <c r="AT135" s="746"/>
      <c r="AU135" s="99"/>
      <c r="AV135" s="746"/>
      <c r="AW135" s="746"/>
      <c r="AX135" s="746"/>
      <c r="AY135" s="746"/>
      <c r="AZ135" s="746"/>
      <c r="BA135" s="746"/>
      <c r="BB135" s="746"/>
      <c r="BC135" s="746"/>
      <c r="BD135" s="99"/>
      <c r="BE135" s="746"/>
      <c r="BF135" s="746"/>
      <c r="BG135" s="746"/>
      <c r="BH135" s="746"/>
      <c r="BI135" s="746"/>
      <c r="BJ135" s="746"/>
      <c r="BK135" s="746"/>
      <c r="BL135" s="746"/>
      <c r="BM135" s="230"/>
      <c r="BN135" s="230"/>
      <c r="BO135" s="230"/>
    </row>
    <row r="136" spans="2:67">
      <c r="AB136" s="230"/>
      <c r="AC136" s="781"/>
      <c r="AD136" s="133"/>
      <c r="AE136" s="133"/>
      <c r="AF136" s="133"/>
      <c r="AG136" s="133"/>
      <c r="AH136" s="133"/>
      <c r="AI136" s="133"/>
      <c r="AJ136" s="133"/>
      <c r="AK136" s="744"/>
      <c r="AL136" s="99"/>
      <c r="AM136" s="746"/>
      <c r="AN136" s="133"/>
      <c r="AO136" s="133"/>
      <c r="AP136" s="133"/>
      <c r="AQ136" s="133"/>
      <c r="AR136" s="133"/>
      <c r="AS136" s="133"/>
      <c r="AT136" s="133"/>
      <c r="AU136" s="99"/>
      <c r="AV136" s="746"/>
      <c r="AW136" s="133"/>
      <c r="AX136" s="133"/>
      <c r="AY136" s="133"/>
      <c r="AZ136" s="133"/>
      <c r="BA136" s="133"/>
      <c r="BB136" s="133"/>
      <c r="BC136" s="133"/>
      <c r="BD136" s="99"/>
      <c r="BE136" s="746"/>
      <c r="BF136" s="133"/>
      <c r="BG136" s="133"/>
      <c r="BH136" s="133"/>
      <c r="BI136" s="133"/>
      <c r="BJ136" s="133"/>
      <c r="BK136" s="133"/>
      <c r="BL136" s="133"/>
      <c r="BM136" s="230"/>
      <c r="BN136" s="230"/>
      <c r="BO136" s="230"/>
    </row>
    <row r="137" spans="2:67">
      <c r="AB137" s="230"/>
      <c r="AC137" s="781"/>
      <c r="AD137" s="133"/>
      <c r="AE137" s="133"/>
      <c r="AF137" s="133"/>
      <c r="AG137" s="133"/>
      <c r="AH137" s="133"/>
      <c r="AI137" s="133"/>
      <c r="AJ137" s="133"/>
      <c r="AK137" s="744"/>
      <c r="AL137" s="99"/>
      <c r="AM137" s="746"/>
      <c r="AN137" s="133"/>
      <c r="AO137" s="133"/>
      <c r="AP137" s="133"/>
      <c r="AQ137" s="133"/>
      <c r="AR137" s="133"/>
      <c r="AS137" s="133"/>
      <c r="AT137" s="133"/>
      <c r="AU137" s="99"/>
      <c r="AV137" s="746"/>
      <c r="AW137" s="133"/>
      <c r="AX137" s="133"/>
      <c r="AY137" s="133"/>
      <c r="AZ137" s="133"/>
      <c r="BA137" s="133"/>
      <c r="BB137" s="133"/>
      <c r="BC137" s="133"/>
      <c r="BD137" s="99"/>
      <c r="BE137" s="746"/>
      <c r="BF137" s="133"/>
      <c r="BG137" s="133"/>
      <c r="BH137" s="133"/>
      <c r="BI137" s="133"/>
      <c r="BJ137" s="133"/>
      <c r="BK137" s="133"/>
      <c r="BL137" s="133"/>
      <c r="BM137" s="230"/>
      <c r="BN137" s="230"/>
      <c r="BO137" s="230"/>
    </row>
    <row r="138" spans="2:67">
      <c r="B138" s="137"/>
      <c r="AB138" s="230"/>
      <c r="AC138" s="781"/>
      <c r="AD138" s="133"/>
      <c r="AE138" s="133"/>
      <c r="AF138" s="133"/>
      <c r="AG138" s="133"/>
      <c r="AH138" s="133"/>
      <c r="AI138" s="133"/>
      <c r="AJ138" s="133"/>
      <c r="AK138" s="744"/>
      <c r="AL138" s="99"/>
      <c r="AM138" s="746"/>
      <c r="AN138" s="133"/>
      <c r="AO138" s="133"/>
      <c r="AP138" s="133"/>
      <c r="AQ138" s="133"/>
      <c r="AR138" s="133"/>
      <c r="AS138" s="133"/>
      <c r="AT138" s="133"/>
      <c r="AU138" s="99"/>
      <c r="AV138" s="746"/>
      <c r="AW138" s="133"/>
      <c r="AX138" s="133"/>
      <c r="AY138" s="133"/>
      <c r="AZ138" s="133"/>
      <c r="BA138" s="133"/>
      <c r="BB138" s="133"/>
      <c r="BC138" s="133"/>
      <c r="BD138" s="99"/>
      <c r="BE138" s="746"/>
      <c r="BF138" s="133"/>
      <c r="BG138" s="133"/>
      <c r="BH138" s="133"/>
      <c r="BI138" s="133"/>
      <c r="BJ138" s="133"/>
      <c r="BK138" s="133"/>
      <c r="BL138" s="133"/>
      <c r="BM138" s="230"/>
      <c r="BN138" s="230"/>
      <c r="BO138" s="230"/>
    </row>
    <row r="139" spans="2:67">
      <c r="B139" s="137"/>
      <c r="AB139" s="230"/>
      <c r="AC139" s="781"/>
      <c r="AD139" s="133"/>
      <c r="AE139" s="133"/>
      <c r="AF139" s="133"/>
      <c r="AG139" s="133"/>
      <c r="AH139" s="133"/>
      <c r="AI139" s="133"/>
      <c r="AJ139" s="133"/>
      <c r="AK139" s="744"/>
      <c r="AL139" s="99"/>
      <c r="AM139" s="746"/>
      <c r="AN139" s="133"/>
      <c r="AO139" s="133"/>
      <c r="AP139" s="133"/>
      <c r="AQ139" s="133"/>
      <c r="AR139" s="133"/>
      <c r="AS139" s="133"/>
      <c r="AT139" s="133"/>
      <c r="AU139" s="99"/>
      <c r="AV139" s="746"/>
      <c r="AW139" s="133"/>
      <c r="AX139" s="133"/>
      <c r="AY139" s="133"/>
      <c r="AZ139" s="133"/>
      <c r="BA139" s="133"/>
      <c r="BB139" s="133"/>
      <c r="BC139" s="133"/>
      <c r="BD139" s="99"/>
      <c r="BE139" s="746"/>
      <c r="BF139" s="133"/>
      <c r="BG139" s="133"/>
      <c r="BH139" s="133"/>
      <c r="BI139" s="133"/>
      <c r="BJ139" s="133"/>
      <c r="BK139" s="133"/>
      <c r="BL139" s="133"/>
      <c r="BM139" s="230"/>
      <c r="BN139" s="230"/>
      <c r="BO139" s="230"/>
    </row>
    <row r="140" spans="2:67">
      <c r="B140" s="137"/>
      <c r="AB140" s="230"/>
      <c r="AC140" s="781"/>
      <c r="AD140" s="133"/>
      <c r="AE140" s="133"/>
      <c r="AF140" s="133"/>
      <c r="AG140" s="133"/>
      <c r="AH140" s="133"/>
      <c r="AI140" s="133"/>
      <c r="AJ140" s="133"/>
      <c r="AK140" s="744"/>
      <c r="AL140" s="99"/>
      <c r="AM140" s="746"/>
      <c r="AN140" s="133"/>
      <c r="AO140" s="133"/>
      <c r="AP140" s="133"/>
      <c r="AQ140" s="133"/>
      <c r="AR140" s="133"/>
      <c r="AS140" s="133"/>
      <c r="AT140" s="133"/>
      <c r="AU140" s="99"/>
      <c r="AV140" s="746"/>
      <c r="AW140" s="133"/>
      <c r="AX140" s="133"/>
      <c r="AY140" s="133"/>
      <c r="AZ140" s="133"/>
      <c r="BA140" s="133"/>
      <c r="BB140" s="133"/>
      <c r="BC140" s="133"/>
      <c r="BD140" s="99"/>
      <c r="BE140" s="746"/>
      <c r="BF140" s="133"/>
      <c r="BG140" s="133"/>
      <c r="BH140" s="133"/>
      <c r="BI140" s="133"/>
      <c r="BJ140" s="133"/>
      <c r="BK140" s="133"/>
      <c r="BL140" s="133"/>
      <c r="BM140" s="230"/>
      <c r="BN140" s="230"/>
      <c r="BO140" s="230"/>
    </row>
    <row r="141" spans="2:67">
      <c r="B141" s="137"/>
      <c r="AB141" s="230"/>
      <c r="AC141" s="781"/>
      <c r="AD141" s="133"/>
      <c r="AE141" s="133"/>
      <c r="AF141" s="133"/>
      <c r="AG141" s="133"/>
      <c r="AH141" s="133"/>
      <c r="AI141" s="133"/>
      <c r="AJ141" s="133"/>
      <c r="AK141" s="744"/>
      <c r="AL141" s="99"/>
      <c r="AM141" s="746"/>
      <c r="AN141" s="133"/>
      <c r="AO141" s="133"/>
      <c r="AP141" s="133"/>
      <c r="AQ141" s="133"/>
      <c r="AR141" s="133"/>
      <c r="AS141" s="133"/>
      <c r="AT141" s="133"/>
      <c r="AU141" s="99"/>
      <c r="AV141" s="746"/>
      <c r="AW141" s="133"/>
      <c r="AX141" s="133"/>
      <c r="AY141" s="133"/>
      <c r="AZ141" s="133"/>
      <c r="BA141" s="133"/>
      <c r="BB141" s="133"/>
      <c r="BC141" s="133"/>
      <c r="BD141" s="99"/>
      <c r="BE141" s="746"/>
      <c r="BF141" s="133"/>
      <c r="BG141" s="133"/>
      <c r="BH141" s="133"/>
      <c r="BI141" s="133"/>
      <c r="BJ141" s="133"/>
      <c r="BK141" s="133"/>
      <c r="BL141" s="133"/>
      <c r="BM141" s="230"/>
      <c r="BN141" s="230"/>
      <c r="BO141" s="230"/>
    </row>
    <row r="142" spans="2:67">
      <c r="B142" s="137"/>
      <c r="AB142" s="230"/>
      <c r="AC142" s="781"/>
      <c r="AD142" s="133"/>
      <c r="AE142" s="133"/>
      <c r="AF142" s="133"/>
      <c r="AG142" s="133"/>
      <c r="AH142" s="133"/>
      <c r="AI142" s="133"/>
      <c r="AJ142" s="133"/>
      <c r="AK142" s="744"/>
      <c r="AL142" s="99"/>
      <c r="AM142" s="746"/>
      <c r="AN142" s="133"/>
      <c r="AO142" s="133"/>
      <c r="AP142" s="133"/>
      <c r="AQ142" s="133"/>
      <c r="AR142" s="133"/>
      <c r="AS142" s="133"/>
      <c r="AT142" s="133"/>
      <c r="AU142" s="99"/>
      <c r="AV142" s="746"/>
      <c r="AW142" s="133"/>
      <c r="AX142" s="133"/>
      <c r="AY142" s="133"/>
      <c r="AZ142" s="133"/>
      <c r="BA142" s="133"/>
      <c r="BB142" s="133"/>
      <c r="BC142" s="133"/>
      <c r="BD142" s="99"/>
      <c r="BE142" s="746"/>
      <c r="BF142" s="133"/>
      <c r="BG142" s="133"/>
      <c r="BH142" s="133"/>
      <c r="BI142" s="133"/>
      <c r="BJ142" s="133"/>
      <c r="BK142" s="133"/>
      <c r="BL142" s="133"/>
      <c r="BM142" s="230"/>
      <c r="BN142" s="230"/>
      <c r="BO142" s="230"/>
    </row>
    <row r="143" spans="2:67">
      <c r="B143" s="137"/>
      <c r="AB143" s="230"/>
      <c r="AC143" s="781"/>
      <c r="AD143" s="744"/>
      <c r="AE143" s="744"/>
      <c r="AF143" s="744"/>
      <c r="AG143" s="744"/>
      <c r="AH143" s="744"/>
      <c r="AI143" s="744"/>
      <c r="AJ143" s="744"/>
      <c r="AK143" s="744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230"/>
      <c r="BN143" s="230"/>
      <c r="BO143" s="230"/>
    </row>
    <row r="144" spans="2:67">
      <c r="B144" s="137"/>
      <c r="AB144" s="230"/>
      <c r="AC144" s="99"/>
      <c r="AD144" s="99"/>
      <c r="AE144" s="99"/>
      <c r="AF144" s="99"/>
      <c r="AG144" s="746"/>
      <c r="AH144" s="744"/>
      <c r="AI144" s="99"/>
      <c r="AJ144" s="99"/>
      <c r="AK144" s="99"/>
      <c r="AL144" s="99"/>
      <c r="AM144" s="99"/>
      <c r="AN144" s="99"/>
      <c r="AO144" s="99"/>
      <c r="AP144" s="99"/>
      <c r="AQ144" s="746"/>
      <c r="AR144" s="744"/>
      <c r="AS144" s="746"/>
      <c r="AT144" s="132"/>
      <c r="AU144" s="99"/>
      <c r="AV144" s="99"/>
      <c r="AW144" s="99"/>
      <c r="AX144" s="99"/>
      <c r="AY144" s="99"/>
      <c r="AZ144" s="746"/>
      <c r="BA144" s="744"/>
      <c r="BB144" s="746"/>
      <c r="BC144" s="132"/>
      <c r="BD144" s="99"/>
      <c r="BE144" s="99"/>
      <c r="BF144" s="99"/>
      <c r="BG144" s="99"/>
      <c r="BH144" s="99"/>
      <c r="BI144" s="746"/>
      <c r="BJ144" s="744"/>
      <c r="BK144" s="746"/>
      <c r="BL144" s="132"/>
      <c r="BM144" s="230"/>
      <c r="BN144" s="230"/>
      <c r="BO144" s="230"/>
    </row>
    <row r="145" spans="2:67">
      <c r="B145" s="137"/>
      <c r="AB145" s="230"/>
      <c r="AC145" s="99"/>
      <c r="AD145" s="99"/>
      <c r="AE145" s="99"/>
      <c r="AF145" s="99"/>
      <c r="AG145" s="746"/>
      <c r="AH145" s="744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230"/>
      <c r="BN145" s="230"/>
      <c r="BO145" s="230"/>
    </row>
    <row r="146" spans="2:67">
      <c r="B146" s="137"/>
      <c r="AB146" s="230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230"/>
      <c r="BN146" s="230"/>
      <c r="BO146" s="230"/>
    </row>
    <row r="147" spans="2:67">
      <c r="B147" s="137"/>
      <c r="AB147" s="230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230"/>
      <c r="BN147" s="230"/>
      <c r="BO147" s="230"/>
    </row>
    <row r="148" spans="2:67">
      <c r="B148" s="137"/>
      <c r="AB148" s="230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230"/>
      <c r="BN148" s="230"/>
      <c r="BO148" s="230"/>
    </row>
    <row r="149" spans="2:67">
      <c r="B149" s="137"/>
      <c r="AB149" s="230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230"/>
      <c r="BN149" s="230"/>
      <c r="BO149" s="230"/>
    </row>
    <row r="150" spans="2:67">
      <c r="B150" s="137"/>
      <c r="AB150" s="230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230"/>
      <c r="BN150" s="230"/>
      <c r="BO150" s="230"/>
    </row>
    <row r="151" spans="2:67">
      <c r="B151" s="137"/>
      <c r="AB151" s="230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230"/>
      <c r="BN151" s="230"/>
      <c r="BO151" s="230"/>
    </row>
    <row r="152" spans="2:67">
      <c r="B152" s="137"/>
      <c r="AB152" s="230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230"/>
      <c r="BN152" s="230"/>
      <c r="BO152" s="230"/>
    </row>
    <row r="153" spans="2:67">
      <c r="AB153" s="230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230"/>
      <c r="BN153" s="230"/>
      <c r="BO153" s="230"/>
    </row>
    <row r="154" spans="2:67">
      <c r="AB154" s="230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230"/>
      <c r="BN154" s="230"/>
      <c r="BO154" s="230"/>
    </row>
    <row r="155" spans="2:67">
      <c r="AB155" s="230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230"/>
      <c r="BN155" s="230"/>
      <c r="BO155" s="230"/>
    </row>
    <row r="156" spans="2:67">
      <c r="AB156" s="230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230"/>
      <c r="BL156" s="230"/>
      <c r="BM156" s="230"/>
      <c r="BN156" s="230"/>
      <c r="BO156" s="230"/>
    </row>
    <row r="157" spans="2:67">
      <c r="B157" s="137"/>
      <c r="AB157" s="230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230"/>
      <c r="BL157" s="230"/>
      <c r="BM157" s="230"/>
      <c r="BN157" s="230"/>
      <c r="BO157" s="230"/>
    </row>
    <row r="158" spans="2:67">
      <c r="AB158" s="230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230"/>
      <c r="BL158" s="230"/>
      <c r="BM158" s="230"/>
      <c r="BN158" s="230"/>
      <c r="BO158" s="230"/>
    </row>
    <row r="159" spans="2:67"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  <c r="AP159" s="230"/>
      <c r="AQ159" s="230"/>
      <c r="AR159" s="230"/>
      <c r="AS159" s="230"/>
      <c r="AT159" s="230"/>
      <c r="AU159" s="230"/>
      <c r="AV159" s="230"/>
      <c r="AW159" s="230"/>
      <c r="AX159" s="230"/>
      <c r="AY159" s="230"/>
      <c r="AZ159" s="230"/>
      <c r="BA159" s="230"/>
      <c r="BB159" s="230"/>
      <c r="BC159" s="230"/>
      <c r="BD159" s="230"/>
      <c r="BE159" s="230"/>
      <c r="BF159" s="230"/>
      <c r="BG159" s="230"/>
      <c r="BH159" s="230"/>
      <c r="BI159" s="230"/>
      <c r="BJ159" s="230"/>
      <c r="BK159" s="230"/>
      <c r="BL159" s="230"/>
      <c r="BM159" s="230"/>
      <c r="BN159" s="230"/>
      <c r="BO159" s="230"/>
    </row>
    <row r="160" spans="2:67"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  <c r="AP160" s="230"/>
      <c r="AQ160" s="230"/>
      <c r="AR160" s="230"/>
      <c r="AS160" s="230"/>
      <c r="AT160" s="230"/>
      <c r="AU160" s="230"/>
      <c r="AV160" s="230"/>
      <c r="AW160" s="230"/>
      <c r="AX160" s="230"/>
      <c r="AY160" s="230"/>
      <c r="AZ160" s="230"/>
      <c r="BA160" s="230"/>
      <c r="BB160" s="230"/>
      <c r="BC160" s="230"/>
      <c r="BD160" s="230"/>
      <c r="BE160" s="230"/>
      <c r="BF160" s="230"/>
      <c r="BG160" s="230"/>
      <c r="BH160" s="230"/>
      <c r="BI160" s="230"/>
      <c r="BJ160" s="230"/>
      <c r="BK160" s="230"/>
      <c r="BL160" s="230"/>
      <c r="BM160" s="230"/>
      <c r="BN160" s="230"/>
      <c r="BO160" s="230"/>
    </row>
    <row r="161" spans="2:67">
      <c r="B161" s="137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P161" s="230"/>
      <c r="AQ161" s="230"/>
      <c r="AR161" s="230"/>
      <c r="AS161" s="230"/>
      <c r="AT161" s="230"/>
      <c r="AU161" s="230"/>
      <c r="AV161" s="230"/>
      <c r="AW161" s="230"/>
      <c r="AX161" s="230"/>
      <c r="AY161" s="230"/>
      <c r="AZ161" s="230"/>
      <c r="BA161" s="230"/>
      <c r="BB161" s="230"/>
      <c r="BC161" s="230"/>
      <c r="BD161" s="230"/>
      <c r="BE161" s="230"/>
      <c r="BF161" s="230"/>
      <c r="BG161" s="230"/>
      <c r="BH161" s="230"/>
      <c r="BI161" s="230"/>
      <c r="BJ161" s="230"/>
      <c r="BK161" s="230"/>
      <c r="BL161" s="230"/>
      <c r="BM161" s="230"/>
      <c r="BN161" s="230"/>
      <c r="BO161" s="230"/>
    </row>
    <row r="162" spans="2:67">
      <c r="B162" s="137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  <c r="AP162" s="230"/>
      <c r="AQ162" s="230"/>
      <c r="AR162" s="230"/>
      <c r="AS162" s="230"/>
      <c r="AT162" s="230"/>
      <c r="AU162" s="230"/>
      <c r="AV162" s="230"/>
      <c r="AW162" s="230"/>
      <c r="AX162" s="230"/>
      <c r="AY162" s="230"/>
      <c r="AZ162" s="230"/>
      <c r="BA162" s="230"/>
      <c r="BB162" s="230"/>
      <c r="BC162" s="230"/>
      <c r="BD162" s="230"/>
      <c r="BE162" s="230"/>
      <c r="BF162" s="230"/>
      <c r="BG162" s="230"/>
      <c r="BH162" s="230"/>
      <c r="BI162" s="230"/>
      <c r="BJ162" s="230"/>
      <c r="BK162" s="230"/>
      <c r="BL162" s="230"/>
      <c r="BM162" s="230"/>
      <c r="BN162" s="230"/>
      <c r="BO162" s="230"/>
    </row>
    <row r="163" spans="2:67">
      <c r="B163" s="137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  <c r="AP163" s="230"/>
      <c r="AQ163" s="230"/>
      <c r="AR163" s="230"/>
      <c r="AS163" s="230"/>
      <c r="AT163" s="230"/>
      <c r="AU163" s="230"/>
      <c r="AV163" s="230"/>
      <c r="AW163" s="230"/>
      <c r="AX163" s="230"/>
      <c r="AY163" s="230"/>
      <c r="AZ163" s="230"/>
      <c r="BA163" s="230"/>
      <c r="BB163" s="230"/>
      <c r="BC163" s="230"/>
      <c r="BD163" s="230"/>
      <c r="BE163" s="230"/>
      <c r="BF163" s="230"/>
      <c r="BG163" s="230"/>
      <c r="BH163" s="230"/>
      <c r="BI163" s="230"/>
      <c r="BJ163" s="230"/>
      <c r="BK163" s="230"/>
      <c r="BL163" s="230"/>
      <c r="BM163" s="230"/>
      <c r="BN163" s="230"/>
      <c r="BO163" s="230"/>
    </row>
    <row r="164" spans="2:67"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  <c r="AP164" s="230"/>
      <c r="AQ164" s="230"/>
      <c r="AR164" s="230"/>
      <c r="AS164" s="230"/>
      <c r="AT164" s="230"/>
      <c r="AU164" s="230"/>
      <c r="AV164" s="230"/>
      <c r="AW164" s="230"/>
      <c r="AX164" s="230"/>
      <c r="AY164" s="230"/>
      <c r="AZ164" s="230"/>
      <c r="BA164" s="230"/>
      <c r="BB164" s="230"/>
      <c r="BC164" s="230"/>
      <c r="BD164" s="230"/>
      <c r="BE164" s="230"/>
      <c r="BF164" s="230"/>
      <c r="BG164" s="230"/>
      <c r="BH164" s="230"/>
      <c r="BI164" s="230"/>
      <c r="BJ164" s="230"/>
      <c r="BK164" s="230"/>
      <c r="BL164" s="230"/>
      <c r="BM164" s="230"/>
      <c r="BN164" s="230"/>
      <c r="BO164" s="230"/>
    </row>
    <row r="165" spans="2:67"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0"/>
      <c r="BB165" s="230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</row>
    <row r="166" spans="2:67"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230"/>
      <c r="AP166" s="230"/>
      <c r="AQ166" s="230"/>
      <c r="AR166" s="230"/>
      <c r="AS166" s="230"/>
      <c r="AT166" s="230"/>
      <c r="AU166" s="230"/>
      <c r="AV166" s="230"/>
      <c r="AW166" s="230"/>
      <c r="AX166" s="230"/>
      <c r="AY166" s="230"/>
      <c r="AZ166" s="230"/>
      <c r="BA166" s="230"/>
      <c r="BB166" s="230"/>
      <c r="BC166" s="230"/>
      <c r="BD166" s="230"/>
      <c r="BE166" s="230"/>
      <c r="BF166" s="230"/>
      <c r="BG166" s="230"/>
      <c r="BH166" s="230"/>
      <c r="BI166" s="230"/>
      <c r="BJ166" s="230"/>
      <c r="BK166" s="230"/>
      <c r="BL166" s="230"/>
      <c r="BM166" s="230"/>
      <c r="BN166" s="230"/>
      <c r="BO166" s="230"/>
    </row>
    <row r="167" spans="2:67">
      <c r="AB167" s="230"/>
      <c r="AC167" s="230"/>
      <c r="AD167" s="230"/>
      <c r="AE167" s="230"/>
      <c r="AF167" s="230"/>
      <c r="AG167" s="230"/>
      <c r="AH167" s="230"/>
      <c r="AI167" s="230"/>
      <c r="AJ167" s="230"/>
      <c r="AK167" s="230"/>
      <c r="AL167" s="230"/>
      <c r="AM167" s="230"/>
      <c r="AN167" s="230"/>
      <c r="AO167" s="230"/>
      <c r="AP167" s="230"/>
      <c r="AQ167" s="230"/>
      <c r="AR167" s="230"/>
      <c r="AS167" s="230"/>
      <c r="AT167" s="230"/>
      <c r="AU167" s="230"/>
      <c r="AV167" s="230"/>
      <c r="AW167" s="230"/>
      <c r="AX167" s="230"/>
      <c r="AY167" s="230"/>
      <c r="AZ167" s="230"/>
      <c r="BA167" s="230"/>
      <c r="BB167" s="230"/>
      <c r="BC167" s="230"/>
      <c r="BD167" s="230"/>
      <c r="BE167" s="230"/>
      <c r="BF167" s="230"/>
      <c r="BG167" s="230"/>
      <c r="BH167" s="230"/>
      <c r="BI167" s="230"/>
      <c r="BJ167" s="230"/>
      <c r="BK167" s="230"/>
      <c r="BL167" s="230"/>
      <c r="BM167" s="230"/>
      <c r="BN167" s="230"/>
      <c r="BO167" s="230"/>
    </row>
    <row r="168" spans="2:67">
      <c r="AB168" s="230"/>
      <c r="AC168" s="230"/>
      <c r="AD168" s="230"/>
      <c r="AE168" s="230"/>
      <c r="AF168" s="230"/>
      <c r="AG168" s="230"/>
      <c r="AH168" s="230"/>
      <c r="AI168" s="230"/>
      <c r="AJ168" s="230"/>
      <c r="AK168" s="230"/>
      <c r="AL168" s="230"/>
      <c r="AM168" s="230"/>
      <c r="AN168" s="230"/>
      <c r="AO168" s="230"/>
      <c r="AP168" s="230"/>
      <c r="AQ168" s="230"/>
      <c r="AR168" s="230"/>
      <c r="AS168" s="230"/>
      <c r="AT168" s="230"/>
      <c r="AU168" s="230"/>
      <c r="AV168" s="230"/>
      <c r="AW168" s="230"/>
      <c r="AX168" s="230"/>
      <c r="AY168" s="230"/>
      <c r="AZ168" s="230"/>
      <c r="BA168" s="230"/>
      <c r="BB168" s="230"/>
      <c r="BC168" s="230"/>
      <c r="BD168" s="230"/>
      <c r="BE168" s="230"/>
      <c r="BF168" s="230"/>
      <c r="BG168" s="230"/>
      <c r="BH168" s="230"/>
      <c r="BI168" s="230"/>
      <c r="BJ168" s="230"/>
      <c r="BK168" s="230"/>
      <c r="BL168" s="230"/>
      <c r="BM168" s="230"/>
      <c r="BN168" s="230"/>
      <c r="BO168" s="230"/>
    </row>
  </sheetData>
  <sortState xmlns:xlrd2="http://schemas.microsoft.com/office/spreadsheetml/2017/richdata2" ref="AR3:AV17">
    <sortCondition descending="1" ref="AV3:AV17"/>
  </sortState>
  <mergeCells count="2">
    <mergeCell ref="AA8:AB8"/>
    <mergeCell ref="AC8:AI8"/>
  </mergeCells>
  <conditionalFormatting sqref="C20:O32">
    <cfRule type="colorScale" priority="93">
      <colorScale>
        <cfvo type="min"/>
        <cfvo type="max"/>
        <color theme="0"/>
        <color theme="9" tint="0.39997558519241921"/>
      </colorScale>
    </cfRule>
    <cfRule type="top10" dxfId="37" priority="94" rank="1"/>
  </conditionalFormatting>
  <conditionalFormatting sqref="AY22:BA22 AO25:AQ25 AI21:AN21 AJ22:AN22 AK23:AN23 AL24:AQ24 AN26:AQ26 AM25 AO27:AQ27 AP28:AQ28">
    <cfRule type="top10" dxfId="36" priority="63" rank="1"/>
    <cfRule type="colorScale" priority="64">
      <colorScale>
        <cfvo type="min"/>
        <cfvo type="max"/>
        <color theme="0"/>
        <color theme="9" tint="0.39997558519241921"/>
      </colorScale>
    </cfRule>
  </conditionalFormatting>
  <conditionalFormatting sqref="AN25">
    <cfRule type="top10" dxfId="35" priority="61" rank="1"/>
    <cfRule type="colorScale" priority="62">
      <colorScale>
        <cfvo type="min"/>
        <cfvo type="max"/>
        <color theme="0"/>
        <color theme="9" tint="0.39997558519241921"/>
      </colorScale>
    </cfRule>
  </conditionalFormatting>
  <conditionalFormatting sqref="AG20:AG32 AH21:AH32 AI22:AI32 AJ23:AJ32 AK24:AK32 AL25:AL32 AM26:AM32 AN27:AN32 AO28:AO32 AP29:AP30 AP31:AR32 AQ30 AS32">
    <cfRule type="top10" dxfId="34" priority="59" rank="1"/>
    <cfRule type="colorScale" priority="60">
      <colorScale>
        <cfvo type="min"/>
        <cfvo type="max"/>
        <color theme="0"/>
        <color theme="9" tint="0.39997558519241921"/>
      </colorScale>
    </cfRule>
  </conditionalFormatting>
  <conditionalFormatting sqref="C40:O52">
    <cfRule type="colorScale" priority="43">
      <colorScale>
        <cfvo type="min"/>
        <cfvo type="max"/>
        <color theme="0"/>
        <color theme="9" tint="0.39997558519241921"/>
      </colorScale>
    </cfRule>
    <cfRule type="top10" dxfId="33" priority="44" rank="1"/>
  </conditionalFormatting>
  <conditionalFormatting sqref="C60:O72">
    <cfRule type="colorScale" priority="41">
      <colorScale>
        <cfvo type="min"/>
        <cfvo type="max"/>
        <color theme="0"/>
        <color theme="9" tint="0.39997558519241921"/>
      </colorScale>
    </cfRule>
    <cfRule type="top10" dxfId="32" priority="42" rank="1"/>
  </conditionalFormatting>
  <conditionalFormatting sqref="AY39:BA39">
    <cfRule type="top10" dxfId="31" priority="23" rank="1"/>
    <cfRule type="colorScale" priority="24">
      <colorScale>
        <cfvo type="min"/>
        <cfvo type="max"/>
        <color theme="0"/>
        <color theme="9" tint="0.39997558519241921"/>
      </colorScale>
    </cfRule>
  </conditionalFormatting>
  <conditionalFormatting sqref="AY56:BA56">
    <cfRule type="top10" dxfId="30" priority="21" rank="1"/>
    <cfRule type="colorScale" priority="22">
      <colorScale>
        <cfvo type="min"/>
        <cfvo type="max"/>
        <color theme="0"/>
        <color theme="9" tint="0.39997558519241921"/>
      </colorScale>
    </cfRule>
  </conditionalFormatting>
  <conditionalFormatting sqref="AP21:AR21">
    <cfRule type="top10" dxfId="29" priority="19" rank="1"/>
    <cfRule type="colorScale" priority="20">
      <colorScale>
        <cfvo type="min"/>
        <cfvo type="max"/>
        <color theme="0"/>
        <color theme="9" tint="0.39997558519241921"/>
      </colorScale>
    </cfRule>
  </conditionalFormatting>
  <conditionalFormatting sqref="AO22">
    <cfRule type="top10" dxfId="28" priority="13" rank="1"/>
  </conditionalFormatting>
  <conditionalFormatting sqref="AO21">
    <cfRule type="top10" dxfId="27" priority="12" rank="1"/>
  </conditionalFormatting>
  <conditionalFormatting sqref="AE40:AQ52">
    <cfRule type="colorScale" priority="8">
      <colorScale>
        <cfvo type="min"/>
        <cfvo type="max"/>
        <color theme="0"/>
        <color theme="9" tint="0.39997558519241921"/>
      </colorScale>
    </cfRule>
    <cfRule type="top10" dxfId="26" priority="9" rank="1"/>
  </conditionalFormatting>
  <conditionalFormatting sqref="AE60:AQ72">
    <cfRule type="colorScale" priority="6">
      <colorScale>
        <cfvo type="min"/>
        <cfvo type="max"/>
        <color theme="0"/>
        <color theme="9" tint="0.39997558519241921"/>
      </colorScale>
    </cfRule>
    <cfRule type="top10" dxfId="25" priority="7" rank="1"/>
  </conditionalFormatting>
  <conditionalFormatting sqref="X21:X27">
    <cfRule type="top10" dxfId="24" priority="5" bottom="1" rank="1"/>
  </conditionalFormatting>
  <conditionalFormatting sqref="C81:O93">
    <cfRule type="colorScale" priority="3">
      <colorScale>
        <cfvo type="min"/>
        <cfvo type="max"/>
        <color rgb="FFFFFFFF"/>
        <color rgb="FFFABF8F"/>
      </colorScale>
    </cfRule>
    <cfRule type="top10" dxfId="23" priority="4" rank="1"/>
  </conditionalFormatting>
  <conditionalFormatting sqref="C101:O113">
    <cfRule type="colorScale" priority="1">
      <colorScale>
        <cfvo type="min"/>
        <cfvo type="max"/>
        <color rgb="FFFFFFFF"/>
        <color rgb="FFFABF8F"/>
      </colorScale>
    </cfRule>
    <cfRule type="top10" dxfId="22" priority="2" rank="1"/>
  </conditionalFormatting>
  <pageMargins left="0.75" right="0.75" top="1" bottom="1" header="0.5" footer="0.5"/>
  <pageSetup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Drop Down 1">
              <controlPr defaultSize="0" autoLine="0" autoPict="0" macro="[1]!DropDown1_QuandChangement">
                <anchor moveWithCells="1">
                  <from>
                    <xdr:col>1</xdr:col>
                    <xdr:colOff>9525</xdr:colOff>
                    <xdr:row>7</xdr:row>
                    <xdr:rowOff>0</xdr:rowOff>
                  </from>
                  <to>
                    <xdr:col>2</xdr:col>
                    <xdr:colOff>28575</xdr:colOff>
                    <xdr:row>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Drop Down 3">
              <controlPr locked="0" defaultSize="0" autoLine="0" autoPict="0">
                <anchor moveWithCells="1">
                  <from>
                    <xdr:col>1</xdr:col>
                    <xdr:colOff>28575</xdr:colOff>
                    <xdr:row>7</xdr:row>
                    <xdr:rowOff>28575</xdr:rowOff>
                  </from>
                  <to>
                    <xdr:col>2</xdr:col>
                    <xdr:colOff>47625</xdr:colOff>
                    <xdr:row>7</xdr:row>
                    <xdr:rowOff>219075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C472"/>
  <sheetViews>
    <sheetView topLeftCell="A19" zoomScale="80" zoomScaleNormal="80" workbookViewId="0">
      <selection activeCell="E12" sqref="E12"/>
    </sheetView>
  </sheetViews>
  <sheetFormatPr baseColWidth="10" defaultColWidth="10.625" defaultRowHeight="15.75"/>
  <cols>
    <col min="1" max="1" width="10.625" style="1"/>
    <col min="2" max="4" width="7.625" style="1" customWidth="1"/>
    <col min="5" max="5" width="10.5" style="1" customWidth="1"/>
    <col min="6" max="18" width="7.625" style="1" customWidth="1"/>
    <col min="19" max="19" width="7.625" style="8" customWidth="1"/>
    <col min="20" max="153" width="7.625" style="1" customWidth="1"/>
    <col min="154" max="16384" width="10.625" style="1"/>
  </cols>
  <sheetData>
    <row r="1" spans="1:93">
      <c r="A1" s="9"/>
      <c r="B1" s="10" t="s">
        <v>18</v>
      </c>
      <c r="C1" s="10" t="s">
        <v>19</v>
      </c>
      <c r="D1" s="10" t="s">
        <v>20</v>
      </c>
      <c r="E1" s="200" t="s">
        <v>119</v>
      </c>
      <c r="F1" s="11" t="s">
        <v>22</v>
      </c>
      <c r="G1" s="11" t="s">
        <v>23</v>
      </c>
      <c r="H1" s="12" t="s">
        <v>24</v>
      </c>
      <c r="I1" s="12" t="s">
        <v>25</v>
      </c>
      <c r="J1" s="12" t="s">
        <v>26</v>
      </c>
      <c r="K1" s="13" t="s">
        <v>27</v>
      </c>
      <c r="L1" s="13" t="s">
        <v>28</v>
      </c>
      <c r="M1" s="11"/>
      <c r="N1" s="14"/>
      <c r="O1" s="15"/>
      <c r="P1" s="16"/>
      <c r="Q1" s="16"/>
      <c r="T1" s="16" t="s">
        <v>34</v>
      </c>
      <c r="U1" s="17">
        <f ca="1">Sheet2!T1</f>
        <v>59.36</v>
      </c>
      <c r="V1" s="18" t="s">
        <v>35</v>
      </c>
      <c r="W1" s="17">
        <f ca="1">Sheet2!V1</f>
        <v>66.56</v>
      </c>
      <c r="X1" s="18" t="s">
        <v>36</v>
      </c>
      <c r="Y1" s="17">
        <f ca="1">Sheet2!X1</f>
        <v>15.68</v>
      </c>
      <c r="Z1" s="18" t="s">
        <v>37</v>
      </c>
      <c r="AA1" s="17">
        <f ca="1">Sheet2!Z1</f>
        <v>18.240000000000002</v>
      </c>
      <c r="AB1" s="18" t="s">
        <v>38</v>
      </c>
      <c r="AC1" s="17">
        <f ca="1">Sheet2!AB1</f>
        <v>20.64</v>
      </c>
      <c r="AD1" s="21" t="s">
        <v>39</v>
      </c>
      <c r="AE1" s="20">
        <v>0</v>
      </c>
      <c r="AF1" s="21"/>
      <c r="AG1" s="20">
        <v>0</v>
      </c>
      <c r="AJ1" s="1" t="s">
        <v>120</v>
      </c>
      <c r="AK1" s="1" t="s">
        <v>121</v>
      </c>
      <c r="AL1" s="19">
        <f ca="1">U1+W1+Y1</f>
        <v>141.6</v>
      </c>
      <c r="AM1" s="1" t="s">
        <v>122</v>
      </c>
      <c r="AN1" s="203">
        <f ca="1">U1-W1+Y1</f>
        <v>8.4799999999999969</v>
      </c>
      <c r="AO1" s="1" t="s">
        <v>123</v>
      </c>
      <c r="AP1" s="22">
        <v>23.9</v>
      </c>
      <c r="BM1" s="160" t="s">
        <v>124</v>
      </c>
      <c r="BN1" s="16" t="s">
        <v>34</v>
      </c>
      <c r="BO1" s="204">
        <v>0.375</v>
      </c>
      <c r="BP1" s="202" t="s">
        <v>35</v>
      </c>
      <c r="BQ1" s="204">
        <v>0.5</v>
      </c>
      <c r="BR1" s="202" t="s">
        <v>36</v>
      </c>
      <c r="BS1" s="204">
        <v>0.125</v>
      </c>
      <c r="BT1" s="202" t="s">
        <v>37</v>
      </c>
      <c r="BU1" s="204">
        <v>0.125</v>
      </c>
      <c r="BV1" s="202" t="s">
        <v>38</v>
      </c>
      <c r="BW1" s="204">
        <v>0.125</v>
      </c>
      <c r="CA1" s="160"/>
      <c r="CB1" s="16"/>
      <c r="CC1" s="204"/>
      <c r="CD1" s="202"/>
      <c r="CE1" s="204"/>
      <c r="CF1" s="202"/>
      <c r="CG1" s="204"/>
      <c r="CH1" s="202"/>
      <c r="CI1" s="204"/>
      <c r="CJ1" s="202"/>
      <c r="CK1" s="204"/>
      <c r="CL1" s="8"/>
      <c r="CM1" s="8"/>
    </row>
    <row r="2" spans="1:93">
      <c r="A2" s="23" t="str">
        <f ca="1">Sheet1!B9</f>
        <v xml:space="preserve">C-Ply 64 </v>
      </c>
      <c r="B2" s="23">
        <f ca="1">Sheet1!C9</f>
        <v>160</v>
      </c>
      <c r="C2" s="23">
        <f ca="1">Sheet1!D9</f>
        <v>2944</v>
      </c>
      <c r="D2" s="23">
        <f ca="1">Sheet1!E9</f>
        <v>1983</v>
      </c>
      <c r="E2" s="205">
        <f ca="1">B2*0.88</f>
        <v>140.80000000000001</v>
      </c>
      <c r="F2" s="228">
        <f ca="1">Sheet1!H9</f>
        <v>7.0967741935483861</v>
      </c>
      <c r="G2" s="228">
        <f ca="1">Sheet1!I9</f>
        <v>14.083806818181817</v>
      </c>
      <c r="H2" s="235">
        <f>Sheet1!U2</f>
        <v>0</v>
      </c>
      <c r="I2" s="235">
        <f>Sheet1!V2</f>
        <v>0</v>
      </c>
      <c r="J2" s="235">
        <f>Sheet1!W2</f>
        <v>0</v>
      </c>
      <c r="K2" s="235">
        <f>Sheet1!X2</f>
        <v>0</v>
      </c>
      <c r="L2" s="235">
        <f>Sheet1!Y2</f>
        <v>0</v>
      </c>
      <c r="M2" s="16"/>
      <c r="N2" s="26"/>
      <c r="O2" s="191"/>
      <c r="P2" s="26"/>
      <c r="Q2" s="191"/>
      <c r="T2" s="27" t="s">
        <v>125</v>
      </c>
      <c r="U2" s="283">
        <f>BO2</f>
        <v>0.2</v>
      </c>
      <c r="V2" s="283">
        <f t="shared" ref="V2:AG2" si="0">BP2</f>
        <v>0.25</v>
      </c>
      <c r="W2" s="283">
        <f t="shared" si="0"/>
        <v>0.2857142857142857</v>
      </c>
      <c r="X2" s="283">
        <f t="shared" si="0"/>
        <v>0.33333333333333331</v>
      </c>
      <c r="Y2" s="283">
        <f t="shared" si="0"/>
        <v>0.4</v>
      </c>
      <c r="Z2" s="283">
        <f t="shared" si="0"/>
        <v>0.42857142857142855</v>
      </c>
      <c r="AA2" s="283">
        <f t="shared" si="0"/>
        <v>0.5</v>
      </c>
      <c r="AB2" s="283">
        <f t="shared" si="0"/>
        <v>0.5714285714285714</v>
      </c>
      <c r="AC2" s="283">
        <f t="shared" si="0"/>
        <v>0.6</v>
      </c>
      <c r="AD2" s="283">
        <f t="shared" si="0"/>
        <v>0.66666666666666663</v>
      </c>
      <c r="AE2" s="283">
        <f t="shared" si="0"/>
        <v>0.7142857142857143</v>
      </c>
      <c r="AF2" s="283">
        <f t="shared" si="0"/>
        <v>0.75</v>
      </c>
      <c r="AG2" s="283">
        <f t="shared" si="0"/>
        <v>0.8</v>
      </c>
      <c r="AH2" s="18"/>
      <c r="AJ2" s="1" t="s">
        <v>48</v>
      </c>
      <c r="AK2" s="41">
        <v>0</v>
      </c>
      <c r="AL2" s="41">
        <v>10</v>
      </c>
      <c r="AM2" s="41">
        <v>20</v>
      </c>
      <c r="AN2" s="41">
        <v>30</v>
      </c>
      <c r="AO2" s="41">
        <v>40</v>
      </c>
      <c r="AP2" s="41">
        <v>50</v>
      </c>
      <c r="AQ2" s="41">
        <v>60</v>
      </c>
      <c r="AR2" s="41">
        <v>70</v>
      </c>
      <c r="AS2" s="41">
        <v>80</v>
      </c>
      <c r="AT2" s="41">
        <v>90</v>
      </c>
      <c r="AU2" s="41">
        <v>100</v>
      </c>
      <c r="AV2" s="206" t="e">
        <f>INDEX(AK3:AU13,$R$31,$R$33)</f>
        <v>#VALUE!</v>
      </c>
      <c r="AW2" s="207"/>
      <c r="AX2" s="208"/>
      <c r="AY2" s="208"/>
      <c r="AZ2" s="281"/>
      <c r="BA2" s="281"/>
      <c r="BB2" s="282"/>
      <c r="BC2" s="281"/>
      <c r="BD2" s="281"/>
      <c r="BE2" s="281"/>
      <c r="BF2" s="281"/>
      <c r="BG2" s="281"/>
      <c r="BH2" s="281"/>
      <c r="BI2" s="281"/>
      <c r="BJ2" s="281"/>
      <c r="BK2" s="281"/>
      <c r="BL2" s="281"/>
      <c r="BN2" s="1" t="s">
        <v>48</v>
      </c>
      <c r="BO2" s="283">
        <v>0.2</v>
      </c>
      <c r="BP2" s="283">
        <v>0.25</v>
      </c>
      <c r="BQ2" s="283">
        <v>0.2857142857142857</v>
      </c>
      <c r="BR2" s="283">
        <v>0.33333333333333331</v>
      </c>
      <c r="BS2" s="283">
        <v>0.4</v>
      </c>
      <c r="BT2" s="283">
        <v>0.42857142857142855</v>
      </c>
      <c r="BU2" s="283">
        <v>0.5</v>
      </c>
      <c r="BV2" s="283">
        <v>0.5714285714285714</v>
      </c>
      <c r="BW2" s="283">
        <v>0.6</v>
      </c>
      <c r="BX2" s="283">
        <v>0.66666666666666663</v>
      </c>
      <c r="BY2" s="283">
        <v>0.7142857142857143</v>
      </c>
      <c r="BZ2" s="283">
        <v>0.75</v>
      </c>
      <c r="CA2" s="283">
        <v>0.8</v>
      </c>
      <c r="CB2" s="8"/>
      <c r="CC2" s="146"/>
      <c r="CD2" s="146"/>
      <c r="CE2" s="146"/>
      <c r="CF2" s="146"/>
      <c r="CG2" s="146"/>
      <c r="CH2" s="146"/>
      <c r="CI2" s="146"/>
      <c r="CJ2" s="146"/>
      <c r="CK2" s="146"/>
      <c r="CL2" s="146"/>
      <c r="CM2" s="146"/>
    </row>
    <row r="3" spans="1:93" ht="19.5" thickBot="1">
      <c r="A3" s="32" t="s">
        <v>42</v>
      </c>
      <c r="B3" s="33"/>
      <c r="C3" s="33"/>
      <c r="D3" s="209"/>
      <c r="E3" s="210" t="s">
        <v>126</v>
      </c>
      <c r="F3" s="19">
        <f>Sheet1!J9</f>
        <v>5</v>
      </c>
      <c r="G3" s="19">
        <f>Sheet1!K9</f>
        <v>5</v>
      </c>
      <c r="H3" s="35"/>
      <c r="I3" s="36"/>
      <c r="J3" s="35"/>
      <c r="K3" s="36"/>
      <c r="L3" s="37"/>
      <c r="M3" s="38"/>
      <c r="N3" s="38"/>
      <c r="P3" s="39" t="s">
        <v>127</v>
      </c>
      <c r="T3" s="283">
        <f>BN3</f>
        <v>0.2</v>
      </c>
      <c r="U3" s="41">
        <f t="shared" ref="U3:AG3" ca="1" si="1">BO3*$B$2</f>
        <v>35.328000000000003</v>
      </c>
      <c r="V3" s="41">
        <f t="shared" ca="1" si="1"/>
        <v>37.088000000000001</v>
      </c>
      <c r="W3" s="41">
        <f t="shared" ca="1" si="1"/>
        <v>38.345142857142861</v>
      </c>
      <c r="X3" s="41">
        <f t="shared" ca="1" si="1"/>
        <v>40.021333333333331</v>
      </c>
      <c r="Y3" s="41">
        <f t="shared" ca="1" si="1"/>
        <v>42.368000000000009</v>
      </c>
      <c r="Z3" s="41">
        <f t="shared" ca="1" si="1"/>
        <v>43.373714285714293</v>
      </c>
      <c r="AA3" s="41">
        <f t="shared" ca="1" si="1"/>
        <v>45.888000000000005</v>
      </c>
      <c r="AB3" s="41">
        <f t="shared" ca="1" si="1"/>
        <v>48.402285714285711</v>
      </c>
      <c r="AC3" s="41">
        <f t="shared" ca="1" si="1"/>
        <v>49.407999999999994</v>
      </c>
      <c r="AD3" s="41">
        <f t="shared" ca="1" si="1"/>
        <v>51.754666666666665</v>
      </c>
      <c r="AE3" s="41">
        <f t="shared" ca="1" si="1"/>
        <v>53.430857142857143</v>
      </c>
      <c r="AF3" s="41">
        <f t="shared" ca="1" si="1"/>
        <v>54.688000000000002</v>
      </c>
      <c r="AG3" s="41">
        <f t="shared" ca="1" si="1"/>
        <v>56.448</v>
      </c>
      <c r="AH3" s="16"/>
      <c r="AJ3" s="1">
        <v>0</v>
      </c>
      <c r="AK3" s="41">
        <f ca="1">$E$2*BO3</f>
        <v>31.088640000000002</v>
      </c>
      <c r="AL3" s="41">
        <f t="shared" ref="AL3:AU5" ca="1" si="2">$E$2*BP3</f>
        <v>32.637440000000005</v>
      </c>
      <c r="AM3" s="41">
        <f t="shared" ca="1" si="2"/>
        <v>33.743725714285716</v>
      </c>
      <c r="AN3" s="41">
        <f t="shared" ca="1" si="2"/>
        <v>35.218773333333331</v>
      </c>
      <c r="AO3" s="41">
        <f t="shared" ca="1" si="2"/>
        <v>37.283840000000005</v>
      </c>
      <c r="AP3" s="41">
        <f t="shared" ca="1" si="2"/>
        <v>38.168868571428582</v>
      </c>
      <c r="AQ3" s="41">
        <f t="shared" ca="1" si="2"/>
        <v>40.381440000000012</v>
      </c>
      <c r="AR3" s="41">
        <f t="shared" ca="1" si="2"/>
        <v>42.594011428571427</v>
      </c>
      <c r="AS3" s="41">
        <f t="shared" ca="1" si="2"/>
        <v>43.479039999999998</v>
      </c>
      <c r="AT3" s="41">
        <f t="shared" ca="1" si="2"/>
        <v>45.544106666666671</v>
      </c>
      <c r="AU3" s="41">
        <f t="shared" ca="1" si="2"/>
        <v>47.019154285714293</v>
      </c>
      <c r="AW3" s="211"/>
      <c r="AX3" s="302">
        <v>0.8</v>
      </c>
      <c r="AY3" s="306">
        <v>297.09222991292853</v>
      </c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83"/>
      <c r="BN3" s="283">
        <v>0.2</v>
      </c>
      <c r="BO3" s="178">
        <f>($BN3*$BY$9+BO$2*$BY$10+(1-BO$2-$BN3)*$BY$11)</f>
        <v>0.2208</v>
      </c>
      <c r="BP3" s="178">
        <f t="shared" ref="BP3:CA14" si="3">($BN3*$BY$9+BP$2*$BY$10+(1-BP$2-$BN3)*$BY$11)</f>
        <v>0.23180000000000001</v>
      </c>
      <c r="BQ3" s="178">
        <f t="shared" si="3"/>
        <v>0.23965714285714287</v>
      </c>
      <c r="BR3" s="178">
        <f t="shared" si="3"/>
        <v>0.25013333333333332</v>
      </c>
      <c r="BS3" s="178">
        <f t="shared" si="3"/>
        <v>0.26480000000000004</v>
      </c>
      <c r="BT3" s="178">
        <f t="shared" si="3"/>
        <v>0.27108571428571432</v>
      </c>
      <c r="BU3" s="178">
        <f t="shared" si="3"/>
        <v>0.28680000000000005</v>
      </c>
      <c r="BV3" s="178">
        <f t="shared" si="3"/>
        <v>0.30251428571428568</v>
      </c>
      <c r="BW3" s="178">
        <f t="shared" si="3"/>
        <v>0.30879999999999996</v>
      </c>
      <c r="BX3" s="178">
        <f t="shared" si="3"/>
        <v>0.32346666666666668</v>
      </c>
      <c r="BY3" s="178">
        <f t="shared" si="3"/>
        <v>0.33394285714285715</v>
      </c>
      <c r="BZ3" s="178">
        <f t="shared" si="3"/>
        <v>0.34179999999999999</v>
      </c>
      <c r="CA3" s="178">
        <f t="shared" si="3"/>
        <v>0.3528</v>
      </c>
      <c r="CB3" s="146"/>
      <c r="CC3" s="178"/>
      <c r="CD3" s="178"/>
      <c r="CE3" s="178"/>
      <c r="CF3" s="178"/>
      <c r="CG3" s="178"/>
      <c r="CH3" s="178"/>
      <c r="CI3" s="178"/>
      <c r="CJ3" s="178"/>
      <c r="CK3" s="178"/>
      <c r="CL3" s="178"/>
      <c r="CM3" s="178"/>
    </row>
    <row r="4" spans="1:93">
      <c r="A4" s="46"/>
      <c r="B4" s="47"/>
      <c r="C4" s="48"/>
      <c r="D4" s="212"/>
      <c r="E4" s="213">
        <v>10</v>
      </c>
      <c r="F4" s="214" t="s">
        <v>5</v>
      </c>
      <c r="G4" s="215"/>
      <c r="H4" s="216"/>
      <c r="I4" s="217"/>
      <c r="J4" s="218" t="s">
        <v>44</v>
      </c>
      <c r="K4" s="219" t="s">
        <v>45</v>
      </c>
      <c r="L4" s="220" t="s">
        <v>46</v>
      </c>
      <c r="M4" s="221" t="s">
        <v>128</v>
      </c>
      <c r="N4" s="218" t="s">
        <v>44</v>
      </c>
      <c r="O4" s="219" t="s">
        <v>45</v>
      </c>
      <c r="P4" s="220" t="s">
        <v>46</v>
      </c>
      <c r="Q4" s="222" t="s">
        <v>129</v>
      </c>
      <c r="R4" s="223" t="s">
        <v>47</v>
      </c>
      <c r="S4" s="613"/>
      <c r="T4" s="283">
        <f t="shared" ref="T4:T15" si="4">BN4</f>
        <v>0.25</v>
      </c>
      <c r="U4" s="41">
        <f t="shared" ref="U4:U15" ca="1" si="5">BO4*$B$2</f>
        <v>42.36</v>
      </c>
      <c r="V4" s="41">
        <f t="shared" ref="V4:AD14" ca="1" si="6">BP4*$B$2</f>
        <v>44.12</v>
      </c>
      <c r="W4" s="41">
        <f t="shared" ca="1" si="6"/>
        <v>45.377142857142857</v>
      </c>
      <c r="X4" s="41">
        <f t="shared" ca="1" si="6"/>
        <v>47.053333333333327</v>
      </c>
      <c r="Y4" s="41">
        <f t="shared" ca="1" si="6"/>
        <v>49.400000000000006</v>
      </c>
      <c r="Z4" s="41">
        <f t="shared" ca="1" si="6"/>
        <v>50.405714285714289</v>
      </c>
      <c r="AA4" s="41">
        <f t="shared" ca="1" si="6"/>
        <v>52.92</v>
      </c>
      <c r="AB4" s="41">
        <f t="shared" ca="1" si="6"/>
        <v>55.434285714285714</v>
      </c>
      <c r="AC4" s="41">
        <f t="shared" ca="1" si="6"/>
        <v>56.44</v>
      </c>
      <c r="AD4" s="41">
        <f t="shared" ca="1" si="6"/>
        <v>58.786666666666662</v>
      </c>
      <c r="AE4" s="41">
        <f ca="1">BY4*$B$2</f>
        <v>60.462857142857153</v>
      </c>
      <c r="AF4" s="41">
        <f ca="1">BZ4*$B$2</f>
        <v>61.720000000000006</v>
      </c>
      <c r="AG4" s="41"/>
      <c r="AJ4" s="1">
        <v>10</v>
      </c>
      <c r="AK4" s="41">
        <f ca="1">$E$2*BO4</f>
        <v>37.276800000000001</v>
      </c>
      <c r="AL4" s="41">
        <f t="shared" ca="1" si="2"/>
        <v>38.825600000000001</v>
      </c>
      <c r="AM4" s="41">
        <f t="shared" ca="1" si="2"/>
        <v>39.931885714285713</v>
      </c>
      <c r="AN4" s="41">
        <f t="shared" ca="1" si="2"/>
        <v>41.406933333333335</v>
      </c>
      <c r="AO4" s="41">
        <f t="shared" ca="1" si="2"/>
        <v>43.472000000000008</v>
      </c>
      <c r="AP4" s="41">
        <f t="shared" ca="1" si="2"/>
        <v>44.357028571428579</v>
      </c>
      <c r="AQ4" s="41">
        <f t="shared" ca="1" si="2"/>
        <v>46.569600000000001</v>
      </c>
      <c r="AR4" s="41">
        <f t="shared" ca="1" si="2"/>
        <v>48.782171428571431</v>
      </c>
      <c r="AS4" s="41">
        <f t="shared" ca="1" si="2"/>
        <v>49.667200000000008</v>
      </c>
      <c r="AT4" s="41">
        <f t="shared" ca="1" si="2"/>
        <v>51.732266666666661</v>
      </c>
      <c r="AU4" s="41"/>
      <c r="AW4" s="211"/>
      <c r="AX4" s="302">
        <v>0.75</v>
      </c>
      <c r="AY4" s="242">
        <v>558.8150364825874</v>
      </c>
      <c r="AZ4" s="306">
        <v>342.3146814182835</v>
      </c>
      <c r="BA4" s="242"/>
      <c r="BB4" s="242"/>
      <c r="BC4" s="242"/>
      <c r="BD4" s="242"/>
      <c r="BE4" s="242" t="s">
        <v>165</v>
      </c>
      <c r="BF4" s="242"/>
      <c r="BG4" s="242"/>
      <c r="BH4" s="242"/>
      <c r="BI4" s="242"/>
      <c r="BJ4" s="242"/>
      <c r="BK4" s="242"/>
      <c r="BL4" s="83"/>
      <c r="BN4" s="283">
        <v>0.25</v>
      </c>
      <c r="BO4" s="178">
        <f t="shared" ref="BO4:BO15" si="7">($BN4*$BY$9+BO$2*$BY$10+(1-BO$2-$BN4)*$BY$11)</f>
        <v>0.26474999999999999</v>
      </c>
      <c r="BP4" s="178">
        <f t="shared" si="3"/>
        <v>0.27575</v>
      </c>
      <c r="BQ4" s="178">
        <f t="shared" si="3"/>
        <v>0.28360714285714284</v>
      </c>
      <c r="BR4" s="178">
        <f t="shared" si="3"/>
        <v>0.29408333333333331</v>
      </c>
      <c r="BS4" s="178">
        <f t="shared" si="3"/>
        <v>0.30875000000000002</v>
      </c>
      <c r="BT4" s="178">
        <f t="shared" si="3"/>
        <v>0.31503571428571431</v>
      </c>
      <c r="BU4" s="178">
        <f t="shared" si="3"/>
        <v>0.33074999999999999</v>
      </c>
      <c r="BV4" s="178">
        <f t="shared" si="3"/>
        <v>0.34646428571428572</v>
      </c>
      <c r="BW4" s="178">
        <f t="shared" si="3"/>
        <v>0.35275000000000001</v>
      </c>
      <c r="BX4" s="178">
        <f t="shared" si="3"/>
        <v>0.36741666666666661</v>
      </c>
      <c r="BY4" s="178">
        <f t="shared" si="3"/>
        <v>0.3778928571428572</v>
      </c>
      <c r="BZ4" s="178">
        <f t="shared" si="3"/>
        <v>0.38575000000000004</v>
      </c>
      <c r="CA4" s="8"/>
      <c r="CB4" s="146"/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42"/>
    </row>
    <row r="5" spans="1:93">
      <c r="A5" s="63"/>
      <c r="B5" s="64"/>
      <c r="C5" s="784" t="s">
        <v>130</v>
      </c>
      <c r="D5" s="785"/>
      <c r="E5" s="786"/>
      <c r="F5" s="224">
        <v>1</v>
      </c>
      <c r="G5" s="319">
        <f>Sheet1!U21</f>
        <v>-0.5</v>
      </c>
      <c r="H5" s="319">
        <f>Sheet1!V21</f>
        <v>-1</v>
      </c>
      <c r="I5" s="319">
        <f>Sheet1!W21</f>
        <v>0</v>
      </c>
      <c r="J5" s="225">
        <f t="shared" ref="J5:L11" si="8">G5*$N$34</f>
        <v>-0.375</v>
      </c>
      <c r="K5" s="225">
        <f t="shared" si="8"/>
        <v>-0.75</v>
      </c>
      <c r="L5" s="225">
        <f t="shared" si="8"/>
        <v>0</v>
      </c>
      <c r="M5" s="226">
        <f ca="1">N359</f>
        <v>0.72707699053556973</v>
      </c>
      <c r="N5" s="225">
        <f t="shared" ref="N5:P11" si="9">G5*$N$51</f>
        <v>-0.375</v>
      </c>
      <c r="O5" s="225">
        <f t="shared" si="9"/>
        <v>-0.75</v>
      </c>
      <c r="P5" s="225">
        <f t="shared" si="9"/>
        <v>0</v>
      </c>
      <c r="Q5" s="227">
        <f>N442</f>
        <v>0</v>
      </c>
      <c r="R5" s="228" t="e">
        <f ca="1">M5/Q5</f>
        <v>#DIV/0!</v>
      </c>
      <c r="S5" s="131"/>
      <c r="T5" s="283">
        <f t="shared" si="4"/>
        <v>0.2857142857142857</v>
      </c>
      <c r="U5" s="41">
        <f t="shared" ca="1" si="5"/>
        <v>47.382857142857134</v>
      </c>
      <c r="V5" s="41">
        <f t="shared" ca="1" si="6"/>
        <v>49.142857142857139</v>
      </c>
      <c r="W5" s="41">
        <f t="shared" ca="1" si="6"/>
        <v>50.399999999999991</v>
      </c>
      <c r="X5" s="41">
        <f t="shared" ca="1" si="6"/>
        <v>52.076190476190469</v>
      </c>
      <c r="Y5" s="41">
        <f t="shared" ca="1" si="6"/>
        <v>54.422857142857133</v>
      </c>
      <c r="Z5" s="41">
        <f t="shared" ca="1" si="6"/>
        <v>55.428571428571416</v>
      </c>
      <c r="AA5" s="41">
        <f t="shared" ca="1" si="6"/>
        <v>57.942857142857136</v>
      </c>
      <c r="AB5" s="41">
        <f t="shared" ca="1" si="6"/>
        <v>60.457142857142856</v>
      </c>
      <c r="AC5" s="41">
        <f t="shared" ca="1" si="6"/>
        <v>61.462857142857139</v>
      </c>
      <c r="AD5" s="41">
        <f t="shared" ca="1" si="6"/>
        <v>63.809523809523803</v>
      </c>
      <c r="AE5" s="41">
        <f ca="1">BY5*$B$2</f>
        <v>65.48571428571428</v>
      </c>
      <c r="AF5" s="41"/>
      <c r="AG5" s="41"/>
      <c r="AJ5" s="1">
        <v>20</v>
      </c>
      <c r="AK5" s="41">
        <f ca="1">$E$2*BO5</f>
        <v>41.696914285714286</v>
      </c>
      <c r="AL5" s="41">
        <f t="shared" ca="1" si="2"/>
        <v>43.245714285714286</v>
      </c>
      <c r="AM5" s="41">
        <f t="shared" ca="1" si="2"/>
        <v>44.351999999999997</v>
      </c>
      <c r="AN5" s="41">
        <f t="shared" ca="1" si="2"/>
        <v>45.827047619047612</v>
      </c>
      <c r="AO5" s="41">
        <f t="shared" ca="1" si="2"/>
        <v>47.892114285714278</v>
      </c>
      <c r="AP5" s="41">
        <f t="shared" ca="1" si="2"/>
        <v>48.777142857142849</v>
      </c>
      <c r="AQ5" s="41">
        <f t="shared" ca="1" si="2"/>
        <v>50.989714285714285</v>
      </c>
      <c r="AR5" s="41">
        <f t="shared" ca="1" si="2"/>
        <v>53.202285714285715</v>
      </c>
      <c r="AS5" s="41">
        <f t="shared" ca="1" si="2"/>
        <v>54.087314285714285</v>
      </c>
      <c r="AT5" s="41"/>
      <c r="AU5" s="41"/>
      <c r="AW5" s="211"/>
      <c r="AX5" s="302">
        <v>0.7142857142857143</v>
      </c>
      <c r="AY5" s="242">
        <v>704.30185763598126</v>
      </c>
      <c r="AZ5" s="242">
        <v>515.95101957067197</v>
      </c>
      <c r="BA5" s="306">
        <v>367.64607859327941</v>
      </c>
      <c r="BB5" s="242"/>
      <c r="BC5" s="242"/>
      <c r="BD5" s="242"/>
      <c r="BE5" s="242" t="s">
        <v>166</v>
      </c>
      <c r="BF5" s="242"/>
      <c r="BG5" s="242"/>
      <c r="BH5" s="242"/>
      <c r="BI5" s="242"/>
      <c r="BJ5" s="242"/>
      <c r="BK5" s="242"/>
      <c r="BL5" s="83"/>
      <c r="BN5" s="283">
        <v>0.2857142857142857</v>
      </c>
      <c r="BO5" s="178">
        <f t="shared" si="7"/>
        <v>0.2961428571428571</v>
      </c>
      <c r="BP5" s="178">
        <f t="shared" si="3"/>
        <v>0.30714285714285711</v>
      </c>
      <c r="BQ5" s="178">
        <f t="shared" si="3"/>
        <v>0.31499999999999995</v>
      </c>
      <c r="BR5" s="178">
        <f t="shared" si="3"/>
        <v>0.32547619047619042</v>
      </c>
      <c r="BS5" s="178">
        <f t="shared" si="3"/>
        <v>0.34014285714285708</v>
      </c>
      <c r="BT5" s="178">
        <f t="shared" si="3"/>
        <v>0.34642857142857136</v>
      </c>
      <c r="BU5" s="178">
        <f t="shared" si="3"/>
        <v>0.3621428571428571</v>
      </c>
      <c r="BV5" s="178">
        <f t="shared" si="3"/>
        <v>0.37785714285714284</v>
      </c>
      <c r="BW5" s="178">
        <f t="shared" si="3"/>
        <v>0.38414285714285712</v>
      </c>
      <c r="BX5" s="178">
        <f t="shared" si="3"/>
        <v>0.39880952380952378</v>
      </c>
      <c r="BY5" s="178">
        <f t="shared" si="3"/>
        <v>0.40928571428571425</v>
      </c>
      <c r="BZ5" s="178"/>
      <c r="CA5" s="8"/>
      <c r="CB5" s="146"/>
      <c r="CC5" s="178"/>
      <c r="CD5" s="178"/>
      <c r="CE5" s="178"/>
      <c r="CF5" s="178"/>
      <c r="CG5" s="178"/>
      <c r="CH5" s="178"/>
      <c r="CI5" s="178"/>
      <c r="CJ5" s="178"/>
      <c r="CK5" s="178"/>
      <c r="CL5" s="42"/>
      <c r="CM5" s="42"/>
    </row>
    <row r="6" spans="1:93">
      <c r="A6" s="96"/>
      <c r="B6" s="229"/>
      <c r="C6" s="230"/>
      <c r="D6" s="230"/>
      <c r="E6" s="72"/>
      <c r="F6" s="224">
        <v>2</v>
      </c>
      <c r="G6" s="319">
        <f>Sheet1!U22</f>
        <v>-0.5</v>
      </c>
      <c r="H6" s="319">
        <f>Sheet1!V22</f>
        <v>-1</v>
      </c>
      <c r="I6" s="319">
        <f>Sheet1!W22</f>
        <v>0.2</v>
      </c>
      <c r="J6" s="225">
        <f t="shared" si="8"/>
        <v>-0.375</v>
      </c>
      <c r="K6" s="225">
        <f t="shared" si="8"/>
        <v>-0.75</v>
      </c>
      <c r="L6" s="225">
        <f t="shared" si="8"/>
        <v>0.15000000000000002</v>
      </c>
      <c r="M6" s="226">
        <f t="shared" ref="M6:M11" ca="1" si="10">N360</f>
        <v>0.72707699053556973</v>
      </c>
      <c r="N6" s="225">
        <f t="shared" si="9"/>
        <v>-0.375</v>
      </c>
      <c r="O6" s="225">
        <f t="shared" si="9"/>
        <v>-0.75</v>
      </c>
      <c r="P6" s="225">
        <f t="shared" si="9"/>
        <v>0.15000000000000002</v>
      </c>
      <c r="Q6" s="227">
        <f t="shared" ref="Q6:Q11" si="11">N443</f>
        <v>0</v>
      </c>
      <c r="R6" s="228" t="e">
        <f t="shared" ref="R6:R11" ca="1" si="12">M6/Q6</f>
        <v>#DIV/0!</v>
      </c>
      <c r="S6" s="131"/>
      <c r="T6" s="283">
        <f t="shared" si="4"/>
        <v>0.33333333333333331</v>
      </c>
      <c r="U6" s="41">
        <f t="shared" ca="1" si="5"/>
        <v>54.080000000000005</v>
      </c>
      <c r="V6" s="41">
        <f t="shared" ca="1" si="6"/>
        <v>55.84</v>
      </c>
      <c r="W6" s="41">
        <f t="shared" ca="1" si="6"/>
        <v>57.097142857142856</v>
      </c>
      <c r="X6" s="41">
        <f t="shared" ca="1" si="6"/>
        <v>58.773333333333333</v>
      </c>
      <c r="Y6" s="41">
        <f t="shared" ca="1" si="6"/>
        <v>61.120000000000012</v>
      </c>
      <c r="Z6" s="41">
        <f t="shared" ca="1" si="6"/>
        <v>62.125714285714288</v>
      </c>
      <c r="AA6" s="41">
        <f t="shared" ca="1" si="6"/>
        <v>64.64</v>
      </c>
      <c r="AB6" s="41">
        <f t="shared" ca="1" si="6"/>
        <v>67.15428571428572</v>
      </c>
      <c r="AC6" s="41">
        <f t="shared" ca="1" si="6"/>
        <v>68.16</v>
      </c>
      <c r="AD6" s="41">
        <f t="shared" ca="1" si="6"/>
        <v>70.506666666666661</v>
      </c>
      <c r="AF6" s="41"/>
      <c r="AG6" s="41"/>
      <c r="AJ6" s="1">
        <v>30</v>
      </c>
      <c r="AK6" s="41">
        <f t="shared" ref="AK6:AR8" ca="1" si="13">$E$2*BO7</f>
        <v>55.841280000000012</v>
      </c>
      <c r="AL6" s="41">
        <f t="shared" ca="1" si="13"/>
        <v>57.390080000000012</v>
      </c>
      <c r="AM6" s="41">
        <f t="shared" ca="1" si="13"/>
        <v>58.496365714285716</v>
      </c>
      <c r="AN6" s="41">
        <f t="shared" ca="1" si="13"/>
        <v>59.971413333333345</v>
      </c>
      <c r="AO6" s="41">
        <f t="shared" ca="1" si="13"/>
        <v>62.036480000000005</v>
      </c>
      <c r="AP6" s="41">
        <f t="shared" ca="1" si="13"/>
        <v>62.921508571428575</v>
      </c>
      <c r="AQ6" s="41">
        <f t="shared" ca="1" si="13"/>
        <v>65.134080000000012</v>
      </c>
      <c r="AR6" s="41">
        <f t="shared" ca="1" si="13"/>
        <v>67.346651428571434</v>
      </c>
      <c r="AS6" s="41"/>
      <c r="AT6" s="41"/>
      <c r="AU6" s="41"/>
      <c r="AW6" s="211"/>
      <c r="AX6" s="302">
        <v>0.66666666666666663</v>
      </c>
      <c r="AY6" s="242">
        <v>839.64807178485978</v>
      </c>
      <c r="AZ6" s="242">
        <v>693.83505149605833</v>
      </c>
      <c r="BA6" s="242">
        <v>572.88131107886261</v>
      </c>
      <c r="BB6" s="306">
        <v>392.52242915017371</v>
      </c>
      <c r="BC6" s="242"/>
      <c r="BD6" s="242"/>
      <c r="BE6" s="242" t="s">
        <v>167</v>
      </c>
      <c r="BF6" s="242"/>
      <c r="BG6" s="242"/>
      <c r="BH6" s="242"/>
      <c r="BI6" s="242"/>
      <c r="BJ6" s="242"/>
      <c r="BK6" s="242"/>
      <c r="BL6" s="83"/>
      <c r="BN6" s="283">
        <v>0.33333333333333331</v>
      </c>
      <c r="BO6" s="178">
        <f t="shared" si="7"/>
        <v>0.33800000000000002</v>
      </c>
      <c r="BP6" s="178">
        <f t="shared" si="3"/>
        <v>0.34900000000000003</v>
      </c>
      <c r="BQ6" s="178">
        <f t="shared" si="3"/>
        <v>0.35685714285714287</v>
      </c>
      <c r="BR6" s="178">
        <f t="shared" si="3"/>
        <v>0.36733333333333335</v>
      </c>
      <c r="BS6" s="178">
        <f t="shared" si="3"/>
        <v>0.38200000000000006</v>
      </c>
      <c r="BT6" s="178">
        <f t="shared" si="3"/>
        <v>0.38828571428571429</v>
      </c>
      <c r="BU6" s="178">
        <f t="shared" si="3"/>
        <v>0.40399999999999997</v>
      </c>
      <c r="BV6" s="178">
        <f t="shared" si="3"/>
        <v>0.41971428571428571</v>
      </c>
      <c r="BW6" s="178">
        <f t="shared" si="3"/>
        <v>0.42599999999999999</v>
      </c>
      <c r="BX6" s="178">
        <f t="shared" si="3"/>
        <v>0.44066666666666665</v>
      </c>
      <c r="BY6" s="178"/>
      <c r="BZ6" s="178"/>
      <c r="CA6" s="178"/>
      <c r="CB6" s="146"/>
      <c r="CC6" s="178"/>
      <c r="CD6" s="178"/>
      <c r="CE6" s="178"/>
      <c r="CF6" s="178"/>
      <c r="CG6" s="178"/>
      <c r="CH6" s="178"/>
      <c r="CI6" s="285"/>
      <c r="CJ6" s="285"/>
      <c r="CK6" s="280"/>
      <c r="CL6" s="280"/>
      <c r="CM6" s="280"/>
      <c r="CN6" s="44"/>
      <c r="CO6" s="44"/>
    </row>
    <row r="7" spans="1:93">
      <c r="A7" s="96"/>
      <c r="B7" s="229"/>
      <c r="C7" s="229"/>
      <c r="D7" s="229"/>
      <c r="E7" s="72"/>
      <c r="F7" s="224">
        <v>3</v>
      </c>
      <c r="G7" s="319">
        <f>Sheet1!U23</f>
        <v>0</v>
      </c>
      <c r="H7" s="319">
        <f>Sheet1!V23</f>
        <v>0.6</v>
      </c>
      <c r="I7" s="319">
        <f>Sheet1!W23</f>
        <v>0.2</v>
      </c>
      <c r="J7" s="225">
        <f t="shared" si="8"/>
        <v>0</v>
      </c>
      <c r="K7" s="225">
        <f t="shared" si="8"/>
        <v>0.44999999999999996</v>
      </c>
      <c r="L7" s="225">
        <f t="shared" si="8"/>
        <v>0.15000000000000002</v>
      </c>
      <c r="M7" s="226">
        <f t="shared" ca="1" si="10"/>
        <v>0.4543909851030925</v>
      </c>
      <c r="N7" s="225">
        <f t="shared" si="9"/>
        <v>0</v>
      </c>
      <c r="O7" s="225">
        <f t="shared" si="9"/>
        <v>0.44999999999999996</v>
      </c>
      <c r="P7" s="225">
        <f t="shared" si="9"/>
        <v>0.15000000000000002</v>
      </c>
      <c r="Q7" s="227">
        <f t="shared" si="11"/>
        <v>0</v>
      </c>
      <c r="R7" s="228" t="e">
        <f t="shared" ca="1" si="12"/>
        <v>#DIV/0!</v>
      </c>
      <c r="S7" s="131"/>
      <c r="T7" s="283">
        <f t="shared" si="4"/>
        <v>0.4</v>
      </c>
      <c r="U7" s="41">
        <f t="shared" ca="1" si="5"/>
        <v>63.45600000000001</v>
      </c>
      <c r="V7" s="41">
        <f t="shared" ca="1" si="6"/>
        <v>65.216000000000008</v>
      </c>
      <c r="W7" s="41">
        <f t="shared" ca="1" si="6"/>
        <v>66.473142857142861</v>
      </c>
      <c r="X7" s="41">
        <f t="shared" ca="1" si="6"/>
        <v>68.149333333333345</v>
      </c>
      <c r="Y7" s="41">
        <f t="shared" ca="1" si="6"/>
        <v>70.495999999999995</v>
      </c>
      <c r="Z7" s="41">
        <f t="shared" ca="1" si="6"/>
        <v>71.501714285714286</v>
      </c>
      <c r="AA7" s="41">
        <f t="shared" ca="1" si="6"/>
        <v>74.016000000000005</v>
      </c>
      <c r="AB7" s="41">
        <f t="shared" ca="1" si="6"/>
        <v>76.530285714285725</v>
      </c>
      <c r="AC7" s="41">
        <f t="shared" ca="1" si="6"/>
        <v>77.536000000000001</v>
      </c>
      <c r="AD7" s="41"/>
      <c r="AE7" s="41"/>
      <c r="AF7" s="41"/>
      <c r="AG7" s="41"/>
      <c r="AJ7" s="1">
        <v>40</v>
      </c>
      <c r="AK7" s="41">
        <f t="shared" ca="1" si="13"/>
        <v>59.377371428571429</v>
      </c>
      <c r="AL7" s="41">
        <f t="shared" ca="1" si="13"/>
        <v>60.926171428571436</v>
      </c>
      <c r="AM7" s="41">
        <f t="shared" ca="1" si="13"/>
        <v>62.032457142857147</v>
      </c>
      <c r="AN7" s="41">
        <f t="shared" ca="1" si="13"/>
        <v>63.507504761904762</v>
      </c>
      <c r="AO7" s="41">
        <f t="shared" ca="1" si="13"/>
        <v>65.572571428571436</v>
      </c>
      <c r="AP7" s="41">
        <f t="shared" ca="1" si="13"/>
        <v>66.457599999999999</v>
      </c>
      <c r="AQ7" s="41">
        <f t="shared" ca="1" si="13"/>
        <v>68.670171428571422</v>
      </c>
      <c r="AR7" s="41"/>
      <c r="AS7" s="41"/>
      <c r="AT7" s="41"/>
      <c r="AU7" s="41"/>
      <c r="AW7" s="231"/>
      <c r="AX7" s="302">
        <v>0.6</v>
      </c>
      <c r="AY7" s="306">
        <v>929.16035537213497</v>
      </c>
      <c r="AZ7" s="242">
        <v>837.50962643587093</v>
      </c>
      <c r="BA7" s="242">
        <v>756.83554264094778</v>
      </c>
      <c r="BB7" s="242">
        <v>628.62198819381297</v>
      </c>
      <c r="BC7" s="306">
        <v>410.93925072424628</v>
      </c>
      <c r="BD7" s="242"/>
      <c r="BE7" s="242"/>
      <c r="BF7" s="242"/>
      <c r="BG7" s="242"/>
      <c r="BH7" s="242"/>
      <c r="BI7" s="242"/>
      <c r="BJ7" s="242"/>
      <c r="BK7" s="242"/>
      <c r="BL7" s="83"/>
      <c r="BN7" s="283">
        <v>0.4</v>
      </c>
      <c r="BO7" s="178">
        <f t="shared" si="7"/>
        <v>0.39660000000000006</v>
      </c>
      <c r="BP7" s="178">
        <f t="shared" si="3"/>
        <v>0.40760000000000007</v>
      </c>
      <c r="BQ7" s="178">
        <f t="shared" si="3"/>
        <v>0.41545714285714286</v>
      </c>
      <c r="BR7" s="178">
        <f t="shared" si="3"/>
        <v>0.42593333333333339</v>
      </c>
      <c r="BS7" s="178">
        <f t="shared" si="3"/>
        <v>0.44059999999999999</v>
      </c>
      <c r="BT7" s="178">
        <f t="shared" si="3"/>
        <v>0.44688571428571428</v>
      </c>
      <c r="BU7" s="178">
        <f t="shared" si="3"/>
        <v>0.46260000000000001</v>
      </c>
      <c r="BV7" s="178">
        <f t="shared" si="3"/>
        <v>0.47831428571428575</v>
      </c>
      <c r="BW7" s="178">
        <f t="shared" si="3"/>
        <v>0.48460000000000003</v>
      </c>
      <c r="BX7" s="178"/>
      <c r="BY7" s="178"/>
      <c r="BZ7" s="178"/>
      <c r="CA7" s="8"/>
      <c r="CB7" s="146"/>
      <c r="CC7" s="178"/>
      <c r="CD7" s="178"/>
      <c r="CE7" s="178"/>
      <c r="CF7" s="178"/>
      <c r="CG7" s="178"/>
      <c r="CH7" s="178"/>
      <c r="CI7" s="285"/>
      <c r="CJ7" s="285"/>
      <c r="CK7" s="280"/>
      <c r="CL7" s="280"/>
      <c r="CM7" s="280"/>
      <c r="CN7" s="44"/>
      <c r="CO7" s="44"/>
    </row>
    <row r="8" spans="1:93">
      <c r="A8" s="96"/>
      <c r="B8" s="229"/>
      <c r="C8" s="230"/>
      <c r="D8" s="229"/>
      <c r="E8" s="72"/>
      <c r="F8" s="224">
        <v>4</v>
      </c>
      <c r="G8" s="319">
        <f>Sheet1!U24</f>
        <v>0.6</v>
      </c>
      <c r="H8" s="319">
        <f>Sheet1!V24</f>
        <v>0</v>
      </c>
      <c r="I8" s="319">
        <f>Sheet1!W24</f>
        <v>0.3</v>
      </c>
      <c r="J8" s="225">
        <f t="shared" si="8"/>
        <v>0.44999999999999996</v>
      </c>
      <c r="K8" s="225">
        <f t="shared" si="8"/>
        <v>0</v>
      </c>
      <c r="L8" s="225">
        <f t="shared" si="8"/>
        <v>0.22499999999999998</v>
      </c>
      <c r="M8" s="226">
        <f t="shared" ca="1" si="10"/>
        <v>0.41904156923897679</v>
      </c>
      <c r="N8" s="225">
        <f t="shared" si="9"/>
        <v>0.44999999999999996</v>
      </c>
      <c r="O8" s="225">
        <f t="shared" si="9"/>
        <v>0</v>
      </c>
      <c r="P8" s="225">
        <f t="shared" si="9"/>
        <v>0.22499999999999998</v>
      </c>
      <c r="Q8" s="227">
        <f t="shared" si="11"/>
        <v>0</v>
      </c>
      <c r="R8" s="228" t="e">
        <f t="shared" ca="1" si="12"/>
        <v>#DIV/0!</v>
      </c>
      <c r="S8" s="131"/>
      <c r="T8" s="283">
        <f t="shared" si="4"/>
        <v>0.42857142857142855</v>
      </c>
      <c r="U8" s="41">
        <f t="shared" ca="1" si="5"/>
        <v>67.474285714285713</v>
      </c>
      <c r="V8" s="41">
        <f t="shared" ca="1" si="6"/>
        <v>69.234285714285718</v>
      </c>
      <c r="W8" s="41">
        <f t="shared" ca="1" si="6"/>
        <v>70.491428571428571</v>
      </c>
      <c r="X8" s="41">
        <f t="shared" ca="1" si="6"/>
        <v>72.167619047619041</v>
      </c>
      <c r="Y8" s="41">
        <f t="shared" ca="1" si="6"/>
        <v>74.514285714285705</v>
      </c>
      <c r="Z8" s="41">
        <f t="shared" ca="1" si="6"/>
        <v>75.52</v>
      </c>
      <c r="AA8" s="41">
        <f t="shared" ca="1" si="6"/>
        <v>78.034285714285701</v>
      </c>
      <c r="AB8" s="41">
        <f t="shared" ca="1" si="6"/>
        <v>80.548571428571421</v>
      </c>
      <c r="AC8" s="41"/>
      <c r="AD8" s="41"/>
      <c r="AE8" s="41"/>
      <c r="AF8" s="41"/>
      <c r="AG8" s="41"/>
      <c r="AJ8" s="1">
        <v>50</v>
      </c>
      <c r="AK8" s="41">
        <f t="shared" ca="1" si="13"/>
        <v>68.217600000000004</v>
      </c>
      <c r="AL8" s="41">
        <f t="shared" ca="1" si="13"/>
        <v>69.766400000000004</v>
      </c>
      <c r="AM8" s="41">
        <f t="shared" ca="1" si="13"/>
        <v>70.872685714285723</v>
      </c>
      <c r="AN8" s="41">
        <f t="shared" ca="1" si="13"/>
        <v>72.347733333333338</v>
      </c>
      <c r="AO8" s="41">
        <f t="shared" ca="1" si="13"/>
        <v>74.412800000000004</v>
      </c>
      <c r="AP8" s="41">
        <f t="shared" ca="1" si="13"/>
        <v>75.297828571428582</v>
      </c>
      <c r="AQ8" s="41"/>
      <c r="AR8" s="41"/>
      <c r="AS8" s="41"/>
      <c r="AT8" s="41"/>
      <c r="AU8" s="41"/>
      <c r="AW8" s="211"/>
      <c r="AX8" s="302">
        <v>0.5714285714285714</v>
      </c>
      <c r="AY8" s="242">
        <v>939.30245862639936</v>
      </c>
      <c r="AZ8" s="242">
        <v>866.44001634690676</v>
      </c>
      <c r="BA8" s="306">
        <v>800.83890172055771</v>
      </c>
      <c r="BB8" s="242">
        <v>694.15933079430647</v>
      </c>
      <c r="BC8" s="242">
        <v>506.65899802516878</v>
      </c>
      <c r="BD8" s="306">
        <v>413.29217008238379</v>
      </c>
      <c r="BE8" s="242"/>
      <c r="BF8" s="242"/>
      <c r="BG8" s="242"/>
      <c r="BH8" s="242"/>
      <c r="BI8" s="242"/>
      <c r="BJ8" s="242"/>
      <c r="BK8" s="242"/>
      <c r="BL8" s="83"/>
      <c r="BN8" s="283">
        <v>0.42857142857142855</v>
      </c>
      <c r="BO8" s="178">
        <f t="shared" si="7"/>
        <v>0.42171428571428571</v>
      </c>
      <c r="BP8" s="178">
        <f t="shared" si="3"/>
        <v>0.43271428571428572</v>
      </c>
      <c r="BQ8" s="178">
        <f t="shared" si="3"/>
        <v>0.44057142857142856</v>
      </c>
      <c r="BR8" s="178">
        <f t="shared" si="3"/>
        <v>0.45104761904761903</v>
      </c>
      <c r="BS8" s="178">
        <f t="shared" si="3"/>
        <v>0.46571428571428569</v>
      </c>
      <c r="BT8" s="178">
        <f t="shared" si="3"/>
        <v>0.47199999999999998</v>
      </c>
      <c r="BU8" s="178">
        <f t="shared" si="3"/>
        <v>0.48771428571428566</v>
      </c>
      <c r="BV8" s="178">
        <f t="shared" si="3"/>
        <v>0.50342857142857134</v>
      </c>
      <c r="BW8" s="232" t="s">
        <v>41</v>
      </c>
      <c r="BX8" s="232" t="s">
        <v>131</v>
      </c>
      <c r="BY8" s="232" t="s">
        <v>124</v>
      </c>
      <c r="CA8" s="8"/>
      <c r="CB8" s="146"/>
      <c r="CC8" s="178"/>
      <c r="CD8" s="178"/>
      <c r="CE8" s="178"/>
      <c r="CF8" s="178"/>
      <c r="CG8" s="178"/>
      <c r="CH8" s="178"/>
      <c r="CI8" s="285"/>
      <c r="CJ8" s="280"/>
      <c r="CK8" s="286"/>
      <c r="CL8" s="286"/>
      <c r="CM8" s="286"/>
      <c r="CN8" s="44"/>
      <c r="CO8" s="44"/>
    </row>
    <row r="9" spans="1:93">
      <c r="A9" s="96"/>
      <c r="B9" s="229"/>
      <c r="C9" s="229"/>
      <c r="D9" s="229"/>
      <c r="E9" s="72"/>
      <c r="F9" s="233">
        <v>5</v>
      </c>
      <c r="G9" s="319">
        <f>Sheet1!U25</f>
        <v>0</v>
      </c>
      <c r="H9" s="319">
        <f>Sheet1!V25</f>
        <v>0.7</v>
      </c>
      <c r="I9" s="319">
        <f>Sheet1!W25</f>
        <v>0</v>
      </c>
      <c r="J9" s="225">
        <f t="shared" si="8"/>
        <v>0</v>
      </c>
      <c r="K9" s="225">
        <f t="shared" si="8"/>
        <v>0.52499999999999991</v>
      </c>
      <c r="L9" s="225">
        <f t="shared" si="8"/>
        <v>0</v>
      </c>
      <c r="M9" s="226">
        <f t="shared" ca="1" si="10"/>
        <v>0.42085695972488635</v>
      </c>
      <c r="N9" s="225">
        <f t="shared" si="9"/>
        <v>0</v>
      </c>
      <c r="O9" s="225">
        <f t="shared" si="9"/>
        <v>0.52499999999999991</v>
      </c>
      <c r="P9" s="225">
        <f t="shared" si="9"/>
        <v>0</v>
      </c>
      <c r="Q9" s="227">
        <f t="shared" si="11"/>
        <v>0</v>
      </c>
      <c r="R9" s="228" t="e">
        <f t="shared" ca="1" si="12"/>
        <v>#DIV/0!</v>
      </c>
      <c r="S9" s="131"/>
      <c r="T9" s="283">
        <f t="shared" si="4"/>
        <v>0.5</v>
      </c>
      <c r="U9" s="41">
        <f t="shared" ca="1" si="5"/>
        <v>77.52000000000001</v>
      </c>
      <c r="V9" s="41">
        <f t="shared" ca="1" si="6"/>
        <v>79.28</v>
      </c>
      <c r="W9" s="41">
        <f t="shared" ca="1" si="6"/>
        <v>80.537142857142854</v>
      </c>
      <c r="X9" s="41">
        <f t="shared" ca="1" si="6"/>
        <v>82.213333333333338</v>
      </c>
      <c r="Y9" s="41">
        <f t="shared" ca="1" si="6"/>
        <v>84.56</v>
      </c>
      <c r="Z9" s="41">
        <f t="shared" ca="1" si="6"/>
        <v>85.565714285714293</v>
      </c>
      <c r="AA9" s="41">
        <f t="shared" ca="1" si="6"/>
        <v>88.08</v>
      </c>
      <c r="AB9" s="41"/>
      <c r="AC9" s="41"/>
      <c r="AD9" s="41"/>
      <c r="AE9" s="41"/>
      <c r="AF9" s="41"/>
      <c r="AG9" s="41"/>
      <c r="AJ9" s="1">
        <v>60</v>
      </c>
      <c r="AK9" s="41">
        <f ca="1">$E$2*BO10</f>
        <v>77.057828571428573</v>
      </c>
      <c r="AL9" s="41">
        <f ca="1">$E$2*BP10</f>
        <v>78.606628571428573</v>
      </c>
      <c r="AM9" s="41">
        <f ca="1">$E$2*BQ10</f>
        <v>79.712914285714277</v>
      </c>
      <c r="AN9" s="41">
        <f ca="1">$E$2*BR10</f>
        <v>81.187961904761906</v>
      </c>
      <c r="AO9" s="41">
        <f ca="1">$E$2*BS10</f>
        <v>83.253028571428558</v>
      </c>
      <c r="AP9" s="41"/>
      <c r="AQ9" s="41"/>
      <c r="AR9" s="41"/>
      <c r="AS9" s="41"/>
      <c r="AT9" s="41"/>
      <c r="AU9" s="41"/>
      <c r="AW9" s="211"/>
      <c r="AX9" s="302">
        <v>0.5</v>
      </c>
      <c r="AY9" s="306">
        <v>913.43807837803388</v>
      </c>
      <c r="AZ9" s="306">
        <v>875.57535915719757</v>
      </c>
      <c r="BA9" s="242">
        <v>839.2091861123788</v>
      </c>
      <c r="BB9" s="242">
        <v>776.71129873588643</v>
      </c>
      <c r="BC9" s="242">
        <v>658.37702364687073</v>
      </c>
      <c r="BD9" s="242">
        <v>595.58784471827414</v>
      </c>
      <c r="BE9" s="306">
        <v>405.84338596454722</v>
      </c>
      <c r="BF9" s="242"/>
      <c r="BG9" s="242"/>
      <c r="BH9" s="242"/>
      <c r="BI9" s="242"/>
      <c r="BJ9" s="242"/>
      <c r="BK9" s="242"/>
      <c r="BL9" s="83"/>
      <c r="BN9" s="283">
        <v>0.5</v>
      </c>
      <c r="BO9" s="178">
        <f t="shared" si="7"/>
        <v>0.48450000000000004</v>
      </c>
      <c r="BP9" s="178">
        <f t="shared" si="3"/>
        <v>0.4955</v>
      </c>
      <c r="BQ9" s="178">
        <f t="shared" si="3"/>
        <v>0.50335714285714284</v>
      </c>
      <c r="BR9" s="178">
        <f t="shared" si="3"/>
        <v>0.51383333333333336</v>
      </c>
      <c r="BS9" s="178">
        <f t="shared" si="3"/>
        <v>0.52849999999999997</v>
      </c>
      <c r="BT9" s="178">
        <f t="shared" si="3"/>
        <v>0.53478571428571431</v>
      </c>
      <c r="BU9" s="178">
        <f t="shared" si="3"/>
        <v>0.55049999999999999</v>
      </c>
      <c r="BV9" s="42"/>
      <c r="BW9" s="234">
        <v>0</v>
      </c>
      <c r="BX9" s="235">
        <v>0.88500000000000001</v>
      </c>
      <c r="BY9" s="235">
        <v>0.88</v>
      </c>
      <c r="CA9" s="8"/>
      <c r="CB9" s="146"/>
      <c r="CC9" s="178"/>
      <c r="CD9" s="178"/>
      <c r="CE9" s="178"/>
      <c r="CF9" s="178"/>
      <c r="CG9" s="178"/>
      <c r="CH9" s="178"/>
      <c r="CI9" s="280"/>
      <c r="CJ9" s="280"/>
      <c r="CK9" s="287"/>
      <c r="CL9" s="280"/>
      <c r="CM9" s="280"/>
      <c r="CN9" s="44"/>
      <c r="CO9" s="44"/>
    </row>
    <row r="10" spans="1:93">
      <c r="A10" s="96"/>
      <c r="B10" s="229"/>
      <c r="C10" s="230"/>
      <c r="D10" s="230"/>
      <c r="E10" s="72"/>
      <c r="F10" s="236">
        <v>6</v>
      </c>
      <c r="G10" s="319">
        <f>Sheet1!U26</f>
        <v>0.2</v>
      </c>
      <c r="H10" s="319">
        <f>Sheet1!V26</f>
        <v>0</v>
      </c>
      <c r="I10" s="319">
        <f>Sheet1!W26</f>
        <v>0.6</v>
      </c>
      <c r="J10" s="225">
        <f t="shared" si="8"/>
        <v>0.15000000000000002</v>
      </c>
      <c r="K10" s="225">
        <f t="shared" si="8"/>
        <v>0</v>
      </c>
      <c r="L10" s="225">
        <f t="shared" si="8"/>
        <v>0.44999999999999996</v>
      </c>
      <c r="M10" s="226">
        <f t="shared" ca="1" si="10"/>
        <v>0.41018210379903325</v>
      </c>
      <c r="N10" s="225">
        <f t="shared" si="9"/>
        <v>0.15000000000000002</v>
      </c>
      <c r="O10" s="225">
        <f t="shared" si="9"/>
        <v>0</v>
      </c>
      <c r="P10" s="225">
        <f t="shared" si="9"/>
        <v>0.44999999999999996</v>
      </c>
      <c r="Q10" s="237">
        <f t="shared" si="11"/>
        <v>0</v>
      </c>
      <c r="R10" s="228" t="e">
        <f t="shared" ca="1" si="12"/>
        <v>#DIV/0!</v>
      </c>
      <c r="S10" s="131"/>
      <c r="T10" s="283">
        <f t="shared" si="4"/>
        <v>0.5714285714285714</v>
      </c>
      <c r="U10" s="41">
        <f t="shared" ca="1" si="5"/>
        <v>87.565714285714279</v>
      </c>
      <c r="V10" s="41">
        <f t="shared" ca="1" si="6"/>
        <v>89.325714285714284</v>
      </c>
      <c r="W10" s="41">
        <f t="shared" ca="1" si="6"/>
        <v>90.582857142857137</v>
      </c>
      <c r="X10" s="41">
        <f t="shared" ca="1" si="6"/>
        <v>92.259047619047607</v>
      </c>
      <c r="Y10" s="41">
        <f t="shared" ca="1" si="6"/>
        <v>94.605714285714271</v>
      </c>
      <c r="Z10" s="41">
        <f t="shared" ca="1" si="6"/>
        <v>95.611428571428561</v>
      </c>
      <c r="AA10" s="41"/>
      <c r="AB10" s="41"/>
      <c r="AC10" s="41"/>
      <c r="AD10" s="41"/>
      <c r="AE10" s="41"/>
      <c r="AF10" s="41"/>
      <c r="AG10" s="41"/>
      <c r="AJ10" s="1">
        <v>70</v>
      </c>
      <c r="AK10" s="41">
        <f ca="1">$E$2*BO11</f>
        <v>80.593920000000011</v>
      </c>
      <c r="AL10" s="41">
        <f ca="1">$E$2*BP11</f>
        <v>82.142720000000011</v>
      </c>
      <c r="AM10" s="41">
        <f ca="1">$E$2*BQ11</f>
        <v>83.24900571428573</v>
      </c>
      <c r="AN10" s="41">
        <f ca="1">$E$2*BR11</f>
        <v>84.724053333333345</v>
      </c>
      <c r="AO10" s="41"/>
      <c r="AP10" s="41"/>
      <c r="AQ10" s="41"/>
      <c r="AR10" s="41"/>
      <c r="AS10" s="41"/>
      <c r="AT10" s="41"/>
      <c r="AU10" s="41"/>
      <c r="AW10" s="91"/>
      <c r="AX10" s="303">
        <v>0.42857142857142855</v>
      </c>
      <c r="AY10" s="94">
        <v>839.53610551252041</v>
      </c>
      <c r="AZ10" s="94">
        <v>823.43072553325987</v>
      </c>
      <c r="BA10" s="305">
        <v>805.78058713483074</v>
      </c>
      <c r="BB10" s="94">
        <v>772.83586095624025</v>
      </c>
      <c r="BC10" s="94">
        <v>705.15191004342489</v>
      </c>
      <c r="BD10" s="305">
        <v>667.19956600645912</v>
      </c>
      <c r="BE10" s="94">
        <v>545.2775956598116</v>
      </c>
      <c r="BF10" s="305">
        <v>381.32274348880139</v>
      </c>
      <c r="BG10" s="94"/>
      <c r="BH10" s="94"/>
      <c r="BI10" s="94"/>
      <c r="BJ10" s="94"/>
      <c r="BK10" s="94"/>
      <c r="BL10" s="91"/>
      <c r="BN10" s="283">
        <v>0.5714285714285714</v>
      </c>
      <c r="BO10" s="178">
        <f t="shared" si="7"/>
        <v>0.54728571428571426</v>
      </c>
      <c r="BP10" s="178">
        <f t="shared" si="3"/>
        <v>0.55828571428571427</v>
      </c>
      <c r="BQ10" s="178">
        <f t="shared" si="3"/>
        <v>0.56614285714285706</v>
      </c>
      <c r="BR10" s="178">
        <f t="shared" si="3"/>
        <v>0.57661904761904759</v>
      </c>
      <c r="BS10" s="178">
        <f t="shared" si="3"/>
        <v>0.59128571428571419</v>
      </c>
      <c r="BT10" s="178">
        <f t="shared" si="3"/>
        <v>0.59757142857142853</v>
      </c>
      <c r="BU10" s="42"/>
      <c r="BV10" s="42"/>
      <c r="BW10" s="232" t="s">
        <v>132</v>
      </c>
      <c r="BX10" s="235">
        <v>0.27300000000000002</v>
      </c>
      <c r="BY10" s="235">
        <v>0.221</v>
      </c>
      <c r="CA10" s="8"/>
      <c r="CB10" s="146"/>
      <c r="CC10" s="178"/>
      <c r="CD10" s="178"/>
      <c r="CE10" s="178"/>
      <c r="CF10" s="178"/>
      <c r="CG10" s="178"/>
      <c r="CH10" s="42"/>
      <c r="CI10" s="280"/>
      <c r="CJ10" s="280"/>
      <c r="CK10" s="286"/>
      <c r="CL10" s="280"/>
      <c r="CM10" s="280"/>
      <c r="CN10" s="44"/>
      <c r="CO10" s="44"/>
    </row>
    <row r="11" spans="1:93">
      <c r="A11" s="96"/>
      <c r="B11" s="229"/>
      <c r="C11" s="79"/>
      <c r="D11" s="79"/>
      <c r="E11" s="72"/>
      <c r="F11" s="236">
        <v>7</v>
      </c>
      <c r="G11" s="319">
        <f>Sheet1!U27</f>
        <v>0.3</v>
      </c>
      <c r="H11" s="319">
        <f>Sheet1!V27</f>
        <v>-0.4</v>
      </c>
      <c r="I11" s="319">
        <f>Sheet1!W27</f>
        <v>0.2</v>
      </c>
      <c r="J11" s="225">
        <f t="shared" si="8"/>
        <v>0.22499999999999998</v>
      </c>
      <c r="K11" s="225">
        <f t="shared" si="8"/>
        <v>-0.30000000000000004</v>
      </c>
      <c r="L11" s="225">
        <f t="shared" si="8"/>
        <v>0.15000000000000002</v>
      </c>
      <c r="M11" s="226">
        <f t="shared" ca="1" si="10"/>
        <v>0.5306253231976944</v>
      </c>
      <c r="N11" s="225">
        <f t="shared" si="9"/>
        <v>0.22499999999999998</v>
      </c>
      <c r="O11" s="225">
        <f t="shared" si="9"/>
        <v>-0.30000000000000004</v>
      </c>
      <c r="P11" s="225">
        <f t="shared" si="9"/>
        <v>0.15000000000000002</v>
      </c>
      <c r="Q11" s="237">
        <f t="shared" si="11"/>
        <v>0</v>
      </c>
      <c r="R11" s="228" t="e">
        <f t="shared" ca="1" si="12"/>
        <v>#DIV/0!</v>
      </c>
      <c r="S11" s="131"/>
      <c r="T11" s="283">
        <f t="shared" si="4"/>
        <v>0.6</v>
      </c>
      <c r="U11" s="41">
        <f t="shared" ca="1" si="5"/>
        <v>91.584000000000003</v>
      </c>
      <c r="V11" s="41">
        <f t="shared" ca="1" si="6"/>
        <v>93.344000000000008</v>
      </c>
      <c r="W11" s="41">
        <f t="shared" ca="1" si="6"/>
        <v>94.601142857142861</v>
      </c>
      <c r="X11" s="41">
        <f t="shared" ca="1" si="6"/>
        <v>96.277333333333331</v>
      </c>
      <c r="Y11" s="41">
        <f t="shared" ca="1" si="6"/>
        <v>98.624000000000009</v>
      </c>
      <c r="Z11" s="41"/>
      <c r="AA11" s="41"/>
      <c r="AB11" s="41"/>
      <c r="AC11" s="41"/>
      <c r="AD11" s="41"/>
      <c r="AE11" s="41"/>
      <c r="AF11" s="41"/>
      <c r="AG11" s="41"/>
      <c r="AJ11" s="1">
        <v>80</v>
      </c>
      <c r="AK11" s="41">
        <f ca="1">$E$2*BO12</f>
        <v>88.844800000000006</v>
      </c>
      <c r="AL11" s="41">
        <f ca="1">$E$2*BP12</f>
        <v>90.393600000000006</v>
      </c>
      <c r="AM11" s="41">
        <f ca="1">$E$2*BQ12</f>
        <v>91.499885714285725</v>
      </c>
      <c r="AN11" s="41"/>
      <c r="AO11" s="41"/>
      <c r="AP11" s="41"/>
      <c r="AQ11" s="41"/>
      <c r="AR11" s="41"/>
      <c r="AS11" s="41"/>
      <c r="AT11" s="41"/>
      <c r="AU11" s="41"/>
      <c r="AW11" s="91"/>
      <c r="AX11" s="303">
        <v>0.4</v>
      </c>
      <c r="AY11" s="305">
        <v>801.49642734947395</v>
      </c>
      <c r="AZ11" s="94">
        <v>791.53221404401882</v>
      </c>
      <c r="BA11" s="94">
        <v>779.20322638464472</v>
      </c>
      <c r="BB11" s="94">
        <v>754.77359864152675</v>
      </c>
      <c r="BC11" s="305">
        <v>702.15291377093024</v>
      </c>
      <c r="BD11" s="94">
        <v>671.87793973266878</v>
      </c>
      <c r="BE11" s="305">
        <v>572.31196272323928</v>
      </c>
      <c r="BF11" s="94">
        <v>434.13284442340091</v>
      </c>
      <c r="BG11" s="305">
        <v>367.29845232370639</v>
      </c>
      <c r="BH11" s="94"/>
      <c r="BI11" s="94"/>
      <c r="BJ11" s="94"/>
      <c r="BK11" s="94"/>
      <c r="BL11" s="125"/>
      <c r="BN11" s="283">
        <v>0.6</v>
      </c>
      <c r="BO11" s="178">
        <f t="shared" si="7"/>
        <v>0.57240000000000002</v>
      </c>
      <c r="BP11" s="178">
        <f t="shared" si="3"/>
        <v>0.58340000000000003</v>
      </c>
      <c r="BQ11" s="178">
        <f t="shared" si="3"/>
        <v>0.59125714285714293</v>
      </c>
      <c r="BR11" s="178">
        <f t="shared" si="3"/>
        <v>0.60173333333333334</v>
      </c>
      <c r="BS11" s="178">
        <f t="shared" si="3"/>
        <v>0.61640000000000006</v>
      </c>
      <c r="BT11" s="42"/>
      <c r="BU11" s="42"/>
      <c r="BV11" s="42"/>
      <c r="BW11" s="234">
        <v>90</v>
      </c>
      <c r="BX11" s="235">
        <v>5.1999999999999998E-2</v>
      </c>
      <c r="BY11" s="235">
        <v>1E-3</v>
      </c>
      <c r="CA11" s="8"/>
      <c r="CB11" s="146"/>
      <c r="CC11" s="178"/>
      <c r="CD11" s="178"/>
      <c r="CE11" s="178"/>
      <c r="CF11" s="178"/>
      <c r="CG11" s="42"/>
      <c r="CH11" s="42"/>
      <c r="CI11" s="280"/>
      <c r="CJ11" s="280"/>
      <c r="CK11" s="287"/>
      <c r="CL11" s="280"/>
      <c r="CM11" s="280"/>
      <c r="CN11" s="44"/>
      <c r="CO11" s="44"/>
    </row>
    <row r="12" spans="1:93" ht="18.75">
      <c r="A12" s="96"/>
      <c r="B12" s="229"/>
      <c r="C12" s="80"/>
      <c r="D12" s="80"/>
      <c r="E12" s="72"/>
      <c r="F12" s="3"/>
      <c r="G12" s="82"/>
      <c r="H12" s="83"/>
      <c r="I12" s="83"/>
      <c r="J12" s="34"/>
      <c r="K12" s="34"/>
      <c r="L12" s="34"/>
      <c r="M12" s="34">
        <f ca="1">MIN(M5:M11)</f>
        <v>0.41018210379903325</v>
      </c>
      <c r="N12" s="34"/>
      <c r="T12" s="283">
        <f t="shared" si="4"/>
        <v>0.66666666666666663</v>
      </c>
      <c r="U12" s="41">
        <f t="shared" ca="1" si="5"/>
        <v>100.96000000000001</v>
      </c>
      <c r="V12" s="41">
        <f t="shared" ca="1" si="6"/>
        <v>102.72</v>
      </c>
      <c r="W12" s="41">
        <f t="shared" ca="1" si="6"/>
        <v>103.97714285714287</v>
      </c>
      <c r="X12" s="41">
        <f t="shared" ca="1" si="6"/>
        <v>105.65333333333334</v>
      </c>
      <c r="Y12" s="41"/>
      <c r="Z12" s="41"/>
      <c r="AA12" s="41"/>
      <c r="AB12" s="41"/>
      <c r="AC12" s="41"/>
      <c r="AD12" s="41"/>
      <c r="AE12" s="41"/>
      <c r="AF12" s="41"/>
      <c r="AG12" s="41"/>
      <c r="AJ12" s="1">
        <v>90</v>
      </c>
      <c r="AK12" s="41">
        <f ca="1">$E$2*BO13</f>
        <v>94.738285714285723</v>
      </c>
      <c r="AL12" s="41">
        <f ca="1">$E$2*BP13</f>
        <v>96.287085714285723</v>
      </c>
      <c r="AM12" s="41"/>
      <c r="AN12" s="41"/>
      <c r="AO12" s="41"/>
      <c r="AP12" s="41"/>
      <c r="AQ12" s="41"/>
      <c r="AR12" s="41"/>
      <c r="AS12" s="41"/>
      <c r="AT12" s="41"/>
      <c r="AU12" s="41"/>
      <c r="AW12" s="91"/>
      <c r="AX12" s="303">
        <v>0.33333333333333331</v>
      </c>
      <c r="AY12" s="94">
        <v>700.60559721672439</v>
      </c>
      <c r="AZ12" s="94">
        <v>701.16498845711965</v>
      </c>
      <c r="BA12" s="94">
        <v>697.95525609137815</v>
      </c>
      <c r="BB12" s="305">
        <v>688.16381489941068</v>
      </c>
      <c r="BC12" s="242">
        <v>661.72647145476571</v>
      </c>
      <c r="BD12" s="94">
        <v>645.00940093915995</v>
      </c>
      <c r="BE12" s="94">
        <v>586.12788927450219</v>
      </c>
      <c r="BF12" s="94">
        <v>498.14532800471881</v>
      </c>
      <c r="BG12" s="242">
        <v>453.52964002497828</v>
      </c>
      <c r="BH12" s="305">
        <v>326.39065588428076</v>
      </c>
      <c r="BI12" s="94"/>
      <c r="BJ12" s="94"/>
      <c r="BK12" s="242"/>
      <c r="BL12" s="238"/>
      <c r="BN12" s="283">
        <v>0.66666666666666663</v>
      </c>
      <c r="BO12" s="178">
        <f t="shared" si="7"/>
        <v>0.63100000000000001</v>
      </c>
      <c r="BP12" s="178">
        <f t="shared" si="3"/>
        <v>0.64200000000000002</v>
      </c>
      <c r="BQ12" s="178">
        <f t="shared" si="3"/>
        <v>0.64985714285714291</v>
      </c>
      <c r="BR12" s="178">
        <f t="shared" si="3"/>
        <v>0.66033333333333333</v>
      </c>
      <c r="BS12" s="239" t="s">
        <v>133</v>
      </c>
      <c r="BT12" s="42"/>
      <c r="BU12" s="42"/>
      <c r="BV12" s="42"/>
      <c r="BW12" s="42"/>
      <c r="BX12" s="42"/>
      <c r="BY12" s="42"/>
      <c r="CA12" s="8"/>
      <c r="CB12" s="146"/>
      <c r="CC12" s="178"/>
      <c r="CD12" s="178"/>
      <c r="CE12" s="178"/>
      <c r="CF12" s="42"/>
      <c r="CG12" s="239"/>
      <c r="CH12" s="42"/>
      <c r="CI12" s="280"/>
      <c r="CJ12" s="280"/>
      <c r="CK12" s="280"/>
      <c r="CL12" s="280"/>
      <c r="CM12" s="280"/>
      <c r="CN12" s="44"/>
      <c r="CO12" s="44"/>
    </row>
    <row r="13" spans="1:93">
      <c r="A13" s="96"/>
      <c r="B13" s="229"/>
      <c r="C13" s="80"/>
      <c r="D13" s="80"/>
      <c r="E13" s="72"/>
      <c r="F13" s="3"/>
      <c r="G13" s="82"/>
      <c r="H13" s="83"/>
      <c r="I13" s="83"/>
      <c r="J13" s="34"/>
      <c r="K13" s="84" t="s">
        <v>51</v>
      </c>
      <c r="L13" s="34"/>
      <c r="M13" s="44">
        <f ca="1">MATCH(M12,M5:M11,0)</f>
        <v>6</v>
      </c>
      <c r="N13" s="34"/>
      <c r="T13" s="283">
        <f t="shared" si="4"/>
        <v>0.7142857142857143</v>
      </c>
      <c r="U13" s="41">
        <f t="shared" ca="1" si="5"/>
        <v>107.65714285714284</v>
      </c>
      <c r="V13" s="41">
        <f t="shared" ca="1" si="6"/>
        <v>109.41714285714285</v>
      </c>
      <c r="W13" s="41">
        <f t="shared" ca="1" si="6"/>
        <v>110.67428571428572</v>
      </c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J13" s="1">
        <v>100</v>
      </c>
      <c r="AK13" s="41">
        <f ca="1">$E$2*BO14</f>
        <v>99.158400000000015</v>
      </c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W13" s="91"/>
      <c r="AX13" s="303">
        <v>0.2857142857142857</v>
      </c>
      <c r="AY13" s="94">
        <v>621.31981955766764</v>
      </c>
      <c r="AZ13" s="94">
        <v>627.09226862674302</v>
      </c>
      <c r="BA13" s="305">
        <v>628.38429300840653</v>
      </c>
      <c r="BB13" s="94">
        <v>625.81071683403252</v>
      </c>
      <c r="BC13" s="242">
        <v>612.33263445683656</v>
      </c>
      <c r="BD13" s="305">
        <v>602.38364701762134</v>
      </c>
      <c r="BE13" s="94">
        <v>564.21850163456736</v>
      </c>
      <c r="BF13" s="305">
        <v>503.08195992895088</v>
      </c>
      <c r="BG13" s="242">
        <v>470.99572238358758</v>
      </c>
      <c r="BH13" s="94">
        <v>376.62074034900974</v>
      </c>
      <c r="BI13" s="305">
        <v>290.97186190438123</v>
      </c>
      <c r="BJ13" s="94"/>
      <c r="BK13" s="242"/>
      <c r="BL13" s="238"/>
      <c r="BN13" s="283">
        <v>0.7142857142857143</v>
      </c>
      <c r="BO13" s="178">
        <f t="shared" si="7"/>
        <v>0.67285714285714282</v>
      </c>
      <c r="BP13" s="178">
        <f t="shared" si="3"/>
        <v>0.68385714285714283</v>
      </c>
      <c r="BQ13" s="178">
        <f t="shared" si="3"/>
        <v>0.69171428571428573</v>
      </c>
      <c r="BR13" s="42"/>
      <c r="BS13" s="42" t="s">
        <v>134</v>
      </c>
      <c r="BT13" s="42"/>
      <c r="BU13" s="42"/>
      <c r="BV13" s="42"/>
      <c r="BW13" s="42"/>
      <c r="BX13" s="42"/>
      <c r="BY13" s="42"/>
      <c r="CA13" s="8"/>
      <c r="CB13" s="146"/>
      <c r="CC13" s="178"/>
      <c r="CD13" s="178"/>
      <c r="CE13" s="42"/>
      <c r="CF13" s="42"/>
      <c r="CG13" s="42"/>
      <c r="CH13" s="42"/>
      <c r="CI13" s="280"/>
      <c r="CJ13" s="280"/>
      <c r="CK13" s="280"/>
      <c r="CL13" s="280"/>
      <c r="CM13" s="280"/>
      <c r="CN13" s="44"/>
      <c r="CO13" s="44"/>
    </row>
    <row r="14" spans="1:93">
      <c r="A14" s="96"/>
      <c r="B14" s="229"/>
      <c r="C14" s="80"/>
      <c r="D14" s="80"/>
      <c r="E14" s="72"/>
      <c r="F14" s="3"/>
      <c r="G14" s="82"/>
      <c r="H14" s="83"/>
      <c r="I14" s="83"/>
      <c r="J14" s="34"/>
      <c r="K14" s="34"/>
      <c r="L14" s="34"/>
      <c r="M14" s="34"/>
      <c r="N14" s="34"/>
      <c r="T14" s="283">
        <f t="shared" si="4"/>
        <v>0.75</v>
      </c>
      <c r="U14" s="41">
        <f t="shared" ca="1" si="5"/>
        <v>112.68</v>
      </c>
      <c r="V14" s="41">
        <f t="shared" ca="1" si="6"/>
        <v>114.44000000000001</v>
      </c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W14" s="91"/>
      <c r="AX14" s="303">
        <v>0.25</v>
      </c>
      <c r="AY14" s="94">
        <v>559.1767787978481</v>
      </c>
      <c r="AZ14" s="305">
        <v>567.99131943559109</v>
      </c>
      <c r="BA14" s="94">
        <v>571.89963148894674</v>
      </c>
      <c r="BB14" s="94">
        <v>573.50753534062369</v>
      </c>
      <c r="BC14" s="94">
        <v>567.52038759860682</v>
      </c>
      <c r="BD14" s="94">
        <v>561.48572435264316</v>
      </c>
      <c r="BE14" s="305">
        <v>535.36325543108558</v>
      </c>
      <c r="BF14" s="94">
        <v>490.09816262291253</v>
      </c>
      <c r="BG14" s="94">
        <v>465.57249754518784</v>
      </c>
      <c r="BH14" s="94">
        <v>391.62179822789807</v>
      </c>
      <c r="BI14" s="94">
        <v>322.73269406358025</v>
      </c>
      <c r="BJ14" s="305">
        <v>261.45288554476775</v>
      </c>
      <c r="BK14" s="94"/>
      <c r="BL14" s="238"/>
      <c r="BN14" s="283">
        <v>0.75</v>
      </c>
      <c r="BO14" s="178">
        <f t="shared" si="7"/>
        <v>0.70425000000000004</v>
      </c>
      <c r="BP14" s="178">
        <f t="shared" si="3"/>
        <v>0.71525000000000005</v>
      </c>
      <c r="BQ14" s="42"/>
      <c r="BR14" s="42"/>
      <c r="BT14" s="42"/>
      <c r="BU14" s="42"/>
      <c r="BV14" s="42"/>
      <c r="CA14" s="8"/>
      <c r="CB14" s="146"/>
      <c r="CC14" s="178"/>
      <c r="CD14" s="42"/>
      <c r="CE14" s="42"/>
      <c r="CF14" s="42"/>
      <c r="CG14" s="8"/>
      <c r="CH14" s="42"/>
      <c r="CI14" s="280"/>
      <c r="CJ14" s="280"/>
      <c r="CK14" s="44"/>
      <c r="CL14" s="44"/>
      <c r="CM14" s="44"/>
      <c r="CN14" s="44"/>
      <c r="CO14" s="44"/>
    </row>
    <row r="15" spans="1:93">
      <c r="A15" s="96"/>
      <c r="B15" s="229"/>
      <c r="C15" s="230"/>
      <c r="D15" s="229"/>
      <c r="E15" s="72"/>
      <c r="F15" s="3"/>
      <c r="G15" s="89"/>
      <c r="H15" s="83"/>
      <c r="I15" s="83"/>
      <c r="J15" s="34"/>
      <c r="K15" s="34"/>
      <c r="L15" s="34"/>
      <c r="M15" s="34"/>
      <c r="N15" s="34"/>
      <c r="T15" s="283">
        <f t="shared" si="4"/>
        <v>0.8</v>
      </c>
      <c r="U15" s="41">
        <f t="shared" ca="1" si="5"/>
        <v>119.71200000000002</v>
      </c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J15" s="1" t="s">
        <v>49</v>
      </c>
      <c r="AK15" s="1">
        <v>0</v>
      </c>
      <c r="AL15" s="1">
        <v>10</v>
      </c>
      <c r="AM15" s="1">
        <v>20</v>
      </c>
      <c r="AN15" s="1">
        <v>30</v>
      </c>
      <c r="AO15" s="1">
        <v>40</v>
      </c>
      <c r="AP15" s="1">
        <v>50</v>
      </c>
      <c r="AQ15" s="1">
        <v>60</v>
      </c>
      <c r="AR15" s="1">
        <v>70</v>
      </c>
      <c r="AS15" s="1">
        <v>80</v>
      </c>
      <c r="AT15" s="1">
        <v>90</v>
      </c>
      <c r="AU15" s="1">
        <v>100</v>
      </c>
      <c r="AV15" s="28" t="e">
        <f>INDEX(AK16:AU26,$R$31,$R$33)</f>
        <v>#VALUE!</v>
      </c>
      <c r="AW15" s="91"/>
      <c r="AX15" s="303">
        <v>0.2</v>
      </c>
      <c r="AY15" s="305">
        <v>469.40329083637874</v>
      </c>
      <c r="AZ15" s="94">
        <v>481.56541819245456</v>
      </c>
      <c r="BA15" s="94">
        <v>488.33909403394762</v>
      </c>
      <c r="BB15" s="94">
        <v>494.50719039251283</v>
      </c>
      <c r="BC15" s="305">
        <v>496.65212391022919</v>
      </c>
      <c r="BD15" s="94">
        <v>494.85726668744894</v>
      </c>
      <c r="BE15" s="94">
        <v>481.78335134254638</v>
      </c>
      <c r="BF15" s="94">
        <v>453.83352797393439</v>
      </c>
      <c r="BG15" s="305">
        <v>437.64402288815336</v>
      </c>
      <c r="BH15" s="94">
        <v>386.64432313630596</v>
      </c>
      <c r="BI15" s="94">
        <v>337.23358798895606</v>
      </c>
      <c r="BJ15" s="94">
        <v>292.13763378127294</v>
      </c>
      <c r="BK15" s="305">
        <v>216.37518482915681</v>
      </c>
      <c r="BL15" s="238"/>
      <c r="BN15" s="283">
        <v>0.8</v>
      </c>
      <c r="BO15" s="178">
        <f t="shared" si="7"/>
        <v>0.74820000000000009</v>
      </c>
      <c r="CA15" s="8"/>
      <c r="CB15" s="8"/>
      <c r="CC15" s="146"/>
      <c r="CD15" s="146"/>
      <c r="CE15" s="146"/>
      <c r="CF15" s="146"/>
      <c r="CG15" s="146"/>
      <c r="CH15" s="146"/>
      <c r="CI15" s="287"/>
      <c r="CJ15" s="287"/>
      <c r="CK15" s="287"/>
      <c r="CL15" s="287"/>
      <c r="CM15" s="287"/>
      <c r="CN15" s="44"/>
      <c r="CO15" s="44"/>
    </row>
    <row r="16" spans="1:93">
      <c r="A16" s="230"/>
      <c r="B16" s="229"/>
      <c r="C16" s="230"/>
      <c r="D16" s="229"/>
      <c r="E16" s="72"/>
      <c r="F16" s="3"/>
      <c r="G16" s="91"/>
      <c r="H16" s="91"/>
      <c r="I16" s="91"/>
      <c r="J16" s="91"/>
      <c r="K16" s="91"/>
      <c r="L16" s="91"/>
      <c r="M16" s="91"/>
      <c r="N16" s="91"/>
      <c r="T16" s="283"/>
      <c r="U16" s="21"/>
      <c r="V16" s="21"/>
      <c r="W16" s="21"/>
      <c r="X16" s="21"/>
      <c r="Y16" s="21"/>
      <c r="Z16" s="21"/>
      <c r="AA16" s="21"/>
      <c r="AB16" s="21"/>
      <c r="AC16" s="21"/>
      <c r="AD16" s="92"/>
      <c r="AE16" s="92"/>
      <c r="AF16" s="92"/>
      <c r="AG16" s="21"/>
      <c r="AJ16" s="240">
        <f>AJ3</f>
        <v>0</v>
      </c>
      <c r="AK16" s="41">
        <f t="shared" ref="AK16:AU16" ca="1" si="14">$E$2*BO19</f>
        <v>6.3078400000000014</v>
      </c>
      <c r="AL16" s="41">
        <f t="shared" ca="1" si="14"/>
        <v>7.8496000000000006</v>
      </c>
      <c r="AM16" s="41">
        <f t="shared" ca="1" si="14"/>
        <v>8.950857142857144</v>
      </c>
      <c r="AN16" s="41">
        <f t="shared" ca="1" si="14"/>
        <v>10.419200000000002</v>
      </c>
      <c r="AO16" s="41">
        <f t="shared" ca="1" si="14"/>
        <v>12.474880000000002</v>
      </c>
      <c r="AP16" s="41">
        <f t="shared" ca="1" si="14"/>
        <v>13.355885714285716</v>
      </c>
      <c r="AQ16" s="41">
        <f t="shared" ca="1" si="14"/>
        <v>15.558400000000001</v>
      </c>
      <c r="AR16" s="41">
        <f t="shared" ca="1" si="14"/>
        <v>17.760914285714286</v>
      </c>
      <c r="AS16" s="41">
        <f t="shared" ca="1" si="14"/>
        <v>18.641920000000002</v>
      </c>
      <c r="AT16" s="41">
        <f t="shared" ca="1" si="14"/>
        <v>20.697600000000005</v>
      </c>
      <c r="AU16" s="41">
        <f t="shared" ca="1" si="14"/>
        <v>22.165942857142859</v>
      </c>
      <c r="AW16" s="91"/>
      <c r="AX16" s="104"/>
      <c r="AY16" s="304">
        <v>0.2</v>
      </c>
      <c r="AZ16" s="304">
        <v>0.25</v>
      </c>
      <c r="BA16" s="304">
        <v>0.2857142857142857</v>
      </c>
      <c r="BB16" s="304">
        <v>0.33333333333333331</v>
      </c>
      <c r="BC16" s="304">
        <v>0.4</v>
      </c>
      <c r="BD16" s="304">
        <v>0.42857142857142855</v>
      </c>
      <c r="BE16" s="304">
        <v>0.5</v>
      </c>
      <c r="BF16" s="304">
        <v>0.5714285714285714</v>
      </c>
      <c r="BG16" s="304">
        <v>0.6</v>
      </c>
      <c r="BH16" s="304">
        <v>0.66666666666666663</v>
      </c>
      <c r="BI16" s="304">
        <v>0.7142857142857143</v>
      </c>
      <c r="BJ16" s="304">
        <v>0.75</v>
      </c>
      <c r="BK16" s="304">
        <v>0.8</v>
      </c>
      <c r="BL16" s="238"/>
      <c r="BN16" s="284"/>
      <c r="CA16" s="8"/>
      <c r="CB16" s="146"/>
      <c r="CC16" s="178"/>
      <c r="CD16" s="178"/>
      <c r="CE16" s="178"/>
      <c r="CF16" s="178"/>
      <c r="CG16" s="178"/>
      <c r="CH16" s="178"/>
      <c r="CI16" s="285"/>
      <c r="CJ16" s="285"/>
      <c r="CK16" s="285"/>
      <c r="CL16" s="285"/>
      <c r="CM16" s="285"/>
      <c r="CN16" s="44"/>
      <c r="CO16" s="44"/>
    </row>
    <row r="17" spans="1:93">
      <c r="A17" s="241"/>
      <c r="B17" s="104"/>
      <c r="C17" s="34" t="s">
        <v>120</v>
      </c>
      <c r="D17" s="64"/>
      <c r="E17" s="34"/>
      <c r="F17" s="34"/>
      <c r="H17" s="106"/>
      <c r="I17" s="107" t="s">
        <v>136</v>
      </c>
      <c r="J17" s="245"/>
      <c r="K17" s="109"/>
      <c r="L17" s="109"/>
      <c r="M17" s="34"/>
      <c r="N17" s="34"/>
      <c r="T17" s="27" t="s">
        <v>135</v>
      </c>
      <c r="U17" s="283">
        <f>U2</f>
        <v>0.2</v>
      </c>
      <c r="V17" s="283">
        <f t="shared" ref="V17:AG17" si="15">V2</f>
        <v>0.25</v>
      </c>
      <c r="W17" s="283">
        <f t="shared" si="15"/>
        <v>0.2857142857142857</v>
      </c>
      <c r="X17" s="283">
        <f t="shared" si="15"/>
        <v>0.33333333333333331</v>
      </c>
      <c r="Y17" s="283">
        <f t="shared" si="15"/>
        <v>0.4</v>
      </c>
      <c r="Z17" s="283">
        <f t="shared" si="15"/>
        <v>0.42857142857142855</v>
      </c>
      <c r="AA17" s="283">
        <f t="shared" si="15"/>
        <v>0.5</v>
      </c>
      <c r="AB17" s="283">
        <f t="shared" si="15"/>
        <v>0.5714285714285714</v>
      </c>
      <c r="AC17" s="283">
        <f t="shared" si="15"/>
        <v>0.6</v>
      </c>
      <c r="AD17" s="283">
        <f t="shared" si="15"/>
        <v>0.66666666666666663</v>
      </c>
      <c r="AE17" s="283">
        <f t="shared" si="15"/>
        <v>0.7142857142857143</v>
      </c>
      <c r="AF17" s="283">
        <f t="shared" si="15"/>
        <v>0.75</v>
      </c>
      <c r="AG17" s="283">
        <f t="shared" si="15"/>
        <v>0.8</v>
      </c>
      <c r="AI17" s="125"/>
      <c r="AJ17" s="240">
        <v>10</v>
      </c>
      <c r="AK17" s="41">
        <f t="shared" ref="AK17:AT17" ca="1" si="16">$E$2*BO20</f>
        <v>6.3078400000000014</v>
      </c>
      <c r="AL17" s="41">
        <f t="shared" ca="1" si="16"/>
        <v>7.8496000000000006</v>
      </c>
      <c r="AM17" s="41">
        <f t="shared" ca="1" si="16"/>
        <v>8.9508571428571422</v>
      </c>
      <c r="AN17" s="41">
        <f t="shared" ca="1" si="16"/>
        <v>10.4192</v>
      </c>
      <c r="AO17" s="41">
        <f t="shared" ca="1" si="16"/>
        <v>12.474880000000002</v>
      </c>
      <c r="AP17" s="41">
        <f t="shared" ca="1" si="16"/>
        <v>13.355885714285714</v>
      </c>
      <c r="AQ17" s="41">
        <f t="shared" ca="1" si="16"/>
        <v>15.558400000000001</v>
      </c>
      <c r="AR17" s="41">
        <f t="shared" ca="1" si="16"/>
        <v>17.760914285714282</v>
      </c>
      <c r="AS17" s="41">
        <f t="shared" ca="1" si="16"/>
        <v>18.641920000000002</v>
      </c>
      <c r="AT17" s="41">
        <f t="shared" ca="1" si="16"/>
        <v>20.697600000000001</v>
      </c>
      <c r="AU17" s="41"/>
      <c r="AW17" s="91"/>
      <c r="AX17" s="104"/>
      <c r="AY17" s="291">
        <v>0.1</v>
      </c>
      <c r="AZ17" s="1" t="s">
        <v>168</v>
      </c>
      <c r="BA17" s="301">
        <v>0.125</v>
      </c>
      <c r="BB17" s="1" t="s">
        <v>168</v>
      </c>
      <c r="BC17" s="291">
        <v>0.14285714285714285</v>
      </c>
      <c r="BE17" s="291">
        <v>0.16666666666666666</v>
      </c>
      <c r="BF17" s="309"/>
      <c r="BG17" s="309">
        <v>0.2</v>
      </c>
      <c r="BH17" s="309"/>
      <c r="BI17" s="91"/>
      <c r="BJ17" s="104"/>
      <c r="BK17" s="71"/>
      <c r="BL17" s="238"/>
      <c r="CA17" s="8"/>
      <c r="CB17" s="146"/>
      <c r="CC17" s="178"/>
      <c r="CD17" s="178"/>
      <c r="CE17" s="178"/>
      <c r="CF17" s="178"/>
      <c r="CG17" s="178"/>
      <c r="CH17" s="178"/>
      <c r="CI17" s="285"/>
      <c r="CJ17" s="285"/>
      <c r="CK17" s="285"/>
      <c r="CL17" s="285"/>
      <c r="CM17" s="280"/>
      <c r="CN17" s="44"/>
      <c r="CO17" s="44"/>
    </row>
    <row r="18" spans="1:93">
      <c r="A18" s="96"/>
      <c r="B18" s="112" t="s">
        <v>9</v>
      </c>
      <c r="C18" s="602">
        <f t="shared" ref="C18:M18" si="17">U17</f>
        <v>0.2</v>
      </c>
      <c r="D18" s="602">
        <f t="shared" si="17"/>
        <v>0.25</v>
      </c>
      <c r="E18" s="602">
        <f t="shared" si="17"/>
        <v>0.2857142857142857</v>
      </c>
      <c r="F18" s="602">
        <f t="shared" si="17"/>
        <v>0.33333333333333331</v>
      </c>
      <c r="G18" s="602">
        <f t="shared" si="17"/>
        <v>0.4</v>
      </c>
      <c r="H18" s="602">
        <f t="shared" si="17"/>
        <v>0.42857142857142855</v>
      </c>
      <c r="I18" s="602">
        <f t="shared" si="17"/>
        <v>0.5</v>
      </c>
      <c r="J18" s="602">
        <f t="shared" si="17"/>
        <v>0.5714285714285714</v>
      </c>
      <c r="K18" s="602">
        <f t="shared" si="17"/>
        <v>0.6</v>
      </c>
      <c r="L18" s="602">
        <f t="shared" si="17"/>
        <v>0.66666666666666663</v>
      </c>
      <c r="M18" s="602">
        <f t="shared" si="17"/>
        <v>0.7142857142857143</v>
      </c>
      <c r="N18" s="29" t="s">
        <v>10</v>
      </c>
      <c r="O18" s="113"/>
      <c r="T18" s="283">
        <f>T3</f>
        <v>0.2</v>
      </c>
      <c r="U18" s="101">
        <f t="shared" ref="U18:AG18" ca="1" si="18">BO19*$B$2</f>
        <v>7.168000000000001</v>
      </c>
      <c r="V18" s="101">
        <f t="shared" ca="1" si="18"/>
        <v>8.92</v>
      </c>
      <c r="W18" s="101">
        <f t="shared" ca="1" si="18"/>
        <v>10.171428571428571</v>
      </c>
      <c r="X18" s="101">
        <f t="shared" ca="1" si="18"/>
        <v>11.840000000000002</v>
      </c>
      <c r="Y18" s="101">
        <f t="shared" ca="1" si="18"/>
        <v>14.176000000000002</v>
      </c>
      <c r="Z18" s="101">
        <f t="shared" ca="1" si="18"/>
        <v>15.177142857142858</v>
      </c>
      <c r="AA18" s="101">
        <f t="shared" ca="1" si="18"/>
        <v>17.68</v>
      </c>
      <c r="AB18" s="101">
        <f t="shared" ca="1" si="18"/>
        <v>20.182857142857141</v>
      </c>
      <c r="AC18" s="101">
        <f t="shared" ca="1" si="18"/>
        <v>21.184000000000005</v>
      </c>
      <c r="AD18" s="101">
        <f t="shared" ca="1" si="18"/>
        <v>23.520000000000003</v>
      </c>
      <c r="AE18" s="101">
        <f t="shared" ca="1" si="18"/>
        <v>25.188571428571429</v>
      </c>
      <c r="AF18" s="101">
        <f t="shared" ca="1" si="18"/>
        <v>26.44</v>
      </c>
      <c r="AG18" s="101">
        <f t="shared" ca="1" si="18"/>
        <v>28.192000000000004</v>
      </c>
      <c r="AI18" s="240"/>
      <c r="AJ18" s="243">
        <v>20</v>
      </c>
      <c r="AK18" s="41">
        <f t="shared" ref="AK18:AS18" ca="1" si="19">$E$2*BO21</f>
        <v>6.3078400000000014</v>
      </c>
      <c r="AL18" s="41">
        <f t="shared" ca="1" si="19"/>
        <v>7.8496000000000006</v>
      </c>
      <c r="AM18" s="41">
        <f t="shared" ca="1" si="19"/>
        <v>8.950857142857144</v>
      </c>
      <c r="AN18" s="41">
        <f t="shared" ca="1" si="19"/>
        <v>10.419200000000002</v>
      </c>
      <c r="AO18" s="41">
        <f t="shared" ca="1" si="19"/>
        <v>12.474880000000002</v>
      </c>
      <c r="AP18" s="41">
        <f t="shared" ca="1" si="19"/>
        <v>13.355885714285716</v>
      </c>
      <c r="AQ18" s="41">
        <f t="shared" ca="1" si="19"/>
        <v>15.558400000000001</v>
      </c>
      <c r="AR18" s="41">
        <f t="shared" ca="1" si="19"/>
        <v>17.760914285714282</v>
      </c>
      <c r="AS18" s="41">
        <f t="shared" ca="1" si="19"/>
        <v>18.641919999999999</v>
      </c>
      <c r="AT18" s="41"/>
      <c r="AU18" s="41"/>
      <c r="AW18" s="91"/>
      <c r="AX18" s="104"/>
      <c r="AY18" s="243">
        <v>8</v>
      </c>
      <c r="AZ18" s="308">
        <v>0.8</v>
      </c>
      <c r="BA18" s="301">
        <v>7</v>
      </c>
      <c r="BB18" s="310">
        <v>0.875</v>
      </c>
      <c r="BC18" s="91">
        <v>5</v>
      </c>
      <c r="BD18" s="308">
        <v>0.7142857142857143</v>
      </c>
      <c r="BE18" s="291">
        <v>4</v>
      </c>
      <c r="BF18" s="309">
        <v>0.66666666666666663</v>
      </c>
      <c r="BG18" s="309">
        <v>4</v>
      </c>
      <c r="BH18" s="309">
        <v>0.8</v>
      </c>
      <c r="BI18" s="91"/>
      <c r="BJ18" s="104"/>
      <c r="BK18" s="71"/>
      <c r="BL18" s="238"/>
      <c r="BN18" s="1" t="s">
        <v>49</v>
      </c>
      <c r="BO18" s="283">
        <f>BO2</f>
        <v>0.2</v>
      </c>
      <c r="BP18" s="283">
        <f t="shared" ref="BP18:CA18" si="20">BP2</f>
        <v>0.25</v>
      </c>
      <c r="BQ18" s="283">
        <f t="shared" si="20"/>
        <v>0.2857142857142857</v>
      </c>
      <c r="BR18" s="283">
        <f t="shared" si="20"/>
        <v>0.33333333333333331</v>
      </c>
      <c r="BS18" s="283">
        <f t="shared" si="20"/>
        <v>0.4</v>
      </c>
      <c r="BT18" s="283">
        <f t="shared" si="20"/>
        <v>0.42857142857142855</v>
      </c>
      <c r="BU18" s="283">
        <f t="shared" si="20"/>
        <v>0.5</v>
      </c>
      <c r="BV18" s="283">
        <f t="shared" si="20"/>
        <v>0.5714285714285714</v>
      </c>
      <c r="BW18" s="283">
        <f t="shared" si="20"/>
        <v>0.6</v>
      </c>
      <c r="BX18" s="283">
        <f t="shared" si="20"/>
        <v>0.66666666666666663</v>
      </c>
      <c r="BY18" s="283">
        <f t="shared" si="20"/>
        <v>0.7142857142857143</v>
      </c>
      <c r="BZ18" s="283">
        <f t="shared" si="20"/>
        <v>0.75</v>
      </c>
      <c r="CA18" s="283">
        <f t="shared" si="20"/>
        <v>0.8</v>
      </c>
      <c r="CB18" s="146"/>
      <c r="CC18" s="178"/>
      <c r="CD18" s="178"/>
      <c r="CE18" s="178"/>
      <c r="CF18" s="178"/>
      <c r="CG18" s="178"/>
      <c r="CH18" s="178"/>
      <c r="CI18" s="285"/>
      <c r="CJ18" s="285"/>
      <c r="CK18" s="285"/>
      <c r="CL18" s="280"/>
      <c r="CM18" s="280"/>
      <c r="CN18" s="44"/>
      <c r="CO18" s="44"/>
    </row>
    <row r="19" spans="1:93" ht="16.5" thickBot="1">
      <c r="A19" s="96"/>
      <c r="B19" s="229"/>
      <c r="C19" s="80"/>
      <c r="D19" s="80"/>
      <c r="E19" s="72"/>
      <c r="G19" s="34"/>
      <c r="H19" s="100"/>
      <c r="I19" s="199"/>
      <c r="J19" s="244"/>
      <c r="K19" s="109"/>
      <c r="L19" s="34"/>
      <c r="M19" s="34"/>
      <c r="N19" s="34"/>
      <c r="T19" s="283">
        <f t="shared" ref="T19:T30" si="21">T4</f>
        <v>0.25</v>
      </c>
      <c r="U19" s="101">
        <f t="shared" ref="U19:U30" ca="1" si="22">BO20*$B$2</f>
        <v>7.168000000000001</v>
      </c>
      <c r="V19" s="101">
        <f t="shared" ref="V19:V29" ca="1" si="23">BP20*$B$2</f>
        <v>8.92</v>
      </c>
      <c r="W19" s="101">
        <f t="shared" ref="W19:AC19" ca="1" si="24">BQ20*$B$2</f>
        <v>10.171428571428569</v>
      </c>
      <c r="X19" s="101">
        <f t="shared" ca="1" si="24"/>
        <v>11.84</v>
      </c>
      <c r="Y19" s="101">
        <f t="shared" ca="1" si="24"/>
        <v>14.176000000000002</v>
      </c>
      <c r="Z19" s="101">
        <f t="shared" ca="1" si="24"/>
        <v>15.177142857142856</v>
      </c>
      <c r="AA19" s="101">
        <f t="shared" ca="1" si="24"/>
        <v>17.68</v>
      </c>
      <c r="AB19" s="101">
        <f t="shared" ca="1" si="24"/>
        <v>20.182857142857138</v>
      </c>
      <c r="AC19" s="101">
        <f t="shared" ca="1" si="24"/>
        <v>21.184000000000005</v>
      </c>
      <c r="AD19" s="101">
        <f ca="1">BX20*$B$2</f>
        <v>23.52</v>
      </c>
      <c r="AE19" s="101">
        <f ca="1">BY20*$B$2</f>
        <v>25.188571428571429</v>
      </c>
      <c r="AF19" s="101">
        <f ca="1">BZ20*$B$2</f>
        <v>26.44</v>
      </c>
      <c r="AG19" s="101"/>
      <c r="AI19" s="135"/>
      <c r="AJ19" s="243">
        <v>30</v>
      </c>
      <c r="AK19" s="41">
        <f t="shared" ref="AK19:AR19" ca="1" si="25">$E$2*BO22</f>
        <v>6.3078400000000006</v>
      </c>
      <c r="AL19" s="41">
        <f t="shared" ca="1" si="25"/>
        <v>7.8496000000000006</v>
      </c>
      <c r="AM19" s="41">
        <f t="shared" ca="1" si="25"/>
        <v>8.950857142857144</v>
      </c>
      <c r="AN19" s="41">
        <f t="shared" ca="1" si="25"/>
        <v>10.419200000000002</v>
      </c>
      <c r="AO19" s="41">
        <f t="shared" ca="1" si="25"/>
        <v>12.474880000000002</v>
      </c>
      <c r="AP19" s="41">
        <f t="shared" ca="1" si="25"/>
        <v>13.355885714285714</v>
      </c>
      <c r="AQ19" s="41">
        <f t="shared" ca="1" si="25"/>
        <v>15.558400000000001</v>
      </c>
      <c r="AR19" s="41">
        <f t="shared" ca="1" si="25"/>
        <v>17.760914285714282</v>
      </c>
      <c r="AS19" s="41"/>
      <c r="AT19" s="41"/>
      <c r="AU19" s="41"/>
      <c r="AW19" s="91"/>
      <c r="AX19" s="104"/>
      <c r="AY19" s="91">
        <v>7</v>
      </c>
      <c r="AZ19" s="312">
        <v>0.7</v>
      </c>
      <c r="BA19" s="301">
        <v>6</v>
      </c>
      <c r="BB19" s="308">
        <v>0.75</v>
      </c>
      <c r="BC19" s="91">
        <v>4</v>
      </c>
      <c r="BD19" s="308">
        <v>0.8571428571428571</v>
      </c>
      <c r="BE19" s="291">
        <v>3</v>
      </c>
      <c r="BF19" s="309">
        <v>0.5</v>
      </c>
      <c r="BG19" s="309">
        <v>3</v>
      </c>
      <c r="BH19" s="309">
        <v>0.6</v>
      </c>
      <c r="BI19" s="91"/>
      <c r="BJ19" s="104"/>
      <c r="BK19" s="71"/>
      <c r="BL19" s="238"/>
      <c r="BN19" s="283">
        <f>BN3</f>
        <v>0.2</v>
      </c>
      <c r="BO19" s="178">
        <f>($BN19*$BY$25+BO$2*$BY$26+(1-BO$2-$BN19)*$BY$27)</f>
        <v>4.4800000000000006E-2</v>
      </c>
      <c r="BP19" s="178">
        <f t="shared" ref="BP19:CA30" si="26">($BN19*$BY$25+BP$2*$BY$26+(1-BP$2-$BN19)*$BY$27)</f>
        <v>5.5750000000000001E-2</v>
      </c>
      <c r="BQ19" s="178">
        <f t="shared" si="26"/>
        <v>6.357142857142857E-2</v>
      </c>
      <c r="BR19" s="178">
        <f t="shared" si="26"/>
        <v>7.400000000000001E-2</v>
      </c>
      <c r="BS19" s="178">
        <f t="shared" si="26"/>
        <v>8.8600000000000012E-2</v>
      </c>
      <c r="BT19" s="178">
        <f t="shared" si="26"/>
        <v>9.4857142857142862E-2</v>
      </c>
      <c r="BU19" s="178">
        <f t="shared" si="26"/>
        <v>0.1105</v>
      </c>
      <c r="BV19" s="178">
        <f t="shared" si="26"/>
        <v>0.12614285714285714</v>
      </c>
      <c r="BW19" s="178">
        <f t="shared" si="26"/>
        <v>0.13240000000000002</v>
      </c>
      <c r="BX19" s="178">
        <f t="shared" si="26"/>
        <v>0.14700000000000002</v>
      </c>
      <c r="BY19" s="178">
        <f t="shared" si="26"/>
        <v>0.15742857142857142</v>
      </c>
      <c r="BZ19" s="178">
        <f t="shared" si="26"/>
        <v>0.16525000000000001</v>
      </c>
      <c r="CA19" s="178">
        <f t="shared" si="26"/>
        <v>0.17620000000000002</v>
      </c>
      <c r="CB19" s="146"/>
      <c r="CC19" s="178"/>
      <c r="CD19" s="178"/>
      <c r="CE19" s="178"/>
      <c r="CF19" s="178"/>
      <c r="CG19" s="178"/>
      <c r="CH19" s="178"/>
      <c r="CI19" s="285"/>
      <c r="CJ19" s="285"/>
      <c r="CK19" s="280"/>
      <c r="CL19" s="280"/>
      <c r="CM19" s="280"/>
      <c r="CN19" s="44"/>
      <c r="CO19" s="44"/>
    </row>
    <row r="20" spans="1:93">
      <c r="A20" s="25"/>
      <c r="P20" s="16" t="s">
        <v>10</v>
      </c>
      <c r="Q20" s="30" t="s">
        <v>6</v>
      </c>
      <c r="R20" s="31">
        <f ca="1">MATCH(P34,P21:P33,0)</f>
        <v>13</v>
      </c>
      <c r="S20" s="16" t="s">
        <v>11</v>
      </c>
      <c r="T20" s="283">
        <f t="shared" si="21"/>
        <v>0.2857142857142857</v>
      </c>
      <c r="U20" s="101">
        <f t="shared" ca="1" si="22"/>
        <v>7.168000000000001</v>
      </c>
      <c r="V20" s="101">
        <f t="shared" ca="1" si="23"/>
        <v>8.92</v>
      </c>
      <c r="W20" s="101">
        <f t="shared" ref="W20:AB20" ca="1" si="27">BQ21*$B$2</f>
        <v>10.171428571428571</v>
      </c>
      <c r="X20" s="101">
        <f t="shared" ca="1" si="27"/>
        <v>11.840000000000002</v>
      </c>
      <c r="Y20" s="101">
        <f t="shared" ca="1" si="27"/>
        <v>14.176000000000002</v>
      </c>
      <c r="Z20" s="101">
        <f t="shared" ca="1" si="27"/>
        <v>15.177142857142858</v>
      </c>
      <c r="AA20" s="101">
        <f t="shared" ca="1" si="27"/>
        <v>17.68</v>
      </c>
      <c r="AB20" s="101">
        <f t="shared" ca="1" si="27"/>
        <v>20.182857142857138</v>
      </c>
      <c r="AC20" s="101">
        <f ca="1">BW21*$B$2</f>
        <v>21.183999999999997</v>
      </c>
      <c r="AD20" s="101">
        <f ca="1">BX21*$B$2</f>
        <v>23.52</v>
      </c>
      <c r="AE20" s="101">
        <f ca="1">BY21*$B$2</f>
        <v>25.188571428571429</v>
      </c>
      <c r="AF20" s="101"/>
      <c r="AG20" s="101"/>
      <c r="AI20" s="135"/>
      <c r="AJ20" s="243">
        <v>40</v>
      </c>
      <c r="AK20" s="41">
        <f t="shared" ref="AK20:AQ20" ca="1" si="28">$E$2*BO23</f>
        <v>6.3078400000000006</v>
      </c>
      <c r="AL20" s="41">
        <f t="shared" ca="1" si="28"/>
        <v>7.8496000000000006</v>
      </c>
      <c r="AM20" s="41">
        <f t="shared" ca="1" si="28"/>
        <v>8.9508571428571422</v>
      </c>
      <c r="AN20" s="41">
        <f t="shared" ca="1" si="28"/>
        <v>10.4192</v>
      </c>
      <c r="AO20" s="41">
        <f t="shared" ca="1" si="28"/>
        <v>12.474880000000002</v>
      </c>
      <c r="AP20" s="41">
        <f t="shared" ca="1" si="28"/>
        <v>13.355885714285714</v>
      </c>
      <c r="AQ20" s="41">
        <f t="shared" ca="1" si="28"/>
        <v>15.558400000000001</v>
      </c>
      <c r="AR20" s="41"/>
      <c r="AS20" s="41"/>
      <c r="AT20" s="41"/>
      <c r="AU20" s="41"/>
      <c r="AW20" s="91"/>
      <c r="AX20" s="104"/>
      <c r="AY20" s="91">
        <v>6</v>
      </c>
      <c r="AZ20" s="308">
        <v>0.6</v>
      </c>
      <c r="BA20" s="301">
        <v>5</v>
      </c>
      <c r="BB20" s="310">
        <v>0.625</v>
      </c>
      <c r="BC20" s="91">
        <v>3</v>
      </c>
      <c r="BD20" s="291">
        <v>0.42857142857142855</v>
      </c>
      <c r="BE20" s="309"/>
      <c r="BF20" s="309"/>
      <c r="BG20" s="309"/>
      <c r="BH20" s="309"/>
      <c r="BI20" s="91"/>
      <c r="BJ20" s="104"/>
      <c r="BK20" s="71"/>
      <c r="BL20" s="238"/>
      <c r="BN20" s="283">
        <f t="shared" ref="BN20:BN31" si="29">BN4</f>
        <v>0.25</v>
      </c>
      <c r="BO20" s="178">
        <f t="shared" ref="BO20:BO31" si="30">($BN20*$BY$25+BO$2*$BY$26+(1-BO$2-$BN20)*$BY$27)</f>
        <v>4.4800000000000006E-2</v>
      </c>
      <c r="BP20" s="178">
        <f t="shared" si="26"/>
        <v>5.5750000000000001E-2</v>
      </c>
      <c r="BQ20" s="178">
        <f t="shared" si="26"/>
        <v>6.3571428571428557E-2</v>
      </c>
      <c r="BR20" s="178">
        <f t="shared" si="26"/>
        <v>7.3999999999999996E-2</v>
      </c>
      <c r="BS20" s="178">
        <f t="shared" si="26"/>
        <v>8.8600000000000012E-2</v>
      </c>
      <c r="BT20" s="178">
        <f t="shared" si="26"/>
        <v>9.4857142857142848E-2</v>
      </c>
      <c r="BU20" s="178">
        <f t="shared" si="26"/>
        <v>0.1105</v>
      </c>
      <c r="BV20" s="178">
        <f t="shared" si="26"/>
        <v>0.12614285714285711</v>
      </c>
      <c r="BW20" s="178">
        <f t="shared" si="26"/>
        <v>0.13240000000000002</v>
      </c>
      <c r="BX20" s="178">
        <f t="shared" si="26"/>
        <v>0.14699999999999999</v>
      </c>
      <c r="BY20" s="178">
        <f t="shared" si="26"/>
        <v>0.15742857142857142</v>
      </c>
      <c r="BZ20" s="178">
        <f t="shared" si="26"/>
        <v>0.16525000000000001</v>
      </c>
      <c r="CA20" s="8"/>
      <c r="CB20" s="146"/>
      <c r="CC20" s="178"/>
      <c r="CD20" s="178"/>
      <c r="CE20" s="178"/>
      <c r="CF20" s="178"/>
      <c r="CG20" s="178"/>
      <c r="CH20" s="178"/>
      <c r="CI20" s="285"/>
      <c r="CJ20" s="285"/>
      <c r="CK20" s="280"/>
      <c r="CL20" s="280"/>
      <c r="CM20" s="280"/>
      <c r="CN20" s="44"/>
      <c r="CO20" s="44"/>
    </row>
    <row r="21" spans="1:93" ht="16.5" thickBot="1">
      <c r="A21" s="25"/>
      <c r="B21" s="611">
        <f>T15</f>
        <v>0.8</v>
      </c>
      <c r="C21" s="548">
        <f ca="1">U367*1000</f>
        <v>71.055785768251766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>
        <f ca="1">MAX(C21:O21)</f>
        <v>71.055785768251766</v>
      </c>
      <c r="Q21" s="60" t="s">
        <v>8</v>
      </c>
      <c r="R21" s="62">
        <f ca="1">INDEX(S21:S33,R20)</f>
        <v>9</v>
      </c>
      <c r="S21" s="8">
        <f ca="1">MATCH(P21,C21:O21,0)</f>
        <v>1</v>
      </c>
      <c r="T21" s="283">
        <f t="shared" si="21"/>
        <v>0.33333333333333331</v>
      </c>
      <c r="U21" s="101">
        <f t="shared" ca="1" si="22"/>
        <v>7.1680000000000001</v>
      </c>
      <c r="V21" s="101">
        <f t="shared" ca="1" si="23"/>
        <v>8.92</v>
      </c>
      <c r="W21" s="101">
        <f t="shared" ref="W21:Y23" ca="1" si="31">BQ22*$B$2</f>
        <v>10.171428571428571</v>
      </c>
      <c r="X21" s="101">
        <f t="shared" ca="1" si="31"/>
        <v>11.840000000000002</v>
      </c>
      <c r="Y21" s="101">
        <f t="shared" ca="1" si="31"/>
        <v>14.176000000000002</v>
      </c>
      <c r="Z21" s="101">
        <f ca="1">BT22*$B$2</f>
        <v>15.177142857142856</v>
      </c>
      <c r="AA21" s="101">
        <f ca="1">BU22*$B$2</f>
        <v>17.68</v>
      </c>
      <c r="AB21" s="101">
        <f ca="1">BV22*$B$2</f>
        <v>20.182857142857138</v>
      </c>
      <c r="AC21" s="101">
        <f ca="1">BW22*$B$2</f>
        <v>21.183999999999997</v>
      </c>
      <c r="AD21" s="101">
        <f ca="1">BX22*$B$2</f>
        <v>23.52</v>
      </c>
      <c r="AF21" s="101"/>
      <c r="AG21" s="101"/>
      <c r="AI21" s="135"/>
      <c r="AJ21" s="243">
        <v>50</v>
      </c>
      <c r="AK21" s="41">
        <f t="shared" ref="AK21:AP21" ca="1" si="32">$E$2*BO24</f>
        <v>6.3078400000000014</v>
      </c>
      <c r="AL21" s="41">
        <f t="shared" ca="1" si="32"/>
        <v>7.8496000000000006</v>
      </c>
      <c r="AM21" s="41">
        <f t="shared" ca="1" si="32"/>
        <v>8.950857142857144</v>
      </c>
      <c r="AN21" s="41">
        <f t="shared" ca="1" si="32"/>
        <v>10.4192</v>
      </c>
      <c r="AO21" s="41">
        <f t="shared" ca="1" si="32"/>
        <v>12.474880000000002</v>
      </c>
      <c r="AP21" s="41">
        <f t="shared" ca="1" si="32"/>
        <v>13.355885714285714</v>
      </c>
      <c r="AQ21" s="41"/>
      <c r="AR21" s="41"/>
      <c r="AS21" s="41"/>
      <c r="AT21" s="41"/>
      <c r="AU21" s="41"/>
      <c r="AW21" s="91"/>
      <c r="AX21" s="104"/>
      <c r="AY21" s="91">
        <v>5</v>
      </c>
      <c r="AZ21" s="308">
        <v>0.5</v>
      </c>
      <c r="BA21" s="301">
        <v>4</v>
      </c>
      <c r="BB21" s="291">
        <v>0.5</v>
      </c>
      <c r="BC21" s="104"/>
      <c r="BD21" s="71"/>
      <c r="BE21" s="238"/>
      <c r="BF21" s="104"/>
      <c r="BG21" s="71"/>
      <c r="BH21" s="238"/>
      <c r="BI21" s="91"/>
      <c r="BJ21" s="104"/>
      <c r="BK21" s="71"/>
      <c r="BL21" s="238"/>
      <c r="BN21" s="283">
        <f t="shared" si="29"/>
        <v>0.2857142857142857</v>
      </c>
      <c r="BO21" s="178">
        <f t="shared" si="30"/>
        <v>4.4800000000000006E-2</v>
      </c>
      <c r="BP21" s="178">
        <f t="shared" si="26"/>
        <v>5.5750000000000001E-2</v>
      </c>
      <c r="BQ21" s="178">
        <f t="shared" si="26"/>
        <v>6.357142857142857E-2</v>
      </c>
      <c r="BR21" s="178">
        <f t="shared" si="26"/>
        <v>7.400000000000001E-2</v>
      </c>
      <c r="BS21" s="178">
        <f t="shared" si="26"/>
        <v>8.8600000000000012E-2</v>
      </c>
      <c r="BT21" s="178">
        <f t="shared" si="26"/>
        <v>9.4857142857142862E-2</v>
      </c>
      <c r="BU21" s="178">
        <f t="shared" si="26"/>
        <v>0.1105</v>
      </c>
      <c r="BV21" s="178">
        <f t="shared" si="26"/>
        <v>0.12614285714285711</v>
      </c>
      <c r="BW21" s="178">
        <f t="shared" si="26"/>
        <v>0.13239999999999999</v>
      </c>
      <c r="BX21" s="178">
        <f t="shared" si="26"/>
        <v>0.14699999999999999</v>
      </c>
      <c r="BY21" s="178">
        <f t="shared" si="26"/>
        <v>0.15742857142857142</v>
      </c>
      <c r="BZ21" s="178"/>
      <c r="CA21" s="8"/>
      <c r="CB21" s="146"/>
      <c r="CC21" s="178"/>
      <c r="CD21" s="178"/>
      <c r="CE21" s="178"/>
      <c r="CF21" s="178"/>
      <c r="CG21" s="178"/>
      <c r="CH21" s="178"/>
      <c r="CI21" s="285"/>
      <c r="CJ21" s="280"/>
      <c r="CK21" s="286"/>
      <c r="CL21" s="286"/>
      <c r="CM21" s="286"/>
      <c r="CN21" s="44"/>
      <c r="CO21" s="44"/>
    </row>
    <row r="22" spans="1:93">
      <c r="A22" s="607" t="s">
        <v>137</v>
      </c>
      <c r="B22" s="611">
        <f>T14</f>
        <v>0.75</v>
      </c>
      <c r="C22" s="122">
        <f ca="1">U366*1000</f>
        <v>142.2097859189264</v>
      </c>
      <c r="D22" s="122">
        <f ca="1">V366*1000</f>
        <v>87.036850337357876</v>
      </c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22"/>
      <c r="P22" s="22">
        <f t="shared" ref="P22:P33" ca="1" si="33">MAX(C22:O22)</f>
        <v>142.2097859189264</v>
      </c>
      <c r="Q22" s="616" t="s">
        <v>371</v>
      </c>
      <c r="R22" s="614">
        <f ca="1">INDEX(C18:M18,0,R21)</f>
        <v>0.6</v>
      </c>
      <c r="S22" s="8">
        <f t="shared" ref="S22:S28" ca="1" si="34">MATCH(P22,C22:O22,0)</f>
        <v>1</v>
      </c>
      <c r="T22" s="283">
        <f t="shared" si="21"/>
        <v>0.4</v>
      </c>
      <c r="U22" s="101">
        <f t="shared" ca="1" si="22"/>
        <v>7.1680000000000001</v>
      </c>
      <c r="V22" s="101">
        <f t="shared" ca="1" si="23"/>
        <v>8.92</v>
      </c>
      <c r="W22" s="101">
        <f t="shared" ca="1" si="31"/>
        <v>10.171428571428569</v>
      </c>
      <c r="X22" s="101">
        <f t="shared" ca="1" si="31"/>
        <v>11.84</v>
      </c>
      <c r="Y22" s="101">
        <f t="shared" ca="1" si="31"/>
        <v>14.176000000000002</v>
      </c>
      <c r="Z22" s="101">
        <f ca="1">BT23*$B$2</f>
        <v>15.177142857142856</v>
      </c>
      <c r="AA22" s="101">
        <f ca="1">BU23*$B$2</f>
        <v>17.68</v>
      </c>
      <c r="AB22" s="101">
        <f ca="1">BV23*$B$2</f>
        <v>20.182857142857141</v>
      </c>
      <c r="AC22" s="101">
        <f ca="1">BW23*$B$2</f>
        <v>21.184000000000005</v>
      </c>
      <c r="AD22" s="101"/>
      <c r="AE22" s="101"/>
      <c r="AF22" s="101"/>
      <c r="AG22" s="101"/>
      <c r="AI22" s="135"/>
      <c r="AJ22" s="243">
        <v>60</v>
      </c>
      <c r="AK22" s="41">
        <f ca="1">$E$2*BO25</f>
        <v>6.3078400000000014</v>
      </c>
      <c r="AL22" s="41">
        <f ca="1">$E$2*BP25</f>
        <v>7.8496000000000006</v>
      </c>
      <c r="AM22" s="41">
        <f ca="1">$E$2*BQ25</f>
        <v>8.9508571428571422</v>
      </c>
      <c r="AN22" s="41">
        <f ca="1">$E$2*BR25</f>
        <v>10.4192</v>
      </c>
      <c r="AO22" s="41">
        <f ca="1">$E$2*BS25</f>
        <v>12.474880000000002</v>
      </c>
      <c r="AP22" s="41"/>
      <c r="AQ22" s="41"/>
      <c r="AR22" s="41"/>
      <c r="AS22" s="41"/>
      <c r="AT22" s="41"/>
      <c r="AU22" s="41"/>
      <c r="AW22" s="91"/>
      <c r="AX22" s="104"/>
      <c r="AY22" s="91">
        <v>4</v>
      </c>
      <c r="AZ22" s="308">
        <v>0.4</v>
      </c>
      <c r="BA22" s="301">
        <v>3</v>
      </c>
      <c r="BB22" s="311">
        <v>0.375</v>
      </c>
      <c r="BC22" s="104"/>
      <c r="BD22" s="71"/>
      <c r="BE22" s="238"/>
      <c r="BF22" s="104"/>
      <c r="BG22" s="71"/>
      <c r="BH22" s="238"/>
      <c r="BI22" s="91"/>
      <c r="BJ22" s="104"/>
      <c r="BK22" s="71"/>
      <c r="BL22" s="238"/>
      <c r="BN22" s="283">
        <f t="shared" si="29"/>
        <v>0.33333333333333331</v>
      </c>
      <c r="BO22" s="178">
        <f t="shared" si="30"/>
        <v>4.48E-2</v>
      </c>
      <c r="BP22" s="178">
        <f t="shared" si="26"/>
        <v>5.5750000000000001E-2</v>
      </c>
      <c r="BQ22" s="178">
        <f t="shared" si="26"/>
        <v>6.357142857142857E-2</v>
      </c>
      <c r="BR22" s="178">
        <f t="shared" si="26"/>
        <v>7.400000000000001E-2</v>
      </c>
      <c r="BS22" s="178">
        <f t="shared" si="26"/>
        <v>8.8600000000000012E-2</v>
      </c>
      <c r="BT22" s="178">
        <f t="shared" si="26"/>
        <v>9.4857142857142848E-2</v>
      </c>
      <c r="BU22" s="178">
        <f t="shared" si="26"/>
        <v>0.1105</v>
      </c>
      <c r="BV22" s="178">
        <f t="shared" si="26"/>
        <v>0.12614285714285711</v>
      </c>
      <c r="BW22" s="178">
        <f t="shared" si="26"/>
        <v>0.13239999999999999</v>
      </c>
      <c r="BX22" s="178">
        <f t="shared" si="26"/>
        <v>0.14699999999999999</v>
      </c>
      <c r="BY22" s="178"/>
      <c r="BZ22" s="178"/>
      <c r="CA22" s="8"/>
      <c r="CB22" s="146"/>
      <c r="CC22" s="178"/>
      <c r="CD22" s="178"/>
      <c r="CE22" s="178"/>
      <c r="CF22" s="178"/>
      <c r="CG22" s="178"/>
      <c r="CH22" s="178"/>
      <c r="CI22" s="280"/>
      <c r="CJ22" s="280"/>
      <c r="CK22" s="287"/>
      <c r="CL22" s="280"/>
      <c r="CM22" s="280"/>
      <c r="CN22" s="44"/>
      <c r="CO22" s="44"/>
    </row>
    <row r="23" spans="1:93" ht="16.5" thickBot="1">
      <c r="B23" s="611">
        <f>T13</f>
        <v>0.7142857142857143</v>
      </c>
      <c r="C23" s="122">
        <f ca="1">U365*1000</f>
        <v>149.84964066134614</v>
      </c>
      <c r="D23" s="122">
        <f ca="1">V365*1000</f>
        <v>137.76071769910664</v>
      </c>
      <c r="E23" s="122">
        <f ca="1">W365*1000</f>
        <v>97.990160536537772</v>
      </c>
      <c r="F23" s="122"/>
      <c r="G23" s="122"/>
      <c r="H23" s="122"/>
      <c r="I23" s="122"/>
      <c r="J23" s="122"/>
      <c r="K23" s="122"/>
      <c r="L23" s="122"/>
      <c r="M23" s="122"/>
      <c r="N23" s="122"/>
      <c r="O23" s="22"/>
      <c r="P23" s="22">
        <f t="shared" ca="1" si="33"/>
        <v>149.84964066134614</v>
      </c>
      <c r="Q23" s="612" t="s">
        <v>372</v>
      </c>
      <c r="R23" s="615">
        <f ca="1">INDEX(B21:B33,R20,0)</f>
        <v>0.2</v>
      </c>
      <c r="S23" s="8">
        <f t="shared" ca="1" si="34"/>
        <v>1</v>
      </c>
      <c r="T23" s="283">
        <f t="shared" si="21"/>
        <v>0.42857142857142855</v>
      </c>
      <c r="U23" s="101">
        <f t="shared" ca="1" si="22"/>
        <v>7.168000000000001</v>
      </c>
      <c r="V23" s="101">
        <f t="shared" ca="1" si="23"/>
        <v>8.92</v>
      </c>
      <c r="W23" s="101">
        <f t="shared" ca="1" si="31"/>
        <v>10.171428571428571</v>
      </c>
      <c r="X23" s="101">
        <f t="shared" ca="1" si="31"/>
        <v>11.84</v>
      </c>
      <c r="Y23" s="101">
        <f t="shared" ca="1" si="31"/>
        <v>14.176000000000002</v>
      </c>
      <c r="Z23" s="101">
        <f ca="1">BT24*$B$2</f>
        <v>15.177142857142856</v>
      </c>
      <c r="AA23" s="101">
        <f ca="1">BU24*$B$2</f>
        <v>17.68</v>
      </c>
      <c r="AB23" s="101">
        <f ca="1">BV24*$B$2</f>
        <v>20.182857142857138</v>
      </c>
      <c r="AC23" s="101"/>
      <c r="AD23" s="101"/>
      <c r="AE23" s="101"/>
      <c r="AF23" s="101"/>
      <c r="AG23" s="101"/>
      <c r="AI23" s="135"/>
      <c r="AJ23" s="243">
        <v>70</v>
      </c>
      <c r="AK23" s="41">
        <f ca="1">$E$2*BO26</f>
        <v>6.3078400000000006</v>
      </c>
      <c r="AL23" s="41">
        <f ca="1">$E$2*BP26</f>
        <v>7.8496000000000006</v>
      </c>
      <c r="AM23" s="41">
        <f ca="1">$E$2*BQ26</f>
        <v>8.9508571428571422</v>
      </c>
      <c r="AN23" s="41">
        <f ca="1">$E$2*BR26</f>
        <v>10.4192</v>
      </c>
      <c r="AO23" s="41"/>
      <c r="AP23" s="41"/>
      <c r="AQ23" s="41"/>
      <c r="AR23" s="41"/>
      <c r="AS23" s="41"/>
      <c r="AT23" s="41"/>
      <c r="AU23" s="41"/>
      <c r="AW23" s="91"/>
      <c r="AX23" s="104"/>
      <c r="AY23" s="91">
        <v>3</v>
      </c>
      <c r="AZ23" s="313">
        <v>0.3</v>
      </c>
      <c r="BA23" s="291"/>
      <c r="BB23" s="291"/>
      <c r="BC23" s="71"/>
      <c r="BD23" s="238"/>
      <c r="BE23" s="91"/>
      <c r="BF23" s="104"/>
      <c r="BG23" s="71"/>
      <c r="BH23" s="238"/>
      <c r="BI23" s="91"/>
      <c r="BJ23" s="104"/>
      <c r="BK23" s="71"/>
      <c r="BL23" s="238"/>
      <c r="BN23" s="283">
        <f t="shared" si="29"/>
        <v>0.4</v>
      </c>
      <c r="BO23" s="178">
        <f t="shared" si="30"/>
        <v>4.48E-2</v>
      </c>
      <c r="BP23" s="178">
        <f t="shared" si="26"/>
        <v>5.5750000000000001E-2</v>
      </c>
      <c r="BQ23" s="178">
        <f t="shared" si="26"/>
        <v>6.3571428571428557E-2</v>
      </c>
      <c r="BR23" s="178">
        <f t="shared" si="26"/>
        <v>7.3999999999999996E-2</v>
      </c>
      <c r="BS23" s="178">
        <f t="shared" si="26"/>
        <v>8.8600000000000012E-2</v>
      </c>
      <c r="BT23" s="178">
        <f t="shared" si="26"/>
        <v>9.4857142857142848E-2</v>
      </c>
      <c r="BU23" s="178">
        <f t="shared" si="26"/>
        <v>0.1105</v>
      </c>
      <c r="BV23" s="178">
        <f t="shared" si="26"/>
        <v>0.12614285714285714</v>
      </c>
      <c r="BW23" s="178">
        <f t="shared" si="26"/>
        <v>0.13240000000000002</v>
      </c>
      <c r="BX23" s="178"/>
      <c r="BY23" s="178"/>
      <c r="BZ23" s="178"/>
      <c r="CA23" s="8"/>
      <c r="CB23" s="146"/>
      <c r="CC23" s="178"/>
      <c r="CD23" s="178"/>
      <c r="CE23" s="178"/>
      <c r="CF23" s="178"/>
      <c r="CG23" s="178"/>
      <c r="CH23" s="42"/>
      <c r="CI23" s="280"/>
      <c r="CJ23" s="280"/>
      <c r="CK23" s="286"/>
      <c r="CL23" s="280"/>
      <c r="CM23" s="280"/>
      <c r="CN23" s="44"/>
      <c r="CO23" s="44"/>
    </row>
    <row r="24" spans="1:93">
      <c r="B24" s="611">
        <f>T12</f>
        <v>0.66666666666666663</v>
      </c>
      <c r="C24" s="122">
        <f ca="1">U364*1000</f>
        <v>149.61470375539321</v>
      </c>
      <c r="D24" s="122">
        <f ca="1">V364*1000</f>
        <v>186.03584653988597</v>
      </c>
      <c r="E24" s="122">
        <f ca="1">W364*1000</f>
        <v>165.47512207105166</v>
      </c>
      <c r="F24" s="122">
        <f ca="1">X364*1000</f>
        <v>111.9130706086659</v>
      </c>
      <c r="G24" s="122"/>
      <c r="H24" s="122"/>
      <c r="I24" s="122"/>
      <c r="J24" s="122"/>
      <c r="K24" s="122"/>
      <c r="L24" s="122"/>
      <c r="M24" s="122"/>
      <c r="N24" s="122"/>
      <c r="O24" s="22"/>
      <c r="P24" s="22">
        <f t="shared" ca="1" si="33"/>
        <v>186.03584653988597</v>
      </c>
      <c r="S24" s="8">
        <f t="shared" ca="1" si="34"/>
        <v>2</v>
      </c>
      <c r="T24" s="283">
        <f t="shared" si="21"/>
        <v>0.5</v>
      </c>
      <c r="U24" s="101">
        <f t="shared" ca="1" si="22"/>
        <v>7.168000000000001</v>
      </c>
      <c r="V24" s="101">
        <f t="shared" ca="1" si="23"/>
        <v>8.92</v>
      </c>
      <c r="W24" s="101">
        <f ca="1">BQ25*$B$2</f>
        <v>10.171428571428569</v>
      </c>
      <c r="X24" s="101">
        <f ca="1">BR25*$B$2</f>
        <v>11.84</v>
      </c>
      <c r="Y24" s="101">
        <f ca="1">BS25*$B$2</f>
        <v>14.176000000000002</v>
      </c>
      <c r="Z24" s="101">
        <f ca="1">BT25*$B$2</f>
        <v>15.177142857142856</v>
      </c>
      <c r="AA24" s="101">
        <f ca="1">BU25*$B$2</f>
        <v>17.68</v>
      </c>
      <c r="AB24" s="101"/>
      <c r="AC24" s="101"/>
      <c r="AD24" s="101"/>
      <c r="AE24" s="101"/>
      <c r="AF24" s="101"/>
      <c r="AG24" s="101"/>
      <c r="AI24" s="135"/>
      <c r="AJ24" s="243">
        <v>80</v>
      </c>
      <c r="AK24" s="41">
        <f ca="1">$E$2*BO27</f>
        <v>6.3078400000000014</v>
      </c>
      <c r="AL24" s="41">
        <f ca="1">$E$2*BP27</f>
        <v>7.8496000000000006</v>
      </c>
      <c r="AM24" s="41">
        <f ca="1">$E$2*BQ27</f>
        <v>8.950857142857144</v>
      </c>
      <c r="AN24" s="41"/>
      <c r="AO24" s="41"/>
      <c r="AP24" s="41"/>
      <c r="AQ24" s="41"/>
      <c r="AR24" s="41"/>
      <c r="AS24" s="41"/>
      <c r="AT24" s="41"/>
      <c r="AU24" s="41"/>
      <c r="AW24" s="91"/>
      <c r="AX24" s="104"/>
      <c r="AY24" s="91">
        <v>2</v>
      </c>
      <c r="AZ24" s="301">
        <v>0.2</v>
      </c>
      <c r="BA24" s="91"/>
      <c r="BB24" s="104"/>
      <c r="BC24" s="71"/>
      <c r="BD24" s="238"/>
      <c r="BE24" s="91"/>
      <c r="BF24" s="104"/>
      <c r="BG24" s="71"/>
      <c r="BH24" s="238"/>
      <c r="BI24" s="91"/>
      <c r="BJ24" s="104"/>
      <c r="BK24" s="71"/>
      <c r="BL24" s="238"/>
      <c r="BN24" s="283">
        <f t="shared" si="29"/>
        <v>0.42857142857142855</v>
      </c>
      <c r="BO24" s="178">
        <f t="shared" si="30"/>
        <v>4.4800000000000006E-2</v>
      </c>
      <c r="BP24" s="178">
        <f t="shared" si="26"/>
        <v>5.5750000000000001E-2</v>
      </c>
      <c r="BQ24" s="178">
        <f t="shared" si="26"/>
        <v>6.357142857142857E-2</v>
      </c>
      <c r="BR24" s="178">
        <f t="shared" si="26"/>
        <v>7.3999999999999996E-2</v>
      </c>
      <c r="BS24" s="178">
        <f t="shared" si="26"/>
        <v>8.8600000000000012E-2</v>
      </c>
      <c r="BT24" s="178">
        <f t="shared" si="26"/>
        <v>9.4857142857142848E-2</v>
      </c>
      <c r="BU24" s="178">
        <f t="shared" si="26"/>
        <v>0.1105</v>
      </c>
      <c r="BV24" s="178">
        <f t="shared" si="26"/>
        <v>0.12614285714285711</v>
      </c>
      <c r="BW24" s="232" t="s">
        <v>52</v>
      </c>
      <c r="BX24" s="232" t="s">
        <v>131</v>
      </c>
      <c r="BY24" s="232" t="s">
        <v>124</v>
      </c>
      <c r="CA24" s="8"/>
      <c r="CB24" s="146"/>
      <c r="CC24" s="178"/>
      <c r="CD24" s="178"/>
      <c r="CE24" s="178"/>
      <c r="CF24" s="178"/>
      <c r="CG24" s="42"/>
      <c r="CH24" s="42"/>
      <c r="CI24" s="280"/>
      <c r="CJ24" s="280"/>
      <c r="CK24" s="287"/>
      <c r="CL24" s="280"/>
      <c r="CM24" s="280"/>
      <c r="CN24" s="44"/>
      <c r="CO24" s="44"/>
    </row>
    <row r="25" spans="1:93">
      <c r="B25" s="611">
        <f>T11</f>
        <v>0.6</v>
      </c>
      <c r="C25" s="122">
        <f ca="1">U363*1000</f>
        <v>149.31718054408509</v>
      </c>
      <c r="D25" s="122">
        <f ca="1">V363*1000</f>
        <v>185.46282524073004</v>
      </c>
      <c r="E25" s="122">
        <f ca="1">W363*1000</f>
        <v>211.33847867419104</v>
      </c>
      <c r="F25" s="122">
        <f ca="1">X363*1000</f>
        <v>205.99863086843283</v>
      </c>
      <c r="G25" s="122">
        <f ca="1">Y363*1000</f>
        <v>129.87850810112624</v>
      </c>
      <c r="H25" s="122"/>
      <c r="I25" s="122"/>
      <c r="J25" s="122"/>
      <c r="K25" s="122"/>
      <c r="L25" s="122"/>
      <c r="M25" s="122"/>
      <c r="N25" s="122"/>
      <c r="O25" s="22"/>
      <c r="P25" s="22">
        <f t="shared" ca="1" si="33"/>
        <v>211.33847867419104</v>
      </c>
      <c r="S25" s="8">
        <f t="shared" ca="1" si="34"/>
        <v>3</v>
      </c>
      <c r="T25" s="283">
        <f t="shared" si="21"/>
        <v>0.5714285714285714</v>
      </c>
      <c r="U25" s="101">
        <f t="shared" ca="1" si="22"/>
        <v>7.1680000000000001</v>
      </c>
      <c r="V25" s="101">
        <f t="shared" ca="1" si="23"/>
        <v>8.92</v>
      </c>
      <c r="W25" s="101">
        <f ca="1">BQ26*$B$2</f>
        <v>10.171428571428569</v>
      </c>
      <c r="X25" s="101">
        <f ca="1">BR26*$B$2</f>
        <v>11.84</v>
      </c>
      <c r="Y25" s="101">
        <f ca="1">BS26*$B$2</f>
        <v>14.176000000000002</v>
      </c>
      <c r="Z25" s="101">
        <f ca="1">BT26*$B$2</f>
        <v>15.177142857142856</v>
      </c>
      <c r="AA25" s="101"/>
      <c r="AB25" s="101"/>
      <c r="AC25" s="101"/>
      <c r="AD25" s="101"/>
      <c r="AE25" s="101"/>
      <c r="AF25" s="101"/>
      <c r="AG25" s="101"/>
      <c r="AI25" s="135"/>
      <c r="AJ25" s="243">
        <v>90</v>
      </c>
      <c r="AK25" s="41">
        <f ca="1">$E$2*BO28</f>
        <v>6.3078400000000014</v>
      </c>
      <c r="AL25" s="41">
        <f ca="1">$E$2*BP28</f>
        <v>7.8496000000000006</v>
      </c>
      <c r="AM25" s="41"/>
      <c r="AN25" s="41"/>
      <c r="AO25" s="41"/>
      <c r="AP25" s="41"/>
      <c r="AQ25" s="41"/>
      <c r="AR25" s="41"/>
      <c r="AS25" s="41"/>
      <c r="AT25" s="41"/>
      <c r="AU25" s="41"/>
      <c r="AW25" s="91"/>
      <c r="AX25" s="104"/>
      <c r="AY25" s="91"/>
      <c r="AZ25" s="238"/>
      <c r="BA25" s="91"/>
      <c r="BB25" s="104"/>
      <c r="BC25" s="71"/>
      <c r="BD25" s="238"/>
      <c r="BE25" s="91"/>
      <c r="BF25" s="104"/>
      <c r="BG25" s="71"/>
      <c r="BH25" s="238"/>
      <c r="BI25" s="91"/>
      <c r="BJ25" s="104"/>
      <c r="BK25" s="71"/>
      <c r="BL25" s="238"/>
      <c r="BN25" s="283">
        <f t="shared" si="29"/>
        <v>0.5</v>
      </c>
      <c r="BO25" s="178">
        <f t="shared" si="30"/>
        <v>4.4800000000000006E-2</v>
      </c>
      <c r="BP25" s="178">
        <f t="shared" si="26"/>
        <v>5.5750000000000001E-2</v>
      </c>
      <c r="BQ25" s="178">
        <f t="shared" si="26"/>
        <v>6.3571428571428557E-2</v>
      </c>
      <c r="BR25" s="178">
        <f t="shared" si="26"/>
        <v>7.3999999999999996E-2</v>
      </c>
      <c r="BS25" s="178">
        <f t="shared" si="26"/>
        <v>8.8600000000000012E-2</v>
      </c>
      <c r="BT25" s="178">
        <f t="shared" si="26"/>
        <v>9.4857142857142848E-2</v>
      </c>
      <c r="BU25" s="178">
        <f t="shared" si="26"/>
        <v>0.1105</v>
      </c>
      <c r="BV25" s="42"/>
      <c r="BW25" s="234">
        <v>0</v>
      </c>
      <c r="BX25" s="235">
        <v>3.1E-2</v>
      </c>
      <c r="BY25" s="235">
        <v>1E-3</v>
      </c>
      <c r="CA25" s="8"/>
      <c r="CB25" s="146"/>
      <c r="CC25" s="178"/>
      <c r="CD25" s="178"/>
      <c r="CE25" s="178"/>
      <c r="CF25" s="42"/>
      <c r="CG25" s="42"/>
      <c r="CH25" s="42"/>
      <c r="CI25" s="280"/>
      <c r="CJ25" s="280"/>
      <c r="CK25" s="280"/>
      <c r="CL25" s="280"/>
      <c r="CM25" s="280"/>
      <c r="CN25" s="44"/>
      <c r="CO25" s="44"/>
    </row>
    <row r="26" spans="1:93">
      <c r="B26" s="611">
        <f>T10</f>
        <v>0.5714285714285714</v>
      </c>
      <c r="C26" s="122">
        <f t="shared" ref="C26:H26" ca="1" si="35">U362*1000</f>
        <v>149.18622340058968</v>
      </c>
      <c r="D26" s="122">
        <f t="shared" ca="1" si="35"/>
        <v>185.23683041149323</v>
      </c>
      <c r="E26" s="122">
        <f t="shared" ca="1" si="35"/>
        <v>211.00525060255029</v>
      </c>
      <c r="F26" s="122">
        <f t="shared" ca="1" si="35"/>
        <v>245.53525637017597</v>
      </c>
      <c r="G26" s="122">
        <f t="shared" ca="1" si="35"/>
        <v>169.91238290728668</v>
      </c>
      <c r="H26" s="122">
        <f t="shared" ca="1" si="35"/>
        <v>136.94377087825544</v>
      </c>
      <c r="I26" s="122"/>
      <c r="J26" s="122"/>
      <c r="K26" s="122"/>
      <c r="L26" s="122"/>
      <c r="M26" s="122"/>
      <c r="N26" s="122"/>
      <c r="O26" s="22"/>
      <c r="P26" s="22">
        <f t="shared" ca="1" si="33"/>
        <v>245.53525637017597</v>
      </c>
      <c r="S26" s="8">
        <f t="shared" ca="1" si="34"/>
        <v>4</v>
      </c>
      <c r="T26" s="283">
        <f t="shared" si="21"/>
        <v>0.6</v>
      </c>
      <c r="U26" s="101">
        <f t="shared" ca="1" si="22"/>
        <v>7.168000000000001</v>
      </c>
      <c r="V26" s="101">
        <f t="shared" ca="1" si="23"/>
        <v>8.92</v>
      </c>
      <c r="W26" s="101">
        <f ca="1">BQ27*$B$2</f>
        <v>10.171428571428571</v>
      </c>
      <c r="X26" s="101">
        <f ca="1">BR27*$B$2</f>
        <v>11.840000000000002</v>
      </c>
      <c r="Y26" s="101">
        <f ca="1">BS27*$B$2</f>
        <v>14.176000000000002</v>
      </c>
      <c r="Z26" s="101"/>
      <c r="AA26" s="101"/>
      <c r="AB26" s="101"/>
      <c r="AC26" s="101"/>
      <c r="AD26" s="101"/>
      <c r="AE26" s="101"/>
      <c r="AF26" s="101"/>
      <c r="AG26" s="101"/>
      <c r="AI26" s="135"/>
      <c r="AJ26" s="243">
        <v>100</v>
      </c>
      <c r="AK26" s="41">
        <f ca="1">$E$2*BO29</f>
        <v>6.3078400000000014</v>
      </c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W26" s="91"/>
      <c r="AX26" s="104"/>
      <c r="AY26" s="91"/>
      <c r="AZ26" s="238"/>
      <c r="BA26" s="91"/>
      <c r="BB26" s="104"/>
      <c r="BC26" s="71"/>
      <c r="BD26" s="238"/>
      <c r="BE26" s="91"/>
      <c r="BF26" s="104"/>
      <c r="BG26" s="71"/>
      <c r="BH26" s="238"/>
      <c r="BI26" s="91"/>
      <c r="BJ26" s="104"/>
      <c r="BK26" s="71"/>
      <c r="BL26" s="238"/>
      <c r="BN26" s="283">
        <f t="shared" si="29"/>
        <v>0.5714285714285714</v>
      </c>
      <c r="BO26" s="178">
        <f t="shared" si="30"/>
        <v>4.48E-2</v>
      </c>
      <c r="BP26" s="178">
        <f t="shared" si="26"/>
        <v>5.5750000000000001E-2</v>
      </c>
      <c r="BQ26" s="178">
        <f t="shared" si="26"/>
        <v>6.3571428571428557E-2</v>
      </c>
      <c r="BR26" s="178">
        <f t="shared" si="26"/>
        <v>7.3999999999999996E-2</v>
      </c>
      <c r="BS26" s="178">
        <f t="shared" si="26"/>
        <v>8.8600000000000012E-2</v>
      </c>
      <c r="BT26" s="178">
        <f t="shared" si="26"/>
        <v>9.4857142857142848E-2</v>
      </c>
      <c r="BU26" s="42"/>
      <c r="BV26" s="42"/>
      <c r="BW26" s="232" t="s">
        <v>132</v>
      </c>
      <c r="BX26" s="235">
        <v>0.22600000000000001</v>
      </c>
      <c r="BY26" s="235">
        <v>0.22</v>
      </c>
      <c r="CA26" s="8"/>
      <c r="CB26" s="146"/>
      <c r="CC26" s="178"/>
      <c r="CD26" s="178"/>
      <c r="CE26" s="42"/>
      <c r="CF26" s="42"/>
      <c r="CG26" s="42"/>
      <c r="CH26" s="42"/>
      <c r="CI26" s="280"/>
      <c r="CJ26" s="280"/>
      <c r="CK26" s="280"/>
      <c r="CL26" s="280"/>
      <c r="CM26" s="280"/>
      <c r="CN26" s="44"/>
      <c r="CO26" s="44"/>
    </row>
    <row r="27" spans="1:93" ht="16.5" thickBot="1">
      <c r="A27" s="25"/>
      <c r="B27" s="611">
        <f>T9</f>
        <v>0.5</v>
      </c>
      <c r="C27" s="546">
        <f t="shared" ref="C27:I27" ca="1" si="36">U361*1000</f>
        <v>148.82368610152795</v>
      </c>
      <c r="D27" s="546">
        <f t="shared" ca="1" si="36"/>
        <v>184.64799417835215</v>
      </c>
      <c r="E27" s="546">
        <f t="shared" ca="1" si="36"/>
        <v>210.19008641410639</v>
      </c>
      <c r="F27" s="546">
        <f t="shared" ca="1" si="36"/>
        <v>244.26860399284323</v>
      </c>
      <c r="G27" s="546">
        <f t="shared" ca="1" si="36"/>
        <v>269.66363219971987</v>
      </c>
      <c r="H27" s="546">
        <f t="shared" ca="1" si="36"/>
        <v>236.39922138972105</v>
      </c>
      <c r="I27" s="546">
        <f t="shared" ca="1" si="36"/>
        <v>152.59936906846579</v>
      </c>
      <c r="J27" s="122"/>
      <c r="K27" s="122"/>
      <c r="L27" s="122"/>
      <c r="M27" s="122"/>
      <c r="N27" s="122"/>
      <c r="O27" s="22"/>
      <c r="P27" s="22">
        <f ca="1">MAX(C27:I27)</f>
        <v>269.66363219971987</v>
      </c>
      <c r="Q27" s="247" t="s">
        <v>12</v>
      </c>
      <c r="S27" s="8">
        <f t="shared" ca="1" si="34"/>
        <v>5</v>
      </c>
      <c r="T27" s="283">
        <f t="shared" si="21"/>
        <v>0.66666666666666663</v>
      </c>
      <c r="U27" s="101">
        <f t="shared" ca="1" si="22"/>
        <v>7.168000000000001</v>
      </c>
      <c r="V27" s="101">
        <f t="shared" ca="1" si="23"/>
        <v>8.92</v>
      </c>
      <c r="W27" s="101">
        <f ca="1">BQ28*$B$2</f>
        <v>10.171428571428569</v>
      </c>
      <c r="X27" s="101">
        <f ca="1">BR28*$B$2</f>
        <v>11.84</v>
      </c>
      <c r="Y27" s="101"/>
      <c r="Z27" s="101"/>
      <c r="AA27" s="101"/>
      <c r="AB27" s="101"/>
      <c r="AC27" s="101"/>
      <c r="AD27" s="101"/>
      <c r="AE27" s="101"/>
      <c r="AF27" s="101"/>
      <c r="AG27" s="101"/>
      <c r="AI27" s="135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W27" s="91"/>
      <c r="AX27" s="104"/>
      <c r="AY27" s="91"/>
      <c r="AZ27" s="238"/>
      <c r="BA27" s="91"/>
      <c r="BB27" s="104"/>
      <c r="BC27" s="71"/>
      <c r="BD27" s="238"/>
      <c r="BE27" s="91"/>
      <c r="BF27" s="104"/>
      <c r="BG27" s="71"/>
      <c r="BH27" s="238"/>
      <c r="BI27" s="91"/>
      <c r="BJ27" s="104"/>
      <c r="BK27" s="71"/>
      <c r="BL27" s="238"/>
      <c r="BN27" s="283">
        <f t="shared" si="29"/>
        <v>0.6</v>
      </c>
      <c r="BO27" s="178">
        <f t="shared" si="30"/>
        <v>4.4800000000000006E-2</v>
      </c>
      <c r="BP27" s="178">
        <f t="shared" si="26"/>
        <v>5.5750000000000001E-2</v>
      </c>
      <c r="BQ27" s="178">
        <f t="shared" si="26"/>
        <v>6.357142857142857E-2</v>
      </c>
      <c r="BR27" s="178">
        <f t="shared" si="26"/>
        <v>7.400000000000001E-2</v>
      </c>
      <c r="BS27" s="178">
        <f t="shared" si="26"/>
        <v>8.8600000000000012E-2</v>
      </c>
      <c r="BT27" s="42"/>
      <c r="BU27" s="42"/>
      <c r="BV27" s="42"/>
      <c r="BW27" s="234">
        <v>90</v>
      </c>
      <c r="BX27" s="235">
        <v>3.1E-2</v>
      </c>
      <c r="BY27" s="235">
        <v>1E-3</v>
      </c>
      <c r="CA27" s="8"/>
      <c r="CB27" s="146"/>
      <c r="CC27" s="178"/>
      <c r="CD27" s="42"/>
      <c r="CE27" s="42"/>
      <c r="CF27" s="42"/>
      <c r="CG27" s="42"/>
      <c r="CH27" s="42"/>
      <c r="CI27" s="280"/>
      <c r="CJ27" s="280"/>
      <c r="CK27" s="44"/>
      <c r="CL27" s="44"/>
      <c r="CM27" s="44"/>
      <c r="CN27" s="44"/>
      <c r="CO27" s="44"/>
    </row>
    <row r="28" spans="1:93">
      <c r="A28" s="25"/>
      <c r="B28" s="611">
        <f>T8</f>
        <v>0.42857142857142855</v>
      </c>
      <c r="C28" s="122">
        <f t="shared" ref="C28:J28" ca="1" si="37">U360*1000</f>
        <v>148.37535205536867</v>
      </c>
      <c r="D28" s="122">
        <f t="shared" ca="1" si="37"/>
        <v>183.95453728577758</v>
      </c>
      <c r="E28" s="122">
        <f t="shared" ca="1" si="37"/>
        <v>209.276651366425</v>
      </c>
      <c r="F28" s="122">
        <f t="shared" ca="1" si="37"/>
        <v>242.97789762051713</v>
      </c>
      <c r="G28" s="122">
        <f t="shared" ca="1" si="37"/>
        <v>290.20693552561841</v>
      </c>
      <c r="H28" s="122">
        <f t="shared" ca="1" si="37"/>
        <v>310.54305957276745</v>
      </c>
      <c r="I28" s="122">
        <f t="shared" ca="1" si="37"/>
        <v>250.35193680005918</v>
      </c>
      <c r="J28" s="122">
        <f t="shared" ca="1" si="37"/>
        <v>164.72728021955737</v>
      </c>
      <c r="K28" s="122"/>
      <c r="L28" s="122"/>
      <c r="M28" s="122"/>
      <c r="N28" s="122"/>
      <c r="O28" s="22"/>
      <c r="P28" s="22">
        <f t="shared" ca="1" si="33"/>
        <v>310.54305957276745</v>
      </c>
      <c r="S28" s="8">
        <f t="shared" ca="1" si="34"/>
        <v>6</v>
      </c>
      <c r="T28" s="283">
        <f t="shared" si="21"/>
        <v>0.7142857142857143</v>
      </c>
      <c r="U28" s="101">
        <f t="shared" ca="1" si="22"/>
        <v>7.168000000000001</v>
      </c>
      <c r="V28" s="101">
        <f t="shared" ca="1" si="23"/>
        <v>8.92</v>
      </c>
      <c r="W28" s="101">
        <f ca="1">BQ29*$B$2</f>
        <v>10.171428571428569</v>
      </c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I28" s="135"/>
      <c r="AJ28" s="41" t="s">
        <v>50</v>
      </c>
      <c r="AK28" s="41">
        <v>0</v>
      </c>
      <c r="AL28" s="41">
        <v>10</v>
      </c>
      <c r="AM28" s="41">
        <v>20</v>
      </c>
      <c r="AN28" s="41">
        <v>30</v>
      </c>
      <c r="AO28" s="41">
        <v>40</v>
      </c>
      <c r="AP28" s="41">
        <v>50</v>
      </c>
      <c r="AQ28" s="41">
        <v>60</v>
      </c>
      <c r="AR28" s="41">
        <v>70</v>
      </c>
      <c r="AS28" s="41">
        <v>80</v>
      </c>
      <c r="AT28" s="41">
        <v>90</v>
      </c>
      <c r="AU28" s="1">
        <v>100</v>
      </c>
      <c r="AV28" s="28" t="e">
        <f>INDEX(AK29:AU39,$R$31,$R$33)</f>
        <v>#VALUE!</v>
      </c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N28" s="283">
        <f t="shared" si="29"/>
        <v>0.66666666666666663</v>
      </c>
      <c r="BO28" s="178">
        <f t="shared" si="30"/>
        <v>4.4800000000000006E-2</v>
      </c>
      <c r="BP28" s="178">
        <f t="shared" si="26"/>
        <v>5.5750000000000001E-2</v>
      </c>
      <c r="BQ28" s="178">
        <f t="shared" si="26"/>
        <v>6.3571428571428557E-2</v>
      </c>
      <c r="BR28" s="178">
        <f t="shared" si="26"/>
        <v>7.3999999999999996E-2</v>
      </c>
      <c r="BS28" s="42"/>
      <c r="BT28" s="42"/>
      <c r="BU28" s="42"/>
      <c r="BV28" s="42"/>
      <c r="BW28" s="42"/>
      <c r="BX28" s="42"/>
      <c r="BY28" s="42"/>
      <c r="CA28" s="8"/>
      <c r="CB28" s="8"/>
      <c r="CC28" s="146"/>
      <c r="CD28" s="146"/>
      <c r="CE28" s="146"/>
      <c r="CF28" s="146"/>
      <c r="CG28" s="146"/>
      <c r="CH28" s="146"/>
      <c r="CI28" s="287"/>
      <c r="CJ28" s="287"/>
      <c r="CK28" s="287"/>
      <c r="CL28" s="287"/>
      <c r="CM28" s="287"/>
      <c r="CN28" s="44"/>
      <c r="CO28" s="44"/>
    </row>
    <row r="29" spans="1:93">
      <c r="A29" s="25"/>
      <c r="B29" s="611">
        <f>T7</f>
        <v>0.4</v>
      </c>
      <c r="C29" s="122">
        <f t="shared" ref="C29:K29" ca="1" si="38">U359*1000</f>
        <v>148.15977604137541</v>
      </c>
      <c r="D29" s="122">
        <f t="shared" ca="1" si="38"/>
        <v>183.62773033891173</v>
      </c>
      <c r="E29" s="122">
        <f t="shared" ca="1" si="38"/>
        <v>208.8543932064203</v>
      </c>
      <c r="F29" s="122">
        <f t="shared" ca="1" si="38"/>
        <v>242.40187164953332</v>
      </c>
      <c r="G29" s="122">
        <f t="shared" ca="1" si="38"/>
        <v>289.33879541689078</v>
      </c>
      <c r="H29" s="122">
        <f t="shared" ca="1" si="38"/>
        <v>309.50594479363423</v>
      </c>
      <c r="I29" s="122">
        <f t="shared" ca="1" si="38"/>
        <v>289.09922184602522</v>
      </c>
      <c r="J29" s="122">
        <f t="shared" ca="1" si="38"/>
        <v>203.00517815045339</v>
      </c>
      <c r="K29" s="122">
        <f t="shared" ca="1" si="38"/>
        <v>168.35657914924761</v>
      </c>
      <c r="L29" s="122"/>
      <c r="M29" s="122"/>
      <c r="N29" s="122"/>
      <c r="O29" s="22"/>
      <c r="P29" s="22">
        <f ca="1">MAX(C29:K29)</f>
        <v>309.50594479363423</v>
      </c>
      <c r="R29" s="91"/>
      <c r="S29" s="8">
        <f ca="1">MATCH(P29,C29:K29,0)</f>
        <v>6</v>
      </c>
      <c r="T29" s="283">
        <f t="shared" si="21"/>
        <v>0.75</v>
      </c>
      <c r="U29" s="101">
        <f t="shared" ca="1" si="22"/>
        <v>7.168000000000001</v>
      </c>
      <c r="V29" s="101">
        <f t="shared" ca="1" si="23"/>
        <v>8.92</v>
      </c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I29" s="19">
        <f ca="1">AL3+V33</f>
        <v>118.94944000000001</v>
      </c>
      <c r="AJ29" s="1">
        <v>0</v>
      </c>
      <c r="AK29" s="41">
        <f t="shared" ref="AK29:AU29" ca="1" si="39">$E$2*BO35</f>
        <v>80.593920000000026</v>
      </c>
      <c r="AL29" s="41">
        <f t="shared" ca="1" si="39"/>
        <v>75.954560000000001</v>
      </c>
      <c r="AM29" s="41">
        <f t="shared" ca="1" si="39"/>
        <v>72.640731428571428</v>
      </c>
      <c r="AN29" s="41">
        <f t="shared" ca="1" si="39"/>
        <v>68.22229333333334</v>
      </c>
      <c r="AO29" s="41">
        <f t="shared" ca="1" si="39"/>
        <v>62.036480000000005</v>
      </c>
      <c r="AP29" s="41">
        <f t="shared" ca="1" si="39"/>
        <v>59.38541714285715</v>
      </c>
      <c r="AQ29" s="41">
        <f t="shared" ca="1" si="39"/>
        <v>52.757760000000012</v>
      </c>
      <c r="AR29" s="41">
        <f t="shared" ca="1" si="39"/>
        <v>46.130102857142859</v>
      </c>
      <c r="AS29" s="41">
        <f t="shared" ca="1" si="39"/>
        <v>43.479040000000005</v>
      </c>
      <c r="AT29" s="41">
        <f t="shared" ca="1" si="39"/>
        <v>37.293226666666676</v>
      </c>
      <c r="AU29" s="41">
        <f t="shared" ca="1" si="39"/>
        <v>32.874788571428574</v>
      </c>
      <c r="AW29" s="25"/>
      <c r="AX29" s="34"/>
      <c r="AY29" s="34"/>
      <c r="AZ29" s="34"/>
      <c r="BA29" s="25"/>
      <c r="BB29" s="34"/>
      <c r="BC29" s="34"/>
      <c r="BD29" s="34"/>
      <c r="BE29" s="25"/>
      <c r="BF29" s="34"/>
      <c r="BG29" s="34"/>
      <c r="BH29" s="34"/>
      <c r="BI29" s="91"/>
      <c r="BJ29" s="91"/>
      <c r="BK29" s="91"/>
      <c r="BL29" s="91"/>
      <c r="BN29" s="283">
        <f t="shared" si="29"/>
        <v>0.7142857142857143</v>
      </c>
      <c r="BO29" s="178">
        <f t="shared" si="30"/>
        <v>4.4800000000000006E-2</v>
      </c>
      <c r="BP29" s="178">
        <f t="shared" si="26"/>
        <v>5.5750000000000001E-2</v>
      </c>
      <c r="BQ29" s="178">
        <f t="shared" si="26"/>
        <v>6.3571428571428557E-2</v>
      </c>
      <c r="BR29" s="42"/>
      <c r="BS29" s="42"/>
      <c r="BT29" s="42"/>
      <c r="BU29" s="42"/>
      <c r="BV29" s="42"/>
      <c r="BW29" s="42"/>
      <c r="BX29" s="42"/>
      <c r="BY29" s="42"/>
      <c r="CA29" s="8"/>
      <c r="CB29" s="146"/>
      <c r="CC29" s="178"/>
      <c r="CD29" s="178"/>
      <c r="CE29" s="178"/>
      <c r="CF29" s="178"/>
      <c r="CG29" s="178"/>
      <c r="CH29" s="178"/>
      <c r="CI29" s="285"/>
      <c r="CJ29" s="285"/>
      <c r="CK29" s="285"/>
      <c r="CL29" s="285"/>
      <c r="CM29" s="285"/>
      <c r="CN29" s="44"/>
      <c r="CO29" s="44"/>
    </row>
    <row r="30" spans="1:93">
      <c r="B30" s="611">
        <f>T6</f>
        <v>0.33333333333333331</v>
      </c>
      <c r="C30" s="122">
        <f ca="1">U358*1000</f>
        <v>147.53636181936318</v>
      </c>
      <c r="D30" s="122">
        <f t="shared" ref="D30:I30" ca="1" si="40">V358*1000</f>
        <v>182.69612943718951</v>
      </c>
      <c r="E30" s="122">
        <f t="shared" ca="1" si="40"/>
        <v>207.66587388521776</v>
      </c>
      <c r="F30" s="122">
        <f t="shared" ca="1" si="40"/>
        <v>240.81509445266286</v>
      </c>
      <c r="G30" s="122">
        <f t="shared" ca="1" si="40"/>
        <v>287.04985143246495</v>
      </c>
      <c r="H30" s="122">
        <f t="shared" ca="1" si="40"/>
        <v>306.84151329608056</v>
      </c>
      <c r="I30" s="122">
        <f t="shared" ca="1" si="40"/>
        <v>356.40253715799315</v>
      </c>
      <c r="J30" s="122">
        <f ca="1">AB358*1000</f>
        <v>291.01992230207878</v>
      </c>
      <c r="K30" s="122">
        <f ca="1">AC358*1000</f>
        <v>255.86101820027406</v>
      </c>
      <c r="L30" s="122">
        <f ca="1">AD358*1000</f>
        <v>173.42976958618516</v>
      </c>
      <c r="M30" s="22"/>
      <c r="N30" s="122"/>
      <c r="O30" s="22"/>
      <c r="P30" s="22">
        <f ca="1">MAX(C30:L30)</f>
        <v>356.40253715799315</v>
      </c>
      <c r="S30" s="8">
        <f ca="1">MATCH(P30,C30:L30,0)</f>
        <v>7</v>
      </c>
      <c r="T30" s="283">
        <f t="shared" si="21"/>
        <v>0.8</v>
      </c>
      <c r="U30" s="101">
        <f t="shared" ca="1" si="22"/>
        <v>7.168000000000001</v>
      </c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I30" s="19">
        <f ca="1">AL4+V34</f>
        <v>118.10560000000001</v>
      </c>
      <c r="AJ30" s="1">
        <v>10</v>
      </c>
      <c r="AK30" s="41">
        <f t="shared" ref="AK30:AT30" ca="1" si="41">$E$2*BO36</f>
        <v>74.405760000000015</v>
      </c>
      <c r="AL30" s="41">
        <f t="shared" ca="1" si="41"/>
        <v>69.766400000000004</v>
      </c>
      <c r="AM30" s="41">
        <f t="shared" ca="1" si="41"/>
        <v>66.452571428571432</v>
      </c>
      <c r="AN30" s="41">
        <f t="shared" ca="1" si="41"/>
        <v>62.034133333333351</v>
      </c>
      <c r="AO30" s="41">
        <f t="shared" ca="1" si="41"/>
        <v>55.848320000000008</v>
      </c>
      <c r="AP30" s="41">
        <f t="shared" ca="1" si="41"/>
        <v>53.19725714285714</v>
      </c>
      <c r="AQ30" s="41">
        <f t="shared" ca="1" si="41"/>
        <v>46.569600000000001</v>
      </c>
      <c r="AR30" s="41">
        <f t="shared" ca="1" si="41"/>
        <v>39.941942857142863</v>
      </c>
      <c r="AS30" s="41">
        <f t="shared" ca="1" si="41"/>
        <v>37.290880000000008</v>
      </c>
      <c r="AT30" s="41">
        <f t="shared" ca="1" si="41"/>
        <v>31.105066666666669</v>
      </c>
      <c r="AU30" s="41"/>
      <c r="AW30" s="250"/>
      <c r="AX30" s="104"/>
      <c r="AY30" s="94"/>
      <c r="AZ30" s="64"/>
      <c r="BA30" s="25"/>
      <c r="BB30" s="104"/>
      <c r="BC30" s="94"/>
      <c r="BD30" s="64"/>
      <c r="BE30" s="251"/>
      <c r="BF30" s="104"/>
      <c r="BG30" s="94"/>
      <c r="BH30" s="64"/>
      <c r="BI30" s="91"/>
      <c r="BJ30" s="91"/>
      <c r="BK30" s="91"/>
      <c r="BL30" s="91"/>
      <c r="BN30" s="283">
        <f t="shared" si="29"/>
        <v>0.75</v>
      </c>
      <c r="BO30" s="178">
        <f t="shared" si="30"/>
        <v>4.4800000000000006E-2</v>
      </c>
      <c r="BP30" s="178">
        <f t="shared" si="26"/>
        <v>5.5750000000000001E-2</v>
      </c>
      <c r="BQ30" s="42"/>
      <c r="BR30" s="42"/>
      <c r="BS30" s="42"/>
      <c r="BT30" s="42"/>
      <c r="BU30" s="42"/>
      <c r="BV30" s="42"/>
      <c r="CA30" s="8"/>
      <c r="CB30" s="146"/>
      <c r="CC30" s="178"/>
      <c r="CD30" s="178"/>
      <c r="CE30" s="178"/>
      <c r="CF30" s="178"/>
      <c r="CG30" s="178"/>
      <c r="CH30" s="178"/>
      <c r="CI30" s="285"/>
      <c r="CJ30" s="285"/>
      <c r="CK30" s="285"/>
      <c r="CL30" s="285"/>
      <c r="CM30" s="280"/>
      <c r="CN30" s="44"/>
      <c r="CO30" s="44"/>
    </row>
    <row r="31" spans="1:93">
      <c r="A31" s="25"/>
      <c r="B31" s="611">
        <f>T5</f>
        <v>0.2857142857142857</v>
      </c>
      <c r="C31" s="122">
        <f t="shared" ref="C31:M31" ca="1" si="42">U357*1000</f>
        <v>146.94064022538095</v>
      </c>
      <c r="D31" s="122">
        <f t="shared" ref="D31:I31" ca="1" si="43">V357*1000</f>
        <v>181.81852333863557</v>
      </c>
      <c r="E31" s="122">
        <f t="shared" ca="1" si="43"/>
        <v>206.55925075244949</v>
      </c>
      <c r="F31" s="122">
        <f t="shared" ca="1" si="43"/>
        <v>239.36474867020445</v>
      </c>
      <c r="G31" s="122">
        <f t="shared" ca="1" si="43"/>
        <v>285.02907039247799</v>
      </c>
      <c r="H31" s="122">
        <f t="shared" ca="1" si="43"/>
        <v>304.53475723589946</v>
      </c>
      <c r="I31" s="122">
        <f t="shared" ca="1" si="43"/>
        <v>353.21767618591696</v>
      </c>
      <c r="J31" s="122">
        <f t="shared" ca="1" si="42"/>
        <v>352.35877343194727</v>
      </c>
      <c r="K31" s="122">
        <f t="shared" ca="1" si="42"/>
        <v>316.76094002454727</v>
      </c>
      <c r="L31" s="122">
        <f t="shared" ca="1" si="42"/>
        <v>233.33684444583665</v>
      </c>
      <c r="M31" s="122">
        <f t="shared" ca="1" si="42"/>
        <v>173.48073793503315</v>
      </c>
      <c r="N31" s="122"/>
      <c r="O31" s="22"/>
      <c r="P31" s="22">
        <f t="shared" ca="1" si="33"/>
        <v>353.21767618591696</v>
      </c>
      <c r="Q31" s="248"/>
      <c r="R31" s="99"/>
      <c r="S31" s="8">
        <f ca="1">MATCH(P31,C31:M31,0)</f>
        <v>7</v>
      </c>
      <c r="T31" s="16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I31" s="19">
        <f ca="1">AL5+V35</f>
        <v>117.50285714285715</v>
      </c>
      <c r="AJ31" s="1">
        <v>20</v>
      </c>
      <c r="AK31" s="41">
        <f t="shared" ref="AK31:AS31" ca="1" si="44">$E$2*BO37</f>
        <v>69.985645714285724</v>
      </c>
      <c r="AL31" s="41">
        <f t="shared" ca="1" si="44"/>
        <v>65.346285714285727</v>
      </c>
      <c r="AM31" s="41">
        <f t="shared" ca="1" si="44"/>
        <v>62.032457142857155</v>
      </c>
      <c r="AN31" s="41">
        <f t="shared" ca="1" si="44"/>
        <v>57.614019047619067</v>
      </c>
      <c r="AO31" s="41">
        <f t="shared" ca="1" si="44"/>
        <v>51.428205714285724</v>
      </c>
      <c r="AP31" s="41">
        <f t="shared" ca="1" si="44"/>
        <v>48.777142857142863</v>
      </c>
      <c r="AQ31" s="41">
        <f t="shared" ca="1" si="44"/>
        <v>42.149485714285717</v>
      </c>
      <c r="AR31" s="41">
        <f t="shared" ca="1" si="44"/>
        <v>35.521828571428578</v>
      </c>
      <c r="AS31" s="41">
        <f t="shared" ca="1" si="44"/>
        <v>32.870765714285717</v>
      </c>
      <c r="AT31" s="41"/>
      <c r="AU31" s="41"/>
      <c r="AW31" s="25"/>
      <c r="AX31" s="34"/>
      <c r="AY31" s="34"/>
      <c r="AZ31" s="34"/>
      <c r="BA31" s="25"/>
      <c r="BB31" s="25"/>
      <c r="BC31" s="34"/>
      <c r="BD31" s="34"/>
      <c r="BE31" s="34"/>
      <c r="BF31" s="25"/>
      <c r="BG31" s="25"/>
      <c r="BH31" s="34"/>
      <c r="BI31" s="34"/>
      <c r="BJ31" s="34"/>
      <c r="BK31" s="25"/>
      <c r="BL31" s="91"/>
      <c r="BN31" s="283">
        <f t="shared" si="29"/>
        <v>0.8</v>
      </c>
      <c r="BO31" s="178">
        <f t="shared" si="30"/>
        <v>4.4800000000000006E-2</v>
      </c>
      <c r="CA31" s="8"/>
      <c r="CB31" s="146"/>
      <c r="CC31" s="178"/>
      <c r="CD31" s="178"/>
      <c r="CE31" s="178"/>
      <c r="CF31" s="178"/>
      <c r="CG31" s="178"/>
      <c r="CH31" s="178"/>
      <c r="CI31" s="285"/>
      <c r="CJ31" s="285"/>
      <c r="CK31" s="285"/>
      <c r="CL31" s="280"/>
      <c r="CM31" s="280"/>
      <c r="CN31" s="44"/>
      <c r="CO31" s="44"/>
    </row>
    <row r="32" spans="1:93">
      <c r="B32" s="611">
        <f>T4</f>
        <v>0.25</v>
      </c>
      <c r="C32" s="122">
        <f t="shared" ref="C32:L32" ca="1" si="45">U356*1000</f>
        <v>146.36828699636678</v>
      </c>
      <c r="D32" s="122">
        <f t="shared" ca="1" si="45"/>
        <v>180.98400142475984</v>
      </c>
      <c r="E32" s="122">
        <f t="shared" ca="1" si="45"/>
        <v>205.5151141100956</v>
      </c>
      <c r="F32" s="122">
        <f t="shared" ca="1" si="45"/>
        <v>238.01168324774414</v>
      </c>
      <c r="G32" s="122">
        <f t="shared" ca="1" si="45"/>
        <v>283.17900533937012</v>
      </c>
      <c r="H32" s="122">
        <f t="shared" ca="1" si="45"/>
        <v>302.44328706089698</v>
      </c>
      <c r="I32" s="122">
        <f t="shared" ca="1" si="45"/>
        <v>350.41819377715376</v>
      </c>
      <c r="J32" s="122">
        <f t="shared" ca="1" si="45"/>
        <v>397.17061589849351</v>
      </c>
      <c r="K32" s="122">
        <f t="shared" ca="1" si="45"/>
        <v>361.19447401390579</v>
      </c>
      <c r="L32" s="122">
        <f t="shared" ca="1" si="45"/>
        <v>276.92629026617948</v>
      </c>
      <c r="M32" s="122">
        <f ca="1">AE356*1000</f>
        <v>216.50167691501301</v>
      </c>
      <c r="N32" s="122">
        <f ca="1">AF356*1000</f>
        <v>171.07743616624529</v>
      </c>
      <c r="O32" s="122"/>
      <c r="P32" s="22">
        <f t="shared" ca="1" si="33"/>
        <v>397.17061589849351</v>
      </c>
      <c r="Q32" s="249" t="s">
        <v>13</v>
      </c>
      <c r="R32" s="99"/>
      <c r="S32" s="8">
        <f ca="1">MATCH(P32,C32:N32,0)</f>
        <v>8</v>
      </c>
      <c r="T32" s="163" t="s">
        <v>138</v>
      </c>
      <c r="U32" s="283">
        <f>U2</f>
        <v>0.2</v>
      </c>
      <c r="V32" s="283">
        <f t="shared" ref="V32:AG32" si="46">V2</f>
        <v>0.25</v>
      </c>
      <c r="W32" s="283">
        <f t="shared" si="46"/>
        <v>0.2857142857142857</v>
      </c>
      <c r="X32" s="283">
        <f t="shared" si="46"/>
        <v>0.33333333333333331</v>
      </c>
      <c r="Y32" s="283">
        <f t="shared" si="46"/>
        <v>0.4</v>
      </c>
      <c r="Z32" s="283">
        <f t="shared" si="46"/>
        <v>0.42857142857142855</v>
      </c>
      <c r="AA32" s="283">
        <f t="shared" si="46"/>
        <v>0.5</v>
      </c>
      <c r="AB32" s="283">
        <f t="shared" si="46"/>
        <v>0.5714285714285714</v>
      </c>
      <c r="AC32" s="283">
        <f t="shared" si="46"/>
        <v>0.6</v>
      </c>
      <c r="AD32" s="283">
        <f t="shared" si="46"/>
        <v>0.66666666666666663</v>
      </c>
      <c r="AE32" s="283">
        <f t="shared" si="46"/>
        <v>0.7142857142857143</v>
      </c>
      <c r="AF32" s="283">
        <f t="shared" si="46"/>
        <v>0.75</v>
      </c>
      <c r="AG32" s="283">
        <f t="shared" si="46"/>
        <v>0.8</v>
      </c>
      <c r="AI32" s="19">
        <f t="shared" ref="AI32:AI38" ca="1" si="47">AL6+V37</f>
        <v>115.57408000000001</v>
      </c>
      <c r="AJ32" s="1">
        <v>30</v>
      </c>
      <c r="AK32" s="41">
        <f t="shared" ref="AK32:AR32" ca="1" si="48">$E$2*BO39</f>
        <v>55.841280000000012</v>
      </c>
      <c r="AL32" s="41">
        <f t="shared" ca="1" si="48"/>
        <v>51.201920000000001</v>
      </c>
      <c r="AM32" s="41">
        <f t="shared" ca="1" si="48"/>
        <v>47.888091428571428</v>
      </c>
      <c r="AN32" s="41">
        <f t="shared" ca="1" si="48"/>
        <v>43.469653333333341</v>
      </c>
      <c r="AO32" s="41">
        <f t="shared" ca="1" si="48"/>
        <v>37.283839999999998</v>
      </c>
      <c r="AP32" s="41">
        <f t="shared" ca="1" si="48"/>
        <v>34.632777142857137</v>
      </c>
      <c r="AQ32" s="41">
        <f t="shared" ca="1" si="48"/>
        <v>28.005119999999998</v>
      </c>
      <c r="AR32" s="41">
        <f t="shared" ca="1" si="48"/>
        <v>21.377462857142863</v>
      </c>
      <c r="AS32" s="41"/>
      <c r="AT32" s="41"/>
      <c r="AU32" s="41"/>
      <c r="AV32" s="1">
        <v>1</v>
      </c>
      <c r="AW32" s="250"/>
      <c r="AX32" s="104"/>
      <c r="AY32" s="94"/>
      <c r="AZ32" s="64"/>
      <c r="BA32" s="252"/>
      <c r="BB32" s="253"/>
      <c r="BC32" s="64"/>
      <c r="BD32" s="64"/>
      <c r="BE32" s="64"/>
      <c r="BF32" s="252"/>
      <c r="BG32" s="254"/>
      <c r="BH32" s="64"/>
      <c r="BI32" s="79"/>
      <c r="BJ32" s="79"/>
      <c r="BK32" s="252"/>
      <c r="BL32" s="91"/>
      <c r="CA32" s="8"/>
      <c r="CB32" s="146"/>
      <c r="CC32" s="178"/>
      <c r="CD32" s="178"/>
      <c r="CE32" s="178"/>
      <c r="CF32" s="178"/>
      <c r="CG32" s="178"/>
      <c r="CH32" s="178"/>
      <c r="CI32" s="285"/>
      <c r="CJ32" s="285"/>
      <c r="CK32" s="280"/>
      <c r="CL32" s="280"/>
      <c r="CM32" s="280"/>
      <c r="CN32" s="44"/>
      <c r="CO32" s="44"/>
    </row>
    <row r="33" spans="1:93">
      <c r="A33" s="125"/>
      <c r="B33" s="611">
        <f>T3</f>
        <v>0.2</v>
      </c>
      <c r="C33" s="122">
        <f t="shared" ref="C33:L33" ca="1" si="49">U355*1000</f>
        <v>145.28558883672093</v>
      </c>
      <c r="D33" s="122">
        <f t="shared" ca="1" si="49"/>
        <v>179.42501312579594</v>
      </c>
      <c r="E33" s="122">
        <f t="shared" ca="1" si="49"/>
        <v>203.58175418075871</v>
      </c>
      <c r="F33" s="122">
        <f t="shared" ca="1" si="49"/>
        <v>235.53615692215701</v>
      </c>
      <c r="G33" s="122">
        <f t="shared" ca="1" si="49"/>
        <v>279.85424328790151</v>
      </c>
      <c r="H33" s="122">
        <f t="shared" ca="1" si="49"/>
        <v>298.71621071485981</v>
      </c>
      <c r="I33" s="122">
        <f t="shared" ca="1" si="49"/>
        <v>345.54970953108585</v>
      </c>
      <c r="J33" s="122">
        <f t="shared" ca="1" si="49"/>
        <v>391.86473972070695</v>
      </c>
      <c r="K33" s="122">
        <f t="shared" ca="1" si="49"/>
        <v>410.18210379903326</v>
      </c>
      <c r="L33" s="122">
        <f t="shared" ca="1" si="49"/>
        <v>335.25318441851556</v>
      </c>
      <c r="M33" s="122">
        <f ca="1">AE355*1000</f>
        <v>273.94832984911818</v>
      </c>
      <c r="N33" s="122">
        <f ca="1">AF355*1000</f>
        <v>227.90295199634522</v>
      </c>
      <c r="O33" s="122">
        <f ca="1">AG355*1000</f>
        <v>163.36414786926125</v>
      </c>
      <c r="P33" s="22">
        <f t="shared" ca="1" si="33"/>
        <v>410.18210379903326</v>
      </c>
      <c r="Q33" s="99"/>
      <c r="R33" s="99"/>
      <c r="S33" s="8">
        <f ca="1">MATCH(P33,C33:O33,0)</f>
        <v>9</v>
      </c>
      <c r="T33" s="283">
        <f>T3</f>
        <v>0.2</v>
      </c>
      <c r="U33" s="41">
        <f ca="1">BO35*$B$2</f>
        <v>91.584000000000017</v>
      </c>
      <c r="V33" s="41">
        <f t="shared" ref="V33:AG44" ca="1" si="50">BP35*$B$2</f>
        <v>86.311999999999998</v>
      </c>
      <c r="W33" s="41">
        <f t="shared" ca="1" si="50"/>
        <v>82.546285714285702</v>
      </c>
      <c r="X33" s="41">
        <f t="shared" ca="1" si="50"/>
        <v>77.525333333333336</v>
      </c>
      <c r="Y33" s="41">
        <f t="shared" ca="1" si="50"/>
        <v>70.495999999999995</v>
      </c>
      <c r="Z33" s="41">
        <f t="shared" ca="1" si="50"/>
        <v>67.483428571428576</v>
      </c>
      <c r="AA33" s="41">
        <f t="shared" ca="1" si="50"/>
        <v>59.952000000000005</v>
      </c>
      <c r="AB33" s="41">
        <f t="shared" ca="1" si="50"/>
        <v>52.420571428571428</v>
      </c>
      <c r="AC33" s="41">
        <f t="shared" ca="1" si="50"/>
        <v>49.408000000000001</v>
      </c>
      <c r="AD33" s="41">
        <f t="shared" ca="1" si="50"/>
        <v>42.378666666666675</v>
      </c>
      <c r="AE33" s="41">
        <f t="shared" ca="1" si="50"/>
        <v>37.35771428571428</v>
      </c>
      <c r="AF33" s="41">
        <f t="shared" ca="1" si="50"/>
        <v>33.591999999999999</v>
      </c>
      <c r="AG33" s="41">
        <f t="shared" ca="1" si="50"/>
        <v>28.319999999999993</v>
      </c>
      <c r="AI33" s="19">
        <f t="shared" ca="1" si="47"/>
        <v>115.09188571428572</v>
      </c>
      <c r="AJ33" s="1">
        <v>40</v>
      </c>
      <c r="AK33" s="41">
        <f t="shared" ref="AK33:AQ33" ca="1" si="51">$E$2*BO40</f>
        <v>52.30518857142858</v>
      </c>
      <c r="AL33" s="41">
        <f t="shared" ca="1" si="51"/>
        <v>47.665828571428577</v>
      </c>
      <c r="AM33" s="41">
        <f t="shared" ca="1" si="51"/>
        <v>44.352000000000004</v>
      </c>
      <c r="AN33" s="41">
        <f t="shared" ca="1" si="51"/>
        <v>39.933561904761923</v>
      </c>
      <c r="AO33" s="41">
        <f t="shared" ca="1" si="51"/>
        <v>33.747748571428573</v>
      </c>
      <c r="AP33" s="41">
        <f t="shared" ca="1" si="51"/>
        <v>31.096685714285712</v>
      </c>
      <c r="AQ33" s="41">
        <f t="shared" ca="1" si="51"/>
        <v>24.469028571428577</v>
      </c>
      <c r="AR33" s="41"/>
      <c r="AS33" s="41"/>
      <c r="AT33" s="41"/>
      <c r="AU33" s="41"/>
      <c r="AV33" s="1">
        <v>2</v>
      </c>
      <c r="AW33" s="253"/>
      <c r="AX33" s="64"/>
      <c r="AY33" s="64"/>
      <c r="AZ33" s="64"/>
      <c r="BA33" s="252"/>
      <c r="BB33" s="253"/>
      <c r="BC33" s="64"/>
      <c r="BD33" s="64"/>
      <c r="BE33" s="64"/>
      <c r="BF33" s="252"/>
      <c r="BG33" s="254"/>
      <c r="BH33" s="64"/>
      <c r="BI33" s="80"/>
      <c r="BJ33" s="80"/>
      <c r="BK33" s="252"/>
      <c r="BL33" s="91"/>
      <c r="CA33" s="8"/>
      <c r="CB33" s="146"/>
      <c r="CC33" s="178"/>
      <c r="CD33" s="178"/>
      <c r="CE33" s="178"/>
      <c r="CF33" s="178"/>
      <c r="CG33" s="178"/>
      <c r="CH33" s="178"/>
      <c r="CI33" s="285"/>
      <c r="CJ33" s="285"/>
      <c r="CK33" s="280"/>
      <c r="CL33" s="280"/>
      <c r="CM33" s="280"/>
      <c r="CN33" s="44"/>
      <c r="CO33" s="44"/>
    </row>
    <row r="34" spans="1:93">
      <c r="A34" s="607" t="s">
        <v>369</v>
      </c>
      <c r="C34" s="611">
        <f t="shared" ref="C34:O34" si="52">U2</f>
        <v>0.2</v>
      </c>
      <c r="D34" s="611">
        <f t="shared" si="52"/>
        <v>0.25</v>
      </c>
      <c r="E34" s="611">
        <f t="shared" si="52"/>
        <v>0.2857142857142857</v>
      </c>
      <c r="F34" s="611">
        <f t="shared" si="52"/>
        <v>0.33333333333333331</v>
      </c>
      <c r="G34" s="611">
        <f t="shared" si="52"/>
        <v>0.4</v>
      </c>
      <c r="H34" s="611">
        <f t="shared" si="52"/>
        <v>0.42857142857142855</v>
      </c>
      <c r="I34" s="611">
        <f t="shared" si="52"/>
        <v>0.5</v>
      </c>
      <c r="J34" s="611">
        <f t="shared" si="52"/>
        <v>0.5714285714285714</v>
      </c>
      <c r="K34" s="611">
        <f t="shared" si="52"/>
        <v>0.6</v>
      </c>
      <c r="L34" s="611">
        <f t="shared" si="52"/>
        <v>0.66666666666666663</v>
      </c>
      <c r="M34" s="611">
        <f t="shared" si="52"/>
        <v>0.7142857142857143</v>
      </c>
      <c r="N34" s="611">
        <f t="shared" si="52"/>
        <v>0.75</v>
      </c>
      <c r="O34" s="611">
        <f t="shared" si="52"/>
        <v>0.8</v>
      </c>
      <c r="P34" s="321">
        <f ca="1">MAX(P21:P33)</f>
        <v>410.18210379903326</v>
      </c>
      <c r="Q34" s="197" t="s">
        <v>358</v>
      </c>
      <c r="R34" s="99"/>
      <c r="S34" s="99"/>
      <c r="T34" s="283">
        <f t="shared" ref="T34:T45" si="53">T4</f>
        <v>0.25</v>
      </c>
      <c r="U34" s="41">
        <f t="shared" ref="U34:U45" ca="1" si="54">BO36*$B$2</f>
        <v>84.552000000000021</v>
      </c>
      <c r="V34" s="41">
        <f t="shared" ca="1" si="50"/>
        <v>79.28</v>
      </c>
      <c r="W34" s="41">
        <f t="shared" ca="1" si="50"/>
        <v>75.51428571428572</v>
      </c>
      <c r="X34" s="41">
        <f t="shared" ca="1" si="50"/>
        <v>70.493333333333354</v>
      </c>
      <c r="Y34" s="41">
        <f t="shared" ca="1" si="50"/>
        <v>63.463999999999999</v>
      </c>
      <c r="Z34" s="41">
        <f t="shared" ca="1" si="50"/>
        <v>60.451428571428565</v>
      </c>
      <c r="AA34" s="41">
        <f t="shared" ca="1" si="50"/>
        <v>52.92</v>
      </c>
      <c r="AB34" s="41">
        <f t="shared" ca="1" si="50"/>
        <v>45.388571428571431</v>
      </c>
      <c r="AC34" s="41">
        <f t="shared" ca="1" si="50"/>
        <v>42.376000000000005</v>
      </c>
      <c r="AD34" s="41">
        <f t="shared" ca="1" si="50"/>
        <v>35.346666666666671</v>
      </c>
      <c r="AE34" s="41">
        <f t="shared" ca="1" si="50"/>
        <v>30.325714285714284</v>
      </c>
      <c r="AF34" s="41">
        <f t="shared" ca="1" si="50"/>
        <v>26.560000000000002</v>
      </c>
      <c r="AG34" s="41"/>
      <c r="AI34" s="19">
        <f t="shared" ca="1" si="47"/>
        <v>113.88640000000001</v>
      </c>
      <c r="AJ34" s="1">
        <v>50</v>
      </c>
      <c r="AK34" s="41">
        <f t="shared" ref="AK34:AP34" ca="1" si="55">$E$2*BO41</f>
        <v>43.464960000000012</v>
      </c>
      <c r="AL34" s="41">
        <f t="shared" ca="1" si="55"/>
        <v>38.825600000000001</v>
      </c>
      <c r="AM34" s="41">
        <f t="shared" ca="1" si="55"/>
        <v>35.511771428571436</v>
      </c>
      <c r="AN34" s="41">
        <f t="shared" ca="1" si="55"/>
        <v>31.093333333333344</v>
      </c>
      <c r="AO34" s="41">
        <f t="shared" ca="1" si="55"/>
        <v>24.907520000000002</v>
      </c>
      <c r="AP34" s="41">
        <f t="shared" ca="1" si="55"/>
        <v>22.25645714285714</v>
      </c>
      <c r="AQ34" s="41"/>
      <c r="AR34" s="41"/>
      <c r="AS34" s="41"/>
      <c r="AT34" s="41"/>
      <c r="AU34" s="41"/>
      <c r="AV34" s="1">
        <v>3</v>
      </c>
      <c r="AW34" s="253"/>
      <c r="AX34" s="64"/>
      <c r="AY34" s="71"/>
      <c r="AZ34" s="71"/>
      <c r="BA34" s="252"/>
      <c r="BB34" s="253"/>
      <c r="BC34" s="64"/>
      <c r="BD34" s="71"/>
      <c r="BE34" s="71"/>
      <c r="BF34" s="252"/>
      <c r="BG34" s="254"/>
      <c r="BH34" s="64"/>
      <c r="BI34" s="71"/>
      <c r="BJ34" s="64"/>
      <c r="BK34" s="252"/>
      <c r="BL34" s="91"/>
      <c r="BN34" s="1" t="s">
        <v>50</v>
      </c>
      <c r="BO34" s="283">
        <f>BO18</f>
        <v>0.2</v>
      </c>
      <c r="BP34" s="283">
        <f t="shared" ref="BP34:CA34" si="56">BP18</f>
        <v>0.25</v>
      </c>
      <c r="BQ34" s="283">
        <f t="shared" si="56"/>
        <v>0.2857142857142857</v>
      </c>
      <c r="BR34" s="283">
        <f t="shared" si="56"/>
        <v>0.33333333333333331</v>
      </c>
      <c r="BS34" s="283">
        <f t="shared" si="56"/>
        <v>0.4</v>
      </c>
      <c r="BT34" s="283">
        <f t="shared" si="56"/>
        <v>0.42857142857142855</v>
      </c>
      <c r="BU34" s="283">
        <f t="shared" si="56"/>
        <v>0.5</v>
      </c>
      <c r="BV34" s="283">
        <f t="shared" si="56"/>
        <v>0.5714285714285714</v>
      </c>
      <c r="BW34" s="283">
        <f t="shared" si="56"/>
        <v>0.6</v>
      </c>
      <c r="BX34" s="283">
        <f t="shared" si="56"/>
        <v>0.66666666666666663</v>
      </c>
      <c r="BY34" s="283">
        <f t="shared" si="56"/>
        <v>0.7142857142857143</v>
      </c>
      <c r="BZ34" s="283">
        <f t="shared" si="56"/>
        <v>0.75</v>
      </c>
      <c r="CA34" s="283">
        <f t="shared" si="56"/>
        <v>0.8</v>
      </c>
      <c r="CB34" s="146"/>
      <c r="CC34" s="178"/>
      <c r="CD34" s="178"/>
      <c r="CE34" s="178"/>
      <c r="CF34" s="178"/>
      <c r="CG34" s="178"/>
      <c r="CH34" s="178"/>
      <c r="CI34" s="285"/>
      <c r="CJ34" s="280"/>
      <c r="CK34" s="286"/>
      <c r="CL34" s="286"/>
      <c r="CM34" s="286"/>
      <c r="CN34" s="44"/>
      <c r="CO34" s="44"/>
    </row>
    <row r="35" spans="1:93">
      <c r="A35" s="18"/>
      <c r="B35" s="16" t="s">
        <v>10</v>
      </c>
      <c r="C35" s="22">
        <f ca="1">MAX(C21:C33)</f>
        <v>149.84964066134614</v>
      </c>
      <c r="D35" s="22">
        <f t="shared" ref="D35:O35" ca="1" si="57">MAX(D21:D33)</f>
        <v>186.03584653988597</v>
      </c>
      <c r="E35" s="22">
        <f t="shared" ca="1" si="57"/>
        <v>211.33847867419104</v>
      </c>
      <c r="F35" s="22">
        <f t="shared" ca="1" si="57"/>
        <v>245.53525637017597</v>
      </c>
      <c r="G35" s="22">
        <f t="shared" ca="1" si="57"/>
        <v>290.20693552561841</v>
      </c>
      <c r="H35" s="22">
        <f t="shared" ca="1" si="57"/>
        <v>310.54305957276745</v>
      </c>
      <c r="I35" s="22">
        <f t="shared" ca="1" si="57"/>
        <v>356.40253715799315</v>
      </c>
      <c r="J35" s="22">
        <f t="shared" ca="1" si="57"/>
        <v>397.17061589849351</v>
      </c>
      <c r="K35" s="22">
        <f t="shared" ca="1" si="57"/>
        <v>410.18210379903326</v>
      </c>
      <c r="L35" s="22">
        <f t="shared" ca="1" si="57"/>
        <v>335.25318441851556</v>
      </c>
      <c r="M35" s="22">
        <f t="shared" ca="1" si="57"/>
        <v>273.94832984911818</v>
      </c>
      <c r="N35" s="22">
        <f t="shared" ca="1" si="57"/>
        <v>227.90295199634522</v>
      </c>
      <c r="O35" s="22">
        <f t="shared" ca="1" si="57"/>
        <v>163.36414786926125</v>
      </c>
      <c r="R35" s="99"/>
      <c r="S35" s="99"/>
      <c r="T35" s="283">
        <f t="shared" si="53"/>
        <v>0.2857142857142857</v>
      </c>
      <c r="U35" s="41">
        <f t="shared" ca="1" si="54"/>
        <v>79.529142857142872</v>
      </c>
      <c r="V35" s="41">
        <f t="shared" ca="1" si="50"/>
        <v>74.257142857142867</v>
      </c>
      <c r="W35" s="41">
        <f t="shared" ca="1" si="50"/>
        <v>70.491428571428571</v>
      </c>
      <c r="X35" s="41">
        <f t="shared" ca="1" si="50"/>
        <v>65.470476190476205</v>
      </c>
      <c r="Y35" s="41">
        <f t="shared" ca="1" si="50"/>
        <v>58.441142857142864</v>
      </c>
      <c r="Z35" s="41">
        <f t="shared" ca="1" si="50"/>
        <v>55.428571428571431</v>
      </c>
      <c r="AA35" s="41">
        <f t="shared" ca="1" si="50"/>
        <v>47.89714285714286</v>
      </c>
      <c r="AB35" s="41">
        <f t="shared" ca="1" si="50"/>
        <v>40.36571428571429</v>
      </c>
      <c r="AC35" s="41">
        <f t="shared" ca="1" si="50"/>
        <v>37.353142857142856</v>
      </c>
      <c r="AD35" s="41">
        <f t="shared" ca="1" si="50"/>
        <v>30.323809523809526</v>
      </c>
      <c r="AE35" s="41">
        <f t="shared" ca="1" si="50"/>
        <v>25.302857142857142</v>
      </c>
      <c r="AF35" s="41"/>
      <c r="AG35" s="41"/>
      <c r="AH35" s="1" t="s">
        <v>54</v>
      </c>
      <c r="AI35" s="19">
        <f t="shared" ca="1" si="47"/>
        <v>112.68091428571429</v>
      </c>
      <c r="AJ35" s="1">
        <v>60</v>
      </c>
      <c r="AK35" s="41">
        <f ca="1">$E$2*BO42</f>
        <v>34.624731428571444</v>
      </c>
      <c r="AL35" s="41">
        <f ca="1">$E$2*BP42</f>
        <v>29.985371428571437</v>
      </c>
      <c r="AM35" s="41">
        <f ca="1">$E$2*BQ42</f>
        <v>26.67154285714286</v>
      </c>
      <c r="AN35" s="41">
        <f ca="1">$E$2*BR42</f>
        <v>22.253104761904776</v>
      </c>
      <c r="AO35" s="41">
        <f ca="1">$E$2*BS42</f>
        <v>16.06729142857143</v>
      </c>
      <c r="AP35" s="41"/>
      <c r="AQ35" s="41"/>
      <c r="AR35" s="41"/>
      <c r="AS35" s="41"/>
      <c r="AT35" s="41"/>
      <c r="AU35" s="41"/>
      <c r="AV35" s="1">
        <v>4</v>
      </c>
      <c r="AW35" s="253"/>
      <c r="AX35" s="64"/>
      <c r="AY35" s="64"/>
      <c r="AZ35" s="64"/>
      <c r="BA35" s="252"/>
      <c r="BB35" s="250"/>
      <c r="BC35" s="104"/>
      <c r="BD35" s="94"/>
      <c r="BE35" s="64"/>
      <c r="BF35" s="252"/>
      <c r="BG35" s="255"/>
      <c r="BH35" s="64"/>
      <c r="BI35" s="71"/>
      <c r="BJ35" s="64"/>
      <c r="BK35" s="252"/>
      <c r="BL35" s="91"/>
      <c r="BN35" s="283">
        <f>BN19</f>
        <v>0.2</v>
      </c>
      <c r="BO35" s="178">
        <f>($BN35*$BY$41+BO$2*$BY$42+(1-BO$2-$BN35)*$BY$43)</f>
        <v>0.57240000000000013</v>
      </c>
      <c r="BP35" s="178">
        <f t="shared" ref="BP35:CA46" si="58">($BN35*$BY$41+BP$2*$BY$42+(1-BP$2-$BN35)*$BY$43)</f>
        <v>0.53944999999999999</v>
      </c>
      <c r="BQ35" s="178">
        <f t="shared" si="58"/>
        <v>0.51591428571428566</v>
      </c>
      <c r="BR35" s="178">
        <f t="shared" si="58"/>
        <v>0.48453333333333337</v>
      </c>
      <c r="BS35" s="178">
        <f t="shared" si="58"/>
        <v>0.44059999999999999</v>
      </c>
      <c r="BT35" s="178">
        <f t="shared" si="58"/>
        <v>0.42177142857142857</v>
      </c>
      <c r="BU35" s="178">
        <f t="shared" si="58"/>
        <v>0.37470000000000003</v>
      </c>
      <c r="BV35" s="178">
        <f t="shared" si="58"/>
        <v>0.32762857142857144</v>
      </c>
      <c r="BW35" s="178">
        <f t="shared" si="58"/>
        <v>0.30880000000000002</v>
      </c>
      <c r="BX35" s="178">
        <f t="shared" si="58"/>
        <v>0.26486666666666669</v>
      </c>
      <c r="BY35" s="178">
        <f t="shared" si="58"/>
        <v>0.23348571428571427</v>
      </c>
      <c r="BZ35" s="178">
        <f t="shared" si="58"/>
        <v>0.20995</v>
      </c>
      <c r="CA35" s="178">
        <f t="shared" si="58"/>
        <v>0.17699999999999996</v>
      </c>
      <c r="CB35" s="146"/>
      <c r="CC35" s="178"/>
      <c r="CD35" s="178"/>
      <c r="CE35" s="178"/>
      <c r="CF35" s="178"/>
      <c r="CG35" s="178"/>
      <c r="CH35" s="178"/>
      <c r="CI35" s="280"/>
      <c r="CJ35" s="280"/>
      <c r="CK35" s="287"/>
      <c r="CL35" s="280"/>
      <c r="CM35" s="280"/>
      <c r="CN35" s="44"/>
      <c r="CO35" s="44"/>
    </row>
    <row r="36" spans="1:93" ht="16.5" thickBot="1">
      <c r="G36" s="247" t="s">
        <v>12</v>
      </c>
      <c r="I36" s="249" t="s">
        <v>13</v>
      </c>
      <c r="T36" s="283">
        <f t="shared" si="53"/>
        <v>0.33333333333333331</v>
      </c>
      <c r="U36" s="41">
        <f t="shared" ca="1" si="54"/>
        <v>72.832000000000008</v>
      </c>
      <c r="V36" s="41">
        <f t="shared" ca="1" si="50"/>
        <v>67.56</v>
      </c>
      <c r="W36" s="41">
        <f t="shared" ca="1" si="50"/>
        <v>63.794285714285721</v>
      </c>
      <c r="X36" s="41">
        <f t="shared" ca="1" si="50"/>
        <v>58.773333333333341</v>
      </c>
      <c r="Y36" s="41">
        <f t="shared" ca="1" si="50"/>
        <v>51.744</v>
      </c>
      <c r="Z36" s="41">
        <f t="shared" ca="1" si="50"/>
        <v>48.731428571428566</v>
      </c>
      <c r="AA36" s="41">
        <f t="shared" ca="1" si="50"/>
        <v>41.20000000000001</v>
      </c>
      <c r="AB36" s="41">
        <f t="shared" ca="1" si="50"/>
        <v>33.668571428571433</v>
      </c>
      <c r="AC36" s="41">
        <f t="shared" ca="1" si="50"/>
        <v>30.656000000000002</v>
      </c>
      <c r="AD36" s="41">
        <f t="shared" ca="1" si="50"/>
        <v>23.626666666666672</v>
      </c>
      <c r="AF36" s="41"/>
      <c r="AG36" s="41"/>
      <c r="AI36" s="19">
        <f t="shared" ca="1" si="47"/>
        <v>112.19872000000002</v>
      </c>
      <c r="AJ36" s="1">
        <v>70</v>
      </c>
      <c r="AK36" s="41">
        <f ca="1">$E$2*BO43</f>
        <v>31.088640000000012</v>
      </c>
      <c r="AL36" s="41">
        <f ca="1">$E$2*BP43</f>
        <v>26.449280000000009</v>
      </c>
      <c r="AM36" s="41">
        <f ca="1">$E$2*BQ43</f>
        <v>23.135451428571436</v>
      </c>
      <c r="AN36" s="41">
        <f ca="1">$E$2*BR43</f>
        <v>18.717013333333345</v>
      </c>
      <c r="AO36" s="41"/>
      <c r="AP36" s="41"/>
      <c r="AQ36" s="41"/>
      <c r="AR36" s="41"/>
      <c r="AS36" s="41"/>
      <c r="AT36" s="41"/>
      <c r="AU36" s="41"/>
      <c r="AV36" s="1">
        <v>5</v>
      </c>
      <c r="AW36" s="253"/>
      <c r="AX36" s="64"/>
      <c r="AY36" s="71"/>
      <c r="AZ36" s="64"/>
      <c r="BA36" s="252"/>
      <c r="BB36" s="253"/>
      <c r="BC36" s="64"/>
      <c r="BD36" s="79"/>
      <c r="BE36" s="79"/>
      <c r="BF36" s="252"/>
      <c r="BG36" s="254"/>
      <c r="BH36" s="64"/>
      <c r="BI36" s="80"/>
      <c r="BJ36" s="80"/>
      <c r="BK36" s="252"/>
      <c r="BL36" s="91"/>
      <c r="BN36" s="283">
        <f t="shared" ref="BN36:BN47" si="59">BN20</f>
        <v>0.25</v>
      </c>
      <c r="BO36" s="178">
        <f t="shared" ref="BO36:BO47" si="60">($BN36*$BY$41+BO$2*$BY$42+(1-BO$2-$BN36)*$BY$43)</f>
        <v>0.52845000000000009</v>
      </c>
      <c r="BP36" s="178">
        <f t="shared" si="58"/>
        <v>0.4955</v>
      </c>
      <c r="BQ36" s="178">
        <f t="shared" si="58"/>
        <v>0.47196428571428573</v>
      </c>
      <c r="BR36" s="178">
        <f t="shared" si="58"/>
        <v>0.44058333333333344</v>
      </c>
      <c r="BS36" s="178">
        <f t="shared" si="58"/>
        <v>0.39665</v>
      </c>
      <c r="BT36" s="178">
        <f t="shared" si="58"/>
        <v>0.37782142857142853</v>
      </c>
      <c r="BU36" s="178">
        <f t="shared" si="58"/>
        <v>0.33074999999999999</v>
      </c>
      <c r="BV36" s="178">
        <f t="shared" si="58"/>
        <v>0.28367857142857145</v>
      </c>
      <c r="BW36" s="178">
        <f t="shared" si="58"/>
        <v>0.26485000000000003</v>
      </c>
      <c r="BX36" s="178">
        <f t="shared" si="58"/>
        <v>0.22091666666666668</v>
      </c>
      <c r="BY36" s="178">
        <f t="shared" si="58"/>
        <v>0.18953571428571428</v>
      </c>
      <c r="BZ36" s="178">
        <f t="shared" si="58"/>
        <v>0.16600000000000001</v>
      </c>
      <c r="CA36" s="8"/>
      <c r="CB36" s="146"/>
      <c r="CC36" s="178"/>
      <c r="CD36" s="178"/>
      <c r="CE36" s="178"/>
      <c r="CF36" s="178"/>
      <c r="CG36" s="178"/>
      <c r="CH36" s="42"/>
      <c r="CI36" s="280"/>
      <c r="CJ36" s="280"/>
      <c r="CK36" s="286"/>
      <c r="CL36" s="280"/>
      <c r="CM36" s="280"/>
      <c r="CN36" s="44"/>
      <c r="CO36" s="44"/>
    </row>
    <row r="37" spans="1:93">
      <c r="A37" s="554"/>
      <c r="B37" s="554"/>
      <c r="C37" s="554"/>
      <c r="D37" s="554"/>
      <c r="E37" s="554"/>
      <c r="F37" s="554"/>
      <c r="G37" s="554"/>
      <c r="H37" s="554"/>
      <c r="I37" s="554"/>
      <c r="J37" s="554"/>
      <c r="K37" s="554"/>
      <c r="L37" s="554"/>
      <c r="M37" s="554"/>
      <c r="N37" s="554"/>
      <c r="O37" s="554"/>
      <c r="P37" s="553" t="s">
        <v>10</v>
      </c>
      <c r="Q37" s="30" t="s">
        <v>6</v>
      </c>
      <c r="R37" s="31">
        <f ca="1">MATCH(P51,P38:P50,0)</f>
        <v>13</v>
      </c>
      <c r="S37" s="16" t="s">
        <v>11</v>
      </c>
      <c r="T37" s="283">
        <f t="shared" si="53"/>
        <v>0.4</v>
      </c>
      <c r="U37" s="41">
        <f t="shared" ca="1" si="54"/>
        <v>63.45600000000001</v>
      </c>
      <c r="V37" s="41">
        <f t="shared" ca="1" si="50"/>
        <v>58.183999999999997</v>
      </c>
      <c r="W37" s="41">
        <f t="shared" ca="1" si="50"/>
        <v>54.418285714285716</v>
      </c>
      <c r="X37" s="41">
        <f t="shared" ca="1" si="50"/>
        <v>49.397333333333336</v>
      </c>
      <c r="Y37" s="41">
        <f t="shared" ca="1" si="50"/>
        <v>42.367999999999995</v>
      </c>
      <c r="Z37" s="41">
        <f t="shared" ca="1" si="50"/>
        <v>39.355428571428561</v>
      </c>
      <c r="AA37" s="41">
        <f t="shared" ca="1" si="50"/>
        <v>31.823999999999995</v>
      </c>
      <c r="AB37" s="41">
        <f t="shared" ca="1" si="50"/>
        <v>24.292571428571431</v>
      </c>
      <c r="AC37" s="41">
        <f t="shared" ca="1" si="50"/>
        <v>21.28</v>
      </c>
      <c r="AD37" s="41"/>
      <c r="AE37" s="41"/>
      <c r="AF37" s="41"/>
      <c r="AG37" s="41"/>
      <c r="AI37" s="19">
        <f t="shared" ca="1" si="47"/>
        <v>111.07360000000001</v>
      </c>
      <c r="AJ37" s="1">
        <v>80</v>
      </c>
      <c r="AK37" s="41">
        <f ca="1">$E$2*BO44</f>
        <v>22.83776000000001</v>
      </c>
      <c r="AL37" s="41">
        <f ca="1">$E$2*BP44</f>
        <v>18.198400000000007</v>
      </c>
      <c r="AM37" s="41">
        <f ca="1">$E$2*BQ44</f>
        <v>14.884571428571435</v>
      </c>
      <c r="AN37" s="41"/>
      <c r="AO37" s="41"/>
      <c r="AP37" s="41"/>
      <c r="AQ37" s="41"/>
      <c r="AR37" s="41"/>
      <c r="AS37" s="41"/>
      <c r="AT37" s="41"/>
      <c r="AU37" s="41"/>
      <c r="AV37" s="1">
        <v>6</v>
      </c>
      <c r="AW37" s="253"/>
      <c r="AX37" s="64"/>
      <c r="AY37" s="71"/>
      <c r="AZ37" s="71"/>
      <c r="BA37" s="252"/>
      <c r="BB37" s="253"/>
      <c r="BC37" s="64"/>
      <c r="BD37" s="80"/>
      <c r="BE37" s="80"/>
      <c r="BF37" s="252"/>
      <c r="BG37" s="254"/>
      <c r="BH37" s="64"/>
      <c r="BI37" s="64"/>
      <c r="BJ37" s="64"/>
      <c r="BK37" s="252"/>
      <c r="BL37" s="91"/>
      <c r="BN37" s="283">
        <f t="shared" si="59"/>
        <v>0.2857142857142857</v>
      </c>
      <c r="BO37" s="178">
        <f t="shared" si="60"/>
        <v>0.49705714285714292</v>
      </c>
      <c r="BP37" s="178">
        <f t="shared" si="58"/>
        <v>0.46410714285714288</v>
      </c>
      <c r="BQ37" s="178">
        <f t="shared" si="58"/>
        <v>0.44057142857142861</v>
      </c>
      <c r="BR37" s="178">
        <f t="shared" si="58"/>
        <v>0.40919047619047627</v>
      </c>
      <c r="BS37" s="178">
        <f t="shared" si="58"/>
        <v>0.36525714285714289</v>
      </c>
      <c r="BT37" s="178">
        <f t="shared" si="58"/>
        <v>0.34642857142857142</v>
      </c>
      <c r="BU37" s="178">
        <f t="shared" si="58"/>
        <v>0.29935714285714288</v>
      </c>
      <c r="BV37" s="178">
        <f t="shared" si="58"/>
        <v>0.25228571428571434</v>
      </c>
      <c r="BW37" s="178">
        <f t="shared" si="58"/>
        <v>0.23345714285714286</v>
      </c>
      <c r="BX37" s="178">
        <f t="shared" si="58"/>
        <v>0.18952380952380954</v>
      </c>
      <c r="BY37" s="178">
        <f t="shared" si="58"/>
        <v>0.15814285714285714</v>
      </c>
      <c r="BZ37" s="178"/>
      <c r="CA37" s="8"/>
      <c r="CB37" s="146"/>
      <c r="CC37" s="178"/>
      <c r="CD37" s="178"/>
      <c r="CE37" s="178"/>
      <c r="CF37" s="178"/>
      <c r="CG37" s="42"/>
      <c r="CH37" s="42"/>
      <c r="CI37" s="280"/>
      <c r="CJ37" s="280"/>
      <c r="CK37" s="287"/>
      <c r="CL37" s="280"/>
      <c r="CM37" s="280"/>
      <c r="CN37" s="44"/>
      <c r="CO37" s="44"/>
    </row>
    <row r="38" spans="1:93" ht="16.5" thickBot="1">
      <c r="A38" s="604"/>
      <c r="B38" s="611">
        <v>0.8</v>
      </c>
      <c r="C38" s="548">
        <f ca="1">U398*1000</f>
        <v>35.760900904546041</v>
      </c>
      <c r="D38" s="138"/>
      <c r="E38" s="138"/>
      <c r="F38" s="138"/>
      <c r="G38" s="138"/>
      <c r="H38" s="138"/>
      <c r="I38" s="138"/>
      <c r="J38" s="8"/>
      <c r="K38" s="8"/>
      <c r="L38" s="8"/>
      <c r="M38" s="8"/>
      <c r="N38" s="8"/>
      <c r="O38" s="8"/>
      <c r="P38" s="22">
        <f ca="1">MAX(C38:O38)</f>
        <v>35.760900904546041</v>
      </c>
      <c r="Q38" s="60" t="s">
        <v>8</v>
      </c>
      <c r="R38" s="62">
        <f ca="1">INDEX(S38:S50,R37)</f>
        <v>9</v>
      </c>
      <c r="S38" s="8">
        <f ca="1">MATCH(P38,C38:O38,0)</f>
        <v>1</v>
      </c>
      <c r="T38" s="283">
        <f t="shared" si="53"/>
        <v>0.42857142857142855</v>
      </c>
      <c r="U38" s="41">
        <f t="shared" ca="1" si="54"/>
        <v>59.437714285714293</v>
      </c>
      <c r="V38" s="41">
        <f t="shared" ca="1" si="50"/>
        <v>54.165714285714287</v>
      </c>
      <c r="W38" s="41">
        <f t="shared" ca="1" si="50"/>
        <v>50.4</v>
      </c>
      <c r="X38" s="41">
        <f t="shared" ca="1" si="50"/>
        <v>45.379047619047633</v>
      </c>
      <c r="Y38" s="41">
        <f t="shared" ca="1" si="50"/>
        <v>38.349714285714285</v>
      </c>
      <c r="Z38" s="41">
        <f t="shared" ca="1" si="50"/>
        <v>35.337142857142851</v>
      </c>
      <c r="AA38" s="41">
        <f t="shared" ca="1" si="50"/>
        <v>27.805714285714291</v>
      </c>
      <c r="AB38" s="41">
        <f t="shared" ca="1" si="50"/>
        <v>20.274285714285721</v>
      </c>
      <c r="AC38" s="41"/>
      <c r="AD38" s="41"/>
      <c r="AE38" s="41"/>
      <c r="AF38" s="41"/>
      <c r="AG38" s="41"/>
      <c r="AI38" s="19">
        <f t="shared" ca="1" si="47"/>
        <v>110.26994285714287</v>
      </c>
      <c r="AJ38" s="1">
        <v>90</v>
      </c>
      <c r="AK38" s="41">
        <f ca="1">$E$2*BO45</f>
        <v>16.94427428571429</v>
      </c>
      <c r="AL38" s="41">
        <f ca="1">$E$2*BP45</f>
        <v>12.304914285714286</v>
      </c>
      <c r="AM38" s="41"/>
      <c r="AN38" s="41"/>
      <c r="AO38" s="41"/>
      <c r="AP38" s="41"/>
      <c r="AQ38" s="41"/>
      <c r="AR38" s="41"/>
      <c r="AS38" s="41"/>
      <c r="AT38" s="41"/>
      <c r="AU38" s="41"/>
      <c r="AV38" s="1">
        <v>7</v>
      </c>
      <c r="AW38" s="253"/>
      <c r="AX38" s="64"/>
      <c r="AY38" s="64"/>
      <c r="AZ38" s="64"/>
      <c r="BA38" s="252"/>
      <c r="BB38" s="253"/>
      <c r="BC38" s="64"/>
      <c r="BD38" s="80"/>
      <c r="BE38" s="80"/>
      <c r="BF38" s="252"/>
      <c r="BG38" s="254"/>
      <c r="BH38" s="64"/>
      <c r="BI38" s="71"/>
      <c r="BJ38" s="64"/>
      <c r="BK38" s="252"/>
      <c r="BL38" s="91"/>
      <c r="BN38" s="283">
        <f t="shared" si="59"/>
        <v>0.33333333333333331</v>
      </c>
      <c r="BO38" s="178">
        <f t="shared" si="60"/>
        <v>0.45520000000000005</v>
      </c>
      <c r="BP38" s="178">
        <f t="shared" si="58"/>
        <v>0.42225000000000001</v>
      </c>
      <c r="BQ38" s="178">
        <f t="shared" si="58"/>
        <v>0.39871428571428574</v>
      </c>
      <c r="BR38" s="178">
        <f t="shared" si="58"/>
        <v>0.3673333333333334</v>
      </c>
      <c r="BS38" s="178">
        <f t="shared" si="58"/>
        <v>0.32340000000000002</v>
      </c>
      <c r="BT38" s="178">
        <f t="shared" si="58"/>
        <v>0.30457142857142855</v>
      </c>
      <c r="BU38" s="178">
        <f t="shared" si="58"/>
        <v>0.25750000000000006</v>
      </c>
      <c r="BV38" s="178">
        <f t="shared" si="58"/>
        <v>0.21042857142857146</v>
      </c>
      <c r="BW38" s="178">
        <f t="shared" si="58"/>
        <v>0.19160000000000002</v>
      </c>
      <c r="BX38" s="178">
        <f t="shared" si="58"/>
        <v>0.1476666666666667</v>
      </c>
      <c r="BY38" s="178"/>
      <c r="BZ38" s="178"/>
      <c r="CA38" s="8"/>
      <c r="CB38" s="146"/>
      <c r="CC38" s="178"/>
      <c r="CD38" s="178"/>
      <c r="CE38" s="178"/>
      <c r="CF38" s="42"/>
      <c r="CG38" s="42"/>
      <c r="CH38" s="42"/>
      <c r="CI38" s="280"/>
      <c r="CJ38" s="280"/>
      <c r="CK38" s="280"/>
      <c r="CL38" s="280"/>
      <c r="CM38" s="280"/>
      <c r="CN38" s="44"/>
      <c r="CO38" s="44"/>
    </row>
    <row r="39" spans="1:93">
      <c r="A39" s="605" t="s">
        <v>137</v>
      </c>
      <c r="B39" s="611">
        <v>0.75</v>
      </c>
      <c r="C39" s="548">
        <f ca="1">U397*1000</f>
        <v>71.651276128040067</v>
      </c>
      <c r="D39" s="548">
        <f ca="1">V397*1000</f>
        <v>44.194395980666144</v>
      </c>
      <c r="E39" s="603"/>
      <c r="F39" s="603"/>
      <c r="G39" s="603"/>
      <c r="H39" s="603"/>
      <c r="I39" s="603"/>
      <c r="J39" s="16"/>
      <c r="K39" s="122"/>
      <c r="L39" s="16"/>
      <c r="M39" s="6"/>
      <c r="N39" s="126"/>
      <c r="O39" s="8"/>
      <c r="P39" s="22">
        <f t="shared" ref="P39:P50" ca="1" si="61">MAX(C39:O39)</f>
        <v>71.651276128040067</v>
      </c>
      <c r="Q39" s="616" t="s">
        <v>371</v>
      </c>
      <c r="R39" s="614">
        <f ca="1">INDEX(C51:O51,0,R38)</f>
        <v>0.6</v>
      </c>
      <c r="S39" s="8">
        <f t="shared" ref="S39:S45" ca="1" si="62">MATCH(P39,C39:O39,0)</f>
        <v>1</v>
      </c>
      <c r="T39" s="283">
        <f t="shared" si="53"/>
        <v>0.5</v>
      </c>
      <c r="U39" s="41">
        <f t="shared" ca="1" si="54"/>
        <v>49.39200000000001</v>
      </c>
      <c r="V39" s="41">
        <f t="shared" ca="1" si="50"/>
        <v>44.12</v>
      </c>
      <c r="W39" s="41">
        <f t="shared" ca="1" si="50"/>
        <v>40.354285714285716</v>
      </c>
      <c r="X39" s="41">
        <f t="shared" ca="1" si="50"/>
        <v>35.333333333333343</v>
      </c>
      <c r="Y39" s="41">
        <f t="shared" ca="1" si="50"/>
        <v>28.304000000000002</v>
      </c>
      <c r="Z39" s="41">
        <f t="shared" ca="1" si="50"/>
        <v>25.291428571428565</v>
      </c>
      <c r="AA39" s="41">
        <f t="shared" ca="1" si="50"/>
        <v>17.760000000000002</v>
      </c>
      <c r="AB39" s="41"/>
      <c r="AC39" s="41"/>
      <c r="AD39" s="41"/>
      <c r="AE39" s="41"/>
      <c r="AF39" s="41"/>
      <c r="AG39" s="41"/>
      <c r="AI39" s="19"/>
      <c r="AJ39" s="1">
        <v>100</v>
      </c>
      <c r="AK39" s="41">
        <f ca="1">$E$2*BO46</f>
        <v>12.524160000000007</v>
      </c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1">
        <v>8</v>
      </c>
      <c r="AW39" s="253"/>
      <c r="AX39" s="64"/>
      <c r="AY39" s="79"/>
      <c r="AZ39" s="79"/>
      <c r="BA39" s="252"/>
      <c r="BB39" s="256"/>
      <c r="BC39" s="64"/>
      <c r="BD39" s="71"/>
      <c r="BE39" s="64"/>
      <c r="BF39" s="252"/>
      <c r="BG39" s="254"/>
      <c r="BH39" s="64"/>
      <c r="BI39" s="71"/>
      <c r="BJ39" s="71"/>
      <c r="BK39" s="252"/>
      <c r="BL39" s="91"/>
      <c r="BN39" s="283">
        <f t="shared" si="59"/>
        <v>0.4</v>
      </c>
      <c r="BO39" s="178">
        <f t="shared" si="60"/>
        <v>0.39660000000000006</v>
      </c>
      <c r="BP39" s="178">
        <f t="shared" si="58"/>
        <v>0.36364999999999997</v>
      </c>
      <c r="BQ39" s="178">
        <f t="shared" si="58"/>
        <v>0.3401142857142857</v>
      </c>
      <c r="BR39" s="178">
        <f t="shared" si="58"/>
        <v>0.30873333333333336</v>
      </c>
      <c r="BS39" s="178">
        <f t="shared" si="58"/>
        <v>0.26479999999999998</v>
      </c>
      <c r="BT39" s="178">
        <f t="shared" si="58"/>
        <v>0.24597142857142851</v>
      </c>
      <c r="BU39" s="178">
        <f t="shared" si="58"/>
        <v>0.19889999999999997</v>
      </c>
      <c r="BV39" s="178">
        <f t="shared" si="58"/>
        <v>0.15182857142857145</v>
      </c>
      <c r="BW39" s="178">
        <f t="shared" si="58"/>
        <v>0.13300000000000001</v>
      </c>
      <c r="BX39" s="178"/>
      <c r="BY39" s="178"/>
      <c r="BZ39" s="178"/>
      <c r="CA39" s="8"/>
      <c r="CB39" s="146"/>
      <c r="CC39" s="178"/>
      <c r="CD39" s="178"/>
      <c r="CE39" s="42"/>
      <c r="CF39" s="42"/>
      <c r="CG39" s="42"/>
      <c r="CH39" s="42"/>
      <c r="CI39" s="280"/>
      <c r="CJ39" s="280"/>
      <c r="CK39" s="280"/>
      <c r="CL39" s="280"/>
      <c r="CM39" s="280"/>
      <c r="CN39" s="44"/>
      <c r="CO39" s="44"/>
    </row>
    <row r="40" spans="1:93" ht="16.5" thickBot="1">
      <c r="A40" s="606"/>
      <c r="B40" s="611">
        <v>0.7142857142857143</v>
      </c>
      <c r="C40" s="548">
        <f ca="1">U396*1000</f>
        <v>84.430579819403349</v>
      </c>
      <c r="D40" s="548">
        <f ca="1">V396*1000</f>
        <v>70.058366801622341</v>
      </c>
      <c r="E40" s="548">
        <f ca="1">W396*1000</f>
        <v>50.101206939897615</v>
      </c>
      <c r="F40" s="603"/>
      <c r="G40" s="603"/>
      <c r="H40" s="603"/>
      <c r="I40" s="603"/>
      <c r="J40" s="114"/>
      <c r="K40" s="114"/>
      <c r="L40" s="114"/>
      <c r="M40" s="114"/>
      <c r="N40" s="126"/>
      <c r="O40" s="8"/>
      <c r="P40" s="22">
        <f t="shared" ca="1" si="61"/>
        <v>84.430579819403349</v>
      </c>
      <c r="Q40" s="612" t="s">
        <v>372</v>
      </c>
      <c r="R40" s="615">
        <f ca="1">INDEX(B38:B50,R37,0)</f>
        <v>0.2</v>
      </c>
      <c r="S40" s="8">
        <f t="shared" ca="1" si="62"/>
        <v>1</v>
      </c>
      <c r="T40" s="283">
        <f t="shared" si="53"/>
        <v>0.5714285714285714</v>
      </c>
      <c r="U40" s="41">
        <f t="shared" ca="1" si="54"/>
        <v>39.346285714285727</v>
      </c>
      <c r="V40" s="41">
        <f t="shared" ca="1" si="50"/>
        <v>34.074285714285722</v>
      </c>
      <c r="W40" s="41">
        <f t="shared" ca="1" si="50"/>
        <v>30.308571428571433</v>
      </c>
      <c r="X40" s="41">
        <f t="shared" ca="1" si="50"/>
        <v>25.28761904761906</v>
      </c>
      <c r="Y40" s="41">
        <f t="shared" ca="1" si="50"/>
        <v>18.258285714285716</v>
      </c>
      <c r="Z40" s="41">
        <f t="shared" ca="1" si="50"/>
        <v>15.245714285714286</v>
      </c>
      <c r="AA40" s="41"/>
      <c r="AB40" s="41"/>
      <c r="AC40" s="41"/>
      <c r="AD40" s="41"/>
      <c r="AE40" s="41"/>
      <c r="AF40" s="41"/>
      <c r="AG40" s="41"/>
      <c r="AV40" s="1">
        <v>9</v>
      </c>
      <c r="AW40" s="253"/>
      <c r="AX40" s="64"/>
      <c r="AY40" s="80"/>
      <c r="AZ40" s="80"/>
      <c r="BA40" s="252"/>
      <c r="BB40" s="253"/>
      <c r="BC40" s="64"/>
      <c r="BD40" s="71"/>
      <c r="BE40" s="64"/>
      <c r="BF40" s="252"/>
      <c r="BG40" s="254"/>
      <c r="BH40" s="64"/>
      <c r="BI40" s="64"/>
      <c r="BJ40" s="64"/>
      <c r="BK40" s="252"/>
      <c r="BL40" s="91"/>
      <c r="BN40" s="283">
        <f t="shared" si="59"/>
        <v>0.42857142857142855</v>
      </c>
      <c r="BO40" s="178">
        <f t="shared" si="60"/>
        <v>0.37148571428571431</v>
      </c>
      <c r="BP40" s="178">
        <f t="shared" si="58"/>
        <v>0.33853571428571427</v>
      </c>
      <c r="BQ40" s="178">
        <f t="shared" si="58"/>
        <v>0.315</v>
      </c>
      <c r="BR40" s="178">
        <f t="shared" si="58"/>
        <v>0.28361904761904771</v>
      </c>
      <c r="BS40" s="178">
        <f t="shared" si="58"/>
        <v>0.23968571428571428</v>
      </c>
      <c r="BT40" s="178">
        <f t="shared" si="58"/>
        <v>0.22085714285714284</v>
      </c>
      <c r="BU40" s="178">
        <f t="shared" si="58"/>
        <v>0.17378571428571432</v>
      </c>
      <c r="BV40" s="178">
        <f t="shared" si="58"/>
        <v>0.12671428571428575</v>
      </c>
      <c r="BW40" s="232" t="s">
        <v>53</v>
      </c>
      <c r="BX40" s="232" t="s">
        <v>131</v>
      </c>
      <c r="BY40" s="232" t="s">
        <v>124</v>
      </c>
      <c r="CA40" s="8"/>
      <c r="CB40" s="146"/>
      <c r="CC40" s="178"/>
      <c r="CD40" s="42"/>
      <c r="CE40" s="42"/>
      <c r="CF40" s="42"/>
      <c r="CG40" s="42"/>
      <c r="CH40" s="42"/>
      <c r="CI40" s="280"/>
      <c r="CJ40" s="280"/>
      <c r="CK40" s="44"/>
      <c r="CL40" s="44"/>
      <c r="CM40" s="44"/>
      <c r="CN40" s="44"/>
      <c r="CO40" s="44"/>
    </row>
    <row r="41" spans="1:93">
      <c r="A41" s="606"/>
      <c r="B41" s="611">
        <v>0.66666666666666663</v>
      </c>
      <c r="C41" s="548">
        <f ca="1">U395*1000</f>
        <v>84.425963423057667</v>
      </c>
      <c r="D41" s="548">
        <f ca="1">V395*1000</f>
        <v>104.57497890299814</v>
      </c>
      <c r="E41" s="548">
        <f ca="1">W395*1000</f>
        <v>84.83564332521857</v>
      </c>
      <c r="F41" s="548">
        <f ca="1">X395*1000</f>
        <v>57.798453079532173</v>
      </c>
      <c r="G41" s="603"/>
      <c r="H41" s="603"/>
      <c r="I41" s="603"/>
      <c r="J41" s="114"/>
      <c r="K41" s="114"/>
      <c r="L41" s="114"/>
      <c r="M41" s="114"/>
      <c r="N41" s="126"/>
      <c r="O41" s="8"/>
      <c r="P41" s="22">
        <f t="shared" ca="1" si="61"/>
        <v>104.57497890299814</v>
      </c>
      <c r="Q41" s="554"/>
      <c r="S41" s="8">
        <f t="shared" ca="1" si="62"/>
        <v>2</v>
      </c>
      <c r="T41" s="283">
        <f t="shared" si="53"/>
        <v>0.6</v>
      </c>
      <c r="U41" s="41">
        <f t="shared" ca="1" si="54"/>
        <v>35.32800000000001</v>
      </c>
      <c r="V41" s="41">
        <f t="shared" ca="1" si="50"/>
        <v>30.056000000000008</v>
      </c>
      <c r="W41" s="41">
        <f t="shared" ca="1" si="50"/>
        <v>26.290285714285719</v>
      </c>
      <c r="X41" s="41">
        <f t="shared" ca="1" si="50"/>
        <v>21.269333333333343</v>
      </c>
      <c r="Y41" s="41">
        <f t="shared" ca="1" si="50"/>
        <v>14.240000000000002</v>
      </c>
      <c r="Z41" s="41"/>
      <c r="AA41" s="41"/>
      <c r="AB41" s="41"/>
      <c r="AC41" s="41"/>
      <c r="AD41" s="41"/>
      <c r="AE41" s="41"/>
      <c r="AF41" s="41"/>
      <c r="AG41" s="41"/>
      <c r="AJ41" s="258" t="s">
        <v>139</v>
      </c>
      <c r="AK41" s="41">
        <v>0</v>
      </c>
      <c r="AL41" s="41">
        <v>10</v>
      </c>
      <c r="AM41" s="41">
        <v>20</v>
      </c>
      <c r="AN41" s="41">
        <v>30</v>
      </c>
      <c r="AO41" s="41">
        <v>40</v>
      </c>
      <c r="AP41" s="41">
        <v>50</v>
      </c>
      <c r="AQ41" s="41">
        <v>60</v>
      </c>
      <c r="AR41" s="41">
        <v>70</v>
      </c>
      <c r="AS41" s="41">
        <v>80</v>
      </c>
      <c r="AT41" s="41">
        <v>90</v>
      </c>
      <c r="AU41" s="1">
        <v>100</v>
      </c>
      <c r="AV41" s="28" t="e">
        <f>INDEX(AK42:AU52,$R$31,$R$33)</f>
        <v>#VALUE!</v>
      </c>
      <c r="AW41" s="253"/>
      <c r="AX41" s="64"/>
      <c r="AY41" s="80"/>
      <c r="AZ41" s="80"/>
      <c r="BA41" s="252"/>
      <c r="BB41" s="253"/>
      <c r="BC41" s="64"/>
      <c r="BD41" s="71"/>
      <c r="BE41" s="71"/>
      <c r="BF41" s="252"/>
      <c r="BG41" s="251"/>
      <c r="BH41" s="104"/>
      <c r="BI41" s="94"/>
      <c r="BJ41" s="64"/>
      <c r="BK41" s="252"/>
      <c r="BL41" s="91"/>
      <c r="BN41" s="283">
        <f t="shared" si="59"/>
        <v>0.5</v>
      </c>
      <c r="BO41" s="178">
        <f t="shared" si="60"/>
        <v>0.30870000000000009</v>
      </c>
      <c r="BP41" s="178">
        <f t="shared" si="58"/>
        <v>0.27575</v>
      </c>
      <c r="BQ41" s="178">
        <f t="shared" si="58"/>
        <v>0.25221428571428572</v>
      </c>
      <c r="BR41" s="178">
        <f t="shared" si="58"/>
        <v>0.22083333333333338</v>
      </c>
      <c r="BS41" s="178">
        <f t="shared" si="58"/>
        <v>0.1769</v>
      </c>
      <c r="BT41" s="178">
        <f t="shared" si="58"/>
        <v>0.15807142857142853</v>
      </c>
      <c r="BU41" s="178">
        <f t="shared" si="58"/>
        <v>0.111</v>
      </c>
      <c r="BV41" s="42"/>
      <c r="BW41" s="234">
        <v>0</v>
      </c>
      <c r="BX41" s="235">
        <v>5.1999999999999998E-2</v>
      </c>
      <c r="BY41" s="235">
        <v>1E-3</v>
      </c>
      <c r="CA41" s="8"/>
      <c r="CB41" s="8"/>
      <c r="CC41" s="146"/>
      <c r="CD41" s="146"/>
      <c r="CE41" s="146"/>
      <c r="CF41" s="146"/>
      <c r="CG41" s="146"/>
      <c r="CH41" s="146"/>
      <c r="CI41" s="287"/>
      <c r="CJ41" s="287"/>
      <c r="CK41" s="287"/>
      <c r="CL41" s="287"/>
      <c r="CM41" s="287"/>
      <c r="CN41" s="44"/>
      <c r="CO41" s="44"/>
    </row>
    <row r="42" spans="1:93">
      <c r="A42" s="606"/>
      <c r="B42" s="611">
        <v>0.6</v>
      </c>
      <c r="C42" s="548">
        <f ca="1">U394*1000</f>
        <v>84.416376752698113</v>
      </c>
      <c r="D42" s="548">
        <f ca="1">V394*1000</f>
        <v>105.00825185935125</v>
      </c>
      <c r="E42" s="548">
        <f ca="1">W394*1000</f>
        <v>119.6959568372253</v>
      </c>
      <c r="F42" s="548">
        <f ca="1">X394*1000</f>
        <v>106.95344152436337</v>
      </c>
      <c r="G42" s="548">
        <f ca="1">Y394*1000</f>
        <v>68.157959112914014</v>
      </c>
      <c r="H42" s="603"/>
      <c r="I42" s="603"/>
      <c r="J42" s="114"/>
      <c r="K42" s="114"/>
      <c r="L42" s="114"/>
      <c r="M42" s="114"/>
      <c r="N42" s="126"/>
      <c r="O42" s="8"/>
      <c r="P42" s="22">
        <f t="shared" ca="1" si="61"/>
        <v>119.6959568372253</v>
      </c>
      <c r="Q42" s="554"/>
      <c r="S42" s="8">
        <f t="shared" ca="1" si="62"/>
        <v>3</v>
      </c>
      <c r="T42" s="283">
        <f t="shared" si="53"/>
        <v>0.66666666666666663</v>
      </c>
      <c r="U42" s="41">
        <f t="shared" ca="1" si="54"/>
        <v>25.952000000000012</v>
      </c>
      <c r="V42" s="41">
        <f t="shared" ca="1" si="50"/>
        <v>20.680000000000007</v>
      </c>
      <c r="W42" s="41">
        <f t="shared" ca="1" si="50"/>
        <v>16.914285714285722</v>
      </c>
      <c r="X42" s="41">
        <f t="shared" ca="1" si="50"/>
        <v>11.893333333333347</v>
      </c>
      <c r="Y42" s="41"/>
      <c r="Z42" s="41"/>
      <c r="AA42" s="41"/>
      <c r="AB42" s="41"/>
      <c r="AC42" s="41"/>
      <c r="AD42" s="41"/>
      <c r="AE42" s="41"/>
      <c r="AF42" s="41"/>
      <c r="AG42" s="41"/>
      <c r="AJ42" s="1">
        <v>0</v>
      </c>
      <c r="AK42" s="19">
        <f ca="1">AK3+AK29+2*AK16</f>
        <v>124.29824000000002</v>
      </c>
      <c r="AL42" s="19">
        <f t="shared" ref="AL42:AU51" ca="1" si="63">AL3+AL29+2*AL16</f>
        <v>124.29120000000002</v>
      </c>
      <c r="AM42" s="19">
        <f t="shared" ca="1" si="63"/>
        <v>124.28617142857144</v>
      </c>
      <c r="AN42" s="19">
        <f t="shared" ca="1" si="63"/>
        <v>124.27946666666668</v>
      </c>
      <c r="AO42" s="19">
        <f t="shared" ca="1" si="63"/>
        <v>124.27008000000001</v>
      </c>
      <c r="AP42" s="19">
        <f t="shared" ca="1" si="63"/>
        <v>124.26605714285716</v>
      </c>
      <c r="AQ42" s="19">
        <f t="shared" ca="1" si="63"/>
        <v>124.25600000000001</v>
      </c>
      <c r="AR42" s="19">
        <f t="shared" ca="1" si="63"/>
        <v>124.24594285714285</v>
      </c>
      <c r="AS42" s="19">
        <f t="shared" ca="1" si="63"/>
        <v>124.24191999999999</v>
      </c>
      <c r="AT42" s="19">
        <f t="shared" ca="1" si="63"/>
        <v>124.23253333333335</v>
      </c>
      <c r="AU42" s="19">
        <f t="shared" ca="1" si="63"/>
        <v>124.22582857142858</v>
      </c>
      <c r="AV42" s="1">
        <v>11</v>
      </c>
      <c r="AW42" s="253"/>
      <c r="AX42" s="64"/>
      <c r="AY42" s="80"/>
      <c r="AZ42" s="80"/>
      <c r="BA42" s="252"/>
      <c r="BB42" s="253"/>
      <c r="BC42" s="64"/>
      <c r="BD42" s="71"/>
      <c r="BE42" s="64"/>
      <c r="BF42" s="252"/>
      <c r="BG42" s="254"/>
      <c r="BH42" s="64"/>
      <c r="BI42" s="64"/>
      <c r="BJ42" s="64"/>
      <c r="BK42" s="252"/>
      <c r="BL42" s="91"/>
      <c r="BN42" s="283">
        <f t="shared" si="59"/>
        <v>0.5714285714285714</v>
      </c>
      <c r="BO42" s="178">
        <f t="shared" si="60"/>
        <v>0.24591428571428578</v>
      </c>
      <c r="BP42" s="178">
        <f t="shared" si="58"/>
        <v>0.21296428571428574</v>
      </c>
      <c r="BQ42" s="178">
        <f t="shared" si="58"/>
        <v>0.18942857142857145</v>
      </c>
      <c r="BR42" s="178">
        <f t="shared" si="58"/>
        <v>0.15804761904761913</v>
      </c>
      <c r="BS42" s="178">
        <f t="shared" si="58"/>
        <v>0.11411428571428572</v>
      </c>
      <c r="BT42" s="178">
        <f t="shared" si="58"/>
        <v>9.5285714285714279E-2</v>
      </c>
      <c r="BU42" s="42"/>
      <c r="BV42" s="42"/>
      <c r="BW42" s="232" t="s">
        <v>132</v>
      </c>
      <c r="BX42" s="235">
        <v>0.27300000000000002</v>
      </c>
      <c r="BY42" s="235">
        <v>0.221</v>
      </c>
      <c r="CA42" s="8"/>
      <c r="CB42" s="146"/>
      <c r="CC42" s="22"/>
      <c r="CD42" s="22"/>
      <c r="CE42" s="22"/>
      <c r="CF42" s="22"/>
      <c r="CG42" s="22"/>
      <c r="CH42" s="22"/>
      <c r="CI42" s="134"/>
      <c r="CJ42" s="134"/>
      <c r="CK42" s="134"/>
      <c r="CL42" s="134"/>
      <c r="CM42" s="134"/>
      <c r="CN42" s="44"/>
      <c r="CO42" s="44"/>
    </row>
    <row r="43" spans="1:93">
      <c r="A43" s="606"/>
      <c r="B43" s="611">
        <v>0.5714285714285714</v>
      </c>
      <c r="C43" s="548">
        <f t="shared" ref="C43:H43" ca="1" si="64">U393*1000</f>
        <v>84.411094957003669</v>
      </c>
      <c r="D43" s="548">
        <f t="shared" ca="1" si="64"/>
        <v>104.99924352058382</v>
      </c>
      <c r="E43" s="548">
        <f t="shared" ca="1" si="64"/>
        <v>119.68475250924153</v>
      </c>
      <c r="F43" s="548">
        <f t="shared" ca="1" si="64"/>
        <v>128.07980056273547</v>
      </c>
      <c r="G43" s="548">
        <f t="shared" ca="1" si="64"/>
        <v>89.494946567164092</v>
      </c>
      <c r="H43" s="548">
        <f t="shared" ca="1" si="64"/>
        <v>72.417243278331526</v>
      </c>
      <c r="I43" s="603"/>
      <c r="J43" s="114"/>
      <c r="K43" s="114"/>
      <c r="L43" s="114"/>
      <c r="M43" s="114"/>
      <c r="N43" s="126"/>
      <c r="O43" s="8"/>
      <c r="P43" s="22">
        <f t="shared" ca="1" si="61"/>
        <v>128.07980056273547</v>
      </c>
      <c r="Q43" s="554"/>
      <c r="S43" s="8">
        <f t="shared" ca="1" si="62"/>
        <v>4</v>
      </c>
      <c r="T43" s="283">
        <f t="shared" si="53"/>
        <v>0.7142857142857143</v>
      </c>
      <c r="U43" s="41">
        <f t="shared" ca="1" si="54"/>
        <v>19.254857142857148</v>
      </c>
      <c r="V43" s="41">
        <f t="shared" ca="1" si="50"/>
        <v>13.982857142857142</v>
      </c>
      <c r="W43" s="41">
        <f t="shared" ca="1" si="50"/>
        <v>10.217142857142855</v>
      </c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J43" s="1">
        <v>10</v>
      </c>
      <c r="AK43" s="19">
        <f t="shared" ref="AK43:AK52" ca="1" si="65">AK4+AK30+2*AK17</f>
        <v>124.29824000000002</v>
      </c>
      <c r="AL43" s="19">
        <f t="shared" ca="1" si="63"/>
        <v>124.29120000000002</v>
      </c>
      <c r="AM43" s="19">
        <f t="shared" ca="1" si="63"/>
        <v>124.28617142857144</v>
      </c>
      <c r="AN43" s="19">
        <f t="shared" ca="1" si="63"/>
        <v>124.27946666666668</v>
      </c>
      <c r="AO43" s="19">
        <f t="shared" ca="1" si="63"/>
        <v>124.27008000000001</v>
      </c>
      <c r="AP43" s="19">
        <f t="shared" ca="1" si="63"/>
        <v>124.26605714285715</v>
      </c>
      <c r="AQ43" s="19">
        <f t="shared" ca="1" si="63"/>
        <v>124.256</v>
      </c>
      <c r="AR43" s="19">
        <f t="shared" ca="1" si="63"/>
        <v>124.24594285714286</v>
      </c>
      <c r="AS43" s="19">
        <f t="shared" ca="1" si="63"/>
        <v>124.24192000000002</v>
      </c>
      <c r="AT43" s="19">
        <f t="shared" ca="1" si="63"/>
        <v>124.23253333333334</v>
      </c>
      <c r="AU43" s="19"/>
      <c r="AV43" s="1">
        <v>12</v>
      </c>
      <c r="AW43" s="253"/>
      <c r="AX43" s="64"/>
      <c r="AY43" s="71"/>
      <c r="AZ43" s="64"/>
      <c r="BA43" s="252"/>
      <c r="BB43" s="256"/>
      <c r="BC43" s="94"/>
      <c r="BD43" s="71"/>
      <c r="BE43" s="71"/>
      <c r="BF43" s="252"/>
      <c r="BG43" s="255"/>
      <c r="BH43" s="94"/>
      <c r="BI43" s="71"/>
      <c r="BJ43" s="71"/>
      <c r="BK43" s="252"/>
      <c r="BL43" s="91"/>
      <c r="BN43" s="283">
        <f t="shared" si="59"/>
        <v>0.6</v>
      </c>
      <c r="BO43" s="178">
        <f t="shared" si="60"/>
        <v>0.22080000000000008</v>
      </c>
      <c r="BP43" s="178">
        <f t="shared" si="58"/>
        <v>0.18785000000000004</v>
      </c>
      <c r="BQ43" s="178">
        <f t="shared" si="58"/>
        <v>0.16431428571428575</v>
      </c>
      <c r="BR43" s="178">
        <f t="shared" si="58"/>
        <v>0.1329333333333334</v>
      </c>
      <c r="BS43" s="178">
        <f t="shared" si="58"/>
        <v>8.900000000000001E-2</v>
      </c>
      <c r="BT43" s="42"/>
      <c r="BU43" s="42"/>
      <c r="BV43" s="42"/>
      <c r="BW43" s="234">
        <v>90</v>
      </c>
      <c r="BX43" s="235">
        <v>0.88500000000000001</v>
      </c>
      <c r="BY43" s="235">
        <v>0.88</v>
      </c>
      <c r="CA43" s="8"/>
      <c r="CB43" s="146"/>
      <c r="CC43" s="22"/>
      <c r="CD43" s="22"/>
      <c r="CE43" s="22"/>
      <c r="CF43" s="22"/>
      <c r="CG43" s="22"/>
      <c r="CH43" s="22"/>
      <c r="CI43" s="134"/>
      <c r="CJ43" s="134"/>
      <c r="CK43" s="134"/>
      <c r="CL43" s="134"/>
      <c r="CM43" s="134"/>
      <c r="CN43" s="44"/>
      <c r="CO43" s="44"/>
    </row>
    <row r="44" spans="1:93">
      <c r="A44" s="606"/>
      <c r="B44" s="611">
        <v>0.5</v>
      </c>
      <c r="C44" s="548">
        <f ca="1">U392*1000</f>
        <v>84.393838539940191</v>
      </c>
      <c r="D44" s="548">
        <f t="shared" ref="D44:I44" ca="1" si="66">V392*1000</f>
        <v>104.96871700322643</v>
      </c>
      <c r="E44" s="548">
        <f t="shared" ca="1" si="66"/>
        <v>119.64334238048571</v>
      </c>
      <c r="F44" s="548">
        <f t="shared" ca="1" si="66"/>
        <v>139.17051292328608</v>
      </c>
      <c r="G44" s="548">
        <f t="shared" ca="1" si="66"/>
        <v>143.2329470275109</v>
      </c>
      <c r="H44" s="548">
        <f t="shared" ca="1" si="66"/>
        <v>126.3509229260403</v>
      </c>
      <c r="I44" s="548">
        <f t="shared" ca="1" si="66"/>
        <v>82.460847994692102</v>
      </c>
      <c r="J44" s="114"/>
      <c r="K44" s="114"/>
      <c r="L44" s="114"/>
      <c r="M44" s="114"/>
      <c r="N44" s="126"/>
      <c r="O44" s="8"/>
      <c r="P44" s="22">
        <f t="shared" ca="1" si="61"/>
        <v>143.2329470275109</v>
      </c>
      <c r="Q44" s="555" t="s">
        <v>12</v>
      </c>
      <c r="S44" s="8">
        <f t="shared" ca="1" si="62"/>
        <v>5</v>
      </c>
      <c r="T44" s="283">
        <f t="shared" si="53"/>
        <v>0.75</v>
      </c>
      <c r="U44" s="41">
        <f t="shared" ca="1" si="54"/>
        <v>14.232000000000006</v>
      </c>
      <c r="V44" s="41">
        <f t="shared" ca="1" si="50"/>
        <v>8.9600000000000009</v>
      </c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J44" s="1">
        <v>20</v>
      </c>
      <c r="AK44" s="19">
        <f t="shared" ca="1" si="65"/>
        <v>124.29824000000001</v>
      </c>
      <c r="AL44" s="19">
        <f t="shared" ca="1" si="63"/>
        <v>124.29120000000002</v>
      </c>
      <c r="AM44" s="19">
        <f t="shared" ca="1" si="63"/>
        <v>124.28617142857144</v>
      </c>
      <c r="AN44" s="19">
        <f t="shared" ca="1" si="63"/>
        <v>124.27946666666668</v>
      </c>
      <c r="AO44" s="19">
        <f t="shared" ca="1" si="63"/>
        <v>124.27008000000001</v>
      </c>
      <c r="AP44" s="19">
        <f t="shared" ca="1" si="63"/>
        <v>124.26605714285714</v>
      </c>
      <c r="AQ44" s="19">
        <f t="shared" ca="1" si="63"/>
        <v>124.256</v>
      </c>
      <c r="AR44" s="19">
        <f t="shared" ca="1" si="63"/>
        <v>124.24594285714286</v>
      </c>
      <c r="AS44" s="19">
        <f t="shared" ca="1" si="63"/>
        <v>124.24191999999999</v>
      </c>
      <c r="AT44" s="19"/>
      <c r="AU44" s="19"/>
      <c r="AV44" s="1">
        <v>13</v>
      </c>
      <c r="AW44" s="256"/>
      <c r="AX44" s="64"/>
      <c r="AY44" s="71"/>
      <c r="AZ44" s="64"/>
      <c r="BA44" s="252"/>
      <c r="BB44" s="253"/>
      <c r="BC44" s="64"/>
      <c r="BD44" s="71"/>
      <c r="BE44" s="64"/>
      <c r="BF44" s="252"/>
      <c r="BG44" s="254"/>
      <c r="BH44" s="64"/>
      <c r="BI44" s="80"/>
      <c r="BJ44" s="80"/>
      <c r="BK44" s="252"/>
      <c r="BL44" s="91"/>
      <c r="BN44" s="283">
        <f t="shared" si="59"/>
        <v>0.66666666666666663</v>
      </c>
      <c r="BO44" s="178">
        <f t="shared" si="60"/>
        <v>0.16220000000000007</v>
      </c>
      <c r="BP44" s="178">
        <f t="shared" si="58"/>
        <v>0.12925000000000003</v>
      </c>
      <c r="BQ44" s="178">
        <f t="shared" si="58"/>
        <v>0.10571428571428576</v>
      </c>
      <c r="BR44" s="178">
        <f t="shared" si="58"/>
        <v>7.4333333333333418E-2</v>
      </c>
      <c r="BS44" s="42"/>
      <c r="BT44" s="42"/>
      <c r="BU44" s="42"/>
      <c r="BV44" s="42"/>
      <c r="BW44" s="42"/>
      <c r="BX44" s="42"/>
      <c r="BY44" s="42"/>
      <c r="CA44" s="8"/>
      <c r="CB44" s="146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</row>
    <row r="45" spans="1:93">
      <c r="A45" s="606"/>
      <c r="B45" s="611">
        <v>0.42857142857142855</v>
      </c>
      <c r="C45" s="548">
        <f ca="1">U391*1000</f>
        <v>84.368068024997385</v>
      </c>
      <c r="D45" s="548">
        <f t="shared" ref="D45:J45" ca="1" si="67">V391*1000</f>
        <v>104.92255390532506</v>
      </c>
      <c r="E45" s="548">
        <f t="shared" ca="1" si="67"/>
        <v>119.57870421244031</v>
      </c>
      <c r="F45" s="548">
        <f t="shared" ca="1" si="67"/>
        <v>139.07793202798345</v>
      </c>
      <c r="G45" s="548">
        <f t="shared" ca="1" si="67"/>
        <v>166.25952711023757</v>
      </c>
      <c r="H45" s="548">
        <f t="shared" ca="1" si="67"/>
        <v>177.84340537245322</v>
      </c>
      <c r="I45" s="548">
        <f t="shared" ca="1" si="67"/>
        <v>137.50762605953761</v>
      </c>
      <c r="J45" s="547">
        <f t="shared" ca="1" si="67"/>
        <v>91.365793014887174</v>
      </c>
      <c r="K45" s="114"/>
      <c r="L45" s="114"/>
      <c r="M45" s="114"/>
      <c r="N45" s="126"/>
      <c r="O45" s="8"/>
      <c r="P45" s="22">
        <f t="shared" ca="1" si="61"/>
        <v>177.84340537245322</v>
      </c>
      <c r="Q45" s="554"/>
      <c r="S45" s="8">
        <f t="shared" ca="1" si="62"/>
        <v>6</v>
      </c>
      <c r="T45" s="283">
        <f t="shared" si="53"/>
        <v>0.8</v>
      </c>
      <c r="U45" s="41">
        <f t="shared" ca="1" si="54"/>
        <v>7.2000000000000011</v>
      </c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J45" s="1">
        <v>30</v>
      </c>
      <c r="AK45" s="19">
        <f t="shared" ca="1" si="65"/>
        <v>124.29824000000002</v>
      </c>
      <c r="AL45" s="19">
        <f t="shared" ca="1" si="63"/>
        <v>124.29120000000002</v>
      </c>
      <c r="AM45" s="19">
        <f t="shared" ca="1" si="63"/>
        <v>124.28617142857144</v>
      </c>
      <c r="AN45" s="19">
        <f t="shared" ca="1" si="63"/>
        <v>124.27946666666669</v>
      </c>
      <c r="AO45" s="19">
        <f t="shared" ca="1" si="63"/>
        <v>124.27008000000001</v>
      </c>
      <c r="AP45" s="19">
        <f t="shared" ca="1" si="63"/>
        <v>124.26605714285714</v>
      </c>
      <c r="AQ45" s="19">
        <f t="shared" ca="1" si="63"/>
        <v>124.25600000000001</v>
      </c>
      <c r="AR45" s="19">
        <f t="shared" ca="1" si="63"/>
        <v>124.24594285714286</v>
      </c>
      <c r="AS45" s="19"/>
      <c r="AT45" s="19"/>
      <c r="AU45" s="19"/>
      <c r="AV45" s="1">
        <v>14</v>
      </c>
      <c r="AW45" s="256"/>
      <c r="AX45" s="94"/>
      <c r="AY45" s="71"/>
      <c r="AZ45" s="71"/>
      <c r="BA45" s="252"/>
      <c r="BB45" s="253"/>
      <c r="BC45" s="64"/>
      <c r="BD45" s="64"/>
      <c r="BE45" s="64"/>
      <c r="BF45" s="252"/>
      <c r="BG45" s="254"/>
      <c r="BH45" s="64"/>
      <c r="BI45" s="71"/>
      <c r="BJ45" s="64"/>
      <c r="BK45" s="252"/>
      <c r="BL45" s="91"/>
      <c r="BN45" s="283">
        <f t="shared" si="59"/>
        <v>0.7142857142857143</v>
      </c>
      <c r="BO45" s="178">
        <f t="shared" si="60"/>
        <v>0.12034285714285717</v>
      </c>
      <c r="BP45" s="178">
        <f t="shared" si="58"/>
        <v>8.7392857142857133E-2</v>
      </c>
      <c r="BQ45" s="178">
        <f t="shared" si="58"/>
        <v>6.3857142857142848E-2</v>
      </c>
      <c r="BR45" s="42"/>
      <c r="BS45" s="42"/>
      <c r="BT45" s="42"/>
      <c r="BU45" s="42"/>
      <c r="BV45" s="42"/>
      <c r="BW45" s="42"/>
      <c r="BX45" s="42"/>
      <c r="BY45" s="42"/>
      <c r="CA45" s="8"/>
      <c r="CB45" s="146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</row>
    <row r="46" spans="1:93">
      <c r="A46" s="606"/>
      <c r="B46" s="611">
        <v>0.4</v>
      </c>
      <c r="C46" s="122">
        <f ca="1">U390*1000</f>
        <v>84.354137444772164</v>
      </c>
      <c r="D46" s="122">
        <f t="shared" ref="D46:K46" ca="1" si="68">V390*1000</f>
        <v>104.89763717733999</v>
      </c>
      <c r="E46" s="122">
        <f t="shared" ca="1" si="68"/>
        <v>119.54367747928464</v>
      </c>
      <c r="F46" s="122">
        <f t="shared" ca="1" si="68"/>
        <v>139.02673288521416</v>
      </c>
      <c r="G46" s="122">
        <f t="shared" ca="1" si="68"/>
        <v>166.18352576046468</v>
      </c>
      <c r="H46" s="122">
        <f t="shared" ca="1" si="68"/>
        <v>177.75919023418629</v>
      </c>
      <c r="I46" s="122">
        <f t="shared" ca="1" si="68"/>
        <v>159.84019832428743</v>
      </c>
      <c r="J46" s="122">
        <f t="shared" ca="1" si="68"/>
        <v>113.65936554702269</v>
      </c>
      <c r="K46" s="122">
        <f t="shared" ca="1" si="68"/>
        <v>94.502966988038096</v>
      </c>
      <c r="L46" s="114"/>
      <c r="M46" s="114"/>
      <c r="N46" s="126"/>
      <c r="O46" s="82"/>
      <c r="P46" s="22">
        <f t="shared" ca="1" si="61"/>
        <v>177.75919023418629</v>
      </c>
      <c r="Q46" s="554"/>
      <c r="S46" s="8">
        <f ca="1">MATCH(P46,C46:K46,0)</f>
        <v>6</v>
      </c>
      <c r="T46" s="16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J46" s="1">
        <v>40</v>
      </c>
      <c r="AK46" s="19">
        <f t="shared" ca="1" si="65"/>
        <v>124.29824000000001</v>
      </c>
      <c r="AL46" s="19">
        <f t="shared" ca="1" si="63"/>
        <v>124.29120000000002</v>
      </c>
      <c r="AM46" s="19">
        <f t="shared" ca="1" si="63"/>
        <v>124.28617142857144</v>
      </c>
      <c r="AN46" s="19">
        <f t="shared" ca="1" si="63"/>
        <v>124.27946666666668</v>
      </c>
      <c r="AO46" s="19">
        <f t="shared" ca="1" si="63"/>
        <v>124.27008000000001</v>
      </c>
      <c r="AP46" s="19">
        <f t="shared" ca="1" si="63"/>
        <v>124.26605714285714</v>
      </c>
      <c r="AQ46" s="19">
        <f t="shared" ca="1" si="63"/>
        <v>124.256</v>
      </c>
      <c r="AR46" s="19"/>
      <c r="AS46" s="19"/>
      <c r="AT46" s="19"/>
      <c r="AU46" s="19"/>
      <c r="AV46" s="1">
        <v>15</v>
      </c>
      <c r="AW46" s="253"/>
      <c r="AX46" s="64"/>
      <c r="AY46" s="71"/>
      <c r="AZ46" s="64"/>
      <c r="BA46" s="252"/>
      <c r="BB46" s="253"/>
      <c r="BC46" s="64"/>
      <c r="BD46" s="80"/>
      <c r="BE46" s="80"/>
      <c r="BF46" s="252"/>
      <c r="BG46" s="254"/>
      <c r="BH46" s="64"/>
      <c r="BI46" s="80"/>
      <c r="BJ46" s="80"/>
      <c r="BK46" s="252"/>
      <c r="BL46" s="91"/>
      <c r="BN46" s="283">
        <f t="shared" si="59"/>
        <v>0.75</v>
      </c>
      <c r="BO46" s="178">
        <f t="shared" si="60"/>
        <v>8.8950000000000043E-2</v>
      </c>
      <c r="BP46" s="178">
        <f t="shared" si="58"/>
        <v>5.6000000000000001E-2</v>
      </c>
      <c r="BQ46" s="42"/>
      <c r="BR46" s="42"/>
      <c r="BS46" s="42"/>
      <c r="BT46" s="42"/>
      <c r="BU46" s="42"/>
      <c r="BV46" s="42"/>
      <c r="CA46" s="8"/>
      <c r="CB46" s="146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</row>
    <row r="47" spans="1:93">
      <c r="A47" s="604"/>
      <c r="B47" s="611">
        <v>0.33333333333333331</v>
      </c>
      <c r="C47" s="122">
        <f ca="1">U389*1000</f>
        <v>84.308655137279658</v>
      </c>
      <c r="D47" s="122">
        <f t="shared" ref="D47:L47" ca="1" si="69">V389*1000</f>
        <v>104.81682676298324</v>
      </c>
      <c r="E47" s="122">
        <f t="shared" ca="1" si="69"/>
        <v>119.43034614596492</v>
      </c>
      <c r="F47" s="122">
        <f t="shared" ca="1" si="69"/>
        <v>138.86060655234806</v>
      </c>
      <c r="G47" s="122">
        <f t="shared" ca="1" si="69"/>
        <v>165.92863040656218</v>
      </c>
      <c r="H47" s="122">
        <f t="shared" ca="1" si="69"/>
        <v>177.4646903038921</v>
      </c>
      <c r="I47" s="122">
        <f t="shared" ca="1" si="69"/>
        <v>206.03337239048739</v>
      </c>
      <c r="J47" s="122">
        <f t="shared" ca="1" si="69"/>
        <v>166.87313818095615</v>
      </c>
      <c r="K47" s="122">
        <f t="shared" ca="1" si="69"/>
        <v>147.50196362151144</v>
      </c>
      <c r="L47" s="122">
        <f t="shared" ca="1" si="69"/>
        <v>100.53468308296483</v>
      </c>
      <c r="M47" s="8"/>
      <c r="N47" s="126"/>
      <c r="O47" s="8"/>
      <c r="P47" s="22">
        <f t="shared" ca="1" si="61"/>
        <v>206.03337239048739</v>
      </c>
      <c r="Q47" s="554"/>
      <c r="S47" s="8">
        <f ca="1">MATCH(P47,C47:L47,0)</f>
        <v>7</v>
      </c>
      <c r="T47" s="27" t="s">
        <v>140</v>
      </c>
      <c r="U47" s="283">
        <f>U17</f>
        <v>0.2</v>
      </c>
      <c r="V47" s="283">
        <f t="shared" ref="V47:AG47" si="70">V17</f>
        <v>0.25</v>
      </c>
      <c r="W47" s="283">
        <f t="shared" si="70"/>
        <v>0.2857142857142857</v>
      </c>
      <c r="X47" s="283">
        <f t="shared" si="70"/>
        <v>0.33333333333333331</v>
      </c>
      <c r="Y47" s="283">
        <f t="shared" si="70"/>
        <v>0.4</v>
      </c>
      <c r="Z47" s="283">
        <f t="shared" si="70"/>
        <v>0.42857142857142855</v>
      </c>
      <c r="AA47" s="283">
        <f t="shared" si="70"/>
        <v>0.5</v>
      </c>
      <c r="AB47" s="283">
        <f t="shared" si="70"/>
        <v>0.5714285714285714</v>
      </c>
      <c r="AC47" s="283">
        <f t="shared" si="70"/>
        <v>0.6</v>
      </c>
      <c r="AD47" s="283">
        <f t="shared" si="70"/>
        <v>0.66666666666666663</v>
      </c>
      <c r="AE47" s="283">
        <f t="shared" si="70"/>
        <v>0.7142857142857143</v>
      </c>
      <c r="AF47" s="283">
        <f t="shared" si="70"/>
        <v>0.75</v>
      </c>
      <c r="AG47" s="283">
        <f t="shared" si="70"/>
        <v>0.8</v>
      </c>
      <c r="AJ47" s="1">
        <v>50</v>
      </c>
      <c r="AK47" s="19">
        <f t="shared" ca="1" si="65"/>
        <v>124.29824000000002</v>
      </c>
      <c r="AL47" s="19">
        <f t="shared" ca="1" si="63"/>
        <v>124.29120000000002</v>
      </c>
      <c r="AM47" s="19">
        <f t="shared" ca="1" si="63"/>
        <v>124.28617142857145</v>
      </c>
      <c r="AN47" s="19">
        <f t="shared" ca="1" si="63"/>
        <v>124.27946666666668</v>
      </c>
      <c r="AO47" s="19">
        <f t="shared" ca="1" si="63"/>
        <v>124.27008000000001</v>
      </c>
      <c r="AP47" s="19">
        <f t="shared" ca="1" si="63"/>
        <v>124.26605714285715</v>
      </c>
      <c r="AQ47" s="19"/>
      <c r="AR47" s="19"/>
      <c r="AS47" s="19"/>
      <c r="AT47" s="19"/>
      <c r="AU47" s="19"/>
      <c r="AV47" s="1">
        <v>16</v>
      </c>
      <c r="AW47" s="253"/>
      <c r="AX47" s="64"/>
      <c r="AY47" s="80"/>
      <c r="AZ47" s="80"/>
      <c r="BA47" s="252"/>
      <c r="BB47" s="253"/>
      <c r="BC47" s="64"/>
      <c r="BD47" s="80"/>
      <c r="BE47" s="80"/>
      <c r="BF47" s="252"/>
      <c r="BG47" s="254"/>
      <c r="BH47" s="64"/>
      <c r="BI47" s="71"/>
      <c r="BJ47" s="71"/>
      <c r="BK47" s="252"/>
      <c r="BL47" s="91"/>
      <c r="BN47" s="283">
        <f t="shared" si="59"/>
        <v>0.8</v>
      </c>
      <c r="BO47" s="178">
        <f t="shared" si="60"/>
        <v>4.5000000000000005E-2</v>
      </c>
      <c r="CA47" s="8"/>
      <c r="CB47" s="146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</row>
    <row r="48" spans="1:93">
      <c r="A48" s="606"/>
      <c r="B48" s="611">
        <v>0.2857142857142857</v>
      </c>
      <c r="C48" s="122">
        <f ca="1">U388*1000</f>
        <v>84.258330834428833</v>
      </c>
      <c r="D48" s="122">
        <f t="shared" ref="D48:M48" ca="1" si="71">V388*1000</f>
        <v>104.72845423320042</v>
      </c>
      <c r="E48" s="122">
        <f t="shared" ca="1" si="71"/>
        <v>119.30722555080081</v>
      </c>
      <c r="F48" s="122">
        <f t="shared" ca="1" si="71"/>
        <v>138.68105675273389</v>
      </c>
      <c r="G48" s="122">
        <f t="shared" ca="1" si="71"/>
        <v>165.65109972826994</v>
      </c>
      <c r="H48" s="122">
        <f t="shared" ca="1" si="71"/>
        <v>177.13935285633951</v>
      </c>
      <c r="I48" s="122">
        <f t="shared" ca="1" si="71"/>
        <v>205.58609511486219</v>
      </c>
      <c r="J48" s="122">
        <f t="shared" ca="1" si="71"/>
        <v>205.74414741280734</v>
      </c>
      <c r="K48" s="122">
        <f t="shared" ca="1" si="71"/>
        <v>186.57154872622817</v>
      </c>
      <c r="L48" s="122">
        <f t="shared" ca="1" si="71"/>
        <v>138.93645645126114</v>
      </c>
      <c r="M48" s="122">
        <f t="shared" ca="1" si="71"/>
        <v>103.36109266765405</v>
      </c>
      <c r="N48" s="126"/>
      <c r="O48" s="7"/>
      <c r="P48" s="22">
        <f t="shared" ca="1" si="61"/>
        <v>205.74414741280734</v>
      </c>
      <c r="Q48" s="554"/>
      <c r="S48" s="8">
        <f ca="1">MATCH(P48,C48:M48,0)</f>
        <v>8</v>
      </c>
      <c r="T48" s="283">
        <f>T18</f>
        <v>0.2</v>
      </c>
      <c r="U48" s="41">
        <f ca="1">U3+U33+2*U18</f>
        <v>141.24800000000002</v>
      </c>
      <c r="V48" s="41">
        <f t="shared" ref="V48:AE48" ca="1" si="72">V3+V33+2*V18</f>
        <v>141.24</v>
      </c>
      <c r="W48" s="41">
        <f t="shared" ca="1" si="72"/>
        <v>141.2342857142857</v>
      </c>
      <c r="X48" s="41">
        <f t="shared" ca="1" si="72"/>
        <v>141.22666666666666</v>
      </c>
      <c r="Y48" s="41">
        <f t="shared" ca="1" si="72"/>
        <v>141.21600000000001</v>
      </c>
      <c r="Z48" s="41">
        <f t="shared" ca="1" si="72"/>
        <v>141.21142857142857</v>
      </c>
      <c r="AA48" s="41">
        <f t="shared" ca="1" si="72"/>
        <v>141.19999999999999</v>
      </c>
      <c r="AB48" s="41">
        <f t="shared" ca="1" si="72"/>
        <v>141.18857142857144</v>
      </c>
      <c r="AC48" s="41">
        <f t="shared" ca="1" si="72"/>
        <v>141.18400000000003</v>
      </c>
      <c r="AD48" s="41">
        <f t="shared" ca="1" si="72"/>
        <v>141.17333333333335</v>
      </c>
      <c r="AE48" s="41">
        <f t="shared" ca="1" si="72"/>
        <v>141.16571428571427</v>
      </c>
      <c r="AF48" s="41">
        <f ca="1">AF3+AF33+2*AF18</f>
        <v>141.16</v>
      </c>
      <c r="AG48" s="41">
        <f ca="1">AG3+AG33+2*AG18</f>
        <v>141.15200000000002</v>
      </c>
      <c r="AJ48" s="1">
        <v>60</v>
      </c>
      <c r="AK48" s="19">
        <f t="shared" ca="1" si="65"/>
        <v>124.29824000000002</v>
      </c>
      <c r="AL48" s="19">
        <f t="shared" ca="1" si="63"/>
        <v>124.29120000000002</v>
      </c>
      <c r="AM48" s="19">
        <f t="shared" ca="1" si="63"/>
        <v>124.28617142857144</v>
      </c>
      <c r="AN48" s="19">
        <f t="shared" ca="1" si="63"/>
        <v>124.27946666666668</v>
      </c>
      <c r="AO48" s="19">
        <f t="shared" ca="1" si="63"/>
        <v>124.27007999999998</v>
      </c>
      <c r="AP48" s="19"/>
      <c r="AQ48" s="19"/>
      <c r="AR48" s="19"/>
      <c r="AS48" s="19"/>
      <c r="AT48" s="19"/>
      <c r="AU48" s="19"/>
      <c r="CA48" s="8"/>
      <c r="CB48" s="146"/>
      <c r="CC48" s="22"/>
      <c r="CD48" s="22"/>
      <c r="CE48" s="22"/>
      <c r="CF48" s="22"/>
      <c r="CG48" s="22"/>
      <c r="CH48" s="22"/>
      <c r="CI48" s="22"/>
      <c r="CJ48" s="22"/>
      <c r="CK48" s="22"/>
      <c r="CL48" s="22"/>
      <c r="CM48" s="22"/>
    </row>
    <row r="49" spans="1:91">
      <c r="A49" s="606"/>
      <c r="B49" s="611">
        <v>0.25</v>
      </c>
      <c r="C49" s="122">
        <f ca="1">U387*1000</f>
        <v>84.203931481656426</v>
      </c>
      <c r="D49" s="122">
        <f t="shared" ref="D49:L49" ca="1" si="73">V387*1000</f>
        <v>104.63407868206761</v>
      </c>
      <c r="E49" s="122">
        <f t="shared" ca="1" si="73"/>
        <v>119.17673772572749</v>
      </c>
      <c r="F49" s="122">
        <f t="shared" ca="1" si="73"/>
        <v>138.49234751246922</v>
      </c>
      <c r="G49" s="122">
        <f t="shared" ca="1" si="73"/>
        <v>165.36121612367782</v>
      </c>
      <c r="H49" s="122">
        <f t="shared" ca="1" si="73"/>
        <v>176.79924947125704</v>
      </c>
      <c r="I49" s="122">
        <f t="shared" ca="1" si="73"/>
        <v>205.10678813046991</v>
      </c>
      <c r="J49" s="122">
        <f t="shared" ca="1" si="73"/>
        <v>232.74077413104922</v>
      </c>
      <c r="K49" s="122">
        <f t="shared" ca="1" si="73"/>
        <v>216.39669842037324</v>
      </c>
      <c r="L49" s="122">
        <f t="shared" ca="1" si="73"/>
        <v>168.75587842463761</v>
      </c>
      <c r="M49" s="122">
        <f ca="1">AE387*1000</f>
        <v>132.33227280121451</v>
      </c>
      <c r="N49" s="122">
        <f ca="1">AF387*1000</f>
        <v>104.35907784192486</v>
      </c>
      <c r="O49" s="298"/>
      <c r="P49" s="22">
        <f t="shared" ca="1" si="61"/>
        <v>232.74077413104922</v>
      </c>
      <c r="Q49" s="556" t="s">
        <v>13</v>
      </c>
      <c r="S49" s="8">
        <f ca="1">MATCH(P49,C49:N49,0)</f>
        <v>8</v>
      </c>
      <c r="T49" s="283">
        <f t="shared" ref="T49:T60" si="74">T19</f>
        <v>0.25</v>
      </c>
      <c r="U49" s="41">
        <f t="shared" ref="U49:U60" ca="1" si="75">U4+U34+2*U19</f>
        <v>141.24800000000002</v>
      </c>
      <c r="V49" s="41">
        <f t="shared" ref="V49:AE54" ca="1" si="76">V4+V34+2*V19</f>
        <v>141.24</v>
      </c>
      <c r="W49" s="41">
        <f t="shared" ca="1" si="76"/>
        <v>141.2342857142857</v>
      </c>
      <c r="X49" s="41">
        <f t="shared" ca="1" si="76"/>
        <v>141.22666666666669</v>
      </c>
      <c r="Y49" s="41">
        <f t="shared" ca="1" si="76"/>
        <v>141.21600000000001</v>
      </c>
      <c r="Z49" s="41">
        <f t="shared" ca="1" si="76"/>
        <v>141.21142857142857</v>
      </c>
      <c r="AA49" s="41">
        <f t="shared" ca="1" si="76"/>
        <v>141.19999999999999</v>
      </c>
      <c r="AB49" s="41">
        <f t="shared" ca="1" si="76"/>
        <v>141.18857142857144</v>
      </c>
      <c r="AC49" s="41">
        <f t="shared" ca="1" si="76"/>
        <v>141.18400000000003</v>
      </c>
      <c r="AD49" s="41">
        <f t="shared" ca="1" si="76"/>
        <v>141.17333333333332</v>
      </c>
      <c r="AE49" s="41">
        <f t="shared" ca="1" si="76"/>
        <v>141.16571428571427</v>
      </c>
      <c r="AF49" s="41">
        <f ca="1">AF4+AF34+2*AF19</f>
        <v>141.16</v>
      </c>
      <c r="AG49" s="41"/>
      <c r="AJ49" s="1">
        <v>70</v>
      </c>
      <c r="AK49" s="19">
        <f t="shared" ca="1" si="65"/>
        <v>124.29824000000002</v>
      </c>
      <c r="AL49" s="19">
        <f t="shared" ca="1" si="63"/>
        <v>124.29120000000002</v>
      </c>
      <c r="AM49" s="19">
        <f t="shared" ca="1" si="63"/>
        <v>124.28617142857146</v>
      </c>
      <c r="AN49" s="19">
        <f t="shared" ca="1" si="63"/>
        <v>124.27946666666668</v>
      </c>
      <c r="AO49" s="19"/>
      <c r="AP49" s="19"/>
      <c r="AQ49" s="19"/>
      <c r="AR49" s="19"/>
      <c r="AS49" s="19"/>
      <c r="AT49" s="19"/>
      <c r="AU49" s="19"/>
      <c r="CA49" s="8"/>
      <c r="CB49" s="146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</row>
    <row r="50" spans="1:91">
      <c r="A50" s="604"/>
      <c r="B50" s="611">
        <v>0.2</v>
      </c>
      <c r="C50" s="122">
        <f ca="1">U386*1000</f>
        <v>84.085451939043011</v>
      </c>
      <c r="D50" s="122">
        <f t="shared" ref="D50:O50" ca="1" si="77">V386*1000</f>
        <v>104.43216804404419</v>
      </c>
      <c r="E50" s="122">
        <f t="shared" ca="1" si="77"/>
        <v>118.90074221742823</v>
      </c>
      <c r="F50" s="122">
        <f t="shared" ca="1" si="77"/>
        <v>138.09853728188526</v>
      </c>
      <c r="G50" s="122">
        <f t="shared" ca="1" si="77"/>
        <v>164.76496167817928</v>
      </c>
      <c r="H50" s="122">
        <f t="shared" ca="1" si="77"/>
        <v>176.10247359637228</v>
      </c>
      <c r="I50" s="122">
        <f t="shared" ca="1" si="77"/>
        <v>204.12341762743918</v>
      </c>
      <c r="J50" s="122">
        <f t="shared" ca="1" si="77"/>
        <v>231.43961586155547</v>
      </c>
      <c r="K50" s="122">
        <f t="shared" ca="1" si="77"/>
        <v>242.04338578265217</v>
      </c>
      <c r="L50" s="122">
        <f t="shared" ca="1" si="77"/>
        <v>212.07076471122727</v>
      </c>
      <c r="M50" s="122">
        <f t="shared" ca="1" si="77"/>
        <v>174.81546445535798</v>
      </c>
      <c r="N50" s="122">
        <f t="shared" ca="1" si="77"/>
        <v>105.30537413752681</v>
      </c>
      <c r="O50" s="122">
        <f t="shared" ca="1" si="77"/>
        <v>102.97410228475717</v>
      </c>
      <c r="P50" s="22">
        <f t="shared" ca="1" si="61"/>
        <v>242.04338578265217</v>
      </c>
      <c r="Q50" s="554"/>
      <c r="S50" s="8">
        <f ca="1">MATCH(P50,C50:O50,0)</f>
        <v>9</v>
      </c>
      <c r="T50" s="283">
        <f t="shared" si="74"/>
        <v>0.2857142857142857</v>
      </c>
      <c r="U50" s="41">
        <f t="shared" ca="1" si="75"/>
        <v>141.24800000000002</v>
      </c>
      <c r="V50" s="41">
        <f t="shared" ca="1" si="76"/>
        <v>141.24</v>
      </c>
      <c r="W50" s="41">
        <f t="shared" ca="1" si="76"/>
        <v>141.2342857142857</v>
      </c>
      <c r="X50" s="41">
        <f t="shared" ca="1" si="76"/>
        <v>141.22666666666669</v>
      </c>
      <c r="Y50" s="41">
        <f t="shared" ca="1" si="76"/>
        <v>141.21600000000001</v>
      </c>
      <c r="Z50" s="41">
        <f t="shared" ca="1" si="76"/>
        <v>141.21142857142857</v>
      </c>
      <c r="AA50" s="41">
        <f t="shared" ca="1" si="76"/>
        <v>141.19999999999999</v>
      </c>
      <c r="AB50" s="41">
        <f t="shared" ca="1" si="76"/>
        <v>141.18857142857144</v>
      </c>
      <c r="AC50" s="41">
        <f t="shared" ca="1" si="76"/>
        <v>141.184</v>
      </c>
      <c r="AD50" s="41">
        <f t="shared" ca="1" si="76"/>
        <v>141.17333333333332</v>
      </c>
      <c r="AE50" s="41">
        <f t="shared" ca="1" si="76"/>
        <v>141.16571428571427</v>
      </c>
      <c r="AF50" s="41"/>
      <c r="AG50" s="41"/>
      <c r="AJ50" s="1">
        <v>80</v>
      </c>
      <c r="AK50" s="19">
        <f t="shared" ca="1" si="65"/>
        <v>124.29824000000002</v>
      </c>
      <c r="AL50" s="19">
        <f t="shared" ca="1" si="63"/>
        <v>124.29120000000002</v>
      </c>
      <c r="AM50" s="19">
        <f t="shared" ca="1" si="63"/>
        <v>124.28617142857145</v>
      </c>
      <c r="AN50" s="19"/>
      <c r="AO50" s="19"/>
      <c r="AP50" s="19"/>
      <c r="AQ50" s="19"/>
      <c r="AR50" s="19"/>
      <c r="AS50" s="19"/>
      <c r="AT50" s="19"/>
      <c r="AU50" s="19"/>
      <c r="BN50" s="1" t="s">
        <v>18</v>
      </c>
      <c r="BO50" s="283">
        <f>BO34</f>
        <v>0.2</v>
      </c>
      <c r="BP50" s="283">
        <f t="shared" ref="BP50:CA50" si="78">BP34</f>
        <v>0.25</v>
      </c>
      <c r="BQ50" s="283">
        <f t="shared" si="78"/>
        <v>0.2857142857142857</v>
      </c>
      <c r="BR50" s="283">
        <f t="shared" si="78"/>
        <v>0.33333333333333331</v>
      </c>
      <c r="BS50" s="283">
        <f t="shared" si="78"/>
        <v>0.4</v>
      </c>
      <c r="BT50" s="283">
        <f t="shared" si="78"/>
        <v>0.42857142857142855</v>
      </c>
      <c r="BU50" s="283">
        <f t="shared" si="78"/>
        <v>0.5</v>
      </c>
      <c r="BV50" s="283">
        <f t="shared" si="78"/>
        <v>0.5714285714285714</v>
      </c>
      <c r="BW50" s="283">
        <f t="shared" si="78"/>
        <v>0.6</v>
      </c>
      <c r="BX50" s="283">
        <f t="shared" si="78"/>
        <v>0.66666666666666663</v>
      </c>
      <c r="BY50" s="283">
        <f t="shared" si="78"/>
        <v>0.7142857142857143</v>
      </c>
      <c r="BZ50" s="283">
        <f t="shared" si="78"/>
        <v>0.75</v>
      </c>
      <c r="CA50" s="283">
        <f t="shared" si="78"/>
        <v>0.8</v>
      </c>
      <c r="CB50" s="146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</row>
    <row r="51" spans="1:91">
      <c r="A51" s="607" t="s">
        <v>370</v>
      </c>
      <c r="B51" s="554"/>
      <c r="C51" s="610">
        <v>0.2</v>
      </c>
      <c r="D51" s="610">
        <v>0.25</v>
      </c>
      <c r="E51" s="610">
        <v>0.2857142857142857</v>
      </c>
      <c r="F51" s="610">
        <v>0.33333333333333331</v>
      </c>
      <c r="G51" s="610">
        <v>0.4</v>
      </c>
      <c r="H51" s="610">
        <v>0.42857142857142855</v>
      </c>
      <c r="I51" s="610">
        <v>0.5</v>
      </c>
      <c r="J51" s="610">
        <v>0.5714285714285714</v>
      </c>
      <c r="K51" s="610">
        <v>0.6</v>
      </c>
      <c r="L51" s="610">
        <v>0.66666666666666663</v>
      </c>
      <c r="M51" s="610">
        <v>0.7142857142857143</v>
      </c>
      <c r="N51" s="610">
        <v>0.75</v>
      </c>
      <c r="O51" s="610">
        <v>0.8</v>
      </c>
      <c r="P51" s="321">
        <f ca="1">MAX(P39:P50)</f>
        <v>242.04338578265217</v>
      </c>
      <c r="Q51" s="545" t="s">
        <v>359</v>
      </c>
      <c r="T51" s="283">
        <f t="shared" si="74"/>
        <v>0.33333333333333331</v>
      </c>
      <c r="U51" s="41">
        <f t="shared" ca="1" si="75"/>
        <v>141.24800000000002</v>
      </c>
      <c r="V51" s="41">
        <f t="shared" ca="1" si="76"/>
        <v>141.24</v>
      </c>
      <c r="W51" s="41">
        <f t="shared" ca="1" si="76"/>
        <v>141.2342857142857</v>
      </c>
      <c r="X51" s="41">
        <f t="shared" ca="1" si="76"/>
        <v>141.22666666666669</v>
      </c>
      <c r="Y51" s="41">
        <f t="shared" ca="1" si="76"/>
        <v>141.21600000000001</v>
      </c>
      <c r="Z51" s="41">
        <f t="shared" ca="1" si="76"/>
        <v>141.21142857142857</v>
      </c>
      <c r="AA51" s="41">
        <f t="shared" ca="1" si="76"/>
        <v>141.19999999999999</v>
      </c>
      <c r="AB51" s="41">
        <f t="shared" ca="1" si="76"/>
        <v>141.18857142857144</v>
      </c>
      <c r="AC51" s="41">
        <f t="shared" ca="1" si="76"/>
        <v>141.184</v>
      </c>
      <c r="AD51" s="41">
        <f t="shared" ca="1" si="76"/>
        <v>141.17333333333332</v>
      </c>
      <c r="AF51" s="41"/>
      <c r="AG51" s="41"/>
      <c r="AJ51" s="1">
        <v>90</v>
      </c>
      <c r="AK51" s="19">
        <f t="shared" ca="1" si="65"/>
        <v>124.29824000000001</v>
      </c>
      <c r="AL51" s="19">
        <f t="shared" ca="1" si="63"/>
        <v>124.29120000000002</v>
      </c>
      <c r="AM51" s="19"/>
      <c r="AN51" s="19"/>
      <c r="AO51" s="19"/>
      <c r="AP51" s="19"/>
      <c r="AQ51" s="19"/>
      <c r="AR51" s="19"/>
      <c r="AS51" s="19"/>
      <c r="AT51" s="19"/>
      <c r="AU51" s="19"/>
      <c r="BC51" s="16"/>
      <c r="BD51" s="16"/>
      <c r="BE51" s="16"/>
      <c r="BF51" s="16"/>
      <c r="BG51" s="16"/>
      <c r="BN51" s="283">
        <f>BN35</f>
        <v>0.2</v>
      </c>
      <c r="BO51" s="22">
        <f>BO3+BO35+2*BO19</f>
        <v>0.88280000000000014</v>
      </c>
      <c r="BP51" s="22">
        <f t="shared" ref="BP51:CA52" si="79">BP3+BP35+2*BP19</f>
        <v>0.88275000000000003</v>
      </c>
      <c r="BQ51" s="22">
        <f t="shared" si="79"/>
        <v>0.88271428571428567</v>
      </c>
      <c r="BR51" s="22">
        <f t="shared" si="79"/>
        <v>0.88266666666666671</v>
      </c>
      <c r="BS51" s="22">
        <f t="shared" si="79"/>
        <v>0.88260000000000005</v>
      </c>
      <c r="BT51" s="22">
        <f t="shared" si="79"/>
        <v>0.88257142857142856</v>
      </c>
      <c r="BU51" s="22">
        <f t="shared" si="79"/>
        <v>0.88250000000000006</v>
      </c>
      <c r="BV51" s="22">
        <f t="shared" si="79"/>
        <v>0.88242857142857134</v>
      </c>
      <c r="BW51" s="22">
        <f t="shared" si="79"/>
        <v>0.88239999999999996</v>
      </c>
      <c r="BX51" s="22">
        <f t="shared" si="79"/>
        <v>0.88233333333333341</v>
      </c>
      <c r="BY51" s="22">
        <f t="shared" si="79"/>
        <v>0.88228571428571423</v>
      </c>
      <c r="BZ51" s="22">
        <f t="shared" si="79"/>
        <v>0.88224999999999998</v>
      </c>
      <c r="CA51" s="22">
        <f t="shared" si="79"/>
        <v>0.88219999999999998</v>
      </c>
      <c r="CB51" s="146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</row>
    <row r="52" spans="1:91">
      <c r="A52" s="554"/>
      <c r="B52" s="553" t="s">
        <v>10</v>
      </c>
      <c r="C52" s="22">
        <f ca="1">MAX(C38:C50)</f>
        <v>84.430579819403349</v>
      </c>
      <c r="D52" s="22">
        <f t="shared" ref="D52:O52" ca="1" si="80">MAX(D38:D50)</f>
        <v>105.00825185935125</v>
      </c>
      <c r="E52" s="22">
        <f t="shared" ca="1" si="80"/>
        <v>119.6959568372253</v>
      </c>
      <c r="F52" s="22">
        <f t="shared" ca="1" si="80"/>
        <v>139.17051292328608</v>
      </c>
      <c r="G52" s="22">
        <f t="shared" ca="1" si="80"/>
        <v>166.25952711023757</v>
      </c>
      <c r="H52" s="22">
        <f t="shared" ca="1" si="80"/>
        <v>177.84340537245322</v>
      </c>
      <c r="I52" s="22">
        <f t="shared" ca="1" si="80"/>
        <v>206.03337239048739</v>
      </c>
      <c r="J52" s="22">
        <f t="shared" ca="1" si="80"/>
        <v>232.74077413104922</v>
      </c>
      <c r="K52" s="22">
        <f t="shared" ca="1" si="80"/>
        <v>242.04338578265217</v>
      </c>
      <c r="L52" s="22">
        <f t="shared" ca="1" si="80"/>
        <v>212.07076471122727</v>
      </c>
      <c r="M52" s="22">
        <f t="shared" ca="1" si="80"/>
        <v>174.81546445535798</v>
      </c>
      <c r="N52" s="22">
        <f t="shared" ca="1" si="80"/>
        <v>105.30537413752681</v>
      </c>
      <c r="O52" s="22">
        <f t="shared" ca="1" si="80"/>
        <v>102.97410228475717</v>
      </c>
      <c r="T52" s="283">
        <f t="shared" si="74"/>
        <v>0.4</v>
      </c>
      <c r="U52" s="41">
        <f t="shared" ca="1" si="75"/>
        <v>141.24800000000002</v>
      </c>
      <c r="V52" s="41">
        <f t="shared" ca="1" si="76"/>
        <v>141.24</v>
      </c>
      <c r="W52" s="41">
        <f t="shared" ca="1" si="76"/>
        <v>141.2342857142857</v>
      </c>
      <c r="X52" s="41">
        <f t="shared" ca="1" si="76"/>
        <v>141.22666666666669</v>
      </c>
      <c r="Y52" s="41">
        <f t="shared" ca="1" si="76"/>
        <v>141.21600000000001</v>
      </c>
      <c r="Z52" s="41">
        <f t="shared" ca="1" si="76"/>
        <v>141.21142857142857</v>
      </c>
      <c r="AA52" s="41">
        <f t="shared" ca="1" si="76"/>
        <v>141.19999999999999</v>
      </c>
      <c r="AB52" s="41">
        <f t="shared" ca="1" si="76"/>
        <v>141.18857142857144</v>
      </c>
      <c r="AC52" s="41">
        <f t="shared" ca="1" si="76"/>
        <v>141.18400000000003</v>
      </c>
      <c r="AD52" s="41"/>
      <c r="AE52" s="41"/>
      <c r="AF52" s="41"/>
      <c r="AG52" s="41"/>
      <c r="AJ52" s="1">
        <v>100</v>
      </c>
      <c r="AK52" s="19">
        <f t="shared" ca="1" si="65"/>
        <v>124.29824000000002</v>
      </c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BC52" s="135"/>
      <c r="BN52" s="283">
        <f t="shared" ref="BN52:BN63" si="81">BN36</f>
        <v>0.25</v>
      </c>
      <c r="BO52" s="22">
        <f>BO4+BO36+2*BO20</f>
        <v>0.88280000000000014</v>
      </c>
      <c r="BP52" s="22">
        <f t="shared" ref="BP52:BX52" si="82">BP4+BP36+2*BP20</f>
        <v>0.88275000000000003</v>
      </c>
      <c r="BQ52" s="22">
        <f t="shared" si="82"/>
        <v>0.88271428571428567</v>
      </c>
      <c r="BR52" s="22">
        <f t="shared" si="82"/>
        <v>0.88266666666666682</v>
      </c>
      <c r="BS52" s="22">
        <f t="shared" si="82"/>
        <v>0.88260000000000005</v>
      </c>
      <c r="BT52" s="22">
        <f t="shared" si="82"/>
        <v>0.88257142857142856</v>
      </c>
      <c r="BU52" s="22">
        <f t="shared" si="82"/>
        <v>0.88249999999999995</v>
      </c>
      <c r="BV52" s="22">
        <f t="shared" si="82"/>
        <v>0.88242857142857134</v>
      </c>
      <c r="BW52" s="22">
        <f t="shared" si="82"/>
        <v>0.88240000000000007</v>
      </c>
      <c r="BX52" s="22">
        <f t="shared" si="82"/>
        <v>0.88233333333333319</v>
      </c>
      <c r="BY52" s="22">
        <f>BY4+BY36+2*BY20</f>
        <v>0.88228571428571434</v>
      </c>
      <c r="BZ52" s="22">
        <f t="shared" si="79"/>
        <v>0.88225000000000009</v>
      </c>
      <c r="CA52" s="8"/>
      <c r="CB52" s="146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</row>
    <row r="53" spans="1:91" ht="16.5" thickBot="1">
      <c r="A53" s="4"/>
      <c r="B53" s="554"/>
      <c r="C53" s="554"/>
      <c r="D53" s="554"/>
      <c r="E53" s="554"/>
      <c r="F53" s="554"/>
      <c r="G53" s="247" t="s">
        <v>12</v>
      </c>
      <c r="H53" s="8"/>
      <c r="I53" s="249" t="s">
        <v>13</v>
      </c>
      <c r="J53" s="554"/>
      <c r="K53" s="554"/>
      <c r="L53" s="554"/>
      <c r="M53" s="554"/>
      <c r="N53" s="554"/>
      <c r="O53" s="554"/>
      <c r="Q53" s="554"/>
      <c r="T53" s="283">
        <f t="shared" si="74"/>
        <v>0.42857142857142855</v>
      </c>
      <c r="U53" s="41">
        <f t="shared" ca="1" si="75"/>
        <v>141.24800000000002</v>
      </c>
      <c r="V53" s="41">
        <f t="shared" ca="1" si="76"/>
        <v>141.24</v>
      </c>
      <c r="W53" s="41">
        <f t="shared" ca="1" si="76"/>
        <v>141.2342857142857</v>
      </c>
      <c r="X53" s="41">
        <f t="shared" ca="1" si="76"/>
        <v>141.22666666666669</v>
      </c>
      <c r="Y53" s="41">
        <f t="shared" ca="1" si="76"/>
        <v>141.21600000000001</v>
      </c>
      <c r="Z53" s="41">
        <f t="shared" ca="1" si="76"/>
        <v>141.21142857142857</v>
      </c>
      <c r="AA53" s="41">
        <f t="shared" ca="1" si="76"/>
        <v>141.19999999999999</v>
      </c>
      <c r="AB53" s="41">
        <f t="shared" ca="1" si="76"/>
        <v>141.18857142857144</v>
      </c>
      <c r="AC53" s="41"/>
      <c r="AD53" s="41"/>
      <c r="AE53" s="41"/>
      <c r="AF53" s="41"/>
      <c r="AG53" s="41"/>
      <c r="AU53" s="1" t="s">
        <v>141</v>
      </c>
      <c r="BC53" s="135"/>
      <c r="BN53" s="283">
        <f t="shared" si="81"/>
        <v>0.2857142857142857</v>
      </c>
      <c r="BO53" s="22">
        <f>BO5+BO37+2*BO21</f>
        <v>0.88280000000000003</v>
      </c>
      <c r="BP53" s="22">
        <f t="shared" ref="BP53:BW53" si="83">BP5+BP37+2*BP21</f>
        <v>0.88275000000000003</v>
      </c>
      <c r="BQ53" s="22">
        <f t="shared" si="83"/>
        <v>0.88271428571428567</v>
      </c>
      <c r="BR53" s="22">
        <f t="shared" si="83"/>
        <v>0.88266666666666671</v>
      </c>
      <c r="BS53" s="22">
        <f t="shared" si="83"/>
        <v>0.88260000000000005</v>
      </c>
      <c r="BT53" s="22">
        <f t="shared" si="83"/>
        <v>0.88257142857142856</v>
      </c>
      <c r="BU53" s="22">
        <f t="shared" si="83"/>
        <v>0.88249999999999995</v>
      </c>
      <c r="BV53" s="22">
        <f t="shared" si="83"/>
        <v>0.88242857142857134</v>
      </c>
      <c r="BW53" s="22">
        <f t="shared" si="83"/>
        <v>0.88239999999999985</v>
      </c>
      <c r="BX53" s="22">
        <f>BX5+BX37+2*BX21</f>
        <v>0.88233333333333341</v>
      </c>
      <c r="BY53" s="22">
        <f>BY5+BY37+2*BY21</f>
        <v>0.88228571428571423</v>
      </c>
      <c r="CA53" s="8"/>
      <c r="CB53" s="146"/>
      <c r="CC53" s="22"/>
      <c r="CD53" s="22"/>
      <c r="CE53" s="22"/>
      <c r="CF53" s="22"/>
      <c r="CG53" s="22"/>
      <c r="CH53" s="22"/>
      <c r="CI53" s="22"/>
      <c r="CJ53" s="22"/>
      <c r="CK53" s="8"/>
      <c r="CL53" s="8"/>
      <c r="CM53" s="8"/>
    </row>
    <row r="54" spans="1:91">
      <c r="A54" s="25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553" t="s">
        <v>10</v>
      </c>
      <c r="Q54" s="30" t="s">
        <v>6</v>
      </c>
      <c r="R54" s="31">
        <f ca="1">MATCH(P68,P55:P67,0)</f>
        <v>13</v>
      </c>
      <c r="S54" s="16" t="s">
        <v>11</v>
      </c>
      <c r="T54" s="283">
        <f t="shared" si="74"/>
        <v>0.5</v>
      </c>
      <c r="U54" s="41">
        <f t="shared" ca="1" si="75"/>
        <v>141.24800000000002</v>
      </c>
      <c r="V54" s="41">
        <f t="shared" ca="1" si="76"/>
        <v>141.24</v>
      </c>
      <c r="W54" s="41">
        <f t="shared" ca="1" si="76"/>
        <v>141.2342857142857</v>
      </c>
      <c r="X54" s="41">
        <f t="shared" ca="1" si="76"/>
        <v>141.22666666666669</v>
      </c>
      <c r="Y54" s="41">
        <f t="shared" ca="1" si="76"/>
        <v>141.21600000000001</v>
      </c>
      <c r="Z54" s="41">
        <f t="shared" ca="1" si="76"/>
        <v>141.21142857142857</v>
      </c>
      <c r="AA54" s="41">
        <f t="shared" ca="1" si="76"/>
        <v>141.19999999999999</v>
      </c>
      <c r="AB54" s="41"/>
      <c r="AC54" s="41"/>
      <c r="AD54" s="41"/>
      <c r="AE54" s="41"/>
      <c r="AF54" s="41"/>
      <c r="AG54" s="41"/>
      <c r="AM54" s="160" t="s">
        <v>142</v>
      </c>
      <c r="AN54" s="1" t="s">
        <v>120</v>
      </c>
      <c r="AU54" s="1" t="s">
        <v>143</v>
      </c>
      <c r="BC54" s="135"/>
      <c r="BN54" s="283">
        <f t="shared" si="81"/>
        <v>0.33333333333333331</v>
      </c>
      <c r="BO54" s="22">
        <f>BO6+BO38+2*BO22</f>
        <v>0.88280000000000014</v>
      </c>
      <c r="BP54" s="22">
        <f t="shared" ref="BP54:BU54" si="84">BP6+BP38+2*BP22</f>
        <v>0.88275000000000003</v>
      </c>
      <c r="BQ54" s="22">
        <f t="shared" si="84"/>
        <v>0.88271428571428567</v>
      </c>
      <c r="BR54" s="22">
        <f t="shared" si="84"/>
        <v>0.88266666666666682</v>
      </c>
      <c r="BS54" s="22">
        <f t="shared" si="84"/>
        <v>0.88260000000000005</v>
      </c>
      <c r="BT54" s="22">
        <f t="shared" si="84"/>
        <v>0.88257142857142856</v>
      </c>
      <c r="BU54" s="22">
        <f t="shared" si="84"/>
        <v>0.88249999999999995</v>
      </c>
      <c r="BV54" s="22">
        <f t="shared" ref="BV54:BW56" si="85">BV6+BV38+2*BV22</f>
        <v>0.88242857142857134</v>
      </c>
      <c r="BW54" s="22">
        <f t="shared" si="85"/>
        <v>0.88240000000000007</v>
      </c>
      <c r="BX54" s="22">
        <f>BY6+BX38+2*BX22</f>
        <v>0.44166666666666665</v>
      </c>
      <c r="BY54" s="22"/>
    </row>
    <row r="55" spans="1:91" ht="16.5" thickBot="1">
      <c r="A55" s="608"/>
      <c r="B55" s="611">
        <v>0.8</v>
      </c>
      <c r="C55" s="425">
        <f ca="1">U432*1000</f>
        <v>80.896650833756226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22">
        <f ca="1">MAX(C55:O55)</f>
        <v>80.896650833756226</v>
      </c>
      <c r="Q55" s="60" t="s">
        <v>8</v>
      </c>
      <c r="R55" s="62">
        <f ca="1">INDEX(S55:S67,R54)</f>
        <v>9</v>
      </c>
      <c r="S55" s="8">
        <f ca="1">MATCH(P55,C55:O55,0)</f>
        <v>1</v>
      </c>
      <c r="T55" s="283">
        <f t="shared" si="74"/>
        <v>0.5714285714285714</v>
      </c>
      <c r="U55" s="41">
        <f t="shared" ca="1" si="75"/>
        <v>141.24800000000002</v>
      </c>
      <c r="V55" s="41">
        <f t="shared" ref="V55:X57" ca="1" si="86">V10+V40+2*V25</f>
        <v>141.24</v>
      </c>
      <c r="W55" s="41">
        <f t="shared" ca="1" si="86"/>
        <v>141.2342857142857</v>
      </c>
      <c r="X55" s="41">
        <f t="shared" ca="1" si="86"/>
        <v>141.22666666666666</v>
      </c>
      <c r="Y55" s="41">
        <f ca="1">Y10+Y40+2*Y25</f>
        <v>141.21600000000001</v>
      </c>
      <c r="Z55" s="41">
        <f ca="1">Z10+Z40+2*Z25</f>
        <v>141.21142857142857</v>
      </c>
      <c r="AA55" s="41"/>
      <c r="AB55" s="41"/>
      <c r="AC55" s="41"/>
      <c r="AD55" s="41"/>
      <c r="AE55" s="41"/>
      <c r="AF55" s="41"/>
      <c r="AG55" s="41"/>
      <c r="AJ55" s="214" t="s">
        <v>5</v>
      </c>
      <c r="AK55" s="259" t="s">
        <v>44</v>
      </c>
      <c r="AL55" s="260" t="s">
        <v>45</v>
      </c>
      <c r="AM55" s="261" t="s">
        <v>46</v>
      </c>
      <c r="AN55" s="246">
        <v>20</v>
      </c>
      <c r="AO55" s="246">
        <v>30</v>
      </c>
      <c r="AP55" s="246">
        <v>40</v>
      </c>
      <c r="AQ55" s="246">
        <v>50</v>
      </c>
      <c r="AR55" s="246">
        <v>60</v>
      </c>
      <c r="AS55" s="246">
        <v>70</v>
      </c>
      <c r="AT55" s="246">
        <v>80</v>
      </c>
      <c r="AU55" s="16" t="s">
        <v>10</v>
      </c>
      <c r="AV55" s="16"/>
      <c r="BC55" s="135"/>
      <c r="BN55" s="283">
        <f t="shared" si="81"/>
        <v>0.4</v>
      </c>
      <c r="BO55" s="22">
        <f t="shared" ref="BO55:BU55" si="87">BO7+BO39+2*BO22</f>
        <v>0.88280000000000014</v>
      </c>
      <c r="BP55" s="22">
        <f t="shared" si="87"/>
        <v>0.88275000000000003</v>
      </c>
      <c r="BQ55" s="22">
        <f t="shared" si="87"/>
        <v>0.88271428571428567</v>
      </c>
      <c r="BR55" s="22">
        <f t="shared" si="87"/>
        <v>0.88266666666666682</v>
      </c>
      <c r="BS55" s="22">
        <f t="shared" si="87"/>
        <v>0.88260000000000005</v>
      </c>
      <c r="BT55" s="22">
        <f t="shared" si="87"/>
        <v>0.88257142857142856</v>
      </c>
      <c r="BU55" s="22">
        <f t="shared" si="87"/>
        <v>0.88249999999999995</v>
      </c>
      <c r="BV55" s="22">
        <f t="shared" si="85"/>
        <v>0.88242857142857156</v>
      </c>
      <c r="BW55" s="22">
        <f t="shared" si="85"/>
        <v>0.88240000000000007</v>
      </c>
      <c r="BX55" s="22"/>
      <c r="BY55" s="22"/>
    </row>
    <row r="56" spans="1:91">
      <c r="A56" s="608"/>
      <c r="B56" s="611">
        <v>0.75</v>
      </c>
      <c r="C56" s="425">
        <f ca="1">U431*1000</f>
        <v>142.2421088552224</v>
      </c>
      <c r="D56" s="425">
        <f ca="1">V431*1000</f>
        <v>87.072709906142819</v>
      </c>
      <c r="E56" s="427"/>
      <c r="F56" s="427"/>
      <c r="G56" s="427"/>
      <c r="H56" s="427"/>
      <c r="I56" s="427"/>
      <c r="J56" s="16"/>
      <c r="K56" s="425"/>
      <c r="L56" s="16"/>
      <c r="M56" s="6"/>
      <c r="N56" s="427"/>
      <c r="O56" s="8"/>
      <c r="P56" s="22">
        <f t="shared" ref="P56:P67" ca="1" si="88">MAX(C56:O56)</f>
        <v>142.2421088552224</v>
      </c>
      <c r="Q56" s="616" t="s">
        <v>371</v>
      </c>
      <c r="R56" s="614">
        <f ca="1">INDEX(C68:O68,0,R55)</f>
        <v>0.6</v>
      </c>
      <c r="S56" s="8">
        <f t="shared" ref="S56:S62" ca="1" si="89">MATCH(P56,C56:O56,0)</f>
        <v>1</v>
      </c>
      <c r="T56" s="283">
        <f t="shared" si="74"/>
        <v>0.6</v>
      </c>
      <c r="U56" s="41">
        <f t="shared" ca="1" si="75"/>
        <v>141.24800000000002</v>
      </c>
      <c r="V56" s="41">
        <f t="shared" ca="1" si="86"/>
        <v>141.24</v>
      </c>
      <c r="W56" s="41">
        <f t="shared" ca="1" si="86"/>
        <v>141.2342857142857</v>
      </c>
      <c r="X56" s="41">
        <f t="shared" ca="1" si="86"/>
        <v>141.22666666666669</v>
      </c>
      <c r="Y56" s="41">
        <f ca="1">Y11+Y41+2*Y26</f>
        <v>141.21600000000001</v>
      </c>
      <c r="Z56" s="41"/>
      <c r="AA56" s="41"/>
      <c r="AB56" s="41"/>
      <c r="AC56" s="41"/>
      <c r="AD56" s="41"/>
      <c r="AE56" s="41"/>
      <c r="AF56" s="41"/>
      <c r="AG56" s="41"/>
      <c r="AJ56" s="224">
        <v>1</v>
      </c>
      <c r="AK56" s="262">
        <f>G5</f>
        <v>-0.5</v>
      </c>
      <c r="AL56" s="262">
        <f>H5</f>
        <v>-1</v>
      </c>
      <c r="AM56" s="262">
        <v>0.2</v>
      </c>
      <c r="AN56" s="42">
        <v>0.80200512020391346</v>
      </c>
      <c r="AO56" s="42">
        <v>0.87184792761530416</v>
      </c>
      <c r="AP56" s="42">
        <v>0.90659028531465802</v>
      </c>
      <c r="AQ56" s="42">
        <v>0.90000357400449238</v>
      </c>
      <c r="AR56" s="42">
        <v>0.84099693670800613</v>
      </c>
      <c r="AS56" s="42">
        <v>0.71891954409584424</v>
      </c>
      <c r="AT56" s="42">
        <v>0.53115516887741065</v>
      </c>
      <c r="AU56" s="42">
        <f>MAX(AN56:AT56)</f>
        <v>0.90659028531465802</v>
      </c>
      <c r="AV56" s="42"/>
      <c r="BC56" s="135"/>
      <c r="BN56" s="283">
        <f t="shared" si="81"/>
        <v>0.42857142857142855</v>
      </c>
      <c r="BO56" s="22">
        <f t="shared" ref="BO56:BT56" si="90">BO8+BO40+2*BO23</f>
        <v>0.88280000000000003</v>
      </c>
      <c r="BP56" s="22">
        <f t="shared" si="90"/>
        <v>0.88275000000000003</v>
      </c>
      <c r="BQ56" s="22">
        <f t="shared" si="90"/>
        <v>0.88271428571428567</v>
      </c>
      <c r="BR56" s="22">
        <f t="shared" si="90"/>
        <v>0.88266666666666682</v>
      </c>
      <c r="BS56" s="22">
        <f t="shared" si="90"/>
        <v>0.88260000000000005</v>
      </c>
      <c r="BT56" s="22">
        <f t="shared" si="90"/>
        <v>0.88257142857142856</v>
      </c>
      <c r="BU56" s="22">
        <f>BU8+BU40+2*BU23</f>
        <v>0.88249999999999995</v>
      </c>
      <c r="BV56" s="22">
        <f t="shared" si="85"/>
        <v>0.88242857142857134</v>
      </c>
      <c r="BW56" s="22"/>
      <c r="BX56" s="22"/>
      <c r="BY56" s="22"/>
    </row>
    <row r="57" spans="1:91" ht="16.5" thickBot="1">
      <c r="A57" s="608"/>
      <c r="B57" s="611">
        <v>0.7142857142857143</v>
      </c>
      <c r="C57" s="425">
        <f ca="1">U430*1000</f>
        <v>166.68606970964851</v>
      </c>
      <c r="D57" s="425">
        <f t="shared" ref="D57:E57" ca="1" si="91">V430*1000</f>
        <v>137.82280515324788</v>
      </c>
      <c r="E57" s="425">
        <f t="shared" ca="1" si="91"/>
        <v>98.051481183271548</v>
      </c>
      <c r="F57" s="427"/>
      <c r="G57" s="427"/>
      <c r="H57" s="427"/>
      <c r="I57" s="427"/>
      <c r="J57" s="427"/>
      <c r="K57" s="427"/>
      <c r="L57" s="427"/>
      <c r="M57" s="427"/>
      <c r="N57" s="427"/>
      <c r="O57" s="8"/>
      <c r="P57" s="22">
        <f t="shared" ca="1" si="88"/>
        <v>166.68606970964851</v>
      </c>
      <c r="Q57" s="612" t="s">
        <v>372</v>
      </c>
      <c r="R57" s="615">
        <f ca="1">INDEX(B55:B67,R54,0)</f>
        <v>0.2</v>
      </c>
      <c r="S57" s="8">
        <f t="shared" ca="1" si="89"/>
        <v>1</v>
      </c>
      <c r="T57" s="283">
        <f t="shared" si="74"/>
        <v>0.66666666666666663</v>
      </c>
      <c r="U57" s="41">
        <f t="shared" ca="1" si="75"/>
        <v>141.24800000000002</v>
      </c>
      <c r="V57" s="41">
        <f t="shared" ca="1" si="86"/>
        <v>141.24</v>
      </c>
      <c r="W57" s="41">
        <f t="shared" ca="1" si="86"/>
        <v>141.23428571428573</v>
      </c>
      <c r="X57" s="41">
        <f t="shared" ca="1" si="86"/>
        <v>141.22666666666669</v>
      </c>
      <c r="Y57" s="41"/>
      <c r="Z57" s="41"/>
      <c r="AA57" s="41"/>
      <c r="AB57" s="41"/>
      <c r="AC57" s="41"/>
      <c r="AD57" s="41"/>
      <c r="AE57" s="41"/>
      <c r="AF57" s="41"/>
      <c r="AG57" s="41"/>
      <c r="AJ57" s="224">
        <v>2</v>
      </c>
      <c r="AK57" s="262">
        <f t="shared" ref="AK57:AK62" si="92">G6</f>
        <v>-0.5</v>
      </c>
      <c r="AL57" s="262">
        <f t="shared" ref="AL57:AM62" si="93">H6</f>
        <v>-1</v>
      </c>
      <c r="AM57" s="262">
        <f t="shared" si="93"/>
        <v>0.2</v>
      </c>
      <c r="AN57" s="42">
        <v>0.90841320026628336</v>
      </c>
      <c r="AO57" s="42">
        <v>1.0671715083374289</v>
      </c>
      <c r="AP57" s="42">
        <v>1.2033172033477426</v>
      </c>
      <c r="AQ57" s="42">
        <v>1.2683899865529182</v>
      </c>
      <c r="AR57" s="42">
        <v>1.1793139394228742</v>
      </c>
      <c r="AS57" s="42">
        <v>0.9136108422834387</v>
      </c>
      <c r="AT57" s="42">
        <v>0.52228761715574934</v>
      </c>
      <c r="AU57" s="42">
        <f t="shared" ref="AU57:AU63" si="94">MAX(AN57:AT57)</f>
        <v>1.2683899865529182</v>
      </c>
      <c r="AV57" s="42"/>
      <c r="BC57" s="135"/>
      <c r="BN57" s="283">
        <f t="shared" si="81"/>
        <v>0.5</v>
      </c>
      <c r="BO57" s="22">
        <f t="shared" ref="BO57:BR58" si="95">BO9+BO41+2*BO24</f>
        <v>0.88280000000000014</v>
      </c>
      <c r="BP57" s="22">
        <f t="shared" si="95"/>
        <v>0.88275000000000003</v>
      </c>
      <c r="BQ57" s="22">
        <f t="shared" si="95"/>
        <v>0.88271428571428567</v>
      </c>
      <c r="BR57" s="22">
        <f t="shared" si="95"/>
        <v>0.88266666666666682</v>
      </c>
      <c r="BS57" s="22">
        <f t="shared" ref="BS57:BT59" si="96">BS9+BS41+2*BS24</f>
        <v>0.88260000000000005</v>
      </c>
      <c r="BT57" s="22">
        <f t="shared" si="96"/>
        <v>0.88257142857142856</v>
      </c>
      <c r="BU57" s="22">
        <f>BU9+BU41+2*BU24</f>
        <v>0.88249999999999995</v>
      </c>
      <c r="BV57" s="22"/>
      <c r="BW57" s="22"/>
      <c r="BX57" s="22"/>
      <c r="BY57" s="22"/>
    </row>
    <row r="58" spans="1:91">
      <c r="A58" s="604"/>
      <c r="B58" s="611">
        <v>0.66666666666666663</v>
      </c>
      <c r="C58" s="425">
        <f ca="1">U429*1000</f>
        <v>166.25929171382253</v>
      </c>
      <c r="D58" s="425">
        <f t="shared" ref="D58:F58" ca="1" si="97">V429*1000</f>
        <v>205.46329873523132</v>
      </c>
      <c r="E58" s="425">
        <f t="shared" ca="1" si="97"/>
        <v>165.59243789843924</v>
      </c>
      <c r="F58" s="425">
        <f t="shared" ca="1" si="97"/>
        <v>112.02643857041292</v>
      </c>
      <c r="G58" s="427"/>
      <c r="H58" s="427"/>
      <c r="I58" s="427"/>
      <c r="J58" s="427"/>
      <c r="K58" s="427"/>
      <c r="L58" s="427"/>
      <c r="M58" s="427"/>
      <c r="N58" s="427"/>
      <c r="O58" s="8"/>
      <c r="P58" s="22">
        <f t="shared" ca="1" si="88"/>
        <v>205.46329873523132</v>
      </c>
      <c r="Q58" s="8"/>
      <c r="S58" s="8">
        <f t="shared" ca="1" si="89"/>
        <v>2</v>
      </c>
      <c r="T58" s="283">
        <f t="shared" si="74"/>
        <v>0.7142857142857143</v>
      </c>
      <c r="U58" s="41">
        <f t="shared" ca="1" si="75"/>
        <v>141.24799999999999</v>
      </c>
      <c r="V58" s="41">
        <f ca="1">V13+V43+2*V28</f>
        <v>141.23999999999998</v>
      </c>
      <c r="W58" s="41">
        <f ca="1">W13+W43+2*W28</f>
        <v>141.2342857142857</v>
      </c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J58" s="224">
        <v>3</v>
      </c>
      <c r="AK58" s="262">
        <f t="shared" si="92"/>
        <v>0</v>
      </c>
      <c r="AL58" s="262">
        <f t="shared" si="93"/>
        <v>0.6</v>
      </c>
      <c r="AM58" s="262">
        <f t="shared" si="93"/>
        <v>0.2</v>
      </c>
      <c r="AN58" s="42">
        <v>0.35283179860242214</v>
      </c>
      <c r="AO58" s="42">
        <v>0.37528709646592556</v>
      </c>
      <c r="AP58" s="42">
        <v>0.39347563486043635</v>
      </c>
      <c r="AQ58" s="42">
        <v>0.40553253721771215</v>
      </c>
      <c r="AR58" s="42">
        <v>0.40832081473584464</v>
      </c>
      <c r="AS58" s="42">
        <v>0.35671192120752943</v>
      </c>
      <c r="AT58" s="42">
        <v>0.2302365520372851</v>
      </c>
      <c r="AU58" s="42">
        <f t="shared" si="94"/>
        <v>0.40832081473584464</v>
      </c>
      <c r="AV58" s="42"/>
      <c r="BC58" s="135"/>
      <c r="BN58" s="283">
        <f t="shared" si="81"/>
        <v>0.5714285714285714</v>
      </c>
      <c r="BO58" s="22">
        <f t="shared" si="95"/>
        <v>0.88280000000000003</v>
      </c>
      <c r="BP58" s="22">
        <f t="shared" si="95"/>
        <v>0.88275000000000003</v>
      </c>
      <c r="BQ58" s="22">
        <f t="shared" si="95"/>
        <v>0.88271428571428567</v>
      </c>
      <c r="BR58" s="22">
        <f t="shared" si="95"/>
        <v>0.88266666666666671</v>
      </c>
      <c r="BS58" s="22">
        <f t="shared" si="96"/>
        <v>0.88259999999999994</v>
      </c>
      <c r="BT58" s="22">
        <f t="shared" si="96"/>
        <v>0.88257142857142856</v>
      </c>
      <c r="BU58" s="22"/>
      <c r="BV58" s="22"/>
      <c r="BW58" s="22"/>
      <c r="BX58" s="22"/>
      <c r="BY58" s="22"/>
    </row>
    <row r="59" spans="1:91">
      <c r="A59" s="608"/>
      <c r="B59" s="611">
        <v>0.6</v>
      </c>
      <c r="C59" s="425">
        <f ca="1">U428*1000</f>
        <v>165.72538406017438</v>
      </c>
      <c r="D59" s="425">
        <f t="shared" ref="D59:G59" ca="1" si="98">V428*1000</f>
        <v>205.64313019504672</v>
      </c>
      <c r="E59" s="425">
        <f t="shared" ca="1" si="98"/>
        <v>234.28739086665061</v>
      </c>
      <c r="F59" s="425">
        <f t="shared" ca="1" si="98"/>
        <v>206.24990471289132</v>
      </c>
      <c r="G59" s="425">
        <f t="shared" ca="1" si="98"/>
        <v>130.11337781140384</v>
      </c>
      <c r="H59" s="427"/>
      <c r="I59" s="427"/>
      <c r="J59" s="427"/>
      <c r="K59" s="427"/>
      <c r="L59" s="427"/>
      <c r="M59" s="427"/>
      <c r="N59" s="427"/>
      <c r="O59" s="8"/>
      <c r="P59" s="22">
        <f t="shared" ca="1" si="88"/>
        <v>234.28739086665061</v>
      </c>
      <c r="Q59" s="8"/>
      <c r="S59" s="8">
        <f t="shared" ca="1" si="89"/>
        <v>3</v>
      </c>
      <c r="T59" s="283">
        <f t="shared" si="74"/>
        <v>0.75</v>
      </c>
      <c r="U59" s="41">
        <f t="shared" ca="1" si="75"/>
        <v>141.24800000000002</v>
      </c>
      <c r="V59" s="41">
        <f ca="1">V14+V44+2*V29</f>
        <v>141.24</v>
      </c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J59" s="224">
        <v>4</v>
      </c>
      <c r="AK59" s="262">
        <f t="shared" si="92"/>
        <v>0.6</v>
      </c>
      <c r="AL59" s="262">
        <f t="shared" si="93"/>
        <v>0</v>
      </c>
      <c r="AM59" s="262">
        <f t="shared" si="93"/>
        <v>0.3</v>
      </c>
      <c r="AN59" s="42">
        <v>5.912467535970483E-2</v>
      </c>
      <c r="AO59" s="42">
        <v>7.5862236949664333E-2</v>
      </c>
      <c r="AP59" s="42">
        <v>9.2500222290231623E-2</v>
      </c>
      <c r="AQ59" s="42">
        <v>0.10886680547134658</v>
      </c>
      <c r="AR59" s="42">
        <v>0.12463809014848878</v>
      </c>
      <c r="AS59" s="42">
        <v>0.13904464223741839</v>
      </c>
      <c r="AT59" s="42">
        <v>0.14966035054863389</v>
      </c>
      <c r="AU59" s="42">
        <f t="shared" si="94"/>
        <v>0.14966035054863389</v>
      </c>
      <c r="AV59" s="42"/>
      <c r="BC59" s="135"/>
      <c r="BN59" s="283">
        <f t="shared" si="81"/>
        <v>0.6</v>
      </c>
      <c r="BO59" s="22">
        <f t="shared" ref="BO59:BP62" si="99">BO11+BO43+2*BO26</f>
        <v>0.88280000000000014</v>
      </c>
      <c r="BP59" s="22">
        <f t="shared" si="99"/>
        <v>0.88275000000000015</v>
      </c>
      <c r="BQ59" s="22">
        <f t="shared" ref="BQ59:BR61" si="100">BQ11+BQ43+2*BQ26</f>
        <v>0.88271428571428578</v>
      </c>
      <c r="BR59" s="22">
        <f t="shared" si="100"/>
        <v>0.88266666666666682</v>
      </c>
      <c r="BS59" s="22">
        <f t="shared" si="96"/>
        <v>0.88260000000000005</v>
      </c>
      <c r="BT59" s="22"/>
      <c r="BU59" s="22"/>
      <c r="BV59" s="22"/>
      <c r="BW59" s="22"/>
      <c r="BX59" s="22"/>
      <c r="BY59" s="22"/>
    </row>
    <row r="60" spans="1:91">
      <c r="A60" s="608"/>
      <c r="B60" s="611">
        <v>0.5714285714285714</v>
      </c>
      <c r="C60" s="425">
        <f ca="1">U427*1000</f>
        <v>165.49233152507361</v>
      </c>
      <c r="D60" s="425">
        <f t="shared" ref="D60:H60" ca="1" si="101">V427*1000</f>
        <v>205.24204822666792</v>
      </c>
      <c r="E60" s="425">
        <f t="shared" ca="1" si="101"/>
        <v>233.69390523435163</v>
      </c>
      <c r="F60" s="425">
        <f t="shared" ca="1" si="101"/>
        <v>246.57957572965768</v>
      </c>
      <c r="G60" s="425">
        <f t="shared" ca="1" si="101"/>
        <v>170.24627892391786</v>
      </c>
      <c r="H60" s="425">
        <f t="shared" ca="1" si="101"/>
        <v>137.25390570346727</v>
      </c>
      <c r="I60" s="427"/>
      <c r="J60" s="427"/>
      <c r="K60" s="427"/>
      <c r="L60" s="427"/>
      <c r="M60" s="427"/>
      <c r="N60" s="427"/>
      <c r="O60" s="8"/>
      <c r="P60" s="22">
        <f t="shared" ca="1" si="88"/>
        <v>246.57957572965768</v>
      </c>
      <c r="Q60" s="8"/>
      <c r="S60" s="8">
        <f t="shared" ca="1" si="89"/>
        <v>4</v>
      </c>
      <c r="T60" s="283">
        <f t="shared" si="74"/>
        <v>0.8</v>
      </c>
      <c r="U60" s="41">
        <f t="shared" ca="1" si="75"/>
        <v>141.24800000000002</v>
      </c>
      <c r="V60" s="41">
        <f t="shared" ref="V60:AE60" si="102">V15+V45+2*V30</f>
        <v>0</v>
      </c>
      <c r="W60" s="41">
        <f t="shared" si="102"/>
        <v>0</v>
      </c>
      <c r="X60" s="41">
        <f t="shared" si="102"/>
        <v>0</v>
      </c>
      <c r="Y60" s="41">
        <f t="shared" si="102"/>
        <v>0</v>
      </c>
      <c r="Z60" s="41">
        <f t="shared" si="102"/>
        <v>0</v>
      </c>
      <c r="AA60" s="41">
        <f t="shared" si="102"/>
        <v>0</v>
      </c>
      <c r="AB60" s="41">
        <f t="shared" si="102"/>
        <v>0</v>
      </c>
      <c r="AC60" s="41">
        <f t="shared" si="102"/>
        <v>0</v>
      </c>
      <c r="AD60" s="41">
        <f t="shared" si="102"/>
        <v>0</v>
      </c>
      <c r="AE60" s="41">
        <f t="shared" si="102"/>
        <v>0</v>
      </c>
      <c r="AF60" s="41"/>
      <c r="AG60" s="41"/>
      <c r="AJ60" s="233">
        <v>5</v>
      </c>
      <c r="AK60" s="262">
        <f t="shared" si="92"/>
        <v>0</v>
      </c>
      <c r="AL60" s="262">
        <f t="shared" si="93"/>
        <v>0.7</v>
      </c>
      <c r="AM60" s="262">
        <f t="shared" si="93"/>
        <v>0</v>
      </c>
      <c r="AN60" s="42">
        <v>0.41307496284508799</v>
      </c>
      <c r="AO60" s="42">
        <v>0.42541318690948726</v>
      </c>
      <c r="AP60" s="42">
        <v>0.41873939747885358</v>
      </c>
      <c r="AQ60" s="42">
        <v>0.38838285062036698</v>
      </c>
      <c r="AR60" s="42">
        <v>0.33387362209352112</v>
      </c>
      <c r="AS60" s="42">
        <v>0.26034559625351317</v>
      </c>
      <c r="AT60" s="42">
        <v>0.17838061036052374</v>
      </c>
      <c r="AU60" s="42">
        <f t="shared" si="94"/>
        <v>0.42541318690948726</v>
      </c>
      <c r="AV60" s="42"/>
      <c r="BC60" s="135"/>
      <c r="BN60" s="283">
        <f t="shared" si="81"/>
        <v>0.66666666666666663</v>
      </c>
      <c r="BO60" s="22">
        <f t="shared" si="99"/>
        <v>0.88280000000000014</v>
      </c>
      <c r="BP60" s="22">
        <f t="shared" si="99"/>
        <v>0.88275000000000003</v>
      </c>
      <c r="BQ60" s="22">
        <f t="shared" si="100"/>
        <v>0.88271428571428578</v>
      </c>
      <c r="BR60" s="22">
        <f t="shared" si="100"/>
        <v>0.88266666666666682</v>
      </c>
      <c r="BS60" s="22"/>
      <c r="BT60" s="22"/>
      <c r="BU60" s="22"/>
      <c r="BV60" s="22"/>
      <c r="BW60" s="22"/>
      <c r="BX60" s="22"/>
      <c r="BY60" s="22"/>
    </row>
    <row r="61" spans="1:91">
      <c r="A61" s="608"/>
      <c r="B61" s="611">
        <v>0.5</v>
      </c>
      <c r="C61" s="425">
        <f ca="1">U426*1000</f>
        <v>164.85231336597187</v>
      </c>
      <c r="D61" s="425">
        <f t="shared" ref="D61:I61" ca="1" si="103">V426*1000</f>
        <v>204.20973320379562</v>
      </c>
      <c r="E61" s="425">
        <f t="shared" ca="1" si="103"/>
        <v>232.26626876328518</v>
      </c>
      <c r="F61" s="425">
        <f t="shared" ca="1" si="103"/>
        <v>269.76475681273524</v>
      </c>
      <c r="G61" s="425">
        <f t="shared" ca="1" si="103"/>
        <v>270.32677371397182</v>
      </c>
      <c r="H61" s="425">
        <f t="shared" ca="1" si="103"/>
        <v>237.06749210151659</v>
      </c>
      <c r="I61" s="425">
        <f t="shared" ca="1" si="103"/>
        <v>153.18129727060028</v>
      </c>
      <c r="J61" s="425"/>
      <c r="K61" s="425"/>
      <c r="L61" s="427"/>
      <c r="M61" s="427"/>
      <c r="N61" s="427"/>
      <c r="O61" s="8"/>
      <c r="P61" s="22">
        <f t="shared" ca="1" si="88"/>
        <v>270.32677371397182</v>
      </c>
      <c r="Q61" s="257" t="s">
        <v>12</v>
      </c>
      <c r="S61" s="8">
        <f t="shared" ca="1" si="89"/>
        <v>5</v>
      </c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J61" s="236">
        <v>6</v>
      </c>
      <c r="AK61" s="262">
        <f t="shared" si="92"/>
        <v>0.2</v>
      </c>
      <c r="AL61" s="262">
        <f t="shared" si="93"/>
        <v>0</v>
      </c>
      <c r="AM61" s="262">
        <f t="shared" si="93"/>
        <v>0.6</v>
      </c>
      <c r="AN61" s="42">
        <v>0.98983881647458183</v>
      </c>
      <c r="AO61" s="42">
        <v>1.0806322960432664</v>
      </c>
      <c r="AP61" s="42">
        <v>1.1718047125373541</v>
      </c>
      <c r="AQ61" s="42">
        <v>1.263573560870475</v>
      </c>
      <c r="AR61" s="42">
        <v>1.3563615897549297</v>
      </c>
      <c r="AS61" s="42">
        <v>1.4511119906919563</v>
      </c>
      <c r="AT61" s="42">
        <v>1.5504303914219544</v>
      </c>
      <c r="AU61" s="42">
        <f t="shared" si="94"/>
        <v>1.5504303914219544</v>
      </c>
      <c r="AV61" s="42"/>
      <c r="BC61" s="135"/>
      <c r="BN61" s="283">
        <f t="shared" si="81"/>
        <v>0.7142857142857143</v>
      </c>
      <c r="BO61" s="22">
        <f t="shared" si="99"/>
        <v>0.88280000000000003</v>
      </c>
      <c r="BP61" s="22">
        <f t="shared" si="99"/>
        <v>0.88275000000000003</v>
      </c>
      <c r="BQ61" s="22">
        <f t="shared" si="100"/>
        <v>0.88271428571428567</v>
      </c>
      <c r="BR61" s="22"/>
      <c r="BS61" s="22"/>
      <c r="BT61" s="22"/>
      <c r="BU61" s="22"/>
      <c r="BV61" s="22"/>
      <c r="BW61" s="22"/>
      <c r="BX61" s="22"/>
      <c r="BY61" s="22"/>
    </row>
    <row r="62" spans="1:91">
      <c r="A62" s="608"/>
      <c r="B62" s="611">
        <v>0.42857142857142855</v>
      </c>
      <c r="C62" s="425">
        <f ca="1">U425*1000</f>
        <v>164.06994243562454</v>
      </c>
      <c r="D62" s="425">
        <f t="shared" ref="D62:J62" ca="1" si="104">V425*1000</f>
        <v>203.01340886302395</v>
      </c>
      <c r="E62" s="425">
        <f t="shared" ca="1" si="104"/>
        <v>230.69939528066601</v>
      </c>
      <c r="F62" s="425">
        <f t="shared" ca="1" si="104"/>
        <v>267.55738701875083</v>
      </c>
      <c r="G62" s="425">
        <f t="shared" ca="1" si="104"/>
        <v>319.38621661565327</v>
      </c>
      <c r="H62" s="425">
        <f t="shared" ca="1" si="104"/>
        <v>336.34038578330643</v>
      </c>
      <c r="I62" s="425">
        <f t="shared" ca="1" si="104"/>
        <v>251.56763402679522</v>
      </c>
      <c r="J62" s="425">
        <f t="shared" ca="1" si="104"/>
        <v>165.74345240274727</v>
      </c>
      <c r="K62" s="427"/>
      <c r="L62" s="427"/>
      <c r="M62" s="427"/>
      <c r="N62" s="427"/>
      <c r="O62" s="8"/>
      <c r="P62" s="22">
        <f t="shared" ca="1" si="88"/>
        <v>336.34038578330643</v>
      </c>
      <c r="Q62" s="8"/>
      <c r="S62" s="8">
        <f t="shared" ca="1" si="89"/>
        <v>6</v>
      </c>
      <c r="T62" s="112" t="s">
        <v>144</v>
      </c>
      <c r="U62" s="283">
        <f>U47</f>
        <v>0.2</v>
      </c>
      <c r="V62" s="283">
        <f t="shared" ref="V62:AG62" si="105">V47</f>
        <v>0.25</v>
      </c>
      <c r="W62" s="283">
        <f t="shared" si="105"/>
        <v>0.2857142857142857</v>
      </c>
      <c r="X62" s="283">
        <f t="shared" si="105"/>
        <v>0.33333333333333331</v>
      </c>
      <c r="Y62" s="283">
        <f t="shared" si="105"/>
        <v>0.4</v>
      </c>
      <c r="Z62" s="283">
        <f t="shared" si="105"/>
        <v>0.42857142857142855</v>
      </c>
      <c r="AA62" s="283">
        <f t="shared" si="105"/>
        <v>0.5</v>
      </c>
      <c r="AB62" s="283">
        <f t="shared" si="105"/>
        <v>0.5714285714285714</v>
      </c>
      <c r="AC62" s="283">
        <f t="shared" si="105"/>
        <v>0.6</v>
      </c>
      <c r="AD62" s="283">
        <f t="shared" si="105"/>
        <v>0.66666666666666663</v>
      </c>
      <c r="AE62" s="283">
        <f t="shared" si="105"/>
        <v>0.7142857142857143</v>
      </c>
      <c r="AF62" s="283">
        <f t="shared" si="105"/>
        <v>0.75</v>
      </c>
      <c r="AG62" s="283">
        <f t="shared" si="105"/>
        <v>0.8</v>
      </c>
      <c r="AJ62" s="236">
        <v>7</v>
      </c>
      <c r="AK62" s="262">
        <f t="shared" si="92"/>
        <v>0.3</v>
      </c>
      <c r="AL62" s="262">
        <f t="shared" si="93"/>
        <v>-0.4</v>
      </c>
      <c r="AM62" s="262">
        <f t="shared" si="93"/>
        <v>0.2</v>
      </c>
      <c r="AN62" s="42">
        <v>0.28382259889886552</v>
      </c>
      <c r="AO62" s="42">
        <v>0.24013833926013622</v>
      </c>
      <c r="AP62" s="42">
        <v>0.19931421086491358</v>
      </c>
      <c r="AQ62" s="42">
        <v>0.16132157256545451</v>
      </c>
      <c r="AR62" s="42">
        <v>0.12584062728460385</v>
      </c>
      <c r="AS62" s="42">
        <v>9.2494005944666613E-2</v>
      </c>
      <c r="AT62" s="42">
        <v>6.0931113914305286E-2</v>
      </c>
      <c r="AU62" s="42">
        <f t="shared" si="94"/>
        <v>0.28382259889886552</v>
      </c>
      <c r="AV62" s="42"/>
      <c r="BC62" s="135"/>
      <c r="BN62" s="283">
        <f t="shared" si="81"/>
        <v>0.75</v>
      </c>
      <c r="BO62" s="22">
        <f t="shared" si="99"/>
        <v>0.88280000000000014</v>
      </c>
      <c r="BP62" s="22">
        <f t="shared" si="99"/>
        <v>0.88275000000000015</v>
      </c>
      <c r="BQ62" s="22"/>
      <c r="BR62" s="22"/>
      <c r="BS62" s="22"/>
      <c r="BT62" s="22"/>
      <c r="BU62" s="22"/>
      <c r="BV62" s="22"/>
    </row>
    <row r="63" spans="1:91">
      <c r="A63" s="608"/>
      <c r="B63" s="611">
        <v>0.4</v>
      </c>
      <c r="C63" s="425">
        <f ca="1">U424*1000</f>
        <v>163.69700497429929</v>
      </c>
      <c r="D63" s="425">
        <f t="shared" ref="D63:K63" ca="1" si="106">V424*1000</f>
        <v>202.45587598733923</v>
      </c>
      <c r="E63" s="425">
        <f t="shared" ca="1" si="106"/>
        <v>229.98477093602543</v>
      </c>
      <c r="F63" s="425">
        <f t="shared" ca="1" si="106"/>
        <v>266.58973405048533</v>
      </c>
      <c r="G63" s="425">
        <f t="shared" ca="1" si="106"/>
        <v>317.92929250540368</v>
      </c>
      <c r="H63" s="425">
        <f t="shared" ca="1" si="106"/>
        <v>340.09805077937671</v>
      </c>
      <c r="I63" s="425">
        <f t="shared" ca="1" si="106"/>
        <v>290.65922007646611</v>
      </c>
      <c r="J63" s="425">
        <f t="shared" ca="1" si="106"/>
        <v>204.39198028406213</v>
      </c>
      <c r="K63" s="425">
        <f t="shared" ca="1" si="106"/>
        <v>169.60638428577127</v>
      </c>
      <c r="L63" s="427"/>
      <c r="M63" s="427"/>
      <c r="N63" s="427"/>
      <c r="O63" s="16"/>
      <c r="P63" s="22">
        <f t="shared" ca="1" si="88"/>
        <v>340.09805077937671</v>
      </c>
      <c r="Q63" s="8"/>
      <c r="S63" s="8">
        <f ca="1">MATCH(P63,C63:K63,0)</f>
        <v>6</v>
      </c>
      <c r="T63" s="283">
        <f>T48</f>
        <v>0.2</v>
      </c>
      <c r="U63" s="101">
        <f ca="1">(U18-$AC$1+$AA$1)</f>
        <v>4.7680000000000025</v>
      </c>
      <c r="V63" s="101">
        <f t="shared" ref="V63:AG63" ca="1" si="107">(V18-$AC$1+$AA$1)</f>
        <v>6.5200000000000014</v>
      </c>
      <c r="W63" s="101">
        <f t="shared" ca="1" si="107"/>
        <v>7.7714285714285722</v>
      </c>
      <c r="X63" s="101">
        <f t="shared" ca="1" si="107"/>
        <v>9.4400000000000031</v>
      </c>
      <c r="Y63" s="101">
        <f t="shared" ca="1" si="107"/>
        <v>11.776000000000003</v>
      </c>
      <c r="Z63" s="101">
        <f t="shared" ca="1" si="107"/>
        <v>12.777142857142859</v>
      </c>
      <c r="AA63" s="101">
        <f t="shared" ca="1" si="107"/>
        <v>15.280000000000001</v>
      </c>
      <c r="AB63" s="101">
        <f t="shared" ca="1" si="107"/>
        <v>17.782857142857143</v>
      </c>
      <c r="AC63" s="101">
        <f t="shared" ca="1" si="107"/>
        <v>18.784000000000006</v>
      </c>
      <c r="AD63" s="101">
        <f t="shared" ca="1" si="107"/>
        <v>21.120000000000005</v>
      </c>
      <c r="AE63" s="101">
        <f t="shared" ca="1" si="107"/>
        <v>22.78857142857143</v>
      </c>
      <c r="AF63" s="101">
        <f t="shared" ca="1" si="107"/>
        <v>24.040000000000003</v>
      </c>
      <c r="AG63" s="101">
        <f t="shared" ca="1" si="107"/>
        <v>25.792000000000005</v>
      </c>
      <c r="AM63" s="16" t="s">
        <v>145</v>
      </c>
      <c r="AN63" s="42">
        <f>MIN(AN56:AN62)</f>
        <v>5.912467535970483E-2</v>
      </c>
      <c r="AO63" s="42">
        <f t="shared" ref="AO63:AT63" si="108">MIN(AO56:AO62)</f>
        <v>7.5862236949664333E-2</v>
      </c>
      <c r="AP63" s="42">
        <f t="shared" si="108"/>
        <v>9.2500222290231623E-2</v>
      </c>
      <c r="AQ63" s="42">
        <f t="shared" si="108"/>
        <v>0.10886680547134658</v>
      </c>
      <c r="AR63" s="42">
        <f t="shared" si="108"/>
        <v>0.12463809014848878</v>
      </c>
      <c r="AS63" s="42">
        <f t="shared" si="108"/>
        <v>9.2494005944666613E-2</v>
      </c>
      <c r="AT63" s="42">
        <f t="shared" si="108"/>
        <v>6.0931113914305286E-2</v>
      </c>
      <c r="AU63" s="201">
        <f t="shared" si="94"/>
        <v>0.12463809014848878</v>
      </c>
      <c r="AV63" s="42"/>
      <c r="BC63" s="135"/>
      <c r="BN63" s="283">
        <f t="shared" si="81"/>
        <v>0.8</v>
      </c>
      <c r="BO63" s="22">
        <f>BO15+BO47+2*BO30</f>
        <v>0.88280000000000014</v>
      </c>
    </row>
    <row r="64" spans="1:91">
      <c r="A64" s="605" t="s">
        <v>137</v>
      </c>
      <c r="B64" s="611">
        <v>0.33333333333333331</v>
      </c>
      <c r="C64" s="425">
        <f ca="1">U423*1000</f>
        <v>162.62959650539489</v>
      </c>
      <c r="D64" s="425">
        <f t="shared" ref="D64:L64" ca="1" si="109">V423*1000</f>
        <v>200.88629513413974</v>
      </c>
      <c r="E64" s="425">
        <f t="shared" ca="1" si="109"/>
        <v>228.00186600766236</v>
      </c>
      <c r="F64" s="425">
        <f t="shared" ca="1" si="109"/>
        <v>263.96996918555686</v>
      </c>
      <c r="G64" s="425">
        <f t="shared" ca="1" si="109"/>
        <v>314.17986324179515</v>
      </c>
      <c r="H64" s="425">
        <f t="shared" ca="1" si="109"/>
        <v>335.73269291561536</v>
      </c>
      <c r="I64" s="425">
        <f t="shared" ca="1" si="109"/>
        <v>381.07669845325552</v>
      </c>
      <c r="J64" s="425">
        <f t="shared" ca="1" si="109"/>
        <v>293.5992696997551</v>
      </c>
      <c r="K64" s="425">
        <f t="shared" ca="1" si="109"/>
        <v>258.31625970879037</v>
      </c>
      <c r="L64" s="425">
        <f t="shared" ca="1" si="109"/>
        <v>175.39426135980725</v>
      </c>
      <c r="M64" s="8"/>
      <c r="N64" s="427"/>
      <c r="O64" s="8"/>
      <c r="P64" s="22">
        <f t="shared" ca="1" si="88"/>
        <v>381.07669845325552</v>
      </c>
      <c r="Q64" s="8"/>
      <c r="S64" s="8">
        <f ca="1">MATCH(P64,C64:L64,0)</f>
        <v>7</v>
      </c>
      <c r="T64" s="283">
        <f t="shared" ref="T64:T75" si="110">T49</f>
        <v>0.25</v>
      </c>
      <c r="U64" s="101">
        <f t="shared" ref="U64:AC75" ca="1" si="111">(U19-$AC$1+$AA$1)</f>
        <v>4.7680000000000025</v>
      </c>
      <c r="V64" s="101">
        <f t="shared" ca="1" si="111"/>
        <v>6.5200000000000014</v>
      </c>
      <c r="W64" s="101">
        <f t="shared" ca="1" si="111"/>
        <v>7.7714285714285705</v>
      </c>
      <c r="X64" s="101">
        <f t="shared" ca="1" si="111"/>
        <v>9.4400000000000013</v>
      </c>
      <c r="Y64" s="101">
        <f t="shared" ca="1" si="111"/>
        <v>11.776000000000003</v>
      </c>
      <c r="Z64" s="101">
        <f t="shared" ref="Z64:AE66" ca="1" si="112">(Z19-$AC$1+$AA$1)</f>
        <v>12.777142857142858</v>
      </c>
      <c r="AA64" s="101">
        <f t="shared" ca="1" si="112"/>
        <v>15.280000000000001</v>
      </c>
      <c r="AB64" s="101">
        <f t="shared" ca="1" si="112"/>
        <v>17.782857142857139</v>
      </c>
      <c r="AC64" s="101">
        <f t="shared" ca="1" si="112"/>
        <v>18.784000000000006</v>
      </c>
      <c r="AD64" s="101">
        <f ca="1">(AD19-$AC$1+$AA$1)</f>
        <v>21.12</v>
      </c>
      <c r="AE64" s="101">
        <f ca="1">(AE19-$AC$1+$AA$1)</f>
        <v>22.78857142857143</v>
      </c>
      <c r="AF64" s="101">
        <f ca="1">(AF19-$AC$1+$AA$1)</f>
        <v>24.040000000000003</v>
      </c>
      <c r="AG64" s="101"/>
      <c r="AM64" s="194" t="s">
        <v>146</v>
      </c>
      <c r="AP64" s="42"/>
      <c r="AQ64" s="42"/>
      <c r="AR64" s="42"/>
      <c r="AS64" s="42"/>
      <c r="AT64" s="42"/>
      <c r="BC64" s="135"/>
    </row>
    <row r="65" spans="1:55">
      <c r="A65" s="608"/>
      <c r="B65" s="611">
        <v>0.2857142857142857</v>
      </c>
      <c r="C65" s="425">
        <f ca="1">U422*1000</f>
        <v>161.62412564617426</v>
      </c>
      <c r="D65" s="425">
        <f t="shared" ref="D65:M65" ca="1" si="113">V422*1000</f>
        <v>199.43235503313383</v>
      </c>
      <c r="E65" s="425">
        <f t="shared" ca="1" si="113"/>
        <v>226.18979515776815</v>
      </c>
      <c r="F65" s="425">
        <f t="shared" ca="1" si="113"/>
        <v>261.62668045703202</v>
      </c>
      <c r="G65" s="425">
        <f t="shared" ca="1" si="113"/>
        <v>310.95992336499847</v>
      </c>
      <c r="H65" s="425">
        <f t="shared" ca="1" si="113"/>
        <v>332.07056369320685</v>
      </c>
      <c r="I65" s="425">
        <f t="shared" ca="1" si="113"/>
        <v>385.01173040102276</v>
      </c>
      <c r="J65" s="425">
        <f t="shared" ca="1" si="113"/>
        <v>356.20804952019233</v>
      </c>
      <c r="K65" s="425">
        <f t="shared" ca="1" si="113"/>
        <v>320.49500503722402</v>
      </c>
      <c r="L65" s="425">
        <f t="shared" ca="1" si="113"/>
        <v>236.55986380146669</v>
      </c>
      <c r="M65" s="425">
        <f t="shared" ca="1" si="113"/>
        <v>176.12767470102381</v>
      </c>
      <c r="N65" s="427"/>
      <c r="O65" s="7"/>
      <c r="P65" s="22">
        <f t="shared" ca="1" si="88"/>
        <v>385.01173040102276</v>
      </c>
      <c r="Q65" s="8"/>
      <c r="S65" s="8">
        <f ca="1">MATCH(P65,C65:M65,0)</f>
        <v>7</v>
      </c>
      <c r="T65" s="283">
        <f t="shared" si="110"/>
        <v>0.2857142857142857</v>
      </c>
      <c r="U65" s="101">
        <f t="shared" ca="1" si="111"/>
        <v>4.7680000000000025</v>
      </c>
      <c r="V65" s="101">
        <f t="shared" ca="1" si="111"/>
        <v>6.5200000000000014</v>
      </c>
      <c r="W65" s="101">
        <f t="shared" ca="1" si="111"/>
        <v>7.7714285714285722</v>
      </c>
      <c r="X65" s="101">
        <f t="shared" ca="1" si="111"/>
        <v>9.4400000000000031</v>
      </c>
      <c r="Y65" s="101">
        <f t="shared" ca="1" si="111"/>
        <v>11.776000000000003</v>
      </c>
      <c r="Z65" s="101">
        <f t="shared" ca="1" si="112"/>
        <v>12.777142857142859</v>
      </c>
      <c r="AA65" s="101">
        <f t="shared" ca="1" si="112"/>
        <v>15.280000000000001</v>
      </c>
      <c r="AB65" s="101">
        <f t="shared" ca="1" si="112"/>
        <v>17.782857142857139</v>
      </c>
      <c r="AC65" s="101">
        <f t="shared" ca="1" si="112"/>
        <v>18.783999999999999</v>
      </c>
      <c r="AD65" s="101">
        <f t="shared" ca="1" si="112"/>
        <v>21.12</v>
      </c>
      <c r="AE65" s="101">
        <f t="shared" ca="1" si="112"/>
        <v>22.78857142857143</v>
      </c>
      <c r="AF65" s="101"/>
      <c r="AG65" s="101"/>
      <c r="AL65" s="16"/>
      <c r="AN65" s="42"/>
      <c r="AO65" s="42"/>
      <c r="AP65" s="42"/>
      <c r="AQ65" s="42"/>
      <c r="AR65" s="42"/>
      <c r="AS65" s="42"/>
      <c r="AT65" s="42"/>
      <c r="BC65" s="135"/>
    </row>
    <row r="66" spans="1:55">
      <c r="A66" s="608"/>
      <c r="B66" s="611">
        <v>0.25</v>
      </c>
      <c r="C66" s="425">
        <f ca="1">U421*1000</f>
        <v>160.67069657202907</v>
      </c>
      <c r="D66" s="425">
        <f t="shared" ref="D66:N66" ca="1" si="114">V421*1000</f>
        <v>198.07033980278996</v>
      </c>
      <c r="E66" s="425">
        <f t="shared" ca="1" si="114"/>
        <v>224.50757438546398</v>
      </c>
      <c r="F66" s="425">
        <f t="shared" ca="1" si="114"/>
        <v>259.47958493641232</v>
      </c>
      <c r="G66" s="425">
        <f t="shared" ca="1" si="114"/>
        <v>308.0738740797413</v>
      </c>
      <c r="H66" s="425">
        <f t="shared" ca="1" si="114"/>
        <v>328.82607252424611</v>
      </c>
      <c r="I66" s="425">
        <f t="shared" ca="1" si="114"/>
        <v>380.7011253982526</v>
      </c>
      <c r="J66" s="425">
        <f t="shared" ca="1" si="114"/>
        <v>402.32605408630496</v>
      </c>
      <c r="K66" s="425">
        <f t="shared" ca="1" si="114"/>
        <v>366.23845271027187</v>
      </c>
      <c r="L66" s="425">
        <f t="shared" ca="1" si="114"/>
        <v>281.42751716831134</v>
      </c>
      <c r="M66" s="425">
        <f t="shared" ca="1" si="114"/>
        <v>220.37163039392837</v>
      </c>
      <c r="N66" s="425">
        <f t="shared" ca="1" si="114"/>
        <v>174.34134832198933</v>
      </c>
      <c r="O66" s="622"/>
      <c r="P66" s="22">
        <f t="shared" ca="1" si="88"/>
        <v>402.32605408630496</v>
      </c>
      <c r="Q66" s="249" t="s">
        <v>13</v>
      </c>
      <c r="S66" s="8">
        <f ca="1">MATCH(P66,C66:N66,0)</f>
        <v>8</v>
      </c>
      <c r="T66" s="283">
        <f t="shared" si="110"/>
        <v>0.33333333333333331</v>
      </c>
      <c r="U66" s="101">
        <f t="shared" ca="1" si="111"/>
        <v>4.7680000000000007</v>
      </c>
      <c r="V66" s="101">
        <f t="shared" ca="1" si="111"/>
        <v>6.5200000000000014</v>
      </c>
      <c r="W66" s="101">
        <f t="shared" ca="1" si="111"/>
        <v>7.7714285714285722</v>
      </c>
      <c r="X66" s="101">
        <f t="shared" ca="1" si="111"/>
        <v>9.4400000000000031</v>
      </c>
      <c r="Y66" s="101">
        <f t="shared" ca="1" si="111"/>
        <v>11.776000000000003</v>
      </c>
      <c r="Z66" s="101">
        <f t="shared" ca="1" si="112"/>
        <v>12.777142857142858</v>
      </c>
      <c r="AA66" s="101">
        <f t="shared" ca="1" si="112"/>
        <v>15.280000000000001</v>
      </c>
      <c r="AB66" s="101">
        <f t="shared" ca="1" si="112"/>
        <v>17.782857142857139</v>
      </c>
      <c r="AC66" s="101">
        <f ca="1">(AC21-$AC$1+$AA$1)</f>
        <v>18.783999999999999</v>
      </c>
      <c r="AD66" s="101">
        <f ca="1">(AD21-$AC$1+$AA$1)</f>
        <v>21.12</v>
      </c>
      <c r="AF66" s="101"/>
      <c r="AG66" s="101"/>
      <c r="AM66" s="160" t="s">
        <v>142</v>
      </c>
      <c r="AN66" s="1" t="s">
        <v>120</v>
      </c>
      <c r="AR66" s="1" t="s">
        <v>147</v>
      </c>
      <c r="BC66" s="135"/>
    </row>
    <row r="67" spans="1:55">
      <c r="A67" s="609"/>
      <c r="B67" s="611">
        <v>0.2</v>
      </c>
      <c r="C67" s="425">
        <f ca="1">U420*1000</f>
        <v>158.89878706740899</v>
      </c>
      <c r="D67" s="425">
        <f t="shared" ref="D67:O67" ca="1" si="115">V420*1000</f>
        <v>195.57553188293218</v>
      </c>
      <c r="E67" s="425">
        <f t="shared" ca="1" si="115"/>
        <v>221.45720546362489</v>
      </c>
      <c r="F67" s="425">
        <f t="shared" ca="1" si="115"/>
        <v>255.63874564446704</v>
      </c>
      <c r="G67" s="425">
        <f t="shared" ca="1" si="115"/>
        <v>303.01557544421172</v>
      </c>
      <c r="H67" s="425">
        <f t="shared" ca="1" si="115"/>
        <v>323.19507797435182</v>
      </c>
      <c r="I67" s="425">
        <f t="shared" ca="1" si="115"/>
        <v>373.43912748213506</v>
      </c>
      <c r="J67" s="425">
        <f t="shared" ca="1" si="115"/>
        <v>423.53681374394455</v>
      </c>
      <c r="K67" s="425">
        <f t="shared" ca="1" si="115"/>
        <v>428.5100546787325</v>
      </c>
      <c r="L67" s="425">
        <f t="shared" ca="1" si="115"/>
        <v>342.26763771380951</v>
      </c>
      <c r="M67" s="425">
        <f t="shared" ca="1" si="115"/>
        <v>280.20351693966319</v>
      </c>
      <c r="N67" s="425">
        <f t="shared" ca="1" si="115"/>
        <v>233.42696863716887</v>
      </c>
      <c r="O67" s="425">
        <f t="shared" ca="1" si="115"/>
        <v>167.63817465542277</v>
      </c>
      <c r="P67" s="22">
        <f t="shared" ca="1" si="88"/>
        <v>428.5100546787325</v>
      </c>
      <c r="Q67" s="8"/>
      <c r="S67" s="8">
        <f ca="1">MATCH(P67,C67:O67,0)</f>
        <v>9</v>
      </c>
      <c r="T67" s="283">
        <f t="shared" si="110"/>
        <v>0.4</v>
      </c>
      <c r="U67" s="101">
        <f t="shared" ca="1" si="111"/>
        <v>4.7680000000000007</v>
      </c>
      <c r="V67" s="101">
        <f t="shared" ca="1" si="111"/>
        <v>6.5200000000000014</v>
      </c>
      <c r="W67" s="101">
        <f t="shared" ca="1" si="111"/>
        <v>7.7714285714285705</v>
      </c>
      <c r="X67" s="101">
        <f t="shared" ca="1" si="111"/>
        <v>9.4400000000000013</v>
      </c>
      <c r="Y67" s="101">
        <f t="shared" ca="1" si="111"/>
        <v>11.776000000000003</v>
      </c>
      <c r="Z67" s="101">
        <f t="shared" ca="1" si="111"/>
        <v>12.777142857142858</v>
      </c>
      <c r="AA67" s="101">
        <f t="shared" ca="1" si="111"/>
        <v>15.280000000000001</v>
      </c>
      <c r="AB67" s="101">
        <f t="shared" ca="1" si="111"/>
        <v>17.782857142857143</v>
      </c>
      <c r="AC67" s="101">
        <f t="shared" ca="1" si="111"/>
        <v>18.784000000000006</v>
      </c>
      <c r="AD67" s="101"/>
      <c r="AE67" s="101"/>
      <c r="AF67" s="101"/>
      <c r="AG67" s="101"/>
      <c r="AJ67" s="263" t="s">
        <v>5</v>
      </c>
      <c r="AK67" s="259" t="s">
        <v>44</v>
      </c>
      <c r="AL67" s="260" t="s">
        <v>45</v>
      </c>
      <c r="AM67" s="261" t="s">
        <v>46</v>
      </c>
      <c r="AN67" s="246">
        <v>20</v>
      </c>
      <c r="AO67" s="246">
        <v>30</v>
      </c>
      <c r="AP67" s="246">
        <v>40</v>
      </c>
      <c r="AQ67" s="246">
        <v>50</v>
      </c>
      <c r="AR67" s="246">
        <v>60</v>
      </c>
      <c r="AS67" s="246">
        <v>70</v>
      </c>
      <c r="AT67" s="246">
        <v>80</v>
      </c>
      <c r="AU67" s="16" t="s">
        <v>10</v>
      </c>
      <c r="AV67" s="16"/>
      <c r="BC67" s="135"/>
    </row>
    <row r="68" spans="1:55">
      <c r="A68" s="607" t="s">
        <v>369</v>
      </c>
      <c r="B68" s="604"/>
      <c r="C68" s="610">
        <v>0.2</v>
      </c>
      <c r="D68" s="610">
        <v>0.25</v>
      </c>
      <c r="E68" s="610">
        <v>0.2857142857142857</v>
      </c>
      <c r="F68" s="610">
        <v>0.33333333333333331</v>
      </c>
      <c r="G68" s="610">
        <v>0.4</v>
      </c>
      <c r="H68" s="610">
        <v>0.42857142857142855</v>
      </c>
      <c r="I68" s="610">
        <v>0.5</v>
      </c>
      <c r="J68" s="610">
        <v>0.5714285714285714</v>
      </c>
      <c r="K68" s="610">
        <v>0.6</v>
      </c>
      <c r="L68" s="610">
        <v>0.66666666666666663</v>
      </c>
      <c r="M68" s="610">
        <v>0.7142857142857143</v>
      </c>
      <c r="N68" s="610">
        <v>0.75</v>
      </c>
      <c r="O68" s="610">
        <v>0.8</v>
      </c>
      <c r="P68" s="321">
        <f ca="1">MAX(P56:P67)</f>
        <v>428.5100546787325</v>
      </c>
      <c r="Q68" s="197" t="s">
        <v>360</v>
      </c>
      <c r="T68" s="283">
        <f t="shared" si="110"/>
        <v>0.42857142857142855</v>
      </c>
      <c r="U68" s="101">
        <f t="shared" ca="1" si="111"/>
        <v>4.7680000000000025</v>
      </c>
      <c r="V68" s="101">
        <f t="shared" ca="1" si="111"/>
        <v>6.5200000000000014</v>
      </c>
      <c r="W68" s="101">
        <f t="shared" ca="1" si="111"/>
        <v>7.7714285714285722</v>
      </c>
      <c r="X68" s="101">
        <f t="shared" ca="1" si="111"/>
        <v>9.4400000000000013</v>
      </c>
      <c r="Y68" s="101">
        <f t="shared" ca="1" si="111"/>
        <v>11.776000000000003</v>
      </c>
      <c r="Z68" s="101">
        <f t="shared" ca="1" si="111"/>
        <v>12.777142857142858</v>
      </c>
      <c r="AA68" s="101">
        <f t="shared" ca="1" si="111"/>
        <v>15.280000000000001</v>
      </c>
      <c r="AB68" s="101">
        <f t="shared" ca="1" si="111"/>
        <v>17.782857142857139</v>
      </c>
      <c r="AC68" s="101"/>
      <c r="AD68" s="101"/>
      <c r="AE68" s="101"/>
      <c r="AF68" s="101"/>
      <c r="AG68" s="101"/>
      <c r="AJ68" s="224">
        <v>1</v>
      </c>
      <c r="AK68" s="262">
        <v>1</v>
      </c>
      <c r="AL68" s="262">
        <v>0</v>
      </c>
      <c r="AM68" s="264">
        <v>0.2</v>
      </c>
      <c r="AN68" s="135">
        <f>AN56*1000</f>
        <v>802.00512020391341</v>
      </c>
      <c r="AO68" s="135">
        <f t="shared" ref="AO68:AT68" si="116">AO56*1000</f>
        <v>871.84792761530412</v>
      </c>
      <c r="AP68" s="135">
        <f t="shared" si="116"/>
        <v>906.59028531465799</v>
      </c>
      <c r="AQ68" s="135">
        <f t="shared" si="116"/>
        <v>900.00357400449241</v>
      </c>
      <c r="AR68" s="135">
        <f t="shared" si="116"/>
        <v>840.99693670800616</v>
      </c>
      <c r="AS68" s="135">
        <f t="shared" si="116"/>
        <v>718.91954409584423</v>
      </c>
      <c r="AT68" s="135">
        <f t="shared" si="116"/>
        <v>531.15516887741069</v>
      </c>
      <c r="AU68" s="135">
        <f>MAX(AN68:AT68)</f>
        <v>906.59028531465799</v>
      </c>
      <c r="AV68" s="42"/>
    </row>
    <row r="69" spans="1:55">
      <c r="A69" s="8"/>
      <c r="B69" s="16" t="s">
        <v>10</v>
      </c>
      <c r="C69" s="22">
        <f ca="1">MAX(C55:C67)</f>
        <v>166.68606970964851</v>
      </c>
      <c r="D69" s="22">
        <f t="shared" ref="D69:O69" ca="1" si="117">MAX(D55:D67)</f>
        <v>205.64313019504672</v>
      </c>
      <c r="E69" s="22">
        <f t="shared" ca="1" si="117"/>
        <v>234.28739086665061</v>
      </c>
      <c r="F69" s="22">
        <f t="shared" ca="1" si="117"/>
        <v>269.76475681273524</v>
      </c>
      <c r="G69" s="22">
        <f t="shared" ca="1" si="117"/>
        <v>319.38621661565327</v>
      </c>
      <c r="H69" s="22">
        <f t="shared" ca="1" si="117"/>
        <v>340.09805077937671</v>
      </c>
      <c r="I69" s="22">
        <f t="shared" ca="1" si="117"/>
        <v>385.01173040102276</v>
      </c>
      <c r="J69" s="22">
        <f t="shared" ca="1" si="117"/>
        <v>423.53681374394455</v>
      </c>
      <c r="K69" s="22">
        <f t="shared" ca="1" si="117"/>
        <v>428.5100546787325</v>
      </c>
      <c r="L69" s="22">
        <f t="shared" ca="1" si="117"/>
        <v>342.26763771380951</v>
      </c>
      <c r="M69" s="22">
        <f t="shared" ca="1" si="117"/>
        <v>280.20351693966319</v>
      </c>
      <c r="N69" s="22">
        <f t="shared" ca="1" si="117"/>
        <v>233.42696863716887</v>
      </c>
      <c r="O69" s="22">
        <f t="shared" ca="1" si="117"/>
        <v>167.63817465542277</v>
      </c>
      <c r="T69" s="283">
        <f t="shared" si="110"/>
        <v>0.5</v>
      </c>
      <c r="U69" s="101">
        <f t="shared" ca="1" si="111"/>
        <v>4.7680000000000025</v>
      </c>
      <c r="V69" s="101">
        <f t="shared" ca="1" si="111"/>
        <v>6.5200000000000014</v>
      </c>
      <c r="W69" s="101">
        <f t="shared" ca="1" si="111"/>
        <v>7.7714285714285705</v>
      </c>
      <c r="X69" s="101">
        <f t="shared" ca="1" si="111"/>
        <v>9.4400000000000013</v>
      </c>
      <c r="Y69" s="101">
        <f t="shared" ca="1" si="111"/>
        <v>11.776000000000003</v>
      </c>
      <c r="Z69" s="101">
        <f t="shared" ca="1" si="111"/>
        <v>12.777142857142858</v>
      </c>
      <c r="AA69" s="101">
        <f t="shared" ca="1" si="111"/>
        <v>15.280000000000001</v>
      </c>
      <c r="AB69" s="101"/>
      <c r="AC69" s="101"/>
      <c r="AD69" s="101"/>
      <c r="AE69" s="101"/>
      <c r="AF69" s="101"/>
      <c r="AG69" s="101"/>
      <c r="AJ69" s="224">
        <v>2</v>
      </c>
      <c r="AK69" s="262">
        <v>1</v>
      </c>
      <c r="AL69" s="262">
        <v>2</v>
      </c>
      <c r="AM69" s="264">
        <v>0</v>
      </c>
      <c r="AN69" s="135">
        <f t="shared" ref="AN69:AT74" si="118">AN57*1000</f>
        <v>908.41320026628341</v>
      </c>
      <c r="AO69" s="135">
        <f t="shared" si="118"/>
        <v>1067.1715083374288</v>
      </c>
      <c r="AP69" s="135">
        <f t="shared" si="118"/>
        <v>1203.3172033477426</v>
      </c>
      <c r="AQ69" s="135">
        <f t="shared" si="118"/>
        <v>1268.3899865529183</v>
      </c>
      <c r="AR69" s="135">
        <f t="shared" si="118"/>
        <v>1179.3139394228742</v>
      </c>
      <c r="AS69" s="135">
        <f t="shared" si="118"/>
        <v>913.61084228343873</v>
      </c>
      <c r="AT69" s="135">
        <f t="shared" si="118"/>
        <v>522.28761715574933</v>
      </c>
      <c r="AU69" s="135">
        <f t="shared" ref="AU69:AU75" si="119">MAX(AN69:AT69)</f>
        <v>1268.3899865529183</v>
      </c>
      <c r="AV69" s="42"/>
      <c r="BC69" s="135"/>
    </row>
    <row r="70" spans="1:55" ht="16.5" thickBot="1">
      <c r="A70" s="8"/>
      <c r="B70" s="292"/>
      <c r="C70" s="296"/>
      <c r="D70" s="296"/>
      <c r="E70" s="296"/>
      <c r="F70" s="296"/>
      <c r="G70" s="247" t="s">
        <v>12</v>
      </c>
      <c r="H70" s="8"/>
      <c r="I70" s="249" t="s">
        <v>13</v>
      </c>
      <c r="J70" s="296"/>
      <c r="K70" s="126"/>
      <c r="L70" s="126"/>
      <c r="M70" s="126"/>
      <c r="N70" s="126"/>
      <c r="O70" s="99"/>
      <c r="P70" s="8"/>
      <c r="Q70" s="8"/>
      <c r="T70" s="283">
        <f t="shared" si="110"/>
        <v>0.5714285714285714</v>
      </c>
      <c r="U70" s="101">
        <f t="shared" ca="1" si="111"/>
        <v>4.7680000000000007</v>
      </c>
      <c r="V70" s="101">
        <f t="shared" ca="1" si="111"/>
        <v>6.5200000000000014</v>
      </c>
      <c r="W70" s="101">
        <f t="shared" ca="1" si="111"/>
        <v>7.7714285714285705</v>
      </c>
      <c r="X70" s="101">
        <f t="shared" ca="1" si="111"/>
        <v>9.4400000000000013</v>
      </c>
      <c r="Y70" s="101">
        <f t="shared" ca="1" si="111"/>
        <v>11.776000000000003</v>
      </c>
      <c r="Z70" s="101">
        <f t="shared" ca="1" si="111"/>
        <v>12.777142857142858</v>
      </c>
      <c r="AA70" s="101"/>
      <c r="AB70" s="101"/>
      <c r="AC70" s="101"/>
      <c r="AD70" s="101"/>
      <c r="AE70" s="101"/>
      <c r="AF70" s="101"/>
      <c r="AG70" s="101"/>
      <c r="AJ70" s="224">
        <v>3</v>
      </c>
      <c r="AK70" s="262">
        <v>1</v>
      </c>
      <c r="AL70" s="262">
        <v>0</v>
      </c>
      <c r="AM70" s="264">
        <v>0</v>
      </c>
      <c r="AN70" s="135">
        <f t="shared" si="118"/>
        <v>352.83179860242217</v>
      </c>
      <c r="AO70" s="135">
        <f t="shared" si="118"/>
        <v>375.28709646592557</v>
      </c>
      <c r="AP70" s="135">
        <f t="shared" si="118"/>
        <v>393.47563486043634</v>
      </c>
      <c r="AQ70" s="135">
        <f t="shared" si="118"/>
        <v>405.53253721771216</v>
      </c>
      <c r="AR70" s="135">
        <f t="shared" si="118"/>
        <v>408.32081473584464</v>
      </c>
      <c r="AS70" s="135">
        <f t="shared" si="118"/>
        <v>356.71192120752943</v>
      </c>
      <c r="AT70" s="135">
        <f t="shared" si="118"/>
        <v>230.23655203728509</v>
      </c>
      <c r="AU70" s="135">
        <f t="shared" si="119"/>
        <v>408.32081473584464</v>
      </c>
      <c r="AV70" s="42"/>
    </row>
    <row r="71" spans="1:55">
      <c r="A71" s="99"/>
      <c r="B71" s="292"/>
      <c r="C71" s="296"/>
      <c r="D71" s="296"/>
      <c r="E71" s="296"/>
      <c r="F71" s="296"/>
      <c r="G71" s="296"/>
      <c r="H71" s="126"/>
      <c r="I71" s="126"/>
      <c r="J71" s="126"/>
      <c r="K71" s="126"/>
      <c r="L71" s="126"/>
      <c r="M71" s="126"/>
      <c r="N71" s="126"/>
      <c r="O71" s="99"/>
      <c r="P71" s="99"/>
      <c r="Q71" s="99"/>
      <c r="T71" s="283">
        <f t="shared" si="110"/>
        <v>0.6</v>
      </c>
      <c r="U71" s="101">
        <f t="shared" ca="1" si="111"/>
        <v>4.7680000000000025</v>
      </c>
      <c r="V71" s="101">
        <f t="shared" ca="1" si="111"/>
        <v>6.5200000000000014</v>
      </c>
      <c r="W71" s="101">
        <f t="shared" ca="1" si="111"/>
        <v>7.7714285714285722</v>
      </c>
      <c r="X71" s="101">
        <f t="shared" ca="1" si="111"/>
        <v>9.4400000000000031</v>
      </c>
      <c r="Y71" s="101">
        <f t="shared" ca="1" si="111"/>
        <v>11.776000000000003</v>
      </c>
      <c r="Z71" s="101"/>
      <c r="AA71" s="101"/>
      <c r="AB71" s="101"/>
      <c r="AC71" s="101"/>
      <c r="AD71" s="101"/>
      <c r="AE71" s="101"/>
      <c r="AF71" s="101"/>
      <c r="AG71" s="101"/>
      <c r="AJ71" s="224">
        <v>4</v>
      </c>
      <c r="AK71" s="262">
        <v>1</v>
      </c>
      <c r="AL71" s="262">
        <v>0</v>
      </c>
      <c r="AM71" s="264">
        <v>4</v>
      </c>
      <c r="AN71" s="135">
        <f t="shared" si="118"/>
        <v>59.124675359704831</v>
      </c>
      <c r="AO71" s="135">
        <f t="shared" si="118"/>
        <v>75.862236949664336</v>
      </c>
      <c r="AP71" s="135">
        <f t="shared" si="118"/>
        <v>92.500222290231619</v>
      </c>
      <c r="AQ71" s="135">
        <f t="shared" si="118"/>
        <v>108.86680547134658</v>
      </c>
      <c r="AR71" s="135">
        <f t="shared" si="118"/>
        <v>124.63809014848879</v>
      </c>
      <c r="AS71" s="135">
        <f t="shared" si="118"/>
        <v>139.04464223741837</v>
      </c>
      <c r="AT71" s="135">
        <f t="shared" si="118"/>
        <v>149.66035054863389</v>
      </c>
      <c r="AU71" s="135">
        <f t="shared" si="119"/>
        <v>149.66035054863389</v>
      </c>
      <c r="AV71" s="42"/>
    </row>
    <row r="72" spans="1:55">
      <c r="A72" s="99"/>
      <c r="B72" s="292"/>
      <c r="C72" s="296"/>
      <c r="D72" s="296"/>
      <c r="E72" s="296"/>
      <c r="F72" s="296"/>
      <c r="G72" s="296"/>
      <c r="H72" s="296"/>
      <c r="I72" s="296"/>
      <c r="J72" s="296"/>
      <c r="K72" s="126"/>
      <c r="L72" s="126"/>
      <c r="M72" s="126"/>
      <c r="N72" s="126"/>
      <c r="O72" s="82"/>
      <c r="P72" s="99"/>
      <c r="Q72" s="99"/>
      <c r="T72" s="283">
        <f t="shared" si="110"/>
        <v>0.66666666666666663</v>
      </c>
      <c r="U72" s="101">
        <f t="shared" ca="1" si="111"/>
        <v>4.7680000000000025</v>
      </c>
      <c r="V72" s="101">
        <f t="shared" ca="1" si="111"/>
        <v>6.5200000000000014</v>
      </c>
      <c r="W72" s="101">
        <f t="shared" ca="1" si="111"/>
        <v>7.7714285714285705</v>
      </c>
      <c r="X72" s="101">
        <f t="shared" ca="1" si="111"/>
        <v>9.4400000000000013</v>
      </c>
      <c r="Y72" s="101"/>
      <c r="Z72" s="101"/>
      <c r="AA72" s="101"/>
      <c r="AB72" s="101"/>
      <c r="AC72" s="101"/>
      <c r="AD72" s="101"/>
      <c r="AE72" s="101"/>
      <c r="AF72" s="101"/>
      <c r="AG72" s="101"/>
      <c r="AJ72" s="233">
        <v>5</v>
      </c>
      <c r="AK72" s="262">
        <v>-1</v>
      </c>
      <c r="AL72" s="262">
        <v>-2</v>
      </c>
      <c r="AM72" s="264">
        <v>0</v>
      </c>
      <c r="AN72" s="135">
        <f t="shared" si="118"/>
        <v>413.07496284508801</v>
      </c>
      <c r="AO72" s="135">
        <f t="shared" si="118"/>
        <v>425.41318690948725</v>
      </c>
      <c r="AP72" s="135">
        <f t="shared" si="118"/>
        <v>418.73939747885356</v>
      </c>
      <c r="AQ72" s="135">
        <f t="shared" si="118"/>
        <v>388.38285062036698</v>
      </c>
      <c r="AR72" s="135">
        <f t="shared" si="118"/>
        <v>333.87362209352113</v>
      </c>
      <c r="AS72" s="135">
        <f t="shared" si="118"/>
        <v>260.34559625351318</v>
      </c>
      <c r="AT72" s="135">
        <f t="shared" si="118"/>
        <v>178.38061036052375</v>
      </c>
      <c r="AU72" s="135">
        <f t="shared" si="119"/>
        <v>425.41318690948725</v>
      </c>
      <c r="AV72" s="42"/>
    </row>
    <row r="73" spans="1:55">
      <c r="A73" s="99"/>
      <c r="B73" s="292"/>
      <c r="C73" s="296"/>
      <c r="D73" s="296"/>
      <c r="E73" s="296"/>
      <c r="F73" s="296"/>
      <c r="G73" s="296"/>
      <c r="H73" s="296"/>
      <c r="I73" s="296"/>
      <c r="J73" s="296"/>
      <c r="K73" s="126"/>
      <c r="L73" s="126"/>
      <c r="M73" s="126"/>
      <c r="N73" s="126"/>
      <c r="O73" s="99"/>
      <c r="P73" s="99"/>
      <c r="Q73" s="99"/>
      <c r="T73" s="283">
        <f t="shared" si="110"/>
        <v>0.7142857142857143</v>
      </c>
      <c r="U73" s="101">
        <f t="shared" ca="1" si="111"/>
        <v>4.7680000000000025</v>
      </c>
      <c r="V73" s="101">
        <f t="shared" ca="1" si="111"/>
        <v>6.5200000000000014</v>
      </c>
      <c r="W73" s="101">
        <f t="shared" ca="1" si="111"/>
        <v>7.7714285714285705</v>
      </c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J73" s="236">
        <v>6</v>
      </c>
      <c r="AK73" s="262">
        <v>1</v>
      </c>
      <c r="AL73" s="262">
        <v>0.5</v>
      </c>
      <c r="AM73" s="264">
        <v>0</v>
      </c>
      <c r="AN73" s="135">
        <f t="shared" si="118"/>
        <v>989.83881647458179</v>
      </c>
      <c r="AO73" s="135">
        <f t="shared" si="118"/>
        <v>1080.6322960432665</v>
      </c>
      <c r="AP73" s="135">
        <f t="shared" si="118"/>
        <v>1171.8047125373541</v>
      </c>
      <c r="AQ73" s="135">
        <f t="shared" si="118"/>
        <v>1263.5735608704749</v>
      </c>
      <c r="AR73" s="135">
        <f t="shared" si="118"/>
        <v>1356.3615897549298</v>
      </c>
      <c r="AS73" s="135">
        <f t="shared" si="118"/>
        <v>1451.1119906919562</v>
      </c>
      <c r="AT73" s="135">
        <f t="shared" si="118"/>
        <v>1550.4303914219545</v>
      </c>
      <c r="AU73" s="135">
        <f t="shared" si="119"/>
        <v>1550.4303914219545</v>
      </c>
      <c r="AV73" s="42"/>
    </row>
    <row r="74" spans="1:55">
      <c r="A74" s="99"/>
      <c r="B74" s="292"/>
      <c r="C74" s="296"/>
      <c r="D74" s="296"/>
      <c r="E74" s="296"/>
      <c r="F74" s="296"/>
      <c r="G74" s="296"/>
      <c r="H74" s="296"/>
      <c r="I74" s="296"/>
      <c r="J74" s="296"/>
      <c r="K74" s="126"/>
      <c r="L74" s="126"/>
      <c r="M74" s="126"/>
      <c r="N74" s="126"/>
      <c r="O74" s="82"/>
      <c r="P74" s="99"/>
      <c r="Q74" s="99"/>
      <c r="T74" s="283">
        <f t="shared" si="110"/>
        <v>0.75</v>
      </c>
      <c r="U74" s="101">
        <f t="shared" ca="1" si="111"/>
        <v>4.7680000000000025</v>
      </c>
      <c r="V74" s="101">
        <f t="shared" ca="1" si="111"/>
        <v>6.5200000000000014</v>
      </c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J74" s="236">
        <v>7</v>
      </c>
      <c r="AK74" s="262">
        <v>0</v>
      </c>
      <c r="AL74" s="262">
        <v>7</v>
      </c>
      <c r="AM74" s="264">
        <v>0</v>
      </c>
      <c r="AN74" s="135">
        <f t="shared" si="118"/>
        <v>283.82259889886552</v>
      </c>
      <c r="AO74" s="135">
        <f t="shared" si="118"/>
        <v>240.13833926013623</v>
      </c>
      <c r="AP74" s="135">
        <f t="shared" si="118"/>
        <v>199.31421086491358</v>
      </c>
      <c r="AQ74" s="135">
        <f t="shared" si="118"/>
        <v>161.32157256545452</v>
      </c>
      <c r="AR74" s="135">
        <f t="shared" si="118"/>
        <v>125.84062728460385</v>
      </c>
      <c r="AS74" s="135">
        <f t="shared" si="118"/>
        <v>92.494005944666611</v>
      </c>
      <c r="AT74" s="135">
        <f t="shared" si="118"/>
        <v>60.931113914305286</v>
      </c>
      <c r="AU74" s="135">
        <f t="shared" si="119"/>
        <v>283.82259889886552</v>
      </c>
      <c r="AV74" s="42"/>
    </row>
    <row r="75" spans="1:55">
      <c r="A75" s="99"/>
      <c r="B75" s="292"/>
      <c r="C75" s="296"/>
      <c r="D75" s="296"/>
      <c r="E75" s="296"/>
      <c r="F75" s="296"/>
      <c r="G75" s="296"/>
      <c r="H75" s="296"/>
      <c r="I75" s="296"/>
      <c r="J75" s="296"/>
      <c r="K75" s="99"/>
      <c r="L75" s="99"/>
      <c r="M75" s="99"/>
      <c r="N75" s="126"/>
      <c r="O75" s="99"/>
      <c r="P75" s="99"/>
      <c r="Q75" s="99"/>
      <c r="T75" s="283">
        <f t="shared" si="110"/>
        <v>0.8</v>
      </c>
      <c r="U75" s="101">
        <f t="shared" ca="1" si="111"/>
        <v>4.7680000000000025</v>
      </c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M75" s="16" t="s">
        <v>145</v>
      </c>
      <c r="AN75" s="135">
        <f>MIN(AN68:AN74)</f>
        <v>59.124675359704831</v>
      </c>
      <c r="AO75" s="135">
        <f t="shared" ref="AO75:AT75" si="120">MIN(AO68:AO74)</f>
        <v>75.862236949664336</v>
      </c>
      <c r="AP75" s="135">
        <f t="shared" si="120"/>
        <v>92.500222290231619</v>
      </c>
      <c r="AQ75" s="135">
        <f t="shared" si="120"/>
        <v>108.86680547134658</v>
      </c>
      <c r="AR75" s="135">
        <f t="shared" si="120"/>
        <v>124.63809014848879</v>
      </c>
      <c r="AS75" s="135">
        <f t="shared" si="120"/>
        <v>92.494005944666611</v>
      </c>
      <c r="AT75" s="135">
        <f t="shared" si="120"/>
        <v>60.931113914305286</v>
      </c>
      <c r="AU75" s="5">
        <f t="shared" si="119"/>
        <v>124.63809014848879</v>
      </c>
      <c r="AV75" s="42"/>
    </row>
    <row r="76" spans="1:55">
      <c r="A76" s="99"/>
      <c r="B76" s="292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126"/>
      <c r="O76" s="193"/>
      <c r="P76" s="99"/>
      <c r="Q76" s="99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M76" s="194" t="s">
        <v>148</v>
      </c>
      <c r="AP76" s="42"/>
      <c r="AQ76" s="42"/>
      <c r="AR76" s="42"/>
      <c r="AS76" s="42"/>
      <c r="AT76" s="42"/>
    </row>
    <row r="77" spans="1:55">
      <c r="A77" s="99"/>
      <c r="B77" s="82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126"/>
      <c r="O77" s="99"/>
      <c r="P77" s="241"/>
      <c r="Q77" s="99"/>
      <c r="T77" s="112" t="s">
        <v>149</v>
      </c>
      <c r="U77" s="283">
        <f>U62</f>
        <v>0.2</v>
      </c>
      <c r="V77" s="283">
        <f t="shared" ref="V77:AG77" si="121">V62</f>
        <v>0.25</v>
      </c>
      <c r="W77" s="283">
        <f t="shared" si="121"/>
        <v>0.2857142857142857</v>
      </c>
      <c r="X77" s="283">
        <f t="shared" si="121"/>
        <v>0.33333333333333331</v>
      </c>
      <c r="Y77" s="283">
        <f t="shared" si="121"/>
        <v>0.4</v>
      </c>
      <c r="Z77" s="283">
        <f t="shared" si="121"/>
        <v>0.42857142857142855</v>
      </c>
      <c r="AA77" s="283">
        <f t="shared" si="121"/>
        <v>0.5</v>
      </c>
      <c r="AB77" s="283">
        <f t="shared" si="121"/>
        <v>0.5714285714285714</v>
      </c>
      <c r="AC77" s="283">
        <f t="shared" si="121"/>
        <v>0.6</v>
      </c>
      <c r="AD77" s="283">
        <f t="shared" si="121"/>
        <v>0.66666666666666663</v>
      </c>
      <c r="AE77" s="283">
        <f t="shared" si="121"/>
        <v>0.7142857142857143</v>
      </c>
      <c r="AF77" s="283">
        <f t="shared" si="121"/>
        <v>0.75</v>
      </c>
      <c r="AG77" s="283">
        <f t="shared" si="121"/>
        <v>0.8</v>
      </c>
      <c r="AN77" s="1" t="s">
        <v>59</v>
      </c>
    </row>
    <row r="78" spans="1:55">
      <c r="A78" s="99"/>
      <c r="B78" s="292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126"/>
      <c r="O78" s="297"/>
      <c r="P78" s="297"/>
      <c r="Q78" s="99"/>
      <c r="T78" s="283">
        <f>T63</f>
        <v>0.2</v>
      </c>
      <c r="U78" s="101">
        <f ca="1">U63/U33</f>
        <v>5.2061495457721887E-2</v>
      </c>
      <c r="V78" s="101">
        <f t="shared" ref="V78:AG79" ca="1" si="122">V63/V33</f>
        <v>7.5539901751784239E-2</v>
      </c>
      <c r="W78" s="101">
        <f t="shared" ca="1" si="122"/>
        <v>9.4146314448690288E-2</v>
      </c>
      <c r="X78" s="101">
        <f t="shared" ca="1" si="122"/>
        <v>0.12176664832140895</v>
      </c>
      <c r="Y78" s="101">
        <f t="shared" ca="1" si="122"/>
        <v>0.16704493871992743</v>
      </c>
      <c r="Z78" s="101">
        <f t="shared" ca="1" si="122"/>
        <v>0.18933748814523779</v>
      </c>
      <c r="AA78" s="101">
        <f t="shared" ca="1" si="122"/>
        <v>0.25487056311716039</v>
      </c>
      <c r="AB78" s="101">
        <f t="shared" ca="1" si="122"/>
        <v>0.33923432458358771</v>
      </c>
      <c r="AC78" s="101">
        <f t="shared" ca="1" si="122"/>
        <v>0.3801813471502592</v>
      </c>
      <c r="AD78" s="101">
        <f t="shared" ca="1" si="122"/>
        <v>0.4983639567077775</v>
      </c>
      <c r="AE78" s="101">
        <f t="shared" ca="1" si="122"/>
        <v>0.61000978952520812</v>
      </c>
      <c r="AF78" s="101">
        <f t="shared" ca="1" si="122"/>
        <v>0.71564658251964763</v>
      </c>
      <c r="AG78" s="101">
        <f t="shared" ca="1" si="122"/>
        <v>0.9107344632768366</v>
      </c>
    </row>
    <row r="79" spans="1:55">
      <c r="A79" s="99"/>
      <c r="B79" s="292"/>
      <c r="C79" s="293"/>
      <c r="D79" s="293"/>
      <c r="E79" s="293"/>
      <c r="F79" s="293"/>
      <c r="G79" s="293"/>
      <c r="H79" s="293"/>
      <c r="I79" s="293"/>
      <c r="J79" s="293"/>
      <c r="K79" s="294"/>
      <c r="L79" s="293"/>
      <c r="M79" s="293"/>
      <c r="N79" s="295"/>
      <c r="O79" s="99"/>
      <c r="P79" s="99"/>
      <c r="Q79" s="99"/>
      <c r="T79" s="283">
        <f t="shared" ref="T79:T90" si="123">T64</f>
        <v>0.25</v>
      </c>
      <c r="U79" s="101">
        <f t="shared" ref="U79:AE90" ca="1" si="124">U64/U34</f>
        <v>5.6391333144100685E-2</v>
      </c>
      <c r="V79" s="101">
        <f t="shared" ca="1" si="124"/>
        <v>8.224016145307772E-2</v>
      </c>
      <c r="W79" s="101">
        <f t="shared" ca="1" si="124"/>
        <v>0.1029133560348089</v>
      </c>
      <c r="X79" s="101">
        <f t="shared" ca="1" si="124"/>
        <v>0.13391337242292414</v>
      </c>
      <c r="Y79" s="101">
        <f t="shared" ca="1" si="124"/>
        <v>0.18555401487457462</v>
      </c>
      <c r="Z79" s="101">
        <f t="shared" ca="1" si="124"/>
        <v>0.21136213252670388</v>
      </c>
      <c r="AA79" s="101">
        <f t="shared" ca="1" si="124"/>
        <v>0.28873771730914588</v>
      </c>
      <c r="AB79" s="101">
        <f ca="1">AB64/AB34</f>
        <v>0.39179151454110528</v>
      </c>
      <c r="AC79" s="101">
        <f ca="1">AC64/AC34</f>
        <v>0.44326977534453471</v>
      </c>
      <c r="AD79" s="101">
        <f ca="1">AD64/AD34</f>
        <v>0.59751037344398339</v>
      </c>
      <c r="AE79" s="101">
        <f ca="1">AE64/AE34</f>
        <v>0.7514603354060676</v>
      </c>
      <c r="AF79" s="101">
        <f t="shared" ca="1" si="122"/>
        <v>0.90512048192771088</v>
      </c>
      <c r="AG79" s="34"/>
    </row>
    <row r="80" spans="1:55">
      <c r="A80" s="99"/>
      <c r="B80" s="292"/>
      <c r="C80" s="99"/>
      <c r="D80" s="99"/>
      <c r="E80" s="99"/>
      <c r="F80" s="99"/>
      <c r="G80" s="82"/>
      <c r="H80" s="82"/>
      <c r="I80" s="99"/>
      <c r="J80" s="99"/>
      <c r="K80" s="82"/>
      <c r="L80" s="99"/>
      <c r="M80" s="99"/>
      <c r="N80" s="99"/>
      <c r="O80" s="99"/>
      <c r="P80" s="99"/>
      <c r="Q80" s="99"/>
      <c r="T80" s="283">
        <f t="shared" si="123"/>
        <v>0.2857142857142857</v>
      </c>
      <c r="U80" s="101">
        <f t="shared" ca="1" si="124"/>
        <v>5.9952865436569545E-2</v>
      </c>
      <c r="V80" s="101">
        <f t="shared" ca="1" si="124"/>
        <v>8.7803001154290114E-2</v>
      </c>
      <c r="W80" s="101">
        <f t="shared" ca="1" si="124"/>
        <v>0.11024643320363166</v>
      </c>
      <c r="X80" s="101">
        <f t="shared" ca="1" si="124"/>
        <v>0.14418712905853603</v>
      </c>
      <c r="Y80" s="101">
        <f t="shared" ca="1" si="124"/>
        <v>0.2015018773466834</v>
      </c>
      <c r="Z80" s="101">
        <f t="shared" ca="1" si="124"/>
        <v>0.23051546391752581</v>
      </c>
      <c r="AA80" s="101">
        <f t="shared" ca="1" si="124"/>
        <v>0.31901694106418516</v>
      </c>
      <c r="AB80" s="101">
        <f t="shared" ca="1" si="124"/>
        <v>0.44054360135900328</v>
      </c>
      <c r="AC80" s="101">
        <f t="shared" ca="1" si="124"/>
        <v>0.50287602496634443</v>
      </c>
      <c r="AD80" s="101">
        <f t="shared" ca="1" si="124"/>
        <v>0.69648241206030148</v>
      </c>
      <c r="AE80" s="101">
        <f t="shared" ca="1" si="124"/>
        <v>0.90063233965672995</v>
      </c>
      <c r="AF80" s="34"/>
      <c r="AG80" s="34"/>
    </row>
    <row r="81" spans="1:33">
      <c r="A81" s="99"/>
      <c r="B81" s="100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230"/>
      <c r="O81" s="99"/>
      <c r="P81" s="99"/>
      <c r="Q81" s="99"/>
      <c r="T81" s="283">
        <f t="shared" si="123"/>
        <v>0.33333333333333331</v>
      </c>
      <c r="U81" s="101">
        <f t="shared" ca="1" si="124"/>
        <v>6.5465729349736379E-2</v>
      </c>
      <c r="V81" s="101">
        <f t="shared" ca="1" si="124"/>
        <v>9.6506808762581428E-2</v>
      </c>
      <c r="W81" s="101">
        <f t="shared" ca="1" si="124"/>
        <v>0.12182013615191688</v>
      </c>
      <c r="X81" s="101">
        <f t="shared" ca="1" si="124"/>
        <v>0.16061705989110711</v>
      </c>
      <c r="Y81" s="101">
        <f t="shared" ca="1" si="124"/>
        <v>0.22758194186765621</v>
      </c>
      <c r="Z81" s="101">
        <f t="shared" ca="1" si="124"/>
        <v>0.26219512195121952</v>
      </c>
      <c r="AA81" s="101">
        <f t="shared" ca="1" si="124"/>
        <v>0.37087378640776691</v>
      </c>
      <c r="AB81" s="101">
        <f t="shared" ca="1" si="124"/>
        <v>0.52817379497623884</v>
      </c>
      <c r="AC81" s="101">
        <f t="shared" ca="1" si="124"/>
        <v>0.61273486430062618</v>
      </c>
      <c r="AD81" s="101">
        <f t="shared" ca="1" si="124"/>
        <v>0.89390519187358897</v>
      </c>
      <c r="AF81" s="34"/>
      <c r="AG81" s="34"/>
    </row>
    <row r="82" spans="1:33">
      <c r="T82" s="283">
        <f t="shared" si="123"/>
        <v>0.4</v>
      </c>
      <c r="U82" s="101">
        <f t="shared" ca="1" si="124"/>
        <v>7.5138678769541098E-2</v>
      </c>
      <c r="V82" s="101">
        <f t="shared" ca="1" si="124"/>
        <v>0.112058297813832</v>
      </c>
      <c r="W82" s="101">
        <f t="shared" ca="1" si="124"/>
        <v>0.14280913978494622</v>
      </c>
      <c r="X82" s="101">
        <f t="shared" ca="1" si="124"/>
        <v>0.19110343338371844</v>
      </c>
      <c r="Y82" s="101">
        <f t="shared" ca="1" si="124"/>
        <v>0.27794561933534756</v>
      </c>
      <c r="Z82" s="101">
        <f t="shared" ca="1" si="124"/>
        <v>0.32466023928446985</v>
      </c>
      <c r="AA82" s="101">
        <f t="shared" ca="1" si="124"/>
        <v>0.48014077425842144</v>
      </c>
      <c r="AB82" s="101">
        <f t="shared" ca="1" si="124"/>
        <v>0.73202860368837031</v>
      </c>
      <c r="AC82" s="101">
        <f t="shared" ca="1" si="124"/>
        <v>0.88270676691729344</v>
      </c>
      <c r="AD82" s="34"/>
      <c r="AE82" s="34"/>
      <c r="AF82" s="34"/>
      <c r="AG82" s="34"/>
    </row>
    <row r="83" spans="1:33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T83" s="283">
        <f t="shared" si="123"/>
        <v>0.42857142857142855</v>
      </c>
      <c r="U83" s="101">
        <f t="shared" ca="1" si="124"/>
        <v>8.0218427934164005E-2</v>
      </c>
      <c r="V83" s="101">
        <f t="shared" ca="1" si="124"/>
        <v>0.12037134718852202</v>
      </c>
      <c r="W83" s="101">
        <f t="shared" ca="1" si="124"/>
        <v>0.1541950113378685</v>
      </c>
      <c r="X83" s="101">
        <f t="shared" ca="1" si="124"/>
        <v>0.20802552048354597</v>
      </c>
      <c r="Y83" s="101">
        <f t="shared" ca="1" si="124"/>
        <v>0.3070687805459531</v>
      </c>
      <c r="Z83" s="101">
        <f t="shared" ca="1" si="124"/>
        <v>0.36157826649417862</v>
      </c>
      <c r="AA83" s="101">
        <f t="shared" ca="1" si="124"/>
        <v>0.54952733251130281</v>
      </c>
      <c r="AB83" s="101">
        <f t="shared" ca="1" si="124"/>
        <v>0.87711386696730509</v>
      </c>
      <c r="AC83" s="34"/>
      <c r="AD83" s="34"/>
      <c r="AE83" s="34"/>
      <c r="AF83" s="34"/>
      <c r="AG83" s="34"/>
    </row>
    <row r="84" spans="1:33">
      <c r="T84" s="283">
        <f t="shared" si="123"/>
        <v>0.5</v>
      </c>
      <c r="U84" s="101">
        <f t="shared" ca="1" si="124"/>
        <v>9.6533851635892481E-2</v>
      </c>
      <c r="V84" s="101">
        <f t="shared" ca="1" si="124"/>
        <v>0.1477787851314597</v>
      </c>
      <c r="W84" s="101">
        <f t="shared" ca="1" si="124"/>
        <v>0.19258000566411779</v>
      </c>
      <c r="X84" s="101">
        <f t="shared" ca="1" si="124"/>
        <v>0.26716981132075468</v>
      </c>
      <c r="Y84" s="101">
        <f t="shared" ca="1" si="124"/>
        <v>0.41605426794799333</v>
      </c>
      <c r="Z84" s="101">
        <f t="shared" ca="1" si="124"/>
        <v>0.50519656574785377</v>
      </c>
      <c r="AA84" s="101">
        <f t="shared" ca="1" si="124"/>
        <v>0.86036036036036034</v>
      </c>
      <c r="AB84" s="34"/>
      <c r="AC84" s="34"/>
      <c r="AD84" s="34"/>
      <c r="AE84" s="34"/>
      <c r="AF84" s="34"/>
      <c r="AG84" s="34"/>
    </row>
    <row r="85" spans="1:33">
      <c r="B85" s="2"/>
      <c r="N85" s="138"/>
      <c r="O85" s="141"/>
      <c r="P85" s="141"/>
      <c r="Q85" s="141"/>
      <c r="T85" s="283">
        <f t="shared" si="123"/>
        <v>0.5714285714285714</v>
      </c>
      <c r="U85" s="101">
        <f t="shared" ca="1" si="124"/>
        <v>0.12118043453003367</v>
      </c>
      <c r="V85" s="101">
        <f t="shared" ca="1" si="124"/>
        <v>0.19134663759852422</v>
      </c>
      <c r="W85" s="101">
        <f t="shared" ca="1" si="124"/>
        <v>0.25641025641025633</v>
      </c>
      <c r="X85" s="101">
        <f t="shared" ca="1" si="124"/>
        <v>0.37330521241337739</v>
      </c>
      <c r="Y85" s="101">
        <f t="shared" ca="1" si="124"/>
        <v>0.64496745117676524</v>
      </c>
      <c r="Z85" s="101">
        <f t="shared" ca="1" si="124"/>
        <v>0.83808095952023987</v>
      </c>
      <c r="AA85" s="34"/>
      <c r="AB85" s="34"/>
      <c r="AC85" s="34"/>
      <c r="AD85" s="34"/>
      <c r="AE85" s="34"/>
      <c r="AF85" s="34"/>
      <c r="AG85" s="34"/>
    </row>
    <row r="86" spans="1:33">
      <c r="N86" s="138"/>
      <c r="O86" s="141"/>
      <c r="P86" s="141"/>
      <c r="Q86" s="141"/>
      <c r="T86" s="283">
        <f t="shared" si="123"/>
        <v>0.6</v>
      </c>
      <c r="U86" s="101">
        <f t="shared" ca="1" si="124"/>
        <v>0.13496376811594207</v>
      </c>
      <c r="V86" s="101">
        <f t="shared" ca="1" si="124"/>
        <v>0.21692840031940377</v>
      </c>
      <c r="W86" s="101">
        <f t="shared" ca="1" si="124"/>
        <v>0.29560076508433314</v>
      </c>
      <c r="X86" s="101">
        <f t="shared" ca="1" si="124"/>
        <v>0.44383149448345027</v>
      </c>
      <c r="Y86" s="101">
        <f t="shared" ca="1" si="124"/>
        <v>0.82696629213483153</v>
      </c>
      <c r="Z86" s="34"/>
      <c r="AA86" s="34"/>
      <c r="AB86" s="34"/>
      <c r="AC86" s="34"/>
      <c r="AD86" s="34"/>
      <c r="AE86" s="34"/>
      <c r="AF86" s="34"/>
      <c r="AG86" s="34"/>
    </row>
    <row r="87" spans="1:33">
      <c r="N87" s="138"/>
      <c r="O87" s="141"/>
      <c r="P87" s="141"/>
      <c r="Q87" s="141"/>
      <c r="T87" s="283">
        <f t="shared" si="123"/>
        <v>0.66666666666666663</v>
      </c>
      <c r="U87" s="101">
        <f t="shared" ca="1" si="124"/>
        <v>0.18372379778051789</v>
      </c>
      <c r="V87" s="101">
        <f t="shared" ca="1" si="124"/>
        <v>0.31528046421663442</v>
      </c>
      <c r="W87" s="101">
        <f t="shared" ca="1" si="124"/>
        <v>0.45945945945945921</v>
      </c>
      <c r="X87" s="101">
        <f t="shared" ca="1" si="124"/>
        <v>0.79372197309416959</v>
      </c>
      <c r="Y87" s="34"/>
      <c r="Z87" s="34"/>
      <c r="AA87" s="34"/>
      <c r="AB87" s="34"/>
      <c r="AC87" s="34"/>
      <c r="AD87" s="34"/>
      <c r="AE87" s="34"/>
      <c r="AF87" s="34"/>
      <c r="AG87" s="34"/>
    </row>
    <row r="88" spans="1:33">
      <c r="N88" s="138"/>
      <c r="O88" s="141"/>
      <c r="P88" s="141"/>
      <c r="Q88" s="141"/>
      <c r="T88" s="283">
        <f t="shared" si="123"/>
        <v>0.7142857142857143</v>
      </c>
      <c r="U88" s="101">
        <f t="shared" ca="1" si="124"/>
        <v>0.24762583095916435</v>
      </c>
      <c r="V88" s="101">
        <f t="shared" ca="1" si="124"/>
        <v>0.46628524724152037</v>
      </c>
      <c r="W88" s="101">
        <f t="shared" ca="1" si="124"/>
        <v>0.76062639821029088</v>
      </c>
      <c r="X88" s="34"/>
      <c r="Y88" s="34"/>
      <c r="Z88" s="34"/>
      <c r="AA88" s="34"/>
      <c r="AB88" s="34"/>
      <c r="AC88" s="34"/>
      <c r="AD88" s="34"/>
      <c r="AE88" s="34"/>
      <c r="AF88" s="34"/>
      <c r="AG88" s="34"/>
    </row>
    <row r="89" spans="1:33">
      <c r="L89" s="44"/>
      <c r="M89" s="44"/>
      <c r="N89" s="451"/>
      <c r="O89" s="433"/>
      <c r="P89" s="433"/>
      <c r="Q89" s="195"/>
      <c r="T89" s="283">
        <f t="shared" si="123"/>
        <v>0.75</v>
      </c>
      <c r="U89" s="101">
        <f t="shared" ca="1" si="124"/>
        <v>0.33501967397414278</v>
      </c>
      <c r="V89" s="101">
        <f t="shared" ca="1" si="124"/>
        <v>0.72767857142857151</v>
      </c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</row>
    <row r="90" spans="1:33">
      <c r="L90" s="44"/>
      <c r="M90" s="44"/>
      <c r="N90" s="196"/>
      <c r="O90" s="131"/>
      <c r="P90" s="131"/>
      <c r="Q90" s="131"/>
      <c r="T90" s="283">
        <f t="shared" si="123"/>
        <v>0.8</v>
      </c>
      <c r="U90" s="101">
        <f t="shared" ca="1" si="124"/>
        <v>0.66222222222222249</v>
      </c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</row>
    <row r="91" spans="1:33">
      <c r="L91" s="44"/>
      <c r="M91" s="44"/>
      <c r="N91" s="196"/>
      <c r="O91" s="131"/>
      <c r="P91" s="131"/>
      <c r="Q91" s="13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>
      <c r="C92" s="22"/>
      <c r="T92" s="27" t="s">
        <v>60</v>
      </c>
      <c r="U92" s="283">
        <v>0.2</v>
      </c>
      <c r="V92" s="283">
        <v>0.25</v>
      </c>
      <c r="W92" s="283">
        <v>0.2857142857142857</v>
      </c>
      <c r="X92" s="283">
        <v>0.33333333333333331</v>
      </c>
      <c r="Y92" s="283">
        <v>0.4</v>
      </c>
      <c r="Z92" s="283">
        <v>0.42857142857142855</v>
      </c>
      <c r="AA92" s="283">
        <v>0.5</v>
      </c>
      <c r="AB92" s="283">
        <v>0.5714285714285714</v>
      </c>
      <c r="AC92" s="283">
        <v>0.6</v>
      </c>
      <c r="AD92" s="283">
        <v>0.66666666666666663</v>
      </c>
      <c r="AE92" s="283">
        <v>0.7142857142857143</v>
      </c>
      <c r="AF92" s="283">
        <v>0.75</v>
      </c>
      <c r="AG92" s="283">
        <v>0.8</v>
      </c>
    </row>
    <row r="93" spans="1:33">
      <c r="C93" s="22"/>
      <c r="D93" s="22"/>
      <c r="T93" s="283">
        <f>T78</f>
        <v>0.2</v>
      </c>
      <c r="U93" s="34">
        <v>1</v>
      </c>
      <c r="V93" s="34">
        <v>1</v>
      </c>
      <c r="W93" s="34">
        <v>1</v>
      </c>
      <c r="X93" s="34">
        <v>1</v>
      </c>
      <c r="Y93" s="34">
        <v>1</v>
      </c>
      <c r="Z93" s="34">
        <v>1</v>
      </c>
      <c r="AA93" s="34">
        <v>1</v>
      </c>
      <c r="AB93" s="34">
        <v>1</v>
      </c>
      <c r="AC93" s="34">
        <v>1</v>
      </c>
      <c r="AD93" s="34">
        <v>1</v>
      </c>
      <c r="AE93" s="34">
        <v>1</v>
      </c>
      <c r="AF93" s="34">
        <v>1</v>
      </c>
      <c r="AG93" s="34">
        <v>1</v>
      </c>
    </row>
    <row r="94" spans="1:33">
      <c r="C94" s="22"/>
      <c r="D94" s="22"/>
      <c r="E94" s="22"/>
      <c r="T94" s="283">
        <f>T79</f>
        <v>0.25</v>
      </c>
      <c r="U94" s="34">
        <f t="shared" ref="U94:AD99" ca="1" si="125">(U4/U34)^0.5</f>
        <v>0.70780892299629583</v>
      </c>
      <c r="V94" s="34">
        <f t="shared" ca="1" si="125"/>
        <v>0.74599502491286951</v>
      </c>
      <c r="W94" s="34">
        <f t="shared" ca="1" si="125"/>
        <v>0.77518259721425409</v>
      </c>
      <c r="X94" s="34">
        <f t="shared" ca="1" si="125"/>
        <v>0.81699833972863689</v>
      </c>
      <c r="Y94" s="34">
        <f t="shared" ca="1" si="125"/>
        <v>0.88226642811011202</v>
      </c>
      <c r="Z94" s="34">
        <f t="shared" ca="1" si="125"/>
        <v>0.91313839163622335</v>
      </c>
      <c r="AA94" s="34">
        <f t="shared" ca="1" si="125"/>
        <v>1</v>
      </c>
      <c r="AB94" s="34">
        <f t="shared" ca="1" si="125"/>
        <v>1.1051366225726018</v>
      </c>
      <c r="AC94" s="34">
        <f t="shared" ca="1" si="125"/>
        <v>1.1540736428808922</v>
      </c>
      <c r="AD94" s="34">
        <f t="shared" ca="1" si="125"/>
        <v>1.2896301728201218</v>
      </c>
      <c r="AE94" s="34"/>
      <c r="AF94" s="34">
        <f t="shared" ref="AF94:AF105" ca="1" si="126">(AF4/AF34)^0.5</f>
        <v>1.5243999411974836</v>
      </c>
      <c r="AG94" s="34"/>
    </row>
    <row r="95" spans="1:33">
      <c r="C95" s="22"/>
      <c r="D95" s="22"/>
      <c r="E95" s="22"/>
      <c r="F95" s="22"/>
      <c r="T95" s="283">
        <f>T80</f>
        <v>0.2857142857142857</v>
      </c>
      <c r="U95" s="34">
        <f t="shared" ca="1" si="125"/>
        <v>0.77187588250715933</v>
      </c>
      <c r="V95" s="34">
        <f t="shared" ca="1" si="125"/>
        <v>0.8135066055703889</v>
      </c>
      <c r="W95" s="34">
        <f t="shared" ca="1" si="125"/>
        <v>0.84556522205391205</v>
      </c>
      <c r="X95" s="34">
        <f t="shared" ca="1" si="125"/>
        <v>0.89186034364730937</v>
      </c>
      <c r="Y95" s="34">
        <f t="shared" ca="1" si="125"/>
        <v>0.96500890033312769</v>
      </c>
      <c r="Z95" s="34">
        <f t="shared" ca="1" si="125"/>
        <v>0.99999999999999989</v>
      </c>
      <c r="AA95" s="34">
        <f t="shared" ca="1" si="125"/>
        <v>1.0998796055673641</v>
      </c>
      <c r="AB95" s="34">
        <f t="shared" ca="1" si="125"/>
        <v>1.2238198373688365</v>
      </c>
      <c r="AC95" s="34">
        <f t="shared" ca="1" si="125"/>
        <v>1.2827522881961089</v>
      </c>
      <c r="AD95" s="34"/>
      <c r="AE95" s="34"/>
      <c r="AF95" s="34" t="e">
        <f t="shared" si="126"/>
        <v>#DIV/0!</v>
      </c>
      <c r="AG95" s="34"/>
    </row>
    <row r="96" spans="1:33">
      <c r="C96" s="22"/>
      <c r="D96" s="22"/>
      <c r="E96" s="22"/>
      <c r="F96" s="22"/>
      <c r="G96" s="22"/>
      <c r="T96" s="283">
        <v>25</v>
      </c>
      <c r="U96" s="34">
        <f t="shared" ca="1" si="125"/>
        <v>0.86170224306994525</v>
      </c>
      <c r="V96" s="34">
        <f t="shared" ca="1" si="125"/>
        <v>0.90913396743930108</v>
      </c>
      <c r="W96" s="34">
        <f t="shared" ca="1" si="125"/>
        <v>0.94605481141342707</v>
      </c>
      <c r="X96" s="34">
        <f t="shared" ca="1" si="125"/>
        <v>1</v>
      </c>
      <c r="Y96" s="34">
        <f t="shared" ca="1" si="125"/>
        <v>1.0868301397312849</v>
      </c>
      <c r="Z96" s="34">
        <f t="shared" ca="1" si="125"/>
        <v>1.1290966686047785</v>
      </c>
      <c r="AA96" s="34">
        <f t="shared" ca="1" si="125"/>
        <v>1.2525701732178325</v>
      </c>
      <c r="AB96" s="34">
        <f t="shared" ca="1" si="125"/>
        <v>1.4122920756672581</v>
      </c>
      <c r="AF96" s="34" t="e">
        <f t="shared" si="126"/>
        <v>#DIV/0!</v>
      </c>
      <c r="AG96" s="34"/>
    </row>
    <row r="97" spans="3:33">
      <c r="C97" s="22"/>
      <c r="D97" s="22"/>
      <c r="E97" s="22"/>
      <c r="F97" s="22"/>
      <c r="G97" s="22"/>
      <c r="H97" s="22"/>
      <c r="T97" s="283">
        <f t="shared" ref="T97:T105" si="127">T82</f>
        <v>0.4</v>
      </c>
      <c r="U97" s="34">
        <f t="shared" ca="1" si="125"/>
        <v>1</v>
      </c>
      <c r="V97" s="34">
        <f t="shared" ca="1" si="125"/>
        <v>1.0587057985229922</v>
      </c>
      <c r="W97" s="34">
        <f t="shared" ca="1" si="125"/>
        <v>1.1052249442621871</v>
      </c>
      <c r="X97" s="34">
        <f t="shared" ca="1" si="125"/>
        <v>1.1745704039232401</v>
      </c>
      <c r="Y97" s="34">
        <f t="shared" ca="1" si="125"/>
        <v>1.2899214243382298</v>
      </c>
      <c r="Z97" s="34">
        <f t="shared" ca="1" si="125"/>
        <v>1.3478945089982444</v>
      </c>
      <c r="AA97" s="34">
        <f t="shared" ca="1" si="125"/>
        <v>1.5250547056429224</v>
      </c>
      <c r="AB97" s="34">
        <f t="shared" ca="1" si="125"/>
        <v>1.7749246592756069</v>
      </c>
      <c r="AC97" s="34"/>
      <c r="AD97" s="34"/>
      <c r="AE97" s="34"/>
      <c r="AF97" s="34" t="e">
        <f t="shared" si="126"/>
        <v>#DIV/0!</v>
      </c>
      <c r="AG97" s="34"/>
    </row>
    <row r="98" spans="3:33">
      <c r="C98" s="22"/>
      <c r="D98" s="22"/>
      <c r="E98" s="22"/>
      <c r="F98" s="22"/>
      <c r="G98" s="22"/>
      <c r="H98" s="22"/>
      <c r="I98" s="22"/>
      <c r="T98" s="283">
        <f t="shared" si="127"/>
        <v>0.42857142857142855</v>
      </c>
      <c r="U98" s="34">
        <f t="shared" ca="1" si="125"/>
        <v>1.0654623257991234</v>
      </c>
      <c r="V98" s="34">
        <f t="shared" ca="1" si="125"/>
        <v>1.1305723781830026</v>
      </c>
      <c r="W98" s="34">
        <f t="shared" ca="1" si="125"/>
        <v>1.1826408820019343</v>
      </c>
      <c r="X98" s="34">
        <f t="shared" ca="1" si="125"/>
        <v>1.2610825032167436</v>
      </c>
      <c r="Y98" s="34">
        <f t="shared" ca="1" si="125"/>
        <v>1.3939227461532486</v>
      </c>
      <c r="Z98" s="34">
        <f t="shared" ca="1" si="125"/>
        <v>1.4618919496477909</v>
      </c>
      <c r="AA98" s="34">
        <f t="shared" ca="1" si="125"/>
        <v>1.675234860321972</v>
      </c>
      <c r="AB98" s="34"/>
      <c r="AC98" s="34"/>
      <c r="AD98" s="34"/>
      <c r="AE98" s="34"/>
      <c r="AF98" s="34" t="e">
        <f t="shared" si="126"/>
        <v>#DIV/0!</v>
      </c>
      <c r="AG98" s="34"/>
    </row>
    <row r="99" spans="3:33">
      <c r="C99" s="22"/>
      <c r="D99" s="22"/>
      <c r="E99" s="22"/>
      <c r="F99" s="22"/>
      <c r="G99" s="22"/>
      <c r="H99" s="22"/>
      <c r="I99" s="22"/>
      <c r="J99" s="22"/>
      <c r="T99" s="283">
        <f t="shared" si="127"/>
        <v>0.5</v>
      </c>
      <c r="U99" s="34">
        <f t="shared" ca="1" si="125"/>
        <v>1.2527908591747767</v>
      </c>
      <c r="V99" s="34">
        <f t="shared" ca="1" si="125"/>
        <v>1.3404915134880393</v>
      </c>
      <c r="W99" s="34">
        <f t="shared" ca="1" si="125"/>
        <v>1.4127108379423448</v>
      </c>
      <c r="X99" s="34">
        <f t="shared" ca="1" si="125"/>
        <v>1.5253827233944235</v>
      </c>
      <c r="Y99" s="34">
        <f t="shared" ca="1" si="125"/>
        <v>1.7284569983807969</v>
      </c>
      <c r="Z99" s="34">
        <f t="shared" ca="1" si="125"/>
        <v>1.8393450572130019</v>
      </c>
      <c r="AA99" s="34"/>
      <c r="AB99" s="34"/>
      <c r="AC99" s="34"/>
      <c r="AD99" s="34"/>
      <c r="AE99" s="34"/>
      <c r="AF99" s="34" t="e">
        <f t="shared" si="126"/>
        <v>#DIV/0!</v>
      </c>
      <c r="AG99" s="34"/>
    </row>
    <row r="100" spans="3:33">
      <c r="C100" s="22"/>
      <c r="D100" s="22"/>
      <c r="E100" s="22"/>
      <c r="F100" s="22"/>
      <c r="G100" s="22"/>
      <c r="H100" s="22"/>
      <c r="I100" s="22"/>
      <c r="J100" s="22"/>
      <c r="T100" s="283">
        <f t="shared" si="127"/>
        <v>0.5714285714285714</v>
      </c>
      <c r="U100" s="34">
        <f ca="1">(U10/U40)^0.5</f>
        <v>1.4918157112783297</v>
      </c>
      <c r="V100" s="34">
        <f ca="1">(V10/V40)^0.5</f>
        <v>1.6191044578242324</v>
      </c>
      <c r="W100" s="34">
        <f ca="1">(W10/W40)^0.5</f>
        <v>1.7287821675403263</v>
      </c>
      <c r="X100" s="34">
        <f ca="1">(X10/X40)^0.5</f>
        <v>1.9100754091646193</v>
      </c>
      <c r="Y100" s="34">
        <f ca="1">(Y10/Y40)^0.5</f>
        <v>2.2762957372505745</v>
      </c>
      <c r="Z100" s="34"/>
      <c r="AA100" s="34"/>
      <c r="AB100" s="34"/>
      <c r="AC100" s="34"/>
      <c r="AD100" s="34"/>
      <c r="AE100" s="34"/>
      <c r="AF100" s="34" t="e">
        <f t="shared" si="126"/>
        <v>#DIV/0!</v>
      </c>
      <c r="AG100" s="34"/>
    </row>
    <row r="101" spans="3:33">
      <c r="C101" s="22"/>
      <c r="D101" s="22"/>
      <c r="E101" s="22"/>
      <c r="F101" s="22"/>
      <c r="G101" s="22"/>
      <c r="H101" s="22"/>
      <c r="I101" s="22"/>
      <c r="J101" s="22"/>
      <c r="K101" s="22"/>
      <c r="T101" s="283">
        <f t="shared" si="127"/>
        <v>0.6</v>
      </c>
      <c r="U101" s="34">
        <f ca="1">(U11/U41)^0.5</f>
        <v>1.6100904646471965</v>
      </c>
      <c r="V101" s="34">
        <f ca="1">(V11/V41)^0.5</f>
        <v>1.7622909569898217</v>
      </c>
      <c r="W101" s="34">
        <f ca="1">(W11/W41)^0.5</f>
        <v>1.8969266525333255</v>
      </c>
      <c r="X101" s="34">
        <f ca="1">(X11/X41)^0.5</f>
        <v>2.1275760243097426</v>
      </c>
      <c r="Y101" s="34"/>
      <c r="Z101" s="34"/>
      <c r="AA101" s="34"/>
      <c r="AB101" s="34"/>
      <c r="AC101" s="34"/>
      <c r="AD101" s="34"/>
      <c r="AE101" s="34"/>
      <c r="AF101" s="34" t="e">
        <f t="shared" si="126"/>
        <v>#DIV/0!</v>
      </c>
      <c r="AG101" s="34"/>
    </row>
    <row r="102" spans="3:33"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T102" s="283">
        <f t="shared" si="127"/>
        <v>0.66666666666666663</v>
      </c>
      <c r="U102" s="34">
        <f ca="1">(U12/U42)^0.5</f>
        <v>1.9723739350287417</v>
      </c>
      <c r="V102" s="34">
        <f ca="1">(V12/V42)^0.5</f>
        <v>2.2287032077857702</v>
      </c>
      <c r="W102" s="34">
        <f ca="1">(W12/W42)^0.5</f>
        <v>2.4793743761879314</v>
      </c>
      <c r="X102" s="34"/>
      <c r="Y102" s="34"/>
      <c r="Z102" s="34"/>
      <c r="AA102" s="34"/>
      <c r="AB102" s="34"/>
      <c r="AC102" s="34"/>
      <c r="AD102" s="34"/>
      <c r="AE102" s="34"/>
      <c r="AF102" s="34" t="e">
        <f t="shared" si="126"/>
        <v>#DIV/0!</v>
      </c>
      <c r="AG102" s="34"/>
    </row>
    <row r="103" spans="3:33"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T103" s="283">
        <f t="shared" si="127"/>
        <v>0.7142857142857143</v>
      </c>
      <c r="U103" s="34">
        <f ca="1">(U13/U43)^0.5</f>
        <v>2.3645650955657973</v>
      </c>
      <c r="V103" s="34">
        <f ca="1">(V13/V43)^0.5</f>
        <v>2.7973365813440658</v>
      </c>
      <c r="W103" s="34"/>
      <c r="X103" s="34"/>
      <c r="Y103" s="34"/>
      <c r="Z103" s="34"/>
      <c r="AA103" s="34"/>
      <c r="AB103" s="34"/>
      <c r="AC103" s="34"/>
      <c r="AD103" s="34"/>
      <c r="AE103" s="34"/>
      <c r="AF103" s="34" t="e">
        <f t="shared" si="126"/>
        <v>#DIV/0!</v>
      </c>
      <c r="AG103" s="34"/>
    </row>
    <row r="104" spans="3:33">
      <c r="T104" s="283">
        <f t="shared" si="127"/>
        <v>0.75</v>
      </c>
      <c r="U104" s="34">
        <f ca="1">(U14/U44)^0.5</f>
        <v>2.8137820293335327</v>
      </c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 t="e">
        <f t="shared" si="126"/>
        <v>#DIV/0!</v>
      </c>
      <c r="AG104" s="34"/>
    </row>
    <row r="105" spans="3:33">
      <c r="T105" s="283">
        <f t="shared" si="127"/>
        <v>0.8</v>
      </c>
      <c r="U105" s="34">
        <f ca="1">(U15/U45)^0.5</f>
        <v>4.0775809822328073</v>
      </c>
      <c r="V105" s="34" t="e">
        <f t="shared" ref="V105:AE105" si="128">(V15/V45)^0.5</f>
        <v>#DIV/0!</v>
      </c>
      <c r="W105" s="34" t="e">
        <f t="shared" si="128"/>
        <v>#DIV/0!</v>
      </c>
      <c r="X105" s="34" t="e">
        <f t="shared" si="128"/>
        <v>#DIV/0!</v>
      </c>
      <c r="Y105" s="34" t="e">
        <f t="shared" si="128"/>
        <v>#DIV/0!</v>
      </c>
      <c r="Z105" s="34" t="e">
        <f t="shared" si="128"/>
        <v>#DIV/0!</v>
      </c>
      <c r="AA105" s="34" t="e">
        <f t="shared" si="128"/>
        <v>#DIV/0!</v>
      </c>
      <c r="AB105" s="34" t="e">
        <f t="shared" si="128"/>
        <v>#DIV/0!</v>
      </c>
      <c r="AC105" s="34" t="e">
        <f t="shared" si="128"/>
        <v>#DIV/0!</v>
      </c>
      <c r="AD105" s="34" t="e">
        <f t="shared" si="128"/>
        <v>#DIV/0!</v>
      </c>
      <c r="AE105" s="34" t="e">
        <f t="shared" si="128"/>
        <v>#DIV/0!</v>
      </c>
      <c r="AF105" s="34" t="e">
        <f t="shared" si="126"/>
        <v>#DIV/0!</v>
      </c>
      <c r="AG105" s="34"/>
    </row>
    <row r="106" spans="3:33"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3:33">
      <c r="T107" s="27" t="s">
        <v>62</v>
      </c>
      <c r="U107" s="283">
        <v>0.2</v>
      </c>
      <c r="V107" s="283">
        <v>0.25</v>
      </c>
      <c r="W107" s="283">
        <v>0.2857142857142857</v>
      </c>
      <c r="X107" s="283">
        <v>0.33333333333333331</v>
      </c>
      <c r="Y107" s="283">
        <v>0.4</v>
      </c>
      <c r="Z107" s="283">
        <v>0.42857142857142855</v>
      </c>
      <c r="AA107" s="283">
        <v>0.5</v>
      </c>
      <c r="AB107" s="283">
        <v>0.5714285714285714</v>
      </c>
      <c r="AC107" s="283">
        <v>0.6</v>
      </c>
      <c r="AD107" s="283">
        <v>0.66666666666666663</v>
      </c>
      <c r="AE107" s="283">
        <v>0.7142857142857143</v>
      </c>
      <c r="AF107" s="283">
        <v>0.75</v>
      </c>
      <c r="AG107" s="283">
        <v>0.8</v>
      </c>
    </row>
    <row r="108" spans="3:33">
      <c r="T108" s="146">
        <f>T93</f>
        <v>0.2</v>
      </c>
      <c r="U108" s="101">
        <f t="shared" ref="U108:AF108" ca="1" si="129">(2*(U93-U78)+(1-U63^2/U33/U3)*U3/U18)^0.5</f>
        <v>2.6057279686262307</v>
      </c>
      <c r="V108" s="101">
        <f t="shared" ca="1" si="129"/>
        <v>2.4395803872017758</v>
      </c>
      <c r="W108" s="101">
        <f t="shared" ca="1" si="129"/>
        <v>2.3472671335019002</v>
      </c>
      <c r="X108" s="101">
        <f t="shared" ca="1" si="129"/>
        <v>2.2448970274669064</v>
      </c>
      <c r="Y108" s="101">
        <f t="shared" ca="1" si="129"/>
        <v>2.1250551164517089</v>
      </c>
      <c r="Z108" s="101">
        <f t="shared" ca="1" si="129"/>
        <v>2.0784030593011922</v>
      </c>
      <c r="AA108" s="101">
        <f t="shared" ca="1" si="129"/>
        <v>1.9660776276048959</v>
      </c>
      <c r="AB108" s="101">
        <f t="shared" ca="1" si="129"/>
        <v>1.8495470591984209</v>
      </c>
      <c r="AC108" s="101">
        <f t="shared" ca="1" si="129"/>
        <v>1.7985700285020214</v>
      </c>
      <c r="AD108" s="101">
        <f t="shared" ca="1" si="129"/>
        <v>1.6601852636335732</v>
      </c>
      <c r="AE108" s="101">
        <f t="shared" ca="1" si="129"/>
        <v>1.5327515392461795</v>
      </c>
      <c r="AF108" s="34">
        <f t="shared" ca="1" si="129"/>
        <v>1.4093976899490659</v>
      </c>
      <c r="AG108" s="34"/>
    </row>
    <row r="109" spans="3:33">
      <c r="T109" s="146">
        <f>T94</f>
        <v>0.25</v>
      </c>
      <c r="U109" s="101">
        <f t="shared" ref="U109:AC114" ca="1" si="130">(2*(U94-U79)+(1-U64^2/U34/U4)*U4/U19)^0.5</f>
        <v>2.6786046904252889</v>
      </c>
      <c r="V109" s="101">
        <f t="shared" ca="1" si="130"/>
        <v>2.4927064215374544</v>
      </c>
      <c r="W109" s="101">
        <f t="shared" ca="1" si="130"/>
        <v>2.3931452124944497</v>
      </c>
      <c r="X109" s="101">
        <f t="shared" ca="1" si="130"/>
        <v>2.2876844764533768</v>
      </c>
      <c r="Y109" s="101">
        <f t="shared" ca="1" si="130"/>
        <v>2.1734875495121937</v>
      </c>
      <c r="Z109" s="101">
        <f t="shared" ca="1" si="130"/>
        <v>2.1323164054695685</v>
      </c>
      <c r="AA109" s="101">
        <f t="shared" ca="1" si="130"/>
        <v>2.0411258371304317</v>
      </c>
      <c r="AB109" s="101">
        <f t="shared" ca="1" si="130"/>
        <v>1.9565505917234924</v>
      </c>
      <c r="AC109" s="101">
        <f t="shared" ca="1" si="130"/>
        <v>1.9216743401585263</v>
      </c>
      <c r="AD109" s="101">
        <f ca="1">(2*(AD94-AD79)+(1-AD64^2/AD34/AD4)*AD4/AD19)^0.5</f>
        <v>1.8295170887843741</v>
      </c>
      <c r="AE109" s="34"/>
      <c r="AF109" s="34">
        <f t="shared" ref="AF109:AF120" ca="1" si="131">(2*(AF94-AF79)+(1-AF64^2/AF34/AF4)*AF4/AF19)^0.5</f>
        <v>1.6582941655082422</v>
      </c>
      <c r="AG109" s="34"/>
    </row>
    <row r="110" spans="3:33">
      <c r="T110" s="146">
        <f>T95</f>
        <v>0.2857142857142857</v>
      </c>
      <c r="U110" s="101">
        <f t="shared" ca="1" si="130"/>
        <v>2.8274190183646448</v>
      </c>
      <c r="V110" s="101">
        <f t="shared" ca="1" si="130"/>
        <v>2.6261220936791347</v>
      </c>
      <c r="W110" s="101">
        <f t="shared" ca="1" si="130"/>
        <v>2.5182256705093753</v>
      </c>
      <c r="X110" s="101">
        <f t="shared" ca="1" si="130"/>
        <v>2.4038954468114908</v>
      </c>
      <c r="Y110" s="101">
        <f t="shared" ca="1" si="130"/>
        <v>2.2800681236192668</v>
      </c>
      <c r="Z110" s="101">
        <f t="shared" ca="1" si="130"/>
        <v>2.2354001958315064</v>
      </c>
      <c r="AA110" s="101">
        <f t="shared" ca="1" si="130"/>
        <v>2.1361939938649548</v>
      </c>
      <c r="AB110" s="101">
        <f t="shared" ca="1" si="130"/>
        <v>2.0430039479398756</v>
      </c>
      <c r="AC110" s="101">
        <f t="shared" ca="1" si="130"/>
        <v>2.0038038719052098</v>
      </c>
      <c r="AD110" s="34"/>
      <c r="AE110" s="34"/>
      <c r="AF110" s="34" t="e">
        <f t="shared" si="131"/>
        <v>#DIV/0!</v>
      </c>
      <c r="AG110" s="34"/>
    </row>
    <row r="111" spans="3:33">
      <c r="T111" s="146">
        <v>25</v>
      </c>
      <c r="U111" s="101">
        <f t="shared" ca="1" si="130"/>
        <v>3.0155545898320075</v>
      </c>
      <c r="V111" s="101">
        <f t="shared" ca="1" si="130"/>
        <v>2.7954969419056979</v>
      </c>
      <c r="W111" s="101">
        <f t="shared" ca="1" si="130"/>
        <v>2.6774757585285571</v>
      </c>
      <c r="X111" s="101">
        <f t="shared" ca="1" si="130"/>
        <v>2.552385217092187</v>
      </c>
      <c r="Y111" s="101">
        <f t="shared" ca="1" si="130"/>
        <v>2.4168070968409086</v>
      </c>
      <c r="Z111" s="101">
        <f t="shared" ca="1" si="130"/>
        <v>2.3677928632697576</v>
      </c>
      <c r="AA111" s="101">
        <f t="shared" ca="1" si="130"/>
        <v>2.2580904415857304</v>
      </c>
      <c r="AB111" s="101">
        <f t="shared" ca="1" si="130"/>
        <v>2.1517812872247881</v>
      </c>
      <c r="AF111" s="34" t="e">
        <f t="shared" si="131"/>
        <v>#DIV/0!</v>
      </c>
      <c r="AG111" s="34"/>
    </row>
    <row r="112" spans="3:33">
      <c r="T112" s="146">
        <f t="shared" ref="T112:T120" si="132">T97</f>
        <v>0.4</v>
      </c>
      <c r="U112" s="101">
        <f t="shared" ca="1" si="130"/>
        <v>3.2638046165306123</v>
      </c>
      <c r="V112" s="101">
        <f t="shared" ca="1" si="130"/>
        <v>3.0203638324868676</v>
      </c>
      <c r="W112" s="101">
        <f t="shared" ca="1" si="130"/>
        <v>2.8898096661626149</v>
      </c>
      <c r="X112" s="101">
        <f t="shared" ca="1" si="130"/>
        <v>2.7514402675678475</v>
      </c>
      <c r="Y112" s="101">
        <f t="shared" ca="1" si="130"/>
        <v>2.6011486329404905</v>
      </c>
      <c r="Z112" s="101">
        <f t="shared" ca="1" si="130"/>
        <v>2.5464273450314474</v>
      </c>
      <c r="AA112" s="101">
        <f t="shared" ca="1" si="130"/>
        <v>2.4210101008764213</v>
      </c>
      <c r="AB112" s="101">
        <f t="shared" ca="1" si="130"/>
        <v>2.2875001761871121</v>
      </c>
      <c r="AC112" s="34"/>
      <c r="AD112" s="34"/>
      <c r="AE112" s="34"/>
      <c r="AF112" s="34" t="e">
        <f t="shared" si="131"/>
        <v>#DIV/0!</v>
      </c>
      <c r="AG112" s="34"/>
    </row>
    <row r="113" spans="1:33">
      <c r="T113" s="146">
        <f t="shared" si="132"/>
        <v>0.42857142857142855</v>
      </c>
      <c r="U113" s="101">
        <f t="shared" ca="1" si="130"/>
        <v>3.36606499083973</v>
      </c>
      <c r="V113" s="101">
        <f t="shared" ca="1" si="130"/>
        <v>3.1135363893702164</v>
      </c>
      <c r="W113" s="101">
        <f t="shared" ca="1" si="130"/>
        <v>2.9781566280511198</v>
      </c>
      <c r="X113" s="101">
        <f t="shared" ca="1" si="130"/>
        <v>2.8346946705869569</v>
      </c>
      <c r="Y113" s="101">
        <f t="shared" ca="1" si="130"/>
        <v>2.6786180910657285</v>
      </c>
      <c r="Z113" s="101">
        <f t="shared" ca="1" si="130"/>
        <v>2.6214747758443488</v>
      </c>
      <c r="AA113" s="101">
        <f t="shared" ca="1" si="130"/>
        <v>2.4880088699002645</v>
      </c>
      <c r="AB113" s="34"/>
      <c r="AC113" s="34"/>
      <c r="AD113" s="34"/>
      <c r="AE113" s="34"/>
      <c r="AF113" s="34" t="e">
        <f t="shared" si="131"/>
        <v>#DIV/0!</v>
      </c>
      <c r="AG113" s="34"/>
    </row>
    <row r="114" spans="1:33">
      <c r="T114" s="146">
        <f t="shared" si="132"/>
        <v>0.5</v>
      </c>
      <c r="U114" s="101">
        <f t="shared" ca="1" si="130"/>
        <v>3.6142819353793154</v>
      </c>
      <c r="V114" s="101">
        <f t="shared" ca="1" si="130"/>
        <v>3.3414518036880967</v>
      </c>
      <c r="W114" s="101">
        <f t="shared" ca="1" si="130"/>
        <v>3.1954810925802399</v>
      </c>
      <c r="X114" s="101">
        <f t="shared" ca="1" si="130"/>
        <v>3.0409054160489051</v>
      </c>
      <c r="Y114" s="101">
        <f t="shared" ca="1" si="130"/>
        <v>2.8712715930542632</v>
      </c>
      <c r="Z114" s="101">
        <f t="shared" ca="1" si="130"/>
        <v>2.8072744135819012</v>
      </c>
      <c r="AA114" s="34"/>
      <c r="AB114" s="34"/>
      <c r="AC114" s="34"/>
      <c r="AD114" s="34"/>
      <c r="AE114" s="34"/>
      <c r="AF114" s="34" t="e">
        <f t="shared" si="131"/>
        <v>#DIV/0!</v>
      </c>
      <c r="AG114" s="34"/>
    </row>
    <row r="115" spans="1:33">
      <c r="T115" s="146">
        <f t="shared" si="132"/>
        <v>0.5714285714285714</v>
      </c>
      <c r="U115" s="101">
        <f ca="1">(2*(U100-U85)+(1-U70^2/U40/U10)*U10/U25)^0.5</f>
        <v>3.8570536559351423</v>
      </c>
      <c r="V115" s="101">
        <f ca="1">(2*(V100-V85)+(1-V70^2/V40/V10)*V10/V25)^0.5</f>
        <v>3.567876950357483</v>
      </c>
      <c r="W115" s="101">
        <f ca="1">(2*(W100-W85)+(1-W70^2/W40/W10)*W10/W25)^0.5</f>
        <v>3.4138618659568416</v>
      </c>
      <c r="X115" s="101">
        <f ca="1">(2*(X100-X85)+(1-X70^2/X40/X10)*X10/X25)^0.5</f>
        <v>3.2508544182610821</v>
      </c>
      <c r="Y115" s="101">
        <f ca="1">(2*(Y100-Y85)+(1-Y70^2/Y40/Y10)*Y10/Y25)^0.5</f>
        <v>3.0660293403937877</v>
      </c>
      <c r="Z115" s="34"/>
      <c r="AA115" s="34"/>
      <c r="AB115" s="34"/>
      <c r="AC115" s="34"/>
      <c r="AD115" s="34"/>
      <c r="AE115" s="34"/>
      <c r="AF115" s="34" t="e">
        <f t="shared" si="131"/>
        <v>#DIV/0!</v>
      </c>
      <c r="AG115" s="34"/>
    </row>
    <row r="116" spans="1:33">
      <c r="T116" s="146">
        <f t="shared" si="132"/>
        <v>0.6</v>
      </c>
      <c r="U116" s="101">
        <f ca="1">(2*(U101-U86)+(1-U71^2/U41/U11)*U11/U26)^0.5</f>
        <v>3.9543980706143183</v>
      </c>
      <c r="V116" s="101">
        <f ca="1">(2*(V101-V86)+(1-V71^2/V41/V11)*V11/V26)^0.5</f>
        <v>3.6601553368387232</v>
      </c>
      <c r="W116" s="101">
        <f ca="1">(2*(W101-W86)+(1-W71^2/W41/W11)*W11/W26)^0.5</f>
        <v>3.503922610767721</v>
      </c>
      <c r="X116" s="101">
        <f ca="1">(2*(X101-X86)+(1-X71^2/X41/X11)*X11/X26)^0.5</f>
        <v>3.3384360021089274</v>
      </c>
      <c r="Y116" s="34"/>
      <c r="Z116" s="34"/>
      <c r="AA116" s="34"/>
      <c r="AB116" s="34"/>
      <c r="AC116" s="34"/>
      <c r="AD116" s="34"/>
      <c r="AE116" s="34"/>
      <c r="AF116" s="34" t="e">
        <f t="shared" si="131"/>
        <v>#DIV/0!</v>
      </c>
      <c r="AG116" s="34"/>
    </row>
    <row r="117" spans="1:33">
      <c r="T117" s="146">
        <f t="shared" si="132"/>
        <v>0.66666666666666663</v>
      </c>
      <c r="U117" s="101">
        <f ca="1">(2*(U102-U87)+(1-U72^2/U42/U12)*U12/U27)^0.5</f>
        <v>4.1880678802668418</v>
      </c>
      <c r="V117" s="101">
        <f ca="1">(2*(V102-V87)+(1-V72^2/V42/V12)*V12/V27)^0.5</f>
        <v>3.8874270301369154</v>
      </c>
      <c r="W117" s="101">
        <f ca="1">(2*(W102-W87)+(1-W72^2/W42/W12)*W12/W27)^0.5</f>
        <v>3.7297793589807609</v>
      </c>
      <c r="X117" s="34"/>
      <c r="Y117" s="34"/>
      <c r="Z117" s="34"/>
      <c r="AA117" s="34"/>
      <c r="AB117" s="34"/>
      <c r="AC117" s="34"/>
      <c r="AD117" s="34"/>
      <c r="AE117" s="34"/>
      <c r="AF117" s="34" t="e">
        <f t="shared" si="131"/>
        <v>#DIV/0!</v>
      </c>
      <c r="AG117" s="34"/>
    </row>
    <row r="118" spans="1:33">
      <c r="T118" s="146">
        <f t="shared" si="132"/>
        <v>0.7142857142857143</v>
      </c>
      <c r="U118" s="101">
        <f ca="1">(2*(U103-U88)+(1-U73^2/U43/U13)*U13/U28)^0.5</f>
        <v>4.3690154252174773</v>
      </c>
      <c r="V118" s="101">
        <f ca="1">(2*(V103-V88)+(1-V73^2/V43/V13)*V13/V28)^0.5</f>
        <v>4.0728087569909475</v>
      </c>
      <c r="W118" s="34"/>
      <c r="X118" s="34"/>
      <c r="Y118" s="34"/>
      <c r="Z118" s="34"/>
      <c r="AA118" s="34"/>
      <c r="AB118" s="34"/>
      <c r="AC118" s="34"/>
      <c r="AD118" s="34"/>
      <c r="AE118" s="34"/>
      <c r="AF118" s="34" t="e">
        <f t="shared" si="131"/>
        <v>#DIV/0!</v>
      </c>
      <c r="AG118" s="34"/>
    </row>
    <row r="119" spans="1:33">
      <c r="T119" s="146">
        <f t="shared" si="132"/>
        <v>0.75</v>
      </c>
      <c r="U119" s="104">
        <f ca="1">(2*(U104-U89)+(1-U74^2/U44/U14)*U14/U29)^0.5</f>
        <v>4.5226698833778221</v>
      </c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 t="e">
        <f t="shared" si="131"/>
        <v>#DIV/0!</v>
      </c>
      <c r="AG119" s="34"/>
    </row>
    <row r="120" spans="1:33">
      <c r="T120" s="146">
        <f t="shared" si="132"/>
        <v>0.8</v>
      </c>
      <c r="U120" s="34">
        <f ca="1">(2*(U105-U90)+(1-U75^2/U45/U15)*U15/U30)^0.5</f>
        <v>4.8053214611946613</v>
      </c>
      <c r="V120" s="34" t="e">
        <f t="shared" ref="V120:AE120" si="133">(2*(V105-V90)+(1-V75^2/V45/V15)*V15/V30)^0.5</f>
        <v>#DIV/0!</v>
      </c>
      <c r="W120" s="34" t="e">
        <f t="shared" si="133"/>
        <v>#DIV/0!</v>
      </c>
      <c r="X120" s="34" t="e">
        <f t="shared" si="133"/>
        <v>#DIV/0!</v>
      </c>
      <c r="Y120" s="34" t="e">
        <f t="shared" si="133"/>
        <v>#DIV/0!</v>
      </c>
      <c r="Z120" s="34" t="e">
        <f t="shared" si="133"/>
        <v>#DIV/0!</v>
      </c>
      <c r="AA120" s="34" t="e">
        <f t="shared" si="133"/>
        <v>#DIV/0!</v>
      </c>
      <c r="AB120" s="34" t="e">
        <f t="shared" si="133"/>
        <v>#DIV/0!</v>
      </c>
      <c r="AC120" s="34" t="e">
        <f t="shared" si="133"/>
        <v>#DIV/0!</v>
      </c>
      <c r="AD120" s="34" t="e">
        <f t="shared" si="133"/>
        <v>#DIV/0!</v>
      </c>
      <c r="AE120" s="34" t="e">
        <f t="shared" si="133"/>
        <v>#DIV/0!</v>
      </c>
      <c r="AF120" s="34" t="e">
        <f t="shared" si="131"/>
        <v>#DIV/0!</v>
      </c>
      <c r="AG120" s="34"/>
    </row>
    <row r="121" spans="1:33"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>
      <c r="A122" s="2"/>
      <c r="T122" s="27" t="s">
        <v>63</v>
      </c>
      <c r="U122" s="283">
        <v>0.2</v>
      </c>
      <c r="V122" s="283">
        <v>0.25</v>
      </c>
      <c r="W122" s="283">
        <v>0.2857142857142857</v>
      </c>
      <c r="X122" s="283">
        <v>0.33333333333333331</v>
      </c>
      <c r="Y122" s="283">
        <v>0.4</v>
      </c>
      <c r="Z122" s="283">
        <v>0.42857142857142855</v>
      </c>
      <c r="AA122" s="283">
        <v>0.5</v>
      </c>
      <c r="AB122" s="283">
        <v>0.5714285714285714</v>
      </c>
      <c r="AC122" s="283">
        <v>0.6</v>
      </c>
      <c r="AD122" s="283">
        <v>0.66666666666666663</v>
      </c>
      <c r="AE122" s="283">
        <v>0.7142857142857143</v>
      </c>
      <c r="AF122" s="283">
        <v>0.75</v>
      </c>
      <c r="AG122" s="283">
        <v>0.8</v>
      </c>
    </row>
    <row r="123" spans="1:33">
      <c r="T123" s="146">
        <f>T108</f>
        <v>0.2</v>
      </c>
      <c r="U123" s="101">
        <f ca="1">U108+1</f>
        <v>3.6057279686262307</v>
      </c>
      <c r="V123" s="101">
        <f t="shared" ref="V123:AE123" ca="1" si="134">V108+1</f>
        <v>3.4395803872017758</v>
      </c>
      <c r="W123" s="101">
        <f t="shared" ca="1" si="134"/>
        <v>3.3472671335019002</v>
      </c>
      <c r="X123" s="101">
        <f t="shared" ca="1" si="134"/>
        <v>3.2448970274669064</v>
      </c>
      <c r="Y123" s="101">
        <f t="shared" ca="1" si="134"/>
        <v>3.1250551164517089</v>
      </c>
      <c r="Z123" s="101">
        <f t="shared" ca="1" si="134"/>
        <v>3.0784030593011922</v>
      </c>
      <c r="AA123" s="101">
        <f t="shared" ca="1" si="134"/>
        <v>2.9660776276048959</v>
      </c>
      <c r="AB123" s="101">
        <f t="shared" ca="1" si="134"/>
        <v>2.8495470591984207</v>
      </c>
      <c r="AC123" s="101">
        <f t="shared" ca="1" si="134"/>
        <v>2.7985700285020214</v>
      </c>
      <c r="AD123" s="101">
        <f t="shared" ca="1" si="134"/>
        <v>2.660185263633573</v>
      </c>
      <c r="AE123" s="101">
        <f t="shared" ca="1" si="134"/>
        <v>2.5327515392461795</v>
      </c>
      <c r="AF123" s="34">
        <f t="shared" ref="AF123:AF135" ca="1" si="135">MAX(AF108+1,AF93*AF33/AF3*0)</f>
        <v>2.4093976899490661</v>
      </c>
      <c r="AG123" s="34"/>
    </row>
    <row r="124" spans="1:33">
      <c r="T124" s="146">
        <f>T109</f>
        <v>0.25</v>
      </c>
      <c r="U124" s="101">
        <f t="shared" ref="U124:AD129" ca="1" si="136">U109+1</f>
        <v>3.6786046904252889</v>
      </c>
      <c r="V124" s="101">
        <f t="shared" ca="1" si="136"/>
        <v>3.4927064215374544</v>
      </c>
      <c r="W124" s="101">
        <f t="shared" ca="1" si="136"/>
        <v>3.3931452124944497</v>
      </c>
      <c r="X124" s="101">
        <f t="shared" ca="1" si="136"/>
        <v>3.2876844764533768</v>
      </c>
      <c r="Y124" s="101">
        <f t="shared" ca="1" si="136"/>
        <v>3.1734875495121937</v>
      </c>
      <c r="Z124" s="101">
        <f t="shared" ca="1" si="136"/>
        <v>3.1323164054695685</v>
      </c>
      <c r="AA124" s="101">
        <f t="shared" ca="1" si="136"/>
        <v>3.0411258371304317</v>
      </c>
      <c r="AB124" s="101">
        <f t="shared" ca="1" si="136"/>
        <v>2.9565505917234924</v>
      </c>
      <c r="AC124" s="101">
        <f t="shared" ca="1" si="136"/>
        <v>2.9216743401585266</v>
      </c>
      <c r="AD124" s="101">
        <f t="shared" ca="1" si="136"/>
        <v>2.8295170887843741</v>
      </c>
      <c r="AE124" s="34"/>
      <c r="AF124" s="34">
        <f t="shared" ca="1" si="135"/>
        <v>2.6582941655082424</v>
      </c>
      <c r="AG124" s="34"/>
    </row>
    <row r="125" spans="1:33">
      <c r="T125" s="146">
        <f>T110</f>
        <v>0.2857142857142857</v>
      </c>
      <c r="U125" s="101">
        <f t="shared" ca="1" si="136"/>
        <v>3.8274190183646448</v>
      </c>
      <c r="V125" s="101">
        <f t="shared" ca="1" si="136"/>
        <v>3.6261220936791347</v>
      </c>
      <c r="W125" s="101">
        <f t="shared" ca="1" si="136"/>
        <v>3.5182256705093753</v>
      </c>
      <c r="X125" s="101">
        <f t="shared" ca="1" si="136"/>
        <v>3.4038954468114908</v>
      </c>
      <c r="Y125" s="101">
        <f t="shared" ca="1" si="136"/>
        <v>3.2800681236192668</v>
      </c>
      <c r="Z125" s="101">
        <f t="shared" ca="1" si="136"/>
        <v>3.2354001958315064</v>
      </c>
      <c r="AA125" s="101">
        <f t="shared" ca="1" si="136"/>
        <v>3.1361939938649548</v>
      </c>
      <c r="AB125" s="101">
        <f t="shared" ca="1" si="136"/>
        <v>3.0430039479398756</v>
      </c>
      <c r="AC125" s="101">
        <f t="shared" ca="1" si="136"/>
        <v>3.0038038719052098</v>
      </c>
      <c r="AD125" s="34"/>
      <c r="AE125" s="34"/>
      <c r="AF125" s="34" t="e">
        <f t="shared" si="135"/>
        <v>#DIV/0!</v>
      </c>
      <c r="AG125" s="34"/>
    </row>
    <row r="126" spans="1:33">
      <c r="T126" s="146">
        <v>25</v>
      </c>
      <c r="U126" s="101">
        <f t="shared" ca="1" si="136"/>
        <v>4.0155545898320071</v>
      </c>
      <c r="V126" s="101">
        <f t="shared" ca="1" si="136"/>
        <v>3.7954969419056979</v>
      </c>
      <c r="W126" s="101">
        <f t="shared" ca="1" si="136"/>
        <v>3.6774757585285571</v>
      </c>
      <c r="X126" s="101">
        <f t="shared" ca="1" si="136"/>
        <v>3.552385217092187</v>
      </c>
      <c r="Y126" s="101">
        <f t="shared" ca="1" si="136"/>
        <v>3.4168070968409086</v>
      </c>
      <c r="Z126" s="101">
        <f t="shared" ca="1" si="136"/>
        <v>3.3677928632697576</v>
      </c>
      <c r="AA126" s="101">
        <f t="shared" ca="1" si="136"/>
        <v>3.2580904415857304</v>
      </c>
      <c r="AB126" s="101">
        <f t="shared" ca="1" si="136"/>
        <v>3.1517812872247881</v>
      </c>
      <c r="AF126" s="34" t="e">
        <f t="shared" si="135"/>
        <v>#DIV/0!</v>
      </c>
      <c r="AG126" s="34"/>
    </row>
    <row r="127" spans="1:33">
      <c r="T127" s="146">
        <f t="shared" ref="T127:T135" si="137">T112</f>
        <v>0.4</v>
      </c>
      <c r="U127" s="101">
        <f t="shared" ca="1" si="136"/>
        <v>4.2638046165306118</v>
      </c>
      <c r="V127" s="101">
        <f t="shared" ca="1" si="136"/>
        <v>4.0203638324868676</v>
      </c>
      <c r="W127" s="101">
        <f t="shared" ca="1" si="136"/>
        <v>3.8898096661626149</v>
      </c>
      <c r="X127" s="101">
        <f t="shared" ca="1" si="136"/>
        <v>3.7514402675678475</v>
      </c>
      <c r="Y127" s="101">
        <f t="shared" ca="1" si="136"/>
        <v>3.6011486329404905</v>
      </c>
      <c r="Z127" s="101">
        <f t="shared" ca="1" si="136"/>
        <v>3.5464273450314474</v>
      </c>
      <c r="AA127" s="101">
        <f t="shared" ca="1" si="136"/>
        <v>3.4210101008764213</v>
      </c>
      <c r="AB127" s="101">
        <f t="shared" ca="1" si="136"/>
        <v>3.2875001761871121</v>
      </c>
      <c r="AC127" s="34"/>
      <c r="AD127" s="34"/>
      <c r="AE127" s="34"/>
      <c r="AF127" s="34" t="e">
        <f t="shared" si="135"/>
        <v>#DIV/0!</v>
      </c>
      <c r="AG127" s="34"/>
    </row>
    <row r="128" spans="1:3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T128" s="146">
        <f t="shared" si="137"/>
        <v>0.42857142857142855</v>
      </c>
      <c r="U128" s="101">
        <f t="shared" ca="1" si="136"/>
        <v>4.36606499083973</v>
      </c>
      <c r="V128" s="101">
        <f t="shared" ca="1" si="136"/>
        <v>4.1135363893702159</v>
      </c>
      <c r="W128" s="101">
        <f t="shared" ca="1" si="136"/>
        <v>3.9781566280511198</v>
      </c>
      <c r="X128" s="101">
        <f t="shared" ca="1" si="136"/>
        <v>3.8346946705869569</v>
      </c>
      <c r="Y128" s="101">
        <f t="shared" ca="1" si="136"/>
        <v>3.6786180910657285</v>
      </c>
      <c r="Z128" s="101">
        <f t="shared" ca="1" si="136"/>
        <v>3.6214747758443488</v>
      </c>
      <c r="AA128" s="101">
        <f t="shared" ca="1" si="136"/>
        <v>3.4880088699002645</v>
      </c>
      <c r="AB128" s="34"/>
      <c r="AC128" s="34"/>
      <c r="AD128" s="34"/>
      <c r="AE128" s="34"/>
      <c r="AF128" s="34" t="e">
        <f t="shared" si="135"/>
        <v>#DIV/0!</v>
      </c>
      <c r="AG128" s="34"/>
    </row>
    <row r="129" spans="20:33">
      <c r="T129" s="146">
        <f t="shared" si="137"/>
        <v>0.5</v>
      </c>
      <c r="U129" s="101">
        <f t="shared" ca="1" si="136"/>
        <v>4.6142819353793154</v>
      </c>
      <c r="V129" s="101">
        <f t="shared" ca="1" si="136"/>
        <v>4.3414518036880967</v>
      </c>
      <c r="W129" s="101">
        <f t="shared" ca="1" si="136"/>
        <v>4.1954810925802395</v>
      </c>
      <c r="X129" s="101">
        <f t="shared" ca="1" si="136"/>
        <v>4.0409054160489051</v>
      </c>
      <c r="Y129" s="101">
        <f t="shared" ca="1" si="136"/>
        <v>3.8712715930542632</v>
      </c>
      <c r="Z129" s="101">
        <f t="shared" ca="1" si="136"/>
        <v>3.8072744135819012</v>
      </c>
      <c r="AA129" s="34"/>
      <c r="AB129" s="34"/>
      <c r="AC129" s="34"/>
      <c r="AD129" s="34"/>
      <c r="AE129" s="34"/>
      <c r="AF129" s="34" t="e">
        <f t="shared" si="135"/>
        <v>#DIV/0!</v>
      </c>
      <c r="AG129" s="34"/>
    </row>
    <row r="130" spans="20:33">
      <c r="T130" s="146">
        <f t="shared" si="137"/>
        <v>0.5714285714285714</v>
      </c>
      <c r="U130" s="101">
        <f ca="1">U115+1</f>
        <v>4.8570536559351423</v>
      </c>
      <c r="V130" s="101">
        <f ca="1">V115+1</f>
        <v>4.5678769503574834</v>
      </c>
      <c r="W130" s="101">
        <f ca="1">W115+1</f>
        <v>4.4138618659568412</v>
      </c>
      <c r="X130" s="101">
        <f ca="1">X115+1</f>
        <v>4.2508544182610821</v>
      </c>
      <c r="Y130" s="101">
        <f ca="1">Y115+1</f>
        <v>4.0660293403937882</v>
      </c>
      <c r="Z130" s="34"/>
      <c r="AA130" s="34"/>
      <c r="AB130" s="34"/>
      <c r="AC130" s="34"/>
      <c r="AD130" s="34"/>
      <c r="AE130" s="34"/>
      <c r="AF130" s="34" t="e">
        <f t="shared" si="135"/>
        <v>#DIV/0!</v>
      </c>
      <c r="AG130" s="34"/>
    </row>
    <row r="131" spans="20:33">
      <c r="T131" s="146">
        <f t="shared" si="137"/>
        <v>0.6</v>
      </c>
      <c r="U131" s="101">
        <f ca="1">U116+1</f>
        <v>4.9543980706143183</v>
      </c>
      <c r="V131" s="101">
        <f ca="1">V116+1</f>
        <v>4.6601553368387236</v>
      </c>
      <c r="W131" s="101">
        <f ca="1">W116+1</f>
        <v>4.503922610767721</v>
      </c>
      <c r="X131" s="101">
        <f ca="1">X116+1</f>
        <v>4.3384360021089279</v>
      </c>
      <c r="Y131" s="34"/>
      <c r="Z131" s="34"/>
      <c r="AA131" s="34"/>
      <c r="AB131" s="34"/>
      <c r="AC131" s="34"/>
      <c r="AD131" s="34"/>
      <c r="AE131" s="34"/>
      <c r="AF131" s="34" t="e">
        <f t="shared" si="135"/>
        <v>#DIV/0!</v>
      </c>
      <c r="AG131" s="34"/>
    </row>
    <row r="132" spans="20:33">
      <c r="T132" s="146">
        <f t="shared" si="137"/>
        <v>0.66666666666666663</v>
      </c>
      <c r="U132" s="101">
        <f ca="1">U117+1</f>
        <v>5.1880678802668418</v>
      </c>
      <c r="V132" s="101">
        <f ca="1">V117+1</f>
        <v>4.8874270301369158</v>
      </c>
      <c r="W132" s="101">
        <f ca="1">W117+1</f>
        <v>4.7297793589807604</v>
      </c>
      <c r="X132" s="34"/>
      <c r="Y132" s="34"/>
      <c r="Z132" s="34"/>
      <c r="AA132" s="34"/>
      <c r="AB132" s="34"/>
      <c r="AC132" s="34"/>
      <c r="AD132" s="34"/>
      <c r="AE132" s="34"/>
      <c r="AF132" s="34" t="e">
        <f t="shared" si="135"/>
        <v>#DIV/0!</v>
      </c>
      <c r="AG132" s="34"/>
    </row>
    <row r="133" spans="20:33">
      <c r="T133" s="146">
        <f t="shared" si="137"/>
        <v>0.7142857142857143</v>
      </c>
      <c r="U133" s="101">
        <f ca="1">U118+1</f>
        <v>5.3690154252174773</v>
      </c>
      <c r="V133" s="101">
        <f ca="1">V118+1</f>
        <v>5.0728087569909475</v>
      </c>
      <c r="W133" s="34"/>
      <c r="X133" s="34"/>
      <c r="Y133" s="34"/>
      <c r="Z133" s="34"/>
      <c r="AA133" s="34"/>
      <c r="AB133" s="34"/>
      <c r="AC133" s="34"/>
      <c r="AD133" s="34"/>
      <c r="AE133" s="34"/>
      <c r="AF133" s="34" t="e">
        <f t="shared" si="135"/>
        <v>#DIV/0!</v>
      </c>
      <c r="AG133" s="34"/>
    </row>
    <row r="134" spans="20:33">
      <c r="T134" s="146">
        <f t="shared" si="137"/>
        <v>0.75</v>
      </c>
      <c r="U134" s="101">
        <f ca="1">U119+1</f>
        <v>5.5226698833778221</v>
      </c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 t="e">
        <f t="shared" si="135"/>
        <v>#DIV/0!</v>
      </c>
      <c r="AG134" s="34"/>
    </row>
    <row r="135" spans="20:33">
      <c r="T135" s="146">
        <f t="shared" si="137"/>
        <v>0.8</v>
      </c>
      <c r="U135" s="34">
        <f t="shared" ref="U135:AE135" ca="1" si="138">MAX(U120+1,U105*U45/U15*0)</f>
        <v>5.8053214611946613</v>
      </c>
      <c r="V135" s="34" t="e">
        <f t="shared" si="138"/>
        <v>#DIV/0!</v>
      </c>
      <c r="W135" s="34" t="e">
        <f t="shared" si="138"/>
        <v>#DIV/0!</v>
      </c>
      <c r="X135" s="34" t="e">
        <f t="shared" si="138"/>
        <v>#DIV/0!</v>
      </c>
      <c r="Y135" s="34" t="e">
        <f t="shared" si="138"/>
        <v>#DIV/0!</v>
      </c>
      <c r="Z135" s="34" t="e">
        <f t="shared" si="138"/>
        <v>#DIV/0!</v>
      </c>
      <c r="AA135" s="34" t="e">
        <f t="shared" si="138"/>
        <v>#DIV/0!</v>
      </c>
      <c r="AB135" s="34" t="e">
        <f t="shared" si="138"/>
        <v>#DIV/0!</v>
      </c>
      <c r="AC135" s="34" t="e">
        <f t="shared" si="138"/>
        <v>#DIV/0!</v>
      </c>
      <c r="AD135" s="34" t="e">
        <f t="shared" si="138"/>
        <v>#DIV/0!</v>
      </c>
      <c r="AE135" s="34" t="e">
        <f t="shared" si="138"/>
        <v>#DIV/0!</v>
      </c>
      <c r="AF135" s="34" t="e">
        <f t="shared" si="135"/>
        <v>#DIV/0!</v>
      </c>
      <c r="AG135" s="34"/>
    </row>
    <row r="136" spans="20:33"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20:33">
      <c r="T137" s="112" t="s">
        <v>64</v>
      </c>
      <c r="U137" s="283">
        <v>0.2</v>
      </c>
      <c r="V137" s="283">
        <v>0.25</v>
      </c>
      <c r="W137" s="283">
        <v>0.2857142857142857</v>
      </c>
      <c r="X137" s="283">
        <v>0.33333333333333331</v>
      </c>
      <c r="Y137" s="283">
        <v>0.4</v>
      </c>
      <c r="Z137" s="283">
        <v>0.42857142857142855</v>
      </c>
      <c r="AA137" s="283">
        <v>0.5</v>
      </c>
      <c r="AB137" s="283">
        <v>0.5714285714285714</v>
      </c>
      <c r="AC137" s="283">
        <v>0.6</v>
      </c>
      <c r="AD137" s="283">
        <v>0.66666666666666663</v>
      </c>
      <c r="AE137" s="283">
        <v>0.7142857142857143</v>
      </c>
      <c r="AF137" s="283">
        <v>0.75</v>
      </c>
      <c r="AG137" s="283">
        <v>0.8</v>
      </c>
    </row>
    <row r="138" spans="20:33">
      <c r="T138" s="18">
        <f>T123</f>
        <v>0.2</v>
      </c>
      <c r="U138" s="114">
        <f t="shared" ref="U138:AF140" ca="1" si="139">CR338/U123*1000</f>
        <v>40.292997724970974</v>
      </c>
      <c r="V138" s="114">
        <f t="shared" ca="1" si="139"/>
        <v>52.164797134386717</v>
      </c>
      <c r="W138" s="114">
        <f t="shared" ca="1" si="139"/>
        <v>60.820288928589974</v>
      </c>
      <c r="X138" s="114">
        <f t="shared" ca="1" si="139"/>
        <v>72.586635239401033</v>
      </c>
      <c r="Y138" s="114">
        <f t="shared" ca="1" si="139"/>
        <v>89.551778403722153</v>
      </c>
      <c r="Z138" s="114">
        <f t="shared" ca="1" si="139"/>
        <v>97.036094676526673</v>
      </c>
      <c r="AA138" s="114">
        <f t="shared" ca="1" si="139"/>
        <v>116.50056165593914</v>
      </c>
      <c r="AB138" s="114">
        <f t="shared" ca="1" si="139"/>
        <v>137.51825521033464</v>
      </c>
      <c r="AC138" s="114">
        <f t="shared" ca="1" si="139"/>
        <v>146.56846161487326</v>
      </c>
      <c r="AD138" s="114">
        <f t="shared" ca="1" si="139"/>
        <v>169.91902033148091</v>
      </c>
      <c r="AE138" s="114">
        <f t="shared" ca="1" si="139"/>
        <v>189.59233454405489</v>
      </c>
      <c r="AF138" s="114">
        <f t="shared" ca="1" si="139"/>
        <v>519.3016893183443</v>
      </c>
      <c r="AG138" s="114"/>
    </row>
    <row r="139" spans="20:33">
      <c r="T139" s="18">
        <f>T124</f>
        <v>0.25</v>
      </c>
      <c r="U139" s="114">
        <f t="shared" ca="1" si="139"/>
        <v>39.789077466610017</v>
      </c>
      <c r="V139" s="114">
        <f t="shared" ca="1" si="139"/>
        <v>51.817696531474439</v>
      </c>
      <c r="W139" s="114">
        <f t="shared" ca="1" si="139"/>
        <v>60.567733250358728</v>
      </c>
      <c r="X139" s="114">
        <f t="shared" ca="1" si="139"/>
        <v>72.394928695986565</v>
      </c>
      <c r="Y139" s="114">
        <f t="shared" ca="1" si="139"/>
        <v>89.232745023026311</v>
      </c>
      <c r="Z139" s="114">
        <f t="shared" ca="1" si="139"/>
        <v>96.555790638767661</v>
      </c>
      <c r="AA139" s="114">
        <f t="shared" ca="1" si="139"/>
        <v>115.22646958529148</v>
      </c>
      <c r="AB139" s="114">
        <f t="shared" ca="1" si="139"/>
        <v>134.66808007974097</v>
      </c>
      <c r="AC139" s="114">
        <f t="shared" ca="1" si="139"/>
        <v>142.77662931507268</v>
      </c>
      <c r="AD139" s="114">
        <f t="shared" ca="1" si="139"/>
        <v>162.8645375391034</v>
      </c>
      <c r="AE139" s="114" t="e">
        <f t="shared" ca="1" si="139"/>
        <v>#DIV/0!</v>
      </c>
      <c r="AF139" s="114">
        <f t="shared" ca="1" si="139"/>
        <v>1169.5422977554861</v>
      </c>
      <c r="AG139" s="114"/>
    </row>
    <row r="140" spans="20:33">
      <c r="T140" s="18">
        <f>T125</f>
        <v>0.2857142857142857</v>
      </c>
      <c r="U140" s="114">
        <f t="shared" ca="1" si="139"/>
        <v>38.391573935420539</v>
      </c>
      <c r="V140" s="114">
        <f t="shared" ca="1" si="139"/>
        <v>50.14131312775487</v>
      </c>
      <c r="W140" s="114">
        <f t="shared" ca="1" si="139"/>
        <v>58.711199933500417</v>
      </c>
      <c r="X140" s="114">
        <f t="shared" ca="1" si="139"/>
        <v>70.320828712416258</v>
      </c>
      <c r="Y140" s="114">
        <f t="shared" ca="1" si="139"/>
        <v>86.897302022487722</v>
      </c>
      <c r="Z140" s="114">
        <f t="shared" ca="1" si="139"/>
        <v>94.125838784414498</v>
      </c>
      <c r="AA140" s="114">
        <f t="shared" ca="1" si="139"/>
        <v>112.62622046878603</v>
      </c>
      <c r="AB140" s="114">
        <f t="shared" ca="1" si="139"/>
        <v>132.06823747855182</v>
      </c>
      <c r="AC140" s="114">
        <f t="shared" ca="1" si="139"/>
        <v>140.268860698868</v>
      </c>
      <c r="AD140" s="114" t="e">
        <f t="shared" ca="1" si="139"/>
        <v>#DIV/0!</v>
      </c>
      <c r="AE140" s="114" t="e">
        <f t="shared" ca="1" si="139"/>
        <v>#DIV/0!</v>
      </c>
      <c r="AF140" s="114" t="e">
        <f t="shared" ca="1" si="139"/>
        <v>#DIV/0!</v>
      </c>
      <c r="AG140" s="114"/>
    </row>
    <row r="141" spans="20:33">
      <c r="T141" s="18">
        <f t="shared" ref="T141:T149" si="140">T127</f>
        <v>0.4</v>
      </c>
      <c r="U141" s="114">
        <f t="shared" ref="U141:AF149" ca="1" si="141">CR342/U127*1000</f>
        <v>34.748256396872748</v>
      </c>
      <c r="V141" s="114">
        <f t="shared" ca="1" si="141"/>
        <v>45.674406096058604</v>
      </c>
      <c r="W141" s="114">
        <f t="shared" ca="1" si="141"/>
        <v>53.692702505019966</v>
      </c>
      <c r="X141" s="114">
        <f t="shared" ca="1" si="141"/>
        <v>64.61568207420467</v>
      </c>
      <c r="Y141" s="114">
        <f t="shared" ca="1" si="141"/>
        <v>80.346251962567123</v>
      </c>
      <c r="Z141" s="114">
        <f t="shared" ca="1" si="141"/>
        <v>87.2726027299707</v>
      </c>
      <c r="AA141" s="114">
        <f t="shared" ca="1" si="141"/>
        <v>105.33135693170152</v>
      </c>
      <c r="AB141" s="114">
        <f t="shared" ca="1" si="141"/>
        <v>125.4507783033641</v>
      </c>
      <c r="AC141" s="114" t="e">
        <f t="shared" ca="1" si="141"/>
        <v>#DIV/0!</v>
      </c>
      <c r="AD141" s="114" t="e">
        <f t="shared" si="141"/>
        <v>#DIV/0!</v>
      </c>
      <c r="AE141" s="114" t="e">
        <f t="shared" si="141"/>
        <v>#DIV/0!</v>
      </c>
      <c r="AF141" s="114" t="e">
        <f t="shared" ca="1" si="141"/>
        <v>#DIV/0!</v>
      </c>
      <c r="AG141" s="114"/>
    </row>
    <row r="142" spans="20:33">
      <c r="T142" s="18">
        <f t="shared" si="140"/>
        <v>0.42857142857142855</v>
      </c>
      <c r="U142" s="114">
        <f t="shared" ca="1" si="141"/>
        <v>33.98377082491195</v>
      </c>
      <c r="V142" s="114">
        <f t="shared" ca="1" si="141"/>
        <v>44.719316878084328</v>
      </c>
      <c r="W142" s="114">
        <f t="shared" ca="1" si="141"/>
        <v>52.606438341506092</v>
      </c>
      <c r="X142" s="114">
        <f t="shared" ca="1" si="141"/>
        <v>63.363036302268569</v>
      </c>
      <c r="Y142" s="114">
        <f t="shared" ca="1" si="141"/>
        <v>78.890205055655244</v>
      </c>
      <c r="Z142" s="114">
        <f t="shared" ca="1" si="141"/>
        <v>85.750441130813655</v>
      </c>
      <c r="AA142" s="114">
        <f t="shared" ca="1" si="141"/>
        <v>103.79049068279252</v>
      </c>
      <c r="AB142" s="114" t="e">
        <f t="shared" ca="1" si="141"/>
        <v>#DIV/0!</v>
      </c>
      <c r="AC142" s="114" t="e">
        <f t="shared" si="141"/>
        <v>#DIV/0!</v>
      </c>
      <c r="AD142" s="114" t="e">
        <f t="shared" si="141"/>
        <v>#DIV/0!</v>
      </c>
      <c r="AE142" s="114" t="e">
        <f t="shared" si="141"/>
        <v>#DIV/0!</v>
      </c>
      <c r="AF142" s="114" t="e">
        <f t="shared" ca="1" si="141"/>
        <v>#DIV/0!</v>
      </c>
      <c r="AG142" s="114"/>
    </row>
    <row r="143" spans="20:33">
      <c r="T143" s="18">
        <f t="shared" si="140"/>
        <v>0.5</v>
      </c>
      <c r="U143" s="114">
        <f t="shared" ca="1" si="141"/>
        <v>32.252837643154109</v>
      </c>
      <c r="V143" s="114">
        <f t="shared" ca="1" si="141"/>
        <v>42.531393305228512</v>
      </c>
      <c r="W143" s="114">
        <f t="shared" ca="1" si="141"/>
        <v>50.099161878200377</v>
      </c>
      <c r="X143" s="114">
        <f t="shared" ca="1" si="141"/>
        <v>60.448978345967539</v>
      </c>
      <c r="Y143" s="114">
        <f t="shared" ca="1" si="141"/>
        <v>75.507496673067777</v>
      </c>
      <c r="Z143" s="114">
        <f t="shared" ca="1" si="141"/>
        <v>82.25869656611377</v>
      </c>
      <c r="AA143" s="114" t="e">
        <f t="shared" ca="1" si="141"/>
        <v>#DIV/0!</v>
      </c>
      <c r="AB143" s="114" t="e">
        <f t="shared" si="141"/>
        <v>#DIV/0!</v>
      </c>
      <c r="AC143" s="114" t="e">
        <f t="shared" si="141"/>
        <v>#DIV/0!</v>
      </c>
      <c r="AD143" s="114" t="e">
        <f t="shared" si="141"/>
        <v>#DIV/0!</v>
      </c>
      <c r="AE143" s="114" t="e">
        <f t="shared" si="141"/>
        <v>#DIV/0!</v>
      </c>
      <c r="AF143" s="114" t="e">
        <f t="shared" ca="1" si="141"/>
        <v>#DIV/0!</v>
      </c>
      <c r="AG143" s="114"/>
    </row>
    <row r="144" spans="20:33">
      <c r="T144" s="18">
        <f t="shared" si="140"/>
        <v>0.5714285714285714</v>
      </c>
      <c r="U144" s="114">
        <f t="shared" ca="1" si="141"/>
        <v>30.715374786582718</v>
      </c>
      <c r="V144" s="114">
        <f t="shared" ca="1" si="141"/>
        <v>40.552062243488528</v>
      </c>
      <c r="W144" s="114">
        <f t="shared" ca="1" si="141"/>
        <v>47.80513233320417</v>
      </c>
      <c r="X144" s="114">
        <f t="shared" ca="1" si="141"/>
        <v>57.761389172819115</v>
      </c>
      <c r="Y144" s="114">
        <f t="shared" ca="1" si="141"/>
        <v>72.523442711632413</v>
      </c>
      <c r="Z144" s="114" t="e">
        <f t="shared" ca="1" si="141"/>
        <v>#DIV/0!</v>
      </c>
      <c r="AA144" s="114" t="e">
        <f t="shared" si="141"/>
        <v>#DIV/0!</v>
      </c>
      <c r="AB144" s="114" t="e">
        <f t="shared" si="141"/>
        <v>#DIV/0!</v>
      </c>
      <c r="AC144" s="114" t="e">
        <f t="shared" si="141"/>
        <v>#DIV/0!</v>
      </c>
      <c r="AD144" s="114" t="e">
        <f t="shared" si="141"/>
        <v>#DIV/0!</v>
      </c>
      <c r="AE144" s="114" t="e">
        <f t="shared" si="141"/>
        <v>#DIV/0!</v>
      </c>
      <c r="AF144" s="114" t="e">
        <f t="shared" ca="1" si="141"/>
        <v>#DIV/0!</v>
      </c>
      <c r="AG144" s="114"/>
    </row>
    <row r="145" spans="20:33">
      <c r="T145" s="18">
        <f t="shared" si="140"/>
        <v>0.6</v>
      </c>
      <c r="U145" s="114">
        <f t="shared" ca="1" si="141"/>
        <v>30.138309117654448</v>
      </c>
      <c r="V145" s="114">
        <f t="shared" ca="1" si="141"/>
        <v>39.79756292126973</v>
      </c>
      <c r="W145" s="114">
        <f t="shared" ca="1" si="141"/>
        <v>46.923203824358588</v>
      </c>
      <c r="X145" s="114">
        <f t="shared" ca="1" si="141"/>
        <v>56.730051403072224</v>
      </c>
      <c r="Y145" s="114" t="e">
        <f t="shared" ca="1" si="141"/>
        <v>#DIV/0!</v>
      </c>
      <c r="Z145" s="114" t="e">
        <f t="shared" si="141"/>
        <v>#DIV/0!</v>
      </c>
      <c r="AA145" s="114" t="e">
        <f t="shared" si="141"/>
        <v>#DIV/0!</v>
      </c>
      <c r="AB145" s="114" t="e">
        <f t="shared" si="141"/>
        <v>#DIV/0!</v>
      </c>
      <c r="AC145" s="114" t="e">
        <f t="shared" si="141"/>
        <v>#DIV/0!</v>
      </c>
      <c r="AD145" s="114" t="e">
        <f t="shared" si="141"/>
        <v>#DIV/0!</v>
      </c>
      <c r="AE145" s="114" t="e">
        <f t="shared" si="141"/>
        <v>#DIV/0!</v>
      </c>
      <c r="AF145" s="114" t="e">
        <f t="shared" ca="1" si="141"/>
        <v>#DIV/0!</v>
      </c>
      <c r="AG145" s="114"/>
    </row>
    <row r="146" spans="20:33">
      <c r="T146" s="18">
        <f t="shared" si="140"/>
        <v>0.66666666666666663</v>
      </c>
      <c r="U146" s="114">
        <f t="shared" ca="1" si="141"/>
        <v>28.838231728706287</v>
      </c>
      <c r="V146" s="114">
        <f t="shared" ca="1" si="141"/>
        <v>38.064168609116685</v>
      </c>
      <c r="W146" s="114">
        <f t="shared" ca="1" si="141"/>
        <v>44.883783222655161</v>
      </c>
      <c r="X146" s="114" t="e">
        <f t="shared" ca="1" si="141"/>
        <v>#DIV/0!</v>
      </c>
      <c r="Y146" s="114" t="e">
        <f t="shared" si="141"/>
        <v>#DIV/0!</v>
      </c>
      <c r="Z146" s="114" t="e">
        <f t="shared" si="141"/>
        <v>#DIV/0!</v>
      </c>
      <c r="AA146" s="114" t="e">
        <f t="shared" si="141"/>
        <v>#DIV/0!</v>
      </c>
      <c r="AB146" s="114" t="e">
        <f t="shared" si="141"/>
        <v>#DIV/0!</v>
      </c>
      <c r="AC146" s="114" t="e">
        <f t="shared" si="141"/>
        <v>#DIV/0!</v>
      </c>
      <c r="AD146" s="114" t="e">
        <f t="shared" si="141"/>
        <v>#DIV/0!</v>
      </c>
      <c r="AE146" s="114" t="e">
        <f t="shared" si="141"/>
        <v>#DIV/0!</v>
      </c>
      <c r="AF146" s="114" t="e">
        <f t="shared" ca="1" si="141"/>
        <v>#DIV/0!</v>
      </c>
      <c r="AG146" s="114"/>
    </row>
    <row r="147" spans="20:33">
      <c r="T147" s="18">
        <f t="shared" si="140"/>
        <v>0.7142857142857143</v>
      </c>
      <c r="U147" s="114">
        <f t="shared" ca="1" si="141"/>
        <v>27.910078253365484</v>
      </c>
      <c r="V147" s="114">
        <f t="shared" ca="1" si="141"/>
        <v>36.786881066751597</v>
      </c>
      <c r="W147" s="114" t="e">
        <f t="shared" ca="1" si="141"/>
        <v>#DIV/0!</v>
      </c>
      <c r="X147" s="114" t="e">
        <f t="shared" si="141"/>
        <v>#DIV/0!</v>
      </c>
      <c r="Y147" s="114" t="e">
        <f t="shared" si="141"/>
        <v>#DIV/0!</v>
      </c>
      <c r="Z147" s="114" t="e">
        <f t="shared" si="141"/>
        <v>#DIV/0!</v>
      </c>
      <c r="AA147" s="114" t="e">
        <f t="shared" si="141"/>
        <v>#DIV/0!</v>
      </c>
      <c r="AB147" s="114" t="e">
        <f t="shared" si="141"/>
        <v>#DIV/0!</v>
      </c>
      <c r="AC147" s="114" t="e">
        <f t="shared" si="141"/>
        <v>#DIV/0!</v>
      </c>
      <c r="AD147" s="114" t="e">
        <f t="shared" si="141"/>
        <v>#DIV/0!</v>
      </c>
      <c r="AE147" s="114" t="e">
        <f t="shared" si="141"/>
        <v>#DIV/0!</v>
      </c>
      <c r="AF147" s="114" t="e">
        <f t="shared" ca="1" si="141"/>
        <v>#DIV/0!</v>
      </c>
      <c r="AG147" s="114"/>
    </row>
    <row r="148" spans="20:33">
      <c r="T148" s="18">
        <f t="shared" si="140"/>
        <v>0.75</v>
      </c>
      <c r="U148" s="114">
        <f t="shared" ca="1" si="141"/>
        <v>27.174971607416847</v>
      </c>
      <c r="V148" s="114" t="e">
        <f t="shared" ca="1" si="141"/>
        <v>#DIV/0!</v>
      </c>
      <c r="W148" s="114" t="e">
        <f t="shared" si="141"/>
        <v>#DIV/0!</v>
      </c>
      <c r="X148" s="114" t="e">
        <f t="shared" si="141"/>
        <v>#DIV/0!</v>
      </c>
      <c r="Y148" s="114" t="e">
        <f t="shared" si="141"/>
        <v>#DIV/0!</v>
      </c>
      <c r="Z148" s="114" t="e">
        <f t="shared" si="141"/>
        <v>#DIV/0!</v>
      </c>
      <c r="AA148" s="114" t="e">
        <f t="shared" si="141"/>
        <v>#DIV/0!</v>
      </c>
      <c r="AB148" s="114" t="e">
        <f t="shared" si="141"/>
        <v>#DIV/0!</v>
      </c>
      <c r="AC148" s="114" t="e">
        <f t="shared" si="141"/>
        <v>#DIV/0!</v>
      </c>
      <c r="AD148" s="114" t="e">
        <f t="shared" si="141"/>
        <v>#DIV/0!</v>
      </c>
      <c r="AE148" s="114" t="e">
        <f t="shared" si="141"/>
        <v>#DIV/0!</v>
      </c>
      <c r="AF148" s="114" t="e">
        <f t="shared" ca="1" si="141"/>
        <v>#DIV/0!</v>
      </c>
      <c r="AG148" s="114"/>
    </row>
    <row r="149" spans="20:33">
      <c r="T149" s="18">
        <f t="shared" si="140"/>
        <v>0.8</v>
      </c>
      <c r="U149" s="114">
        <f t="shared" ca="1" si="141"/>
        <v>25.961800721427387</v>
      </c>
      <c r="V149" s="114" t="e">
        <f t="shared" si="141"/>
        <v>#REF!</v>
      </c>
      <c r="W149" s="114" t="e">
        <f t="shared" si="141"/>
        <v>#REF!</v>
      </c>
      <c r="X149" s="114" t="e">
        <f t="shared" si="141"/>
        <v>#REF!</v>
      </c>
      <c r="Y149" s="114" t="e">
        <f t="shared" si="141"/>
        <v>#REF!</v>
      </c>
      <c r="Z149" s="114" t="e">
        <f t="shared" si="141"/>
        <v>#REF!</v>
      </c>
      <c r="AA149" s="114" t="e">
        <f t="shared" si="141"/>
        <v>#REF!</v>
      </c>
      <c r="AB149" s="114" t="e">
        <f t="shared" si="141"/>
        <v>#REF!</v>
      </c>
      <c r="AC149" s="114" t="e">
        <f t="shared" si="141"/>
        <v>#REF!</v>
      </c>
      <c r="AD149" s="114" t="e">
        <f t="shared" si="141"/>
        <v>#REF!</v>
      </c>
      <c r="AE149" s="114" t="e">
        <f t="shared" si="141"/>
        <v>#REF!</v>
      </c>
      <c r="AF149" s="114" t="e">
        <f t="shared" ca="1" si="141"/>
        <v>#DIV/0!</v>
      </c>
      <c r="AG149" s="114"/>
    </row>
    <row r="150" spans="20:33">
      <c r="T150" s="18" t="e">
        <f>#REF!</f>
        <v>#REF!</v>
      </c>
      <c r="U150" s="114" t="e">
        <f>CR351/#REF!*1000</f>
        <v>#REF!</v>
      </c>
      <c r="V150" s="114" t="e">
        <f>CS351/#REF!*1000</f>
        <v>#REF!</v>
      </c>
      <c r="W150" s="114" t="e">
        <f>CT351/#REF!*1000</f>
        <v>#REF!</v>
      </c>
      <c r="X150" s="114" t="e">
        <f>CU351/#REF!*1000</f>
        <v>#REF!</v>
      </c>
      <c r="Y150" s="114" t="e">
        <f>CV351/#REF!*1000</f>
        <v>#REF!</v>
      </c>
      <c r="Z150" s="114" t="e">
        <f>CW351/#REF!*1000</f>
        <v>#REF!</v>
      </c>
      <c r="AA150" s="114" t="e">
        <f>CX351/#REF!*1000</f>
        <v>#REF!</v>
      </c>
      <c r="AB150" s="114" t="e">
        <f>CY351/#REF!*1000</f>
        <v>#REF!</v>
      </c>
      <c r="AC150" s="114" t="e">
        <f>CZ351/#REF!*1000</f>
        <v>#REF!</v>
      </c>
      <c r="AD150" s="114" t="e">
        <f>DA351/#REF!*1000</f>
        <v>#REF!</v>
      </c>
      <c r="AE150" s="114" t="e">
        <f>DB351/#REF!*1000</f>
        <v>#REF!</v>
      </c>
      <c r="AF150" s="114" t="e">
        <f>DC351/#REF!*1000</f>
        <v>#REF!</v>
      </c>
      <c r="AG150" s="114"/>
    </row>
    <row r="151" spans="20:33">
      <c r="U151" s="145"/>
      <c r="V151" s="145"/>
      <c r="W151" s="145"/>
      <c r="X151" s="145"/>
      <c r="Y151" s="145"/>
      <c r="Z151" s="145"/>
      <c r="AA151" s="145"/>
      <c r="AB151" s="21"/>
      <c r="AC151" s="21"/>
      <c r="AD151" s="21"/>
      <c r="AE151" s="21"/>
      <c r="AF151" s="21"/>
      <c r="AG151" s="21"/>
    </row>
    <row r="152" spans="20:33">
      <c r="T152" s="112" t="s">
        <v>65</v>
      </c>
      <c r="U152" s="113">
        <f>U137</f>
        <v>0.2</v>
      </c>
      <c r="V152" s="113">
        <f t="shared" ref="V152:AF152" si="142">V137</f>
        <v>0.25</v>
      </c>
      <c r="W152" s="113">
        <f t="shared" si="142"/>
        <v>0.2857142857142857</v>
      </c>
      <c r="X152" s="113">
        <f t="shared" si="142"/>
        <v>0.33333333333333331</v>
      </c>
      <c r="Y152" s="113">
        <f t="shared" si="142"/>
        <v>0.4</v>
      </c>
      <c r="Z152" s="113">
        <f t="shared" si="142"/>
        <v>0.42857142857142855</v>
      </c>
      <c r="AA152" s="113">
        <f t="shared" si="142"/>
        <v>0.5</v>
      </c>
      <c r="AB152" s="18">
        <f t="shared" si="142"/>
        <v>0.5714285714285714</v>
      </c>
      <c r="AC152" s="18">
        <f t="shared" si="142"/>
        <v>0.6</v>
      </c>
      <c r="AD152" s="18">
        <f t="shared" si="142"/>
        <v>0.66666666666666663</v>
      </c>
      <c r="AE152" s="18">
        <f t="shared" si="142"/>
        <v>0.7142857142857143</v>
      </c>
      <c r="AF152" s="18">
        <f t="shared" si="142"/>
        <v>0.75</v>
      </c>
      <c r="AG152" s="18"/>
    </row>
    <row r="153" spans="20:33">
      <c r="T153" s="18">
        <f>T138</f>
        <v>0.2</v>
      </c>
      <c r="U153" s="114">
        <f t="shared" ref="U153:AF155" ca="1" si="143">DG338/U123*1000</f>
        <v>103.54854266816243</v>
      </c>
      <c r="V153" s="114">
        <f t="shared" ca="1" si="143"/>
        <v>127.18599976944932</v>
      </c>
      <c r="W153" s="114">
        <f t="shared" ca="1" si="143"/>
        <v>142.26377375809957</v>
      </c>
      <c r="X153" s="114">
        <f t="shared" ca="1" si="143"/>
        <v>159.73400350719254</v>
      </c>
      <c r="Y153" s="114">
        <f t="shared" ca="1" si="143"/>
        <v>178.60214666490194</v>
      </c>
      <c r="Z153" s="114">
        <f t="shared" ca="1" si="143"/>
        <v>184.5269741120326</v>
      </c>
      <c r="AA153" s="114">
        <f t="shared" ca="1" si="143"/>
        <v>193.21121357689515</v>
      </c>
      <c r="AB153" s="114">
        <f t="shared" ca="1" si="143"/>
        <v>192.58395289618812</v>
      </c>
      <c r="AC153" s="114">
        <f t="shared" ca="1" si="143"/>
        <v>189.6058764989061</v>
      </c>
      <c r="AD153" s="114">
        <f t="shared" ca="1" si="143"/>
        <v>176.46508590786721</v>
      </c>
      <c r="AE153" s="114">
        <f t="shared" ca="1" si="143"/>
        <v>161.79488617396018</v>
      </c>
      <c r="AF153" s="114">
        <f t="shared" ca="1" si="143"/>
        <v>151.07591911049326</v>
      </c>
      <c r="AG153" s="114"/>
    </row>
    <row r="154" spans="20:33">
      <c r="T154" s="18">
        <f t="shared" ref="T154:T165" si="144">T139</f>
        <v>0.25</v>
      </c>
      <c r="U154" s="114">
        <f t="shared" ca="1" si="143"/>
        <v>106.81272683300183</v>
      </c>
      <c r="V154" s="114">
        <f t="shared" ca="1" si="143"/>
        <v>132.98186457354674</v>
      </c>
      <c r="W154" s="114">
        <f t="shared" ca="1" si="143"/>
        <v>149.70981546629145</v>
      </c>
      <c r="X154" s="114">
        <f t="shared" ca="1" si="143"/>
        <v>168.84685822430308</v>
      </c>
      <c r="Y154" s="114">
        <f t="shared" ca="1" si="143"/>
        <v>188.41665514603883</v>
      </c>
      <c r="Z154" s="114">
        <f t="shared" ca="1" si="143"/>
        <v>193.89238071851307</v>
      </c>
      <c r="AA154" s="114">
        <f t="shared" ca="1" si="143"/>
        <v>199.15461709719014</v>
      </c>
      <c r="AB154" s="114">
        <f t="shared" ca="1" si="143"/>
        <v>191.67380227041537</v>
      </c>
      <c r="AC154" s="114">
        <f t="shared" ca="1" si="143"/>
        <v>185.03338761388881</v>
      </c>
      <c r="AD154" s="114">
        <f t="shared" ca="1" si="143"/>
        <v>161.55737850196991</v>
      </c>
      <c r="AE154" s="114" t="e">
        <f t="shared" ca="1" si="143"/>
        <v>#DIV/0!</v>
      </c>
      <c r="AF154" s="114">
        <f t="shared" ca="1" si="143"/>
        <v>176.27458832628139</v>
      </c>
      <c r="AG154" s="114"/>
    </row>
    <row r="155" spans="20:33">
      <c r="T155" s="18">
        <f t="shared" si="144"/>
        <v>0.2857142857142857</v>
      </c>
      <c r="U155" s="114">
        <f t="shared" ca="1" si="143"/>
        <v>105.54426504802103</v>
      </c>
      <c r="V155" s="114">
        <f t="shared" ca="1" si="143"/>
        <v>132.33885839039317</v>
      </c>
      <c r="W155" s="114">
        <f t="shared" ca="1" si="143"/>
        <v>149.54934362241099</v>
      </c>
      <c r="X155" s="114">
        <f t="shared" ca="1" si="143"/>
        <v>169.18292391037838</v>
      </c>
      <c r="Y155" s="114">
        <f t="shared" ca="1" si="143"/>
        <v>188.74938435480135</v>
      </c>
      <c r="Z155" s="114">
        <f t="shared" ca="1" si="143"/>
        <v>193.85080102725155</v>
      </c>
      <c r="AA155" s="114">
        <f t="shared" ca="1" si="143"/>
        <v>196.95704272840129</v>
      </c>
      <c r="AB155" s="114">
        <f t="shared" ca="1" si="143"/>
        <v>185.53362857406844</v>
      </c>
      <c r="AC155" s="114">
        <f t="shared" ca="1" si="143"/>
        <v>176.88120018037313</v>
      </c>
      <c r="AD155" s="114" t="e">
        <f t="shared" ca="1" si="143"/>
        <v>#DIV/0!</v>
      </c>
      <c r="AE155" s="114" t="e">
        <f t="shared" ca="1" si="143"/>
        <v>#DIV/0!</v>
      </c>
      <c r="AF155" s="114" t="e">
        <f t="shared" ca="1" si="143"/>
        <v>#DIV/0!</v>
      </c>
      <c r="AG155" s="114"/>
    </row>
    <row r="156" spans="20:33">
      <c r="T156" s="18">
        <f t="shared" si="144"/>
        <v>0.4</v>
      </c>
      <c r="U156" s="114">
        <f t="shared" ref="U156:AF164" ca="1" si="145">DG342/U127*1000</f>
        <v>100.78645686249753</v>
      </c>
      <c r="V156" s="114">
        <f t="shared" ca="1" si="145"/>
        <v>128.04431436129485</v>
      </c>
      <c r="W156" s="114">
        <f t="shared" ca="1" si="145"/>
        <v>145.33923961366915</v>
      </c>
      <c r="X156" s="114">
        <f t="shared" ca="1" si="145"/>
        <v>164.00430842901315</v>
      </c>
      <c r="Y156" s="114">
        <f t="shared" ca="1" si="145"/>
        <v>178.49687153463603</v>
      </c>
      <c r="Z156" s="114">
        <f t="shared" ca="1" si="145"/>
        <v>179.68287221886163</v>
      </c>
      <c r="AA156" s="114">
        <f t="shared" ca="1" si="145"/>
        <v>168.21910443170503</v>
      </c>
      <c r="AB156" s="114">
        <f t="shared" ca="1" si="145"/>
        <v>137.06083473870638</v>
      </c>
      <c r="AC156" s="114" t="e">
        <f t="shared" ca="1" si="145"/>
        <v>#DIV/0!</v>
      </c>
      <c r="AD156" s="114" t="e">
        <f t="shared" si="145"/>
        <v>#DIV/0!</v>
      </c>
      <c r="AE156" s="114" t="e">
        <f t="shared" si="145"/>
        <v>#DIV/0!</v>
      </c>
      <c r="AF156" s="114" t="e">
        <f t="shared" ca="1" si="145"/>
        <v>#DIV/0!</v>
      </c>
      <c r="AG156" s="114"/>
    </row>
    <row r="157" spans="20:33">
      <c r="T157" s="18">
        <f t="shared" si="144"/>
        <v>0.42857142857142855</v>
      </c>
      <c r="U157" s="114">
        <f t="shared" ca="1" si="145"/>
        <v>99.557676590573024</v>
      </c>
      <c r="V157" s="114">
        <f t="shared" ca="1" si="145"/>
        <v>126.59526718876496</v>
      </c>
      <c r="W157" s="114">
        <f t="shared" ca="1" si="145"/>
        <v>143.51858256852407</v>
      </c>
      <c r="X157" s="114">
        <f t="shared" ca="1" si="145"/>
        <v>161.14850879836257</v>
      </c>
      <c r="Y157" s="114">
        <f t="shared" ca="1" si="145"/>
        <v>172.68441410219936</v>
      </c>
      <c r="Z157" s="114">
        <f t="shared" ca="1" si="145"/>
        <v>172.00935176920885</v>
      </c>
      <c r="AA157" s="114">
        <f t="shared" ca="1" si="145"/>
        <v>154.72513183369745</v>
      </c>
      <c r="AB157" s="114" t="e">
        <f t="shared" ca="1" si="145"/>
        <v>#DIV/0!</v>
      </c>
      <c r="AC157" s="114" t="e">
        <f t="shared" si="145"/>
        <v>#DIV/0!</v>
      </c>
      <c r="AD157" s="114" t="e">
        <f t="shared" si="145"/>
        <v>#DIV/0!</v>
      </c>
      <c r="AE157" s="114" t="e">
        <f t="shared" si="145"/>
        <v>#DIV/0!</v>
      </c>
      <c r="AF157" s="114" t="e">
        <f t="shared" ca="1" si="145"/>
        <v>#DIV/0!</v>
      </c>
      <c r="AG157" s="114"/>
    </row>
    <row r="158" spans="20:33">
      <c r="T158" s="18">
        <f t="shared" si="144"/>
        <v>0.5</v>
      </c>
      <c r="U158" s="114">
        <f t="shared" ca="1" si="145"/>
        <v>96.438785754474793</v>
      </c>
      <c r="V158" s="114">
        <f t="shared" ca="1" si="145"/>
        <v>122.14743419693464</v>
      </c>
      <c r="W158" s="114">
        <f t="shared" ca="1" si="145"/>
        <v>137.08271449901767</v>
      </c>
      <c r="X158" s="114">
        <f t="shared" ca="1" si="145"/>
        <v>149.87762054846752</v>
      </c>
      <c r="Y158" s="114">
        <f t="shared" ca="1" si="145"/>
        <v>149.62071596554699</v>
      </c>
      <c r="Z158" s="114">
        <f t="shared" ca="1" si="145"/>
        <v>142.39024432830797</v>
      </c>
      <c r="AA158" s="114" t="e">
        <f t="shared" ca="1" si="145"/>
        <v>#DIV/0!</v>
      </c>
      <c r="AB158" s="114" t="e">
        <f t="shared" si="145"/>
        <v>#DIV/0!</v>
      </c>
      <c r="AC158" s="114" t="e">
        <f t="shared" si="145"/>
        <v>#DIV/0!</v>
      </c>
      <c r="AD158" s="114" t="e">
        <f t="shared" si="145"/>
        <v>#DIV/0!</v>
      </c>
      <c r="AE158" s="114" t="e">
        <f t="shared" si="145"/>
        <v>#DIV/0!</v>
      </c>
      <c r="AF158" s="114" t="e">
        <f t="shared" ca="1" si="145"/>
        <v>#DIV/0!</v>
      </c>
      <c r="AG158" s="114"/>
    </row>
    <row r="159" spans="20:33">
      <c r="T159" s="18">
        <f t="shared" si="144"/>
        <v>0.5714285714285714</v>
      </c>
      <c r="U159" s="114">
        <f t="shared" ca="1" si="145"/>
        <v>151.96136563019925</v>
      </c>
      <c r="V159" s="114">
        <f t="shared" ca="1" si="145"/>
        <v>115.38796994920489</v>
      </c>
      <c r="W159" s="114">
        <f t="shared" ca="1" si="145"/>
        <v>125.71764448680226</v>
      </c>
      <c r="X159" s="114">
        <f t="shared" ca="1" si="145"/>
        <v>128.65764793512719</v>
      </c>
      <c r="Y159" s="114">
        <f t="shared" ca="1" si="145"/>
        <v>109.45867538020168</v>
      </c>
      <c r="Z159" s="114" t="e">
        <f t="shared" ca="1" si="145"/>
        <v>#DIV/0!</v>
      </c>
      <c r="AA159" s="114" t="e">
        <f t="shared" si="145"/>
        <v>#DIV/0!</v>
      </c>
      <c r="AB159" s="114" t="e">
        <f t="shared" si="145"/>
        <v>#DIV/0!</v>
      </c>
      <c r="AC159" s="114" t="e">
        <f t="shared" si="145"/>
        <v>#DIV/0!</v>
      </c>
      <c r="AD159" s="114" t="e">
        <f t="shared" si="145"/>
        <v>#DIV/0!</v>
      </c>
      <c r="AE159" s="114" t="e">
        <f t="shared" si="145"/>
        <v>#DIV/0!</v>
      </c>
      <c r="AF159" s="114" t="e">
        <f t="shared" ca="1" si="145"/>
        <v>#DIV/0!</v>
      </c>
      <c r="AG159" s="114"/>
    </row>
    <row r="160" spans="20:33">
      <c r="T160" s="18">
        <f t="shared" si="144"/>
        <v>0.6</v>
      </c>
      <c r="U160" s="114">
        <f t="shared" ca="1" si="145"/>
        <v>91.238738544155012</v>
      </c>
      <c r="V160" s="114">
        <f t="shared" ca="1" si="145"/>
        <v>111.34241808328723</v>
      </c>
      <c r="W160" s="114">
        <f t="shared" ca="1" si="145"/>
        <v>118.57905002968609</v>
      </c>
      <c r="X160" s="114">
        <f t="shared" ca="1" si="145"/>
        <v>115.66361806553216</v>
      </c>
      <c r="Y160" s="114" t="e">
        <f t="shared" ca="1" si="145"/>
        <v>#DIV/0!</v>
      </c>
      <c r="Z160" s="114" t="e">
        <f t="shared" si="145"/>
        <v>#DIV/0!</v>
      </c>
      <c r="AA160" s="114" t="e">
        <f t="shared" si="145"/>
        <v>#DIV/0!</v>
      </c>
      <c r="AB160" s="114" t="e">
        <f t="shared" si="145"/>
        <v>#DIV/0!</v>
      </c>
      <c r="AC160" s="114" t="e">
        <f t="shared" si="145"/>
        <v>#DIV/0!</v>
      </c>
      <c r="AD160" s="114" t="e">
        <f t="shared" si="145"/>
        <v>#DIV/0!</v>
      </c>
      <c r="AE160" s="114" t="e">
        <f t="shared" si="145"/>
        <v>#DIV/0!</v>
      </c>
      <c r="AF160" s="114" t="e">
        <f t="shared" ca="1" si="145"/>
        <v>#DIV/0!</v>
      </c>
      <c r="AG160" s="114"/>
    </row>
    <row r="161" spans="1:33">
      <c r="T161" s="18">
        <f t="shared" si="144"/>
        <v>0.66666666666666663</v>
      </c>
      <c r="U161" s="114">
        <f t="shared" ca="1" si="145"/>
        <v>85.270776255954132</v>
      </c>
      <c r="V161" s="114">
        <f t="shared" ca="1" si="145"/>
        <v>95.479089230834774</v>
      </c>
      <c r="W161" s="114">
        <f t="shared" ca="1" si="145"/>
        <v>91.47890034137906</v>
      </c>
      <c r="X161" s="114" t="e">
        <f t="shared" ca="1" si="145"/>
        <v>#DIV/0!</v>
      </c>
      <c r="Y161" s="114" t="e">
        <f t="shared" si="145"/>
        <v>#DIV/0!</v>
      </c>
      <c r="Z161" s="114" t="e">
        <f t="shared" si="145"/>
        <v>#DIV/0!</v>
      </c>
      <c r="AA161" s="114" t="e">
        <f t="shared" si="145"/>
        <v>#DIV/0!</v>
      </c>
      <c r="AB161" s="114" t="e">
        <f t="shared" si="145"/>
        <v>#DIV/0!</v>
      </c>
      <c r="AC161" s="114" t="e">
        <f t="shared" si="145"/>
        <v>#DIV/0!</v>
      </c>
      <c r="AD161" s="114" t="e">
        <f t="shared" si="145"/>
        <v>#DIV/0!</v>
      </c>
      <c r="AE161" s="114" t="e">
        <f t="shared" si="145"/>
        <v>#DIV/0!</v>
      </c>
      <c r="AF161" s="114" t="e">
        <f t="shared" ca="1" si="145"/>
        <v>#DIV/0!</v>
      </c>
      <c r="AG161" s="114"/>
    </row>
    <row r="162" spans="1:33">
      <c r="T162" s="18">
        <f t="shared" si="144"/>
        <v>0.7142857142857143</v>
      </c>
      <c r="U162" s="114">
        <f t="shared" ca="1" si="145"/>
        <v>76.933056748469625</v>
      </c>
      <c r="V162" s="114">
        <f t="shared" ca="1" si="145"/>
        <v>74.269514436781293</v>
      </c>
      <c r="W162" s="114" t="e">
        <f t="shared" ca="1" si="145"/>
        <v>#DIV/0!</v>
      </c>
      <c r="X162" s="114" t="e">
        <f t="shared" si="145"/>
        <v>#DIV/0!</v>
      </c>
      <c r="Y162" s="114" t="e">
        <f t="shared" si="145"/>
        <v>#DIV/0!</v>
      </c>
      <c r="Z162" s="114" t="e">
        <f t="shared" si="145"/>
        <v>#DIV/0!</v>
      </c>
      <c r="AA162" s="114" t="e">
        <f t="shared" si="145"/>
        <v>#DIV/0!</v>
      </c>
      <c r="AB162" s="114" t="e">
        <f t="shared" si="145"/>
        <v>#DIV/0!</v>
      </c>
      <c r="AC162" s="114" t="e">
        <f t="shared" si="145"/>
        <v>#DIV/0!</v>
      </c>
      <c r="AD162" s="114" t="e">
        <f t="shared" si="145"/>
        <v>#DIV/0!</v>
      </c>
      <c r="AE162" s="114" t="e">
        <f t="shared" si="145"/>
        <v>#DIV/0!</v>
      </c>
      <c r="AF162" s="114" t="e">
        <f t="shared" ca="1" si="145"/>
        <v>#DIV/0!</v>
      </c>
      <c r="AG162" s="114"/>
    </row>
    <row r="163" spans="1:33">
      <c r="T163" s="18">
        <f t="shared" si="144"/>
        <v>0.75</v>
      </c>
      <c r="U163" s="114">
        <f t="shared" ca="1" si="145"/>
        <v>65.702839724326068</v>
      </c>
      <c r="V163" s="114" t="e">
        <f t="shared" ca="1" si="145"/>
        <v>#DIV/0!</v>
      </c>
      <c r="W163" s="114" t="e">
        <f t="shared" si="145"/>
        <v>#DIV/0!</v>
      </c>
      <c r="X163" s="114" t="e">
        <f t="shared" si="145"/>
        <v>#DIV/0!</v>
      </c>
      <c r="Y163" s="114" t="e">
        <f t="shared" si="145"/>
        <v>#DIV/0!</v>
      </c>
      <c r="Z163" s="114" t="e">
        <f t="shared" si="145"/>
        <v>#DIV/0!</v>
      </c>
      <c r="AA163" s="114" t="e">
        <f t="shared" si="145"/>
        <v>#DIV/0!</v>
      </c>
      <c r="AB163" s="114" t="e">
        <f t="shared" si="145"/>
        <v>#DIV/0!</v>
      </c>
      <c r="AC163" s="114" t="e">
        <f t="shared" si="145"/>
        <v>#DIV/0!</v>
      </c>
      <c r="AD163" s="114" t="e">
        <f t="shared" si="145"/>
        <v>#DIV/0!</v>
      </c>
      <c r="AE163" s="114" t="e">
        <f t="shared" si="145"/>
        <v>#DIV/0!</v>
      </c>
      <c r="AF163" s="114" t="e">
        <f t="shared" ca="1" si="145"/>
        <v>#DIV/0!</v>
      </c>
      <c r="AG163" s="114"/>
    </row>
    <row r="164" spans="1:33">
      <c r="T164" s="18">
        <f t="shared" si="144"/>
        <v>0.8</v>
      </c>
      <c r="U164" s="114">
        <f t="shared" ca="1" si="145"/>
        <v>38.151560524039013</v>
      </c>
      <c r="V164" s="114" t="e">
        <f t="shared" si="145"/>
        <v>#REF!</v>
      </c>
      <c r="W164" s="114" t="e">
        <f t="shared" si="145"/>
        <v>#REF!</v>
      </c>
      <c r="X164" s="114" t="e">
        <f t="shared" si="145"/>
        <v>#REF!</v>
      </c>
      <c r="Y164" s="114" t="e">
        <f t="shared" si="145"/>
        <v>#REF!</v>
      </c>
      <c r="Z164" s="114" t="e">
        <f t="shared" si="145"/>
        <v>#REF!</v>
      </c>
      <c r="AA164" s="114" t="e">
        <f t="shared" si="145"/>
        <v>#REF!</v>
      </c>
      <c r="AB164" s="114" t="e">
        <f t="shared" si="145"/>
        <v>#REF!</v>
      </c>
      <c r="AC164" s="114" t="e">
        <f t="shared" si="145"/>
        <v>#REF!</v>
      </c>
      <c r="AD164" s="114" t="e">
        <f t="shared" si="145"/>
        <v>#REF!</v>
      </c>
      <c r="AE164" s="114" t="e">
        <f t="shared" si="145"/>
        <v>#REF!</v>
      </c>
      <c r="AF164" s="114" t="e">
        <f t="shared" ca="1" si="145"/>
        <v>#DIV/0!</v>
      </c>
      <c r="AG164" s="114"/>
    </row>
    <row r="165" spans="1:33">
      <c r="T165" s="18" t="e">
        <f t="shared" si="144"/>
        <v>#REF!</v>
      </c>
      <c r="U165" s="114" t="e">
        <f>DG351/#REF!*1000</f>
        <v>#REF!</v>
      </c>
      <c r="V165" s="114" t="e">
        <f>DH351/#REF!*1000</f>
        <v>#REF!</v>
      </c>
      <c r="W165" s="114" t="e">
        <f>DI351/#REF!*1000</f>
        <v>#REF!</v>
      </c>
      <c r="X165" s="114" t="e">
        <f>DJ351/#REF!*1000</f>
        <v>#REF!</v>
      </c>
      <c r="Y165" s="114" t="e">
        <f>DK351/#REF!*1000</f>
        <v>#REF!</v>
      </c>
      <c r="Z165" s="114" t="e">
        <f>DL351/#REF!*1000</f>
        <v>#REF!</v>
      </c>
      <c r="AA165" s="114" t="e">
        <f>DM351/#REF!*1000</f>
        <v>#REF!</v>
      </c>
      <c r="AB165" s="114" t="e">
        <f>DN351/#REF!*1000</f>
        <v>#REF!</v>
      </c>
      <c r="AC165" s="114" t="e">
        <f>DO351/#REF!*1000</f>
        <v>#REF!</v>
      </c>
      <c r="AD165" s="114" t="e">
        <f>DP351/#REF!*1000</f>
        <v>#REF!</v>
      </c>
      <c r="AE165" s="114" t="e">
        <f>DQ351/#REF!*1000</f>
        <v>#REF!</v>
      </c>
      <c r="AF165" s="114" t="e">
        <f>DR351/#REF!*1000</f>
        <v>#REF!</v>
      </c>
      <c r="AG165" s="114"/>
    </row>
    <row r="166" spans="1:33"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>
      <c r="A167" s="2"/>
      <c r="T167" s="150" t="s">
        <v>66</v>
      </c>
      <c r="U167" s="29">
        <f>U152</f>
        <v>0.2</v>
      </c>
      <c r="V167" s="29">
        <f t="shared" ref="V167:AF167" si="146">V152</f>
        <v>0.25</v>
      </c>
      <c r="W167" s="29">
        <f t="shared" si="146"/>
        <v>0.2857142857142857</v>
      </c>
      <c r="X167" s="29">
        <f t="shared" si="146"/>
        <v>0.33333333333333331</v>
      </c>
      <c r="Y167" s="29">
        <f t="shared" si="146"/>
        <v>0.4</v>
      </c>
      <c r="Z167" s="29">
        <f t="shared" si="146"/>
        <v>0.42857142857142855</v>
      </c>
      <c r="AA167" s="29">
        <f t="shared" si="146"/>
        <v>0.5</v>
      </c>
      <c r="AB167" s="29">
        <f t="shared" si="146"/>
        <v>0.5714285714285714</v>
      </c>
      <c r="AC167" s="29">
        <f t="shared" si="146"/>
        <v>0.6</v>
      </c>
      <c r="AD167" s="29">
        <f t="shared" si="146"/>
        <v>0.66666666666666663</v>
      </c>
      <c r="AE167" s="29">
        <f t="shared" si="146"/>
        <v>0.7142857142857143</v>
      </c>
      <c r="AF167" s="29">
        <f t="shared" si="146"/>
        <v>0.75</v>
      </c>
      <c r="AG167" s="29"/>
    </row>
    <row r="168" spans="1:33">
      <c r="T168" s="29">
        <f>T153</f>
        <v>0.2</v>
      </c>
      <c r="U168" s="151">
        <f t="shared" ref="U168:AF170" ca="1" si="147">DG338*1000/U123</f>
        <v>103.54854266816243</v>
      </c>
      <c r="V168" s="151">
        <f t="shared" ca="1" si="147"/>
        <v>127.18599976944934</v>
      </c>
      <c r="W168" s="151">
        <f t="shared" ca="1" si="147"/>
        <v>142.26377375809955</v>
      </c>
      <c r="X168" s="151">
        <f t="shared" ca="1" si="147"/>
        <v>159.73400350719254</v>
      </c>
      <c r="Y168" s="151">
        <f t="shared" ca="1" si="147"/>
        <v>178.60214666490191</v>
      </c>
      <c r="Z168" s="151">
        <f t="shared" ca="1" si="147"/>
        <v>184.5269741120326</v>
      </c>
      <c r="AA168" s="151">
        <f t="shared" ca="1" si="147"/>
        <v>193.21121357689515</v>
      </c>
      <c r="AB168" s="151">
        <f t="shared" ca="1" si="147"/>
        <v>192.58395289618812</v>
      </c>
      <c r="AC168" s="151">
        <f t="shared" ca="1" si="147"/>
        <v>189.60587649890607</v>
      </c>
      <c r="AD168" s="151">
        <f t="shared" ca="1" si="147"/>
        <v>176.46508590786721</v>
      </c>
      <c r="AE168" s="151">
        <f t="shared" ca="1" si="147"/>
        <v>161.79488617396018</v>
      </c>
      <c r="AF168" s="151">
        <f t="shared" ca="1" si="147"/>
        <v>151.07591911049326</v>
      </c>
      <c r="AG168" s="151"/>
    </row>
    <row r="169" spans="1:33">
      <c r="T169" s="29">
        <f t="shared" ref="T169:T179" si="148">T154</f>
        <v>0.25</v>
      </c>
      <c r="U169" s="151">
        <f t="shared" ca="1" si="147"/>
        <v>106.81272683300183</v>
      </c>
      <c r="V169" s="151">
        <f t="shared" ca="1" si="147"/>
        <v>132.98186457354674</v>
      </c>
      <c r="W169" s="151">
        <f t="shared" ca="1" si="147"/>
        <v>149.70981546629145</v>
      </c>
      <c r="X169" s="151">
        <f t="shared" ca="1" si="147"/>
        <v>168.84685822430308</v>
      </c>
      <c r="Y169" s="151">
        <f t="shared" ca="1" si="147"/>
        <v>188.41665514603883</v>
      </c>
      <c r="Z169" s="151">
        <f t="shared" ca="1" si="147"/>
        <v>193.89238071851307</v>
      </c>
      <c r="AA169" s="151">
        <f t="shared" ca="1" si="147"/>
        <v>199.15461709719014</v>
      </c>
      <c r="AB169" s="151">
        <f t="shared" ca="1" si="147"/>
        <v>191.67380227041539</v>
      </c>
      <c r="AC169" s="151">
        <f t="shared" ca="1" si="147"/>
        <v>185.03338761388881</v>
      </c>
      <c r="AD169" s="151">
        <f t="shared" ca="1" si="147"/>
        <v>161.55737850196991</v>
      </c>
      <c r="AE169" s="151" t="e">
        <f t="shared" ca="1" si="147"/>
        <v>#DIV/0!</v>
      </c>
      <c r="AF169" s="151">
        <f t="shared" ca="1" si="147"/>
        <v>176.27458832628139</v>
      </c>
      <c r="AG169" s="151"/>
    </row>
    <row r="170" spans="1:33">
      <c r="T170" s="29">
        <f t="shared" si="148"/>
        <v>0.2857142857142857</v>
      </c>
      <c r="U170" s="151">
        <f t="shared" ca="1" si="147"/>
        <v>105.54426504802103</v>
      </c>
      <c r="V170" s="151">
        <f t="shared" ca="1" si="147"/>
        <v>132.33885839039317</v>
      </c>
      <c r="W170" s="151">
        <f t="shared" ca="1" si="147"/>
        <v>149.54934362241099</v>
      </c>
      <c r="X170" s="151">
        <f t="shared" ca="1" si="147"/>
        <v>169.18292391037838</v>
      </c>
      <c r="Y170" s="151">
        <f t="shared" ca="1" si="147"/>
        <v>188.74938435480132</v>
      </c>
      <c r="Z170" s="151">
        <f t="shared" ca="1" si="147"/>
        <v>193.85080102725155</v>
      </c>
      <c r="AA170" s="151">
        <f t="shared" ca="1" si="147"/>
        <v>196.95704272840126</v>
      </c>
      <c r="AB170" s="151">
        <f t="shared" ca="1" si="147"/>
        <v>185.53362857406844</v>
      </c>
      <c r="AC170" s="151">
        <f t="shared" ca="1" si="147"/>
        <v>176.88120018037313</v>
      </c>
      <c r="AD170" s="151" t="e">
        <f t="shared" ca="1" si="147"/>
        <v>#DIV/0!</v>
      </c>
      <c r="AE170" s="151" t="e">
        <f t="shared" ca="1" si="147"/>
        <v>#DIV/0!</v>
      </c>
      <c r="AF170" s="151" t="e">
        <f t="shared" ca="1" si="147"/>
        <v>#DIV/0!</v>
      </c>
      <c r="AG170" s="151"/>
    </row>
    <row r="171" spans="1:33">
      <c r="T171" s="29">
        <f t="shared" si="148"/>
        <v>0.4</v>
      </c>
      <c r="U171" s="151">
        <f t="shared" ref="U171:AF179" ca="1" si="149">DG342*1000/U127</f>
        <v>100.78645686249753</v>
      </c>
      <c r="V171" s="151">
        <f t="shared" ca="1" si="149"/>
        <v>128.04431436129485</v>
      </c>
      <c r="W171" s="151">
        <f t="shared" ca="1" si="149"/>
        <v>145.33923961366915</v>
      </c>
      <c r="X171" s="151">
        <f t="shared" ca="1" si="149"/>
        <v>164.00430842901315</v>
      </c>
      <c r="Y171" s="151">
        <f t="shared" ca="1" si="149"/>
        <v>178.49687153463603</v>
      </c>
      <c r="Z171" s="151">
        <f t="shared" ca="1" si="149"/>
        <v>179.68287221886163</v>
      </c>
      <c r="AA171" s="151">
        <f t="shared" ca="1" si="149"/>
        <v>168.21910443170506</v>
      </c>
      <c r="AB171" s="151">
        <f t="shared" ca="1" si="149"/>
        <v>137.06083473870635</v>
      </c>
      <c r="AC171" s="151" t="e">
        <f t="shared" ca="1" si="149"/>
        <v>#DIV/0!</v>
      </c>
      <c r="AD171" s="151" t="e">
        <f t="shared" si="149"/>
        <v>#DIV/0!</v>
      </c>
      <c r="AE171" s="151" t="e">
        <f t="shared" si="149"/>
        <v>#DIV/0!</v>
      </c>
      <c r="AF171" s="151" t="e">
        <f t="shared" ca="1" si="149"/>
        <v>#DIV/0!</v>
      </c>
      <c r="AG171" s="151"/>
    </row>
    <row r="172" spans="1:33">
      <c r="T172" s="29">
        <f t="shared" si="148"/>
        <v>0.42857142857142855</v>
      </c>
      <c r="U172" s="151">
        <f t="shared" ca="1" si="149"/>
        <v>99.55767659057301</v>
      </c>
      <c r="V172" s="151">
        <f t="shared" ca="1" si="149"/>
        <v>126.59526718876496</v>
      </c>
      <c r="W172" s="151">
        <f t="shared" ca="1" si="149"/>
        <v>143.51858256852407</v>
      </c>
      <c r="X172" s="151">
        <f t="shared" ca="1" si="149"/>
        <v>161.14850879836257</v>
      </c>
      <c r="Y172" s="151">
        <f t="shared" ca="1" si="149"/>
        <v>172.68441410219936</v>
      </c>
      <c r="Z172" s="151">
        <f t="shared" ca="1" si="149"/>
        <v>172.00935176920885</v>
      </c>
      <c r="AA172" s="151">
        <f t="shared" ca="1" si="149"/>
        <v>154.72513183369745</v>
      </c>
      <c r="AB172" s="151" t="e">
        <f t="shared" ca="1" si="149"/>
        <v>#DIV/0!</v>
      </c>
      <c r="AC172" s="151" t="e">
        <f t="shared" si="149"/>
        <v>#DIV/0!</v>
      </c>
      <c r="AD172" s="151" t="e">
        <f t="shared" si="149"/>
        <v>#DIV/0!</v>
      </c>
      <c r="AE172" s="151" t="e">
        <f t="shared" si="149"/>
        <v>#DIV/0!</v>
      </c>
      <c r="AF172" s="151" t="e">
        <f t="shared" ca="1" si="149"/>
        <v>#DIV/0!</v>
      </c>
      <c r="AG172" s="151"/>
    </row>
    <row r="173" spans="1:33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T173" s="29">
        <f t="shared" si="148"/>
        <v>0.5</v>
      </c>
      <c r="U173" s="151">
        <f t="shared" ca="1" si="149"/>
        <v>96.438785754474779</v>
      </c>
      <c r="V173" s="151">
        <f t="shared" ca="1" si="149"/>
        <v>122.14743419693464</v>
      </c>
      <c r="W173" s="151">
        <f t="shared" ca="1" si="149"/>
        <v>137.0827144990177</v>
      </c>
      <c r="X173" s="151">
        <f t="shared" ca="1" si="149"/>
        <v>149.87762054846749</v>
      </c>
      <c r="Y173" s="151">
        <f t="shared" ca="1" si="149"/>
        <v>149.62071596554699</v>
      </c>
      <c r="Z173" s="151">
        <f t="shared" ca="1" si="149"/>
        <v>142.39024432830797</v>
      </c>
      <c r="AA173" s="151" t="e">
        <f t="shared" ca="1" si="149"/>
        <v>#DIV/0!</v>
      </c>
      <c r="AB173" s="151" t="e">
        <f t="shared" si="149"/>
        <v>#DIV/0!</v>
      </c>
      <c r="AC173" s="151" t="e">
        <f t="shared" si="149"/>
        <v>#DIV/0!</v>
      </c>
      <c r="AD173" s="151" t="e">
        <f t="shared" si="149"/>
        <v>#DIV/0!</v>
      </c>
      <c r="AE173" s="151" t="e">
        <f t="shared" si="149"/>
        <v>#DIV/0!</v>
      </c>
      <c r="AF173" s="151" t="e">
        <f t="shared" ca="1" si="149"/>
        <v>#DIV/0!</v>
      </c>
      <c r="AG173" s="151"/>
    </row>
    <row r="174" spans="1:33">
      <c r="T174" s="29">
        <f t="shared" si="148"/>
        <v>0.5714285714285714</v>
      </c>
      <c r="U174" s="151">
        <f t="shared" ca="1" si="149"/>
        <v>151.96136563019923</v>
      </c>
      <c r="V174" s="151">
        <f t="shared" ca="1" si="149"/>
        <v>115.38796994920489</v>
      </c>
      <c r="W174" s="151">
        <f t="shared" ca="1" si="149"/>
        <v>125.71764448680226</v>
      </c>
      <c r="X174" s="151">
        <f t="shared" ca="1" si="149"/>
        <v>128.65764793512719</v>
      </c>
      <c r="Y174" s="151">
        <f t="shared" ca="1" si="149"/>
        <v>109.45867538020168</v>
      </c>
      <c r="Z174" s="151" t="e">
        <f t="shared" ca="1" si="149"/>
        <v>#DIV/0!</v>
      </c>
      <c r="AA174" s="151" t="e">
        <f t="shared" si="149"/>
        <v>#DIV/0!</v>
      </c>
      <c r="AB174" s="151" t="e">
        <f t="shared" si="149"/>
        <v>#DIV/0!</v>
      </c>
      <c r="AC174" s="151" t="e">
        <f t="shared" si="149"/>
        <v>#DIV/0!</v>
      </c>
      <c r="AD174" s="151" t="e">
        <f t="shared" si="149"/>
        <v>#DIV/0!</v>
      </c>
      <c r="AE174" s="151" t="e">
        <f t="shared" si="149"/>
        <v>#DIV/0!</v>
      </c>
      <c r="AF174" s="151" t="e">
        <f t="shared" ca="1" si="149"/>
        <v>#DIV/0!</v>
      </c>
      <c r="AG174" s="151"/>
    </row>
    <row r="175" spans="1:33">
      <c r="T175" s="29">
        <f t="shared" si="148"/>
        <v>0.6</v>
      </c>
      <c r="U175" s="151">
        <f t="shared" ca="1" si="149"/>
        <v>91.238738544155012</v>
      </c>
      <c r="V175" s="151">
        <f t="shared" ca="1" si="149"/>
        <v>111.34241808328723</v>
      </c>
      <c r="W175" s="151">
        <f t="shared" ca="1" si="149"/>
        <v>118.57905002968607</v>
      </c>
      <c r="X175" s="151">
        <f t="shared" ca="1" si="149"/>
        <v>115.66361806553216</v>
      </c>
      <c r="Y175" s="151" t="e">
        <f t="shared" ca="1" si="149"/>
        <v>#DIV/0!</v>
      </c>
      <c r="Z175" s="151" t="e">
        <f t="shared" si="149"/>
        <v>#DIV/0!</v>
      </c>
      <c r="AA175" s="151" t="e">
        <f t="shared" si="149"/>
        <v>#DIV/0!</v>
      </c>
      <c r="AB175" s="151" t="e">
        <f t="shared" si="149"/>
        <v>#DIV/0!</v>
      </c>
      <c r="AC175" s="151" t="e">
        <f t="shared" si="149"/>
        <v>#DIV/0!</v>
      </c>
      <c r="AD175" s="151" t="e">
        <f t="shared" si="149"/>
        <v>#DIV/0!</v>
      </c>
      <c r="AE175" s="151" t="e">
        <f t="shared" si="149"/>
        <v>#DIV/0!</v>
      </c>
      <c r="AF175" s="151" t="e">
        <f t="shared" ca="1" si="149"/>
        <v>#DIV/0!</v>
      </c>
      <c r="AG175" s="151"/>
    </row>
    <row r="176" spans="1:33">
      <c r="T176" s="29">
        <f t="shared" si="148"/>
        <v>0.66666666666666663</v>
      </c>
      <c r="U176" s="151">
        <f t="shared" ca="1" si="149"/>
        <v>85.270776255954118</v>
      </c>
      <c r="V176" s="151">
        <f t="shared" ca="1" si="149"/>
        <v>95.479089230834759</v>
      </c>
      <c r="W176" s="151">
        <f t="shared" ca="1" si="149"/>
        <v>91.478900341379074</v>
      </c>
      <c r="X176" s="151" t="e">
        <f t="shared" ca="1" si="149"/>
        <v>#DIV/0!</v>
      </c>
      <c r="Y176" s="151" t="e">
        <f t="shared" si="149"/>
        <v>#DIV/0!</v>
      </c>
      <c r="Z176" s="151" t="e">
        <f t="shared" si="149"/>
        <v>#DIV/0!</v>
      </c>
      <c r="AA176" s="151" t="e">
        <f t="shared" si="149"/>
        <v>#DIV/0!</v>
      </c>
      <c r="AB176" s="151" t="e">
        <f t="shared" si="149"/>
        <v>#DIV/0!</v>
      </c>
      <c r="AC176" s="151" t="e">
        <f t="shared" si="149"/>
        <v>#DIV/0!</v>
      </c>
      <c r="AD176" s="151" t="e">
        <f t="shared" si="149"/>
        <v>#DIV/0!</v>
      </c>
      <c r="AE176" s="151" t="e">
        <f t="shared" si="149"/>
        <v>#DIV/0!</v>
      </c>
      <c r="AF176" s="151" t="e">
        <f t="shared" ca="1" si="149"/>
        <v>#DIV/0!</v>
      </c>
      <c r="AG176" s="151"/>
    </row>
    <row r="177" spans="2:34">
      <c r="T177" s="29">
        <f t="shared" si="148"/>
        <v>0.7142857142857143</v>
      </c>
      <c r="U177" s="151">
        <f t="shared" ca="1" si="149"/>
        <v>76.933056748469625</v>
      </c>
      <c r="V177" s="151">
        <f t="shared" ca="1" si="149"/>
        <v>74.269514436781279</v>
      </c>
      <c r="W177" s="151" t="e">
        <f t="shared" ca="1" si="149"/>
        <v>#DIV/0!</v>
      </c>
      <c r="X177" s="151" t="e">
        <f t="shared" si="149"/>
        <v>#DIV/0!</v>
      </c>
      <c r="Y177" s="151" t="e">
        <f t="shared" si="149"/>
        <v>#DIV/0!</v>
      </c>
      <c r="Z177" s="151" t="e">
        <f t="shared" si="149"/>
        <v>#DIV/0!</v>
      </c>
      <c r="AA177" s="151" t="e">
        <f t="shared" si="149"/>
        <v>#DIV/0!</v>
      </c>
      <c r="AB177" s="151" t="e">
        <f t="shared" si="149"/>
        <v>#DIV/0!</v>
      </c>
      <c r="AC177" s="151" t="e">
        <f t="shared" si="149"/>
        <v>#DIV/0!</v>
      </c>
      <c r="AD177" s="151" t="e">
        <f t="shared" si="149"/>
        <v>#DIV/0!</v>
      </c>
      <c r="AE177" s="151" t="e">
        <f t="shared" si="149"/>
        <v>#DIV/0!</v>
      </c>
      <c r="AF177" s="151" t="e">
        <f t="shared" ca="1" si="149"/>
        <v>#DIV/0!</v>
      </c>
      <c r="AG177" s="151"/>
    </row>
    <row r="178" spans="2:34">
      <c r="T178" s="29">
        <f t="shared" si="148"/>
        <v>0.75</v>
      </c>
      <c r="U178" s="151">
        <f t="shared" ca="1" si="149"/>
        <v>65.702839724326068</v>
      </c>
      <c r="V178" s="151" t="e">
        <f t="shared" ca="1" si="149"/>
        <v>#DIV/0!</v>
      </c>
      <c r="W178" s="151" t="e">
        <f t="shared" si="149"/>
        <v>#DIV/0!</v>
      </c>
      <c r="X178" s="151" t="e">
        <f t="shared" si="149"/>
        <v>#DIV/0!</v>
      </c>
      <c r="Y178" s="151" t="e">
        <f t="shared" si="149"/>
        <v>#DIV/0!</v>
      </c>
      <c r="Z178" s="151" t="e">
        <f t="shared" si="149"/>
        <v>#DIV/0!</v>
      </c>
      <c r="AA178" s="151" t="e">
        <f t="shared" si="149"/>
        <v>#DIV/0!</v>
      </c>
      <c r="AB178" s="151" t="e">
        <f t="shared" si="149"/>
        <v>#DIV/0!</v>
      </c>
      <c r="AC178" s="151" t="e">
        <f t="shared" si="149"/>
        <v>#DIV/0!</v>
      </c>
      <c r="AD178" s="151" t="e">
        <f t="shared" si="149"/>
        <v>#DIV/0!</v>
      </c>
      <c r="AE178" s="151" t="e">
        <f t="shared" si="149"/>
        <v>#DIV/0!</v>
      </c>
      <c r="AF178" s="151" t="e">
        <f t="shared" ca="1" si="149"/>
        <v>#DIV/0!</v>
      </c>
      <c r="AG178" s="151"/>
    </row>
    <row r="179" spans="2:34">
      <c r="M179" s="40"/>
      <c r="N179" s="135"/>
      <c r="O179" s="135"/>
      <c r="P179" s="135"/>
      <c r="T179" s="29">
        <f t="shared" si="148"/>
        <v>0.8</v>
      </c>
      <c r="U179" s="151">
        <f t="shared" ca="1" si="149"/>
        <v>38.151560524039013</v>
      </c>
      <c r="V179" s="151" t="e">
        <f t="shared" si="149"/>
        <v>#REF!</v>
      </c>
      <c r="W179" s="151" t="e">
        <f t="shared" si="149"/>
        <v>#REF!</v>
      </c>
      <c r="X179" s="151" t="e">
        <f t="shared" si="149"/>
        <v>#REF!</v>
      </c>
      <c r="Y179" s="151" t="e">
        <f t="shared" si="149"/>
        <v>#REF!</v>
      </c>
      <c r="Z179" s="151" t="e">
        <f t="shared" si="149"/>
        <v>#REF!</v>
      </c>
      <c r="AA179" s="151" t="e">
        <f t="shared" si="149"/>
        <v>#REF!</v>
      </c>
      <c r="AB179" s="151" t="e">
        <f t="shared" si="149"/>
        <v>#REF!</v>
      </c>
      <c r="AC179" s="151" t="e">
        <f t="shared" si="149"/>
        <v>#REF!</v>
      </c>
      <c r="AD179" s="151" t="e">
        <f t="shared" si="149"/>
        <v>#REF!</v>
      </c>
      <c r="AE179" s="151" t="e">
        <f t="shared" si="149"/>
        <v>#REF!</v>
      </c>
      <c r="AF179" s="151" t="e">
        <f t="shared" ca="1" si="149"/>
        <v>#DIV/0!</v>
      </c>
      <c r="AG179" s="151"/>
    </row>
    <row r="180" spans="2:34">
      <c r="T180" s="29"/>
      <c r="U180" s="151"/>
      <c r="V180" s="151"/>
      <c r="W180" s="151"/>
      <c r="X180" s="151"/>
      <c r="Y180" s="151"/>
      <c r="Z180" s="151"/>
      <c r="AA180" s="151"/>
      <c r="AB180" s="151"/>
      <c r="AC180" s="151"/>
      <c r="AD180" s="151"/>
      <c r="AE180" s="151"/>
      <c r="AF180" s="151"/>
      <c r="AG180" s="151"/>
    </row>
    <row r="181" spans="2:34">
      <c r="Q181" s="2"/>
      <c r="R181" s="2"/>
      <c r="S181" s="2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  <c r="AG181" s="145"/>
    </row>
    <row r="182" spans="2:34">
      <c r="N182" s="127"/>
      <c r="O182" s="208"/>
      <c r="P182" s="208"/>
      <c r="Q182" s="208"/>
      <c r="T182" s="27" t="s">
        <v>67</v>
      </c>
      <c r="U182" s="289">
        <f>U77</f>
        <v>0.2</v>
      </c>
      <c r="V182" s="289">
        <f t="shared" ref="V182:AG182" si="150">V77</f>
        <v>0.25</v>
      </c>
      <c r="W182" s="289">
        <f t="shared" si="150"/>
        <v>0.2857142857142857</v>
      </c>
      <c r="X182" s="289">
        <f t="shared" si="150"/>
        <v>0.33333333333333331</v>
      </c>
      <c r="Y182" s="289">
        <f t="shared" si="150"/>
        <v>0.4</v>
      </c>
      <c r="Z182" s="289">
        <f t="shared" si="150"/>
        <v>0.42857142857142855</v>
      </c>
      <c r="AA182" s="289">
        <f t="shared" si="150"/>
        <v>0.5</v>
      </c>
      <c r="AB182" s="289">
        <f t="shared" si="150"/>
        <v>0.5714285714285714</v>
      </c>
      <c r="AC182" s="289">
        <f t="shared" si="150"/>
        <v>0.6</v>
      </c>
      <c r="AD182" s="289">
        <f t="shared" si="150"/>
        <v>0.66666666666666663</v>
      </c>
      <c r="AE182" s="289">
        <f t="shared" si="150"/>
        <v>0.7142857142857143</v>
      </c>
      <c r="AF182" s="289">
        <f t="shared" si="150"/>
        <v>0.75</v>
      </c>
      <c r="AG182" s="289">
        <f t="shared" si="150"/>
        <v>0.8</v>
      </c>
      <c r="AH182" s="289"/>
    </row>
    <row r="183" spans="2:34">
      <c r="N183" s="195"/>
      <c r="O183" s="267"/>
      <c r="P183" s="267"/>
      <c r="Q183" s="267"/>
      <c r="T183" s="283">
        <f>T78</f>
        <v>0.2</v>
      </c>
      <c r="U183" s="41">
        <f t="shared" ref="U183:AG183" ca="1" si="151">U3*(1-U63^2/U3/U33)</f>
        <v>35.079770789657587</v>
      </c>
      <c r="V183" s="41">
        <f t="shared" ca="1" si="151"/>
        <v>36.595479840578371</v>
      </c>
      <c r="W183" s="41">
        <f t="shared" ca="1" si="151"/>
        <v>37.61349149914161</v>
      </c>
      <c r="X183" s="41">
        <f t="shared" ca="1" si="151"/>
        <v>38.871856173179232</v>
      </c>
      <c r="Y183" s="41">
        <f t="shared" ca="1" si="151"/>
        <v>40.400878801634143</v>
      </c>
      <c r="Z183" s="41">
        <f t="shared" ca="1" si="151"/>
        <v>40.954522151469995</v>
      </c>
      <c r="AA183" s="41">
        <f t="shared" ca="1" si="151"/>
        <v>41.993577795569799</v>
      </c>
      <c r="AB183" s="41">
        <f t="shared" ca="1" si="151"/>
        <v>42.369730182262138</v>
      </c>
      <c r="AC183" s="41">
        <f t="shared" ca="1" si="151"/>
        <v>42.266673575129523</v>
      </c>
      <c r="AD183" s="41">
        <f t="shared" ca="1" si="151"/>
        <v>41.229219900998402</v>
      </c>
      <c r="AE183" s="41">
        <f t="shared" ca="1" si="151"/>
        <v>39.529605482134116</v>
      </c>
      <c r="AF183" s="41">
        <f t="shared" ca="1" si="151"/>
        <v>37.483856156227674</v>
      </c>
      <c r="AG183" s="41">
        <f t="shared" ca="1" si="151"/>
        <v>32.958336723163832</v>
      </c>
    </row>
    <row r="184" spans="2:34">
      <c r="N184" s="195"/>
      <c r="O184" s="267"/>
      <c r="P184" s="267"/>
      <c r="T184" s="283">
        <f t="shared" ref="T184:T195" si="152">T79</f>
        <v>0.25</v>
      </c>
      <c r="U184" s="41">
        <f t="shared" ref="U184:AF184" ca="1" si="153">U4*(1-U64^2/U4/U34)</f>
        <v>42.091126123568927</v>
      </c>
      <c r="V184" s="41">
        <f t="shared" ca="1" si="153"/>
        <v>43.583794147325932</v>
      </c>
      <c r="W184" s="41">
        <f t="shared" ca="1" si="153"/>
        <v>44.57735906167234</v>
      </c>
      <c r="X184" s="41">
        <f t="shared" ca="1" si="153"/>
        <v>45.789191097660925</v>
      </c>
      <c r="Y184" s="41">
        <f t="shared" ca="1" si="153"/>
        <v>47.214915920837015</v>
      </c>
      <c r="Z184" s="41">
        <f t="shared" ca="1" si="153"/>
        <v>47.705110123830231</v>
      </c>
      <c r="AA184" s="41">
        <f t="shared" ca="1" si="153"/>
        <v>48.508087679516251</v>
      </c>
      <c r="AB184" s="41">
        <f t="shared" ca="1" si="153"/>
        <v>48.467113181417602</v>
      </c>
      <c r="AC184" s="41">
        <f t="shared" ca="1" si="153"/>
        <v>48.113620539928249</v>
      </c>
      <c r="AD184" s="41">
        <f t="shared" ca="1" si="153"/>
        <v>46.167247579529736</v>
      </c>
      <c r="AE184" s="41">
        <f t="shared" ca="1" si="153"/>
        <v>43.338149613717739</v>
      </c>
      <c r="AF184" s="152">
        <f t="shared" ca="1" si="153"/>
        <v>39.960903614457841</v>
      </c>
      <c r="AG184" s="152"/>
    </row>
    <row r="185" spans="2:34">
      <c r="C185" s="1" t="s">
        <v>79</v>
      </c>
      <c r="J185" s="1" t="s">
        <v>3</v>
      </c>
      <c r="L185" s="1" t="s">
        <v>80</v>
      </c>
      <c r="N185" s="195"/>
      <c r="O185" s="267"/>
      <c r="P185" s="267"/>
      <c r="Q185" s="267"/>
      <c r="T185" s="283">
        <f t="shared" si="152"/>
        <v>0.2857142857142857</v>
      </c>
      <c r="U185" s="41">
        <f t="shared" ref="U185:AE185" ca="1" si="154">U5*(1-U65^2/U5/U35)</f>
        <v>47.097001880455565</v>
      </c>
      <c r="V185" s="41">
        <f t="shared" ca="1" si="154"/>
        <v>48.570381575331162</v>
      </c>
      <c r="W185" s="41">
        <f t="shared" ca="1" si="154"/>
        <v>49.543227719103193</v>
      </c>
      <c r="X185" s="41">
        <f t="shared" ca="1" si="154"/>
        <v>50.71506397787789</v>
      </c>
      <c r="Y185" s="41">
        <f t="shared" ca="1" si="154"/>
        <v>52.04997103522259</v>
      </c>
      <c r="Z185" s="41">
        <f t="shared" ca="1" si="154"/>
        <v>52.483242415316624</v>
      </c>
      <c r="AA185" s="41">
        <f t="shared" ca="1" si="154"/>
        <v>53.068278283396388</v>
      </c>
      <c r="AB185" s="41">
        <f t="shared" ca="1" si="154"/>
        <v>52.623018928975895</v>
      </c>
      <c r="AC185" s="41">
        <f t="shared" ca="1" si="154"/>
        <v>52.016833889889327</v>
      </c>
      <c r="AD185" s="41">
        <f t="shared" ca="1" si="154"/>
        <v>49.099815266810239</v>
      </c>
      <c r="AE185" s="41">
        <f t="shared" ca="1" si="154"/>
        <v>44.961589882565484</v>
      </c>
      <c r="AF185" s="152"/>
      <c r="AG185" s="152"/>
    </row>
    <row r="186" spans="2:34">
      <c r="B186" s="16" t="s">
        <v>44</v>
      </c>
      <c r="C186" s="16" t="s">
        <v>45</v>
      </c>
      <c r="D186" s="16" t="s">
        <v>46</v>
      </c>
      <c r="E186" s="16" t="s">
        <v>61</v>
      </c>
      <c r="F186" s="16" t="s">
        <v>81</v>
      </c>
      <c r="G186" s="16" t="s">
        <v>82</v>
      </c>
      <c r="K186" s="16" t="s">
        <v>44</v>
      </c>
      <c r="L186" s="16" t="s">
        <v>45</v>
      </c>
      <c r="M186" s="16" t="s">
        <v>46</v>
      </c>
      <c r="N186" s="16" t="s">
        <v>61</v>
      </c>
      <c r="O186" s="16" t="s">
        <v>81</v>
      </c>
      <c r="P186" s="16" t="s">
        <v>82</v>
      </c>
      <c r="Q186" s="139">
        <f>I8</f>
        <v>0.3</v>
      </c>
      <c r="T186" s="283">
        <f t="shared" si="152"/>
        <v>0.33333333333333331</v>
      </c>
      <c r="U186" s="41">
        <f t="shared" ref="U186:AD186" ca="1" si="155">U6*(1-U66^2/U6/U36)</f>
        <v>53.767859402460459</v>
      </c>
      <c r="V186" s="41">
        <f t="shared" ca="1" si="155"/>
        <v>55.210775606867969</v>
      </c>
      <c r="W186" s="41">
        <f t="shared" ca="1" si="155"/>
        <v>56.150426370476531</v>
      </c>
      <c r="X186" s="41">
        <f t="shared" ca="1" si="155"/>
        <v>57.25710828796128</v>
      </c>
      <c r="Y186" s="41">
        <f t="shared" ca="1" si="155"/>
        <v>58.439995052566495</v>
      </c>
      <c r="Z186" s="41">
        <f t="shared" ca="1" si="155"/>
        <v>58.775609756097559</v>
      </c>
      <c r="AA186" s="41">
        <f t="shared" ca="1" si="155"/>
        <v>58.973048543689323</v>
      </c>
      <c r="AB186" s="41">
        <f t="shared" ca="1" si="155"/>
        <v>57.761846571622549</v>
      </c>
      <c r="AC186" s="41">
        <f t="shared" ca="1" si="155"/>
        <v>56.650388308977028</v>
      </c>
      <c r="AD186" s="41">
        <f t="shared" ca="1" si="155"/>
        <v>51.627389014296455</v>
      </c>
      <c r="AF186" s="152"/>
      <c r="AG186" s="152"/>
    </row>
    <row r="187" spans="2:34">
      <c r="B187" s="19">
        <v>2</v>
      </c>
      <c r="C187" s="19">
        <v>0</v>
      </c>
      <c r="D187" s="19">
        <v>0.2</v>
      </c>
      <c r="E187" s="22">
        <v>0.23100000000000001</v>
      </c>
      <c r="F187" s="19">
        <v>0</v>
      </c>
      <c r="G187" s="19">
        <v>52.5</v>
      </c>
      <c r="J187" s="1" t="s">
        <v>83</v>
      </c>
      <c r="K187" s="19">
        <v>2</v>
      </c>
      <c r="L187" s="19">
        <v>0</v>
      </c>
      <c r="M187" s="19">
        <v>0.2</v>
      </c>
      <c r="N187" s="22">
        <v>0.52</v>
      </c>
      <c r="O187" s="19">
        <v>0</v>
      </c>
      <c r="P187" s="19">
        <v>67.5</v>
      </c>
      <c r="Q187" s="139">
        <f>I9</f>
        <v>0</v>
      </c>
      <c r="T187" s="283">
        <f t="shared" si="152"/>
        <v>0.4</v>
      </c>
      <c r="U187" s="41">
        <f t="shared" ref="U187:AC187" ca="1" si="156">U7*(1-U67^2/U7/U37)</f>
        <v>63.097738779626837</v>
      </c>
      <c r="V187" s="41">
        <f t="shared" ca="1" si="156"/>
        <v>64.485379898253825</v>
      </c>
      <c r="W187" s="41">
        <f t="shared" ca="1" si="156"/>
        <v>65.363311827956991</v>
      </c>
      <c r="X187" s="41">
        <f t="shared" ca="1" si="156"/>
        <v>66.345316922191046</v>
      </c>
      <c r="Y187" s="41">
        <f t="shared" ca="1" si="156"/>
        <v>67.222912386706938</v>
      </c>
      <c r="Z187" s="41">
        <f t="shared" ca="1" si="156"/>
        <v>67.353484028342422</v>
      </c>
      <c r="AA187" s="41">
        <f t="shared" ca="1" si="156"/>
        <v>66.679448969331318</v>
      </c>
      <c r="AB187" s="41">
        <f t="shared" ca="1" si="156"/>
        <v>63.512725630410245</v>
      </c>
      <c r="AC187" s="41">
        <f t="shared" ca="1" si="156"/>
        <v>60.955236090225554</v>
      </c>
      <c r="AD187" s="41"/>
      <c r="AE187" s="41"/>
      <c r="AF187" s="152"/>
      <c r="AG187" s="152"/>
    </row>
    <row r="188" spans="2:34">
      <c r="B188" s="19">
        <v>1</v>
      </c>
      <c r="C188" s="19">
        <v>0.5</v>
      </c>
      <c r="D188" s="19">
        <v>1</v>
      </c>
      <c r="E188" s="22">
        <v>0.182</v>
      </c>
      <c r="F188" s="19">
        <v>15</v>
      </c>
      <c r="G188" s="19">
        <v>60</v>
      </c>
      <c r="K188" s="19">
        <v>1</v>
      </c>
      <c r="L188" s="19">
        <v>0.5</v>
      </c>
      <c r="M188" s="19">
        <v>1</v>
      </c>
      <c r="N188" s="22">
        <v>0.37</v>
      </c>
      <c r="O188" s="19">
        <v>0</v>
      </c>
      <c r="P188" s="19">
        <v>45</v>
      </c>
      <c r="T188" s="283">
        <f t="shared" si="152"/>
        <v>0.42857142857142855</v>
      </c>
      <c r="U188" s="41">
        <f t="shared" ref="U188:U195" ca="1" si="157">U8*(1-U68^2/U8/U38)</f>
        <v>67.091804249895617</v>
      </c>
      <c r="V188" s="41">
        <f t="shared" ref="V188:AB188" ca="1" si="158">V8*(1-V68^2/V8/V38)</f>
        <v>68.449464530616552</v>
      </c>
      <c r="W188" s="41">
        <f t="shared" ca="1" si="158"/>
        <v>69.293113054745703</v>
      </c>
      <c r="X188" s="41">
        <f t="shared" ca="1" si="158"/>
        <v>70.203858134254375</v>
      </c>
      <c r="Y188" s="41">
        <f t="shared" ca="1" si="158"/>
        <v>70.898243754576555</v>
      </c>
      <c r="Z188" s="41">
        <f t="shared" ca="1" si="158"/>
        <v>70.900062834965809</v>
      </c>
      <c r="AA188" s="41">
        <f t="shared" ca="1" si="158"/>
        <v>69.637508073513004</v>
      </c>
      <c r="AB188" s="41">
        <f t="shared" ca="1" si="158"/>
        <v>64.950980834272826</v>
      </c>
      <c r="AC188" s="41"/>
      <c r="AD188" s="41"/>
      <c r="AE188" s="41"/>
      <c r="AF188" s="152"/>
      <c r="AG188" s="152"/>
    </row>
    <row r="189" spans="2:34">
      <c r="B189" s="19">
        <v>1</v>
      </c>
      <c r="C189" s="19">
        <v>2</v>
      </c>
      <c r="D189" s="19">
        <v>0</v>
      </c>
      <c r="E189" s="22">
        <v>0.16200000000000001</v>
      </c>
      <c r="F189" s="156">
        <v>22.5</v>
      </c>
      <c r="G189" s="156">
        <v>67.5</v>
      </c>
      <c r="K189" s="19">
        <v>1</v>
      </c>
      <c r="L189" s="19">
        <v>2</v>
      </c>
      <c r="M189" s="19">
        <v>0</v>
      </c>
      <c r="N189" s="22">
        <v>0.36</v>
      </c>
      <c r="O189" s="156">
        <v>15</v>
      </c>
      <c r="P189" s="156">
        <v>60</v>
      </c>
      <c r="T189" s="283">
        <f t="shared" si="152"/>
        <v>0.5</v>
      </c>
      <c r="U189" s="41">
        <f t="shared" ca="1" si="157"/>
        <v>77.059726595400079</v>
      </c>
      <c r="V189" s="41">
        <f t="shared" ref="V189:AA189" ca="1" si="159">V9*(1-V69^2/V9/V39)</f>
        <v>78.316482320942882</v>
      </c>
      <c r="W189" s="41">
        <f t="shared" ca="1" si="159"/>
        <v>79.040521098838852</v>
      </c>
      <c r="X189" s="41">
        <f t="shared" ca="1" si="159"/>
        <v>79.691250314465421</v>
      </c>
      <c r="Y189" s="41">
        <f t="shared" ca="1" si="159"/>
        <v>79.660544940644428</v>
      </c>
      <c r="Z189" s="41">
        <f t="shared" ca="1" si="159"/>
        <v>79.110745594215999</v>
      </c>
      <c r="AA189" s="41">
        <f t="shared" ca="1" si="159"/>
        <v>74.933693693693698</v>
      </c>
      <c r="AB189" s="41"/>
      <c r="AC189" s="41"/>
      <c r="AD189" s="41"/>
      <c r="AE189" s="41"/>
      <c r="AF189" s="152"/>
      <c r="AG189" s="152"/>
    </row>
    <row r="190" spans="2:34">
      <c r="B190" s="19"/>
      <c r="C190" s="19"/>
      <c r="D190" s="19"/>
      <c r="E190" s="157"/>
      <c r="F190" s="18"/>
      <c r="G190" s="18"/>
      <c r="K190" s="19"/>
      <c r="L190" s="19"/>
      <c r="M190" s="19"/>
      <c r="N190" s="157"/>
      <c r="O190" s="18"/>
      <c r="P190" s="18"/>
      <c r="T190" s="283">
        <f t="shared" si="152"/>
        <v>0.5714285714285714</v>
      </c>
      <c r="U190" s="41">
        <f t="shared" ca="1" si="157"/>
        <v>86.987925973875079</v>
      </c>
      <c r="V190" s="41">
        <f ca="1">V10*(1-V70^2/V10/V40)</f>
        <v>88.078134208571896</v>
      </c>
      <c r="W190" s="41">
        <f ca="1">W10*(1-W70^2/W10/W40)</f>
        <v>88.590183150183151</v>
      </c>
      <c r="X190" s="41">
        <f ca="1">X10*(1-X70^2/X10/X40)</f>
        <v>88.735046413865334</v>
      </c>
      <c r="Y190" s="41">
        <f ca="1">Y10*(1-Y70^2/Y10/Y40)</f>
        <v>87.010577580656673</v>
      </c>
      <c r="Z190" s="41">
        <f ca="1">Z10*(1-Z70^2/Z10/Z40)</f>
        <v>84.903148425787094</v>
      </c>
      <c r="AA190" s="41"/>
      <c r="AB190" s="41"/>
      <c r="AC190" s="41"/>
      <c r="AD190" s="41"/>
      <c r="AE190" s="41"/>
      <c r="AF190" s="152"/>
      <c r="AG190" s="152"/>
    </row>
    <row r="191" spans="2:34">
      <c r="B191" s="19">
        <v>1</v>
      </c>
      <c r="C191" s="19">
        <v>2</v>
      </c>
      <c r="D191" s="19">
        <v>0</v>
      </c>
      <c r="E191" s="22">
        <v>0.30299999999999999</v>
      </c>
      <c r="F191" s="19">
        <v>37.5</v>
      </c>
      <c r="G191" s="19">
        <v>90</v>
      </c>
      <c r="J191" s="1" t="s">
        <v>84</v>
      </c>
      <c r="K191" s="19">
        <v>1</v>
      </c>
      <c r="L191" s="19">
        <v>2</v>
      </c>
      <c r="M191" s="19">
        <v>0</v>
      </c>
      <c r="N191" s="22">
        <v>0.62</v>
      </c>
      <c r="O191" s="19">
        <v>45</v>
      </c>
      <c r="P191" s="19">
        <v>67.5</v>
      </c>
      <c r="T191" s="283">
        <f t="shared" si="152"/>
        <v>0.6</v>
      </c>
      <c r="U191" s="41">
        <f t="shared" ca="1" si="157"/>
        <v>90.94049275362319</v>
      </c>
      <c r="V191" s="41">
        <f ca="1">V11*(1-V71^2/V11/V41)</f>
        <v>91.929626829917495</v>
      </c>
      <c r="W191" s="41">
        <f ca="1">W11*(1-W71^2/W11/W41)</f>
        <v>92.303902625630329</v>
      </c>
      <c r="X191" s="41">
        <f ca="1">X11*(1-X71^2/X11/X41)</f>
        <v>92.087564025409563</v>
      </c>
      <c r="Y191" s="41">
        <f ca="1">Y11*(1-Y71^2/Y11/Y41)</f>
        <v>88.885644943820239</v>
      </c>
      <c r="Z191" s="41"/>
      <c r="AA191" s="41"/>
      <c r="AB191" s="41"/>
      <c r="AC191" s="41"/>
      <c r="AD191" s="41"/>
      <c r="AE191" s="41"/>
      <c r="AF191" s="152"/>
      <c r="AG191" s="152"/>
    </row>
    <row r="192" spans="2:34">
      <c r="B192" s="19">
        <v>1</v>
      </c>
      <c r="C192" s="19">
        <v>0.5</v>
      </c>
      <c r="D192" s="19">
        <v>1</v>
      </c>
      <c r="E192" s="22">
        <v>0.184</v>
      </c>
      <c r="F192" s="19">
        <v>30</v>
      </c>
      <c r="G192" s="19">
        <v>67.5</v>
      </c>
      <c r="K192" s="19">
        <v>1</v>
      </c>
      <c r="L192" s="19">
        <v>0.5</v>
      </c>
      <c r="M192" s="19">
        <v>1</v>
      </c>
      <c r="N192" s="22">
        <v>0.41</v>
      </c>
      <c r="O192" s="19">
        <v>30</v>
      </c>
      <c r="P192" s="19">
        <v>60</v>
      </c>
      <c r="T192" s="283">
        <f t="shared" si="152"/>
        <v>0.66666666666666663</v>
      </c>
      <c r="U192" s="41">
        <f t="shared" ca="1" si="157"/>
        <v>100.08400493218249</v>
      </c>
      <c r="V192" s="41">
        <f ca="1">V12*(1-V72^2/V12/V42)</f>
        <v>100.66437137330755</v>
      </c>
      <c r="W192" s="41">
        <f ca="1">W12*(1-W72^2/W12/W42)</f>
        <v>100.4064864864865</v>
      </c>
      <c r="X192" s="41">
        <f ca="1">X12*(1-X72^2/X12/X42)</f>
        <v>98.160597907324373</v>
      </c>
      <c r="Y192" s="41"/>
      <c r="Z192" s="41"/>
      <c r="AA192" s="41"/>
      <c r="AB192" s="41"/>
      <c r="AC192" s="41"/>
      <c r="AD192" s="41"/>
      <c r="AE192" s="41"/>
      <c r="AF192" s="152"/>
      <c r="AG192" s="152"/>
    </row>
    <row r="193" spans="2:33">
      <c r="B193" s="19">
        <v>2</v>
      </c>
      <c r="C193" s="19">
        <v>0</v>
      </c>
      <c r="D193" s="19">
        <v>0.2</v>
      </c>
      <c r="E193" s="22">
        <v>0.16200000000000001</v>
      </c>
      <c r="F193" s="156">
        <v>22.5</v>
      </c>
      <c r="G193" s="156">
        <v>67.5</v>
      </c>
      <c r="H193" s="16" t="s">
        <v>85</v>
      </c>
      <c r="K193" s="19">
        <v>2</v>
      </c>
      <c r="L193" s="19">
        <v>0</v>
      </c>
      <c r="M193" s="19">
        <v>0.2</v>
      </c>
      <c r="N193" s="22">
        <v>0.36</v>
      </c>
      <c r="O193" s="156">
        <v>15</v>
      </c>
      <c r="P193" s="156">
        <v>60</v>
      </c>
      <c r="T193" s="283">
        <f t="shared" si="152"/>
        <v>0.7142857142857143</v>
      </c>
      <c r="U193" s="41">
        <f t="shared" ca="1" si="157"/>
        <v>106.47646289512954</v>
      </c>
      <c r="V193" s="41">
        <f ca="1">V13*(1-V73^2/V13/V43)</f>
        <v>106.37696304512814</v>
      </c>
      <c r="W193" s="41">
        <f ca="1">W13*(1-W73^2/W13/W43)</f>
        <v>104.76313199105145</v>
      </c>
      <c r="X193" s="41"/>
      <c r="Y193" s="41"/>
      <c r="Z193" s="41"/>
      <c r="AA193" s="41"/>
      <c r="AB193" s="41"/>
      <c r="AC193" s="41"/>
      <c r="AD193" s="41"/>
      <c r="AE193" s="41"/>
      <c r="AF193" s="152"/>
      <c r="AG193" s="152"/>
    </row>
    <row r="194" spans="2:33">
      <c r="B194" s="19"/>
      <c r="C194" s="19"/>
      <c r="D194" s="19"/>
      <c r="E194" s="22"/>
      <c r="F194" s="19"/>
      <c r="G194" s="19"/>
      <c r="H194" s="16"/>
      <c r="K194" s="19"/>
      <c r="L194" s="19"/>
      <c r="M194" s="19"/>
      <c r="N194" s="22"/>
      <c r="O194" s="19"/>
      <c r="P194" s="19"/>
      <c r="T194" s="283">
        <f t="shared" si="152"/>
        <v>0.75</v>
      </c>
      <c r="U194" s="41">
        <f t="shared" ca="1" si="157"/>
        <v>111.08262619449128</v>
      </c>
      <c r="V194" s="41">
        <f ca="1">V14*(1-V74^2/V14/V44)</f>
        <v>109.69553571428573</v>
      </c>
      <c r="W194" s="41"/>
      <c r="X194" s="41"/>
      <c r="Y194" s="41"/>
      <c r="Z194" s="41"/>
      <c r="AA194" s="41"/>
      <c r="AB194" s="41"/>
      <c r="AC194" s="41"/>
      <c r="AD194" s="41"/>
      <c r="AE194" s="41"/>
      <c r="AF194" s="152"/>
      <c r="AG194" s="152"/>
    </row>
    <row r="195" spans="2:33">
      <c r="B195" s="19">
        <v>1</v>
      </c>
      <c r="C195" s="19">
        <v>0.5</v>
      </c>
      <c r="D195" s="19">
        <v>1</v>
      </c>
      <c r="E195" s="22">
        <v>0.248</v>
      </c>
      <c r="F195" s="19">
        <v>37.5</v>
      </c>
      <c r="G195" s="19">
        <v>37.5</v>
      </c>
      <c r="H195" s="16"/>
      <c r="J195" s="1" t="s">
        <v>86</v>
      </c>
      <c r="K195" s="19">
        <v>1</v>
      </c>
      <c r="L195" s="19">
        <v>0.5</v>
      </c>
      <c r="M195" s="19">
        <v>1</v>
      </c>
      <c r="N195" s="22">
        <v>0.57999999999999996</v>
      </c>
      <c r="O195" s="19">
        <v>30</v>
      </c>
      <c r="P195" s="19">
        <v>37.5</v>
      </c>
      <c r="T195" s="283">
        <f t="shared" si="152"/>
        <v>0.8</v>
      </c>
      <c r="U195" s="41">
        <f t="shared" ca="1" si="157"/>
        <v>116.55452444444445</v>
      </c>
      <c r="V195" s="152"/>
      <c r="W195" s="152"/>
      <c r="X195" s="152"/>
      <c r="Y195" s="152"/>
      <c r="Z195" s="152"/>
      <c r="AA195" s="152"/>
      <c r="AB195" s="152"/>
      <c r="AC195" s="152"/>
      <c r="AD195" s="152"/>
      <c r="AE195" s="152"/>
      <c r="AF195" s="152"/>
      <c r="AG195" s="152"/>
    </row>
    <row r="196" spans="2:33">
      <c r="B196" s="19">
        <v>1</v>
      </c>
      <c r="C196" s="19">
        <v>2</v>
      </c>
      <c r="D196" s="19">
        <v>0</v>
      </c>
      <c r="E196" s="22">
        <v>0.184</v>
      </c>
      <c r="F196" s="19">
        <v>30</v>
      </c>
      <c r="G196" s="19">
        <v>67.5</v>
      </c>
      <c r="H196" s="16"/>
      <c r="K196" s="19">
        <v>1</v>
      </c>
      <c r="L196" s="19">
        <v>2</v>
      </c>
      <c r="M196" s="19">
        <v>0</v>
      </c>
      <c r="N196" s="22">
        <v>0.41</v>
      </c>
      <c r="O196" s="19">
        <v>30</v>
      </c>
      <c r="P196" s="19">
        <v>60</v>
      </c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  <c r="AE196" s="145"/>
      <c r="AF196" s="145"/>
      <c r="AG196" s="145"/>
    </row>
    <row r="197" spans="2:33">
      <c r="B197" s="19">
        <v>2</v>
      </c>
      <c r="C197" s="19">
        <v>0</v>
      </c>
      <c r="D197" s="19">
        <v>0.2</v>
      </c>
      <c r="E197" s="22">
        <v>0.16200000000000001</v>
      </c>
      <c r="F197" s="156">
        <v>22.5</v>
      </c>
      <c r="G197" s="156">
        <v>67.5</v>
      </c>
      <c r="H197" s="16" t="s">
        <v>85</v>
      </c>
      <c r="K197" s="19">
        <v>2</v>
      </c>
      <c r="L197" s="19">
        <v>0</v>
      </c>
      <c r="M197" s="19">
        <v>0.2</v>
      </c>
      <c r="N197" s="22">
        <v>0.36</v>
      </c>
      <c r="O197" s="156">
        <v>15</v>
      </c>
      <c r="P197" s="156">
        <v>60</v>
      </c>
      <c r="T197" s="27" t="s">
        <v>68</v>
      </c>
      <c r="U197" s="289">
        <f>U182</f>
        <v>0.2</v>
      </c>
      <c r="V197" s="289">
        <f t="shared" ref="V197:AG197" si="160">V182</f>
        <v>0.25</v>
      </c>
      <c r="W197" s="289">
        <f t="shared" si="160"/>
        <v>0.2857142857142857</v>
      </c>
      <c r="X197" s="289">
        <f t="shared" si="160"/>
        <v>0.33333333333333331</v>
      </c>
      <c r="Y197" s="289">
        <f t="shared" si="160"/>
        <v>0.4</v>
      </c>
      <c r="Z197" s="289">
        <f t="shared" si="160"/>
        <v>0.42857142857142855</v>
      </c>
      <c r="AA197" s="289">
        <f t="shared" si="160"/>
        <v>0.5</v>
      </c>
      <c r="AB197" s="289">
        <f t="shared" si="160"/>
        <v>0.5714285714285714</v>
      </c>
      <c r="AC197" s="289">
        <f t="shared" si="160"/>
        <v>0.6</v>
      </c>
      <c r="AD197" s="289">
        <f t="shared" si="160"/>
        <v>0.66666666666666663</v>
      </c>
      <c r="AE197" s="289">
        <f t="shared" si="160"/>
        <v>0.7142857142857143</v>
      </c>
      <c r="AF197" s="289">
        <f t="shared" si="160"/>
        <v>0.75</v>
      </c>
      <c r="AG197" s="289">
        <f t="shared" si="160"/>
        <v>0.8</v>
      </c>
    </row>
    <row r="198" spans="2:33">
      <c r="T198" s="283">
        <f>T183</f>
        <v>0.2</v>
      </c>
      <c r="U198" s="41">
        <f t="shared" ref="U198:AG198" ca="1" si="161">U183*U33/U3</f>
        <v>90.940492753623218</v>
      </c>
      <c r="V198" s="41">
        <f t="shared" ca="1" si="161"/>
        <v>85.165796376186378</v>
      </c>
      <c r="W198" s="41">
        <f t="shared" ca="1" si="161"/>
        <v>80.971246542680007</v>
      </c>
      <c r="X198" s="41">
        <f t="shared" ca="1" si="161"/>
        <v>75.298680881307746</v>
      </c>
      <c r="Y198" s="41">
        <f t="shared" ca="1" si="161"/>
        <v>67.222912386706938</v>
      </c>
      <c r="Z198" s="41">
        <f t="shared" ca="1" si="161"/>
        <v>63.719504215851607</v>
      </c>
      <c r="AA198" s="41">
        <f t="shared" ca="1" si="161"/>
        <v>54.86399442119945</v>
      </c>
      <c r="AB198" s="41">
        <f t="shared" ca="1" si="161"/>
        <v>45.887202115602562</v>
      </c>
      <c r="AC198" s="41">
        <f t="shared" ca="1" si="161"/>
        <v>42.266673575129531</v>
      </c>
      <c r="AD198" s="41">
        <f t="shared" ca="1" si="161"/>
        <v>33.760035174498491</v>
      </c>
      <c r="AE198" s="41">
        <f t="shared" ca="1" si="161"/>
        <v>27.638255989048595</v>
      </c>
      <c r="AF198" s="41">
        <f t="shared" ca="1" si="161"/>
        <v>23.024387361029842</v>
      </c>
      <c r="AG198" s="41">
        <f t="shared" ca="1" si="161"/>
        <v>16.535219954648518</v>
      </c>
    </row>
    <row r="199" spans="2:33">
      <c r="B199" s="16" t="s">
        <v>44</v>
      </c>
      <c r="C199" s="16" t="s">
        <v>45</v>
      </c>
      <c r="D199" s="16" t="s">
        <v>46</v>
      </c>
      <c r="E199" s="16" t="s">
        <v>61</v>
      </c>
      <c r="F199" s="16" t="s">
        <v>81</v>
      </c>
      <c r="G199" s="16" t="s">
        <v>82</v>
      </c>
      <c r="T199" s="283">
        <f>T184</f>
        <v>0.25</v>
      </c>
      <c r="U199" s="41">
        <f t="shared" ref="U199:AG199" ca="1" si="162">U184*U34/U4</f>
        <v>84.015318602455167</v>
      </c>
      <c r="V199" s="41">
        <f t="shared" ca="1" si="162"/>
        <v>78.316482320942882</v>
      </c>
      <c r="W199" s="41">
        <f t="shared" ca="1" si="162"/>
        <v>74.183327036897126</v>
      </c>
      <c r="X199" s="41">
        <f t="shared" ca="1" si="162"/>
        <v>68.599448380088802</v>
      </c>
      <c r="Y199" s="41">
        <f t="shared" ca="1" si="162"/>
        <v>60.656830445344134</v>
      </c>
      <c r="Z199" s="41">
        <f t="shared" ca="1" si="162"/>
        <v>57.212601745833794</v>
      </c>
      <c r="AA199" s="41">
        <f t="shared" ca="1" si="162"/>
        <v>48.508087679516251</v>
      </c>
      <c r="AB199" s="41">
        <f t="shared" ca="1" si="162"/>
        <v>39.68397897124008</v>
      </c>
      <c r="AC199" s="41">
        <f t="shared" ca="1" si="162"/>
        <v>36.124429199149539</v>
      </c>
      <c r="AD199" s="41">
        <f t="shared" ca="1" si="162"/>
        <v>27.758986920692529</v>
      </c>
      <c r="AE199" s="41">
        <f t="shared" ca="1" si="162"/>
        <v>21.736656270673848</v>
      </c>
      <c r="AF199" s="41">
        <f t="shared" ca="1" si="162"/>
        <v>17.196396629941678</v>
      </c>
      <c r="AG199" s="41" t="e">
        <f t="shared" si="162"/>
        <v>#DIV/0!</v>
      </c>
    </row>
    <row r="200" spans="2:33">
      <c r="B200" s="19">
        <v>2</v>
      </c>
      <c r="C200" s="19">
        <v>0</v>
      </c>
      <c r="D200" s="19">
        <v>0.2</v>
      </c>
      <c r="E200" s="1">
        <v>0.51100000000000001</v>
      </c>
      <c r="F200" s="19">
        <v>7.5</v>
      </c>
      <c r="G200" s="19">
        <v>7.5</v>
      </c>
      <c r="T200" s="283">
        <f>T185</f>
        <v>0.2857142857142857</v>
      </c>
      <c r="U200" s="41">
        <f t="shared" ref="U200:AG200" ca="1" si="163">U185*U35/U5</f>
        <v>79.049352794431812</v>
      </c>
      <c r="V200" s="41">
        <f t="shared" ca="1" si="163"/>
        <v>73.392105647840538</v>
      </c>
      <c r="W200" s="41">
        <f t="shared" ca="1" si="163"/>
        <v>69.293113054745703</v>
      </c>
      <c r="X200" s="41">
        <f t="shared" ca="1" si="163"/>
        <v>63.759260389452066</v>
      </c>
      <c r="Y200" s="41">
        <f t="shared" ca="1" si="163"/>
        <v>55.893055834883306</v>
      </c>
      <c r="Z200" s="41">
        <f t="shared" ca="1" si="163"/>
        <v>52.483242415316639</v>
      </c>
      <c r="AA200" s="41">
        <f t="shared" ca="1" si="163"/>
        <v>43.867683291067912</v>
      </c>
      <c r="AB200" s="41">
        <f t="shared" ca="1" si="163"/>
        <v>35.13506670267352</v>
      </c>
      <c r="AC200" s="41">
        <f t="shared" ca="1" si="163"/>
        <v>31.612461860489827</v>
      </c>
      <c r="AD200" s="41">
        <f t="shared" ca="1" si="163"/>
        <v>23.333404747690125</v>
      </c>
      <c r="AE200" s="41">
        <f t="shared" ca="1" si="163"/>
        <v>17.372593368237347</v>
      </c>
      <c r="AF200" s="41" t="e">
        <f t="shared" si="163"/>
        <v>#DIV/0!</v>
      </c>
      <c r="AG200" s="41" t="e">
        <f t="shared" si="163"/>
        <v>#DIV/0!</v>
      </c>
    </row>
    <row r="201" spans="2:33">
      <c r="B201" s="19">
        <v>1</v>
      </c>
      <c r="C201" s="19">
        <v>0.5</v>
      </c>
      <c r="D201" s="19">
        <v>1</v>
      </c>
      <c r="E201" s="1">
        <v>0.36299999999999999</v>
      </c>
      <c r="F201" s="19">
        <v>15</v>
      </c>
      <c r="G201" s="19">
        <v>52.5</v>
      </c>
      <c r="T201" s="283">
        <f>T186</f>
        <v>0.33333333333333331</v>
      </c>
      <c r="U201" s="41">
        <f t="shared" ref="U201:AG201" ca="1" si="164">U186*U36/U6</f>
        <v>72.411626035502962</v>
      </c>
      <c r="V201" s="41">
        <f t="shared" ca="1" si="164"/>
        <v>66.798710601719193</v>
      </c>
      <c r="W201" s="41">
        <f t="shared" ca="1" si="164"/>
        <v>62.736525220176148</v>
      </c>
      <c r="X201" s="41">
        <f t="shared" ca="1" si="164"/>
        <v>57.257108287961287</v>
      </c>
      <c r="Y201" s="41">
        <f t="shared" ca="1" si="164"/>
        <v>49.475116230366488</v>
      </c>
      <c r="Z201" s="41">
        <f t="shared" ca="1" si="164"/>
        <v>46.103605592347307</v>
      </c>
      <c r="AA201" s="41">
        <f t="shared" ca="1" si="164"/>
        <v>37.588019801980209</v>
      </c>
      <c r="AB201" s="41">
        <f t="shared" ca="1" si="164"/>
        <v>28.959564329475842</v>
      </c>
      <c r="AC201" s="41">
        <f t="shared" ca="1" si="164"/>
        <v>25.479376525821596</v>
      </c>
      <c r="AD201" s="41">
        <f t="shared" ca="1" si="164"/>
        <v>17.300252143217349</v>
      </c>
      <c r="AE201" s="41" t="e">
        <f t="shared" si="164"/>
        <v>#DIV/0!</v>
      </c>
      <c r="AF201" s="41" t="e">
        <f t="shared" si="164"/>
        <v>#DIV/0!</v>
      </c>
      <c r="AG201" s="41" t="e">
        <f t="shared" si="164"/>
        <v>#DIV/0!</v>
      </c>
    </row>
    <row r="202" spans="2:33">
      <c r="B202" s="19">
        <v>1</v>
      </c>
      <c r="C202" s="19">
        <v>2</v>
      </c>
      <c r="D202" s="19">
        <v>0</v>
      </c>
      <c r="E202" s="1">
        <v>0.30299999999999999</v>
      </c>
      <c r="F202" s="156">
        <v>22.5</v>
      </c>
      <c r="G202" s="156">
        <v>67.5</v>
      </c>
      <c r="T202" s="283">
        <f t="shared" ref="T202:T210" si="165">T187</f>
        <v>0.4</v>
      </c>
      <c r="U202" s="41">
        <f t="shared" ref="U202:AG202" ca="1" si="166">U187*U37/U7</f>
        <v>63.097738779626837</v>
      </c>
      <c r="V202" s="41">
        <f t="shared" ca="1" si="166"/>
        <v>57.53215996074583</v>
      </c>
      <c r="W202" s="41">
        <f t="shared" ca="1" si="166"/>
        <v>53.509721752286637</v>
      </c>
      <c r="X202" s="41">
        <f t="shared" ca="1" si="166"/>
        <v>48.089710857202491</v>
      </c>
      <c r="Y202" s="41">
        <f t="shared" ca="1" si="166"/>
        <v>40.400878801634121</v>
      </c>
      <c r="Z202" s="41">
        <f t="shared" ca="1" si="166"/>
        <v>37.072191292116855</v>
      </c>
      <c r="AA202" s="41">
        <f t="shared" ca="1" si="166"/>
        <v>28.669568525724163</v>
      </c>
      <c r="AB202" s="41">
        <f t="shared" ca="1" si="166"/>
        <v>20.160481691655221</v>
      </c>
      <c r="AC202" s="41">
        <f t="shared" ca="1" si="166"/>
        <v>16.729356995460169</v>
      </c>
      <c r="AD202" s="41" t="e">
        <f t="shared" si="166"/>
        <v>#DIV/0!</v>
      </c>
      <c r="AE202" s="41" t="e">
        <f t="shared" si="166"/>
        <v>#DIV/0!</v>
      </c>
      <c r="AF202" s="41" t="e">
        <f t="shared" si="166"/>
        <v>#DIV/0!</v>
      </c>
      <c r="AG202" s="41" t="e">
        <f t="shared" si="166"/>
        <v>#DIV/0!</v>
      </c>
    </row>
    <row r="203" spans="2:33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T203" s="283">
        <f t="shared" si="165"/>
        <v>0.42857142857142855</v>
      </c>
      <c r="U203" s="41">
        <f t="shared" ref="U203:AG203" ca="1" si="167">U188*U38/U8</f>
        <v>59.100788540456833</v>
      </c>
      <c r="V203" s="41">
        <f t="shared" ca="1" si="167"/>
        <v>53.551706362307222</v>
      </c>
      <c r="W203" s="41">
        <f t="shared" ca="1" si="167"/>
        <v>49.5432277191032</v>
      </c>
      <c r="X203" s="41">
        <f t="shared" ca="1" si="167"/>
        <v>44.144233429858453</v>
      </c>
      <c r="Y203" s="41">
        <f t="shared" ca="1" si="167"/>
        <v>36.488672813321642</v>
      </c>
      <c r="Z203" s="41">
        <f t="shared" ca="1" si="167"/>
        <v>33.17539259771705</v>
      </c>
      <c r="AA203" s="41">
        <f t="shared" ca="1" si="167"/>
        <v>24.81371662900662</v>
      </c>
      <c r="AB203" s="41">
        <f t="shared" ca="1" si="167"/>
        <v>16.348331441543706</v>
      </c>
      <c r="AC203" s="41" t="e">
        <f t="shared" si="167"/>
        <v>#DIV/0!</v>
      </c>
      <c r="AD203" s="41" t="e">
        <f t="shared" si="167"/>
        <v>#DIV/0!</v>
      </c>
      <c r="AE203" s="41" t="e">
        <f t="shared" si="167"/>
        <v>#DIV/0!</v>
      </c>
      <c r="AF203" s="41" t="e">
        <f t="shared" si="167"/>
        <v>#DIV/0!</v>
      </c>
      <c r="AG203" s="41" t="e">
        <f t="shared" si="167"/>
        <v>#DIV/0!</v>
      </c>
    </row>
    <row r="204" spans="2:33">
      <c r="B204" s="19">
        <v>1</v>
      </c>
      <c r="C204" s="19">
        <v>2</v>
      </c>
      <c r="D204" s="19">
        <v>0</v>
      </c>
      <c r="E204" s="1">
        <v>0.58399999999999996</v>
      </c>
      <c r="F204" s="19">
        <v>37.5</v>
      </c>
      <c r="G204" s="19">
        <v>90</v>
      </c>
      <c r="T204" s="283">
        <f t="shared" si="165"/>
        <v>0.5</v>
      </c>
      <c r="U204" s="41">
        <f t="shared" ref="U204:AG204" ca="1" si="168">U189*U39/U9</f>
        <v>49.098736016511879</v>
      </c>
      <c r="V204" s="41">
        <f t="shared" ca="1" si="168"/>
        <v>43.583794147325932</v>
      </c>
      <c r="W204" s="41">
        <f t="shared" ca="1" si="168"/>
        <v>39.604382006527601</v>
      </c>
      <c r="X204" s="41">
        <f t="shared" ca="1" si="168"/>
        <v>34.249402097524069</v>
      </c>
      <c r="Y204" s="41">
        <f t="shared" ca="1" si="168"/>
        <v>26.664049952696306</v>
      </c>
      <c r="Z204" s="41">
        <f t="shared" ca="1" si="168"/>
        <v>23.383475357285956</v>
      </c>
      <c r="AA204" s="41">
        <f t="shared" ca="1" si="168"/>
        <v>15.109246139872846</v>
      </c>
      <c r="AB204" s="41" t="e">
        <f t="shared" si="168"/>
        <v>#DIV/0!</v>
      </c>
      <c r="AC204" s="41" t="e">
        <f t="shared" si="168"/>
        <v>#DIV/0!</v>
      </c>
      <c r="AD204" s="41" t="e">
        <f t="shared" si="168"/>
        <v>#DIV/0!</v>
      </c>
      <c r="AE204" s="41" t="e">
        <f t="shared" si="168"/>
        <v>#DIV/0!</v>
      </c>
      <c r="AF204" s="41" t="e">
        <f t="shared" si="168"/>
        <v>#DIV/0!</v>
      </c>
      <c r="AG204" s="41" t="e">
        <f t="shared" si="168"/>
        <v>#DIV/0!</v>
      </c>
    </row>
    <row r="205" spans="2:33">
      <c r="B205" s="19">
        <v>1</v>
      </c>
      <c r="C205" s="19">
        <v>0.5</v>
      </c>
      <c r="D205" s="19">
        <v>1</v>
      </c>
      <c r="E205" s="1">
        <v>0.34399999999999997</v>
      </c>
      <c r="F205" s="19">
        <v>30</v>
      </c>
      <c r="G205" s="19">
        <v>67.5</v>
      </c>
      <c r="T205" s="283">
        <f t="shared" si="165"/>
        <v>0.5714285714285714</v>
      </c>
      <c r="U205" s="41">
        <f t="shared" ref="U205:AG205" ca="1" si="169">U190*U40/U10</f>
        <v>39.086665562889223</v>
      </c>
      <c r="V205" s="41">
        <f t="shared" ca="1" si="169"/>
        <v>33.598382438953067</v>
      </c>
      <c r="W205" s="41">
        <f t="shared" ca="1" si="169"/>
        <v>29.641832666450387</v>
      </c>
      <c r="X205" s="41">
        <f t="shared" ca="1" si="169"/>
        <v>24.321712696970781</v>
      </c>
      <c r="Y205" s="41">
        <f t="shared" ca="1" si="169"/>
        <v>16.792473875677352</v>
      </c>
      <c r="Z205" s="41">
        <f t="shared" ca="1" si="169"/>
        <v>13.538226153478362</v>
      </c>
      <c r="AA205" s="41" t="e">
        <f t="shared" si="169"/>
        <v>#DIV/0!</v>
      </c>
      <c r="AB205" s="41" t="e">
        <f t="shared" si="169"/>
        <v>#DIV/0!</v>
      </c>
      <c r="AC205" s="41" t="e">
        <f t="shared" si="169"/>
        <v>#DIV/0!</v>
      </c>
      <c r="AD205" s="41" t="e">
        <f t="shared" si="169"/>
        <v>#DIV/0!</v>
      </c>
      <c r="AE205" s="41" t="e">
        <f t="shared" si="169"/>
        <v>#DIV/0!</v>
      </c>
      <c r="AF205" s="41" t="e">
        <f t="shared" si="169"/>
        <v>#DIV/0!</v>
      </c>
      <c r="AG205" s="41" t="e">
        <f t="shared" si="169"/>
        <v>#DIV/0!</v>
      </c>
    </row>
    <row r="206" spans="2:33">
      <c r="B206" s="19">
        <v>2</v>
      </c>
      <c r="C206" s="19">
        <v>0</v>
      </c>
      <c r="D206" s="19">
        <v>0.2</v>
      </c>
      <c r="E206" s="22">
        <v>0.30299999999999999</v>
      </c>
      <c r="F206" s="156">
        <v>22.5</v>
      </c>
      <c r="G206" s="156">
        <v>67.5</v>
      </c>
      <c r="H206" s="16" t="s">
        <v>85</v>
      </c>
      <c r="T206" s="283">
        <f t="shared" si="165"/>
        <v>0.6</v>
      </c>
      <c r="U206" s="41">
        <f t="shared" ref="U206:AG206" ca="1" si="170">U191*U41/U11</f>
        <v>35.079770789657587</v>
      </c>
      <c r="V206" s="41">
        <f t="shared" ca="1" si="170"/>
        <v>29.600583476174162</v>
      </c>
      <c r="W206" s="41">
        <f t="shared" ca="1" si="170"/>
        <v>25.651867401179089</v>
      </c>
      <c r="X206" s="41">
        <f t="shared" ca="1" si="170"/>
        <v>20.343740601226099</v>
      </c>
      <c r="Y206" s="41">
        <f t="shared" ca="1" si="170"/>
        <v>12.833910447761196</v>
      </c>
      <c r="Z206" s="41" t="e">
        <f t="shared" si="170"/>
        <v>#DIV/0!</v>
      </c>
      <c r="AA206" s="41" t="e">
        <f t="shared" si="170"/>
        <v>#DIV/0!</v>
      </c>
      <c r="AB206" s="41" t="e">
        <f t="shared" si="170"/>
        <v>#DIV/0!</v>
      </c>
      <c r="AC206" s="41" t="e">
        <f t="shared" si="170"/>
        <v>#DIV/0!</v>
      </c>
      <c r="AD206" s="41" t="e">
        <f t="shared" si="170"/>
        <v>#DIV/0!</v>
      </c>
      <c r="AE206" s="41" t="e">
        <f t="shared" si="170"/>
        <v>#DIV/0!</v>
      </c>
      <c r="AF206" s="41" t="e">
        <f t="shared" si="170"/>
        <v>#DIV/0!</v>
      </c>
      <c r="AG206" s="41" t="e">
        <f t="shared" si="170"/>
        <v>#DIV/0!</v>
      </c>
    </row>
    <row r="207" spans="2:33">
      <c r="B207" s="19"/>
      <c r="C207" s="19"/>
      <c r="D207" s="19"/>
      <c r="F207" s="19"/>
      <c r="G207" s="19"/>
      <c r="H207" s="16"/>
      <c r="T207" s="283">
        <f t="shared" si="165"/>
        <v>0.66666666666666663</v>
      </c>
      <c r="U207" s="41">
        <f t="shared" ref="U207:AG207" ca="1" si="171">U192*U42/U12</f>
        <v>25.726823454833607</v>
      </c>
      <c r="V207" s="41">
        <f t="shared" ca="1" si="171"/>
        <v>20.266152647975087</v>
      </c>
      <c r="W207" s="41">
        <f t="shared" ca="1" si="171"/>
        <v>16.333435919982421</v>
      </c>
      <c r="X207" s="41">
        <f t="shared" ca="1" si="171"/>
        <v>11.049880531718001</v>
      </c>
      <c r="Y207" s="41" t="e">
        <f t="shared" si="171"/>
        <v>#DIV/0!</v>
      </c>
      <c r="Z207" s="41" t="e">
        <f t="shared" si="171"/>
        <v>#DIV/0!</v>
      </c>
      <c r="AA207" s="41" t="e">
        <f t="shared" si="171"/>
        <v>#DIV/0!</v>
      </c>
      <c r="AB207" s="41" t="e">
        <f t="shared" si="171"/>
        <v>#DIV/0!</v>
      </c>
      <c r="AC207" s="41" t="e">
        <f t="shared" si="171"/>
        <v>#DIV/0!</v>
      </c>
      <c r="AD207" s="41" t="e">
        <f t="shared" si="171"/>
        <v>#DIV/0!</v>
      </c>
      <c r="AE207" s="41" t="e">
        <f t="shared" si="171"/>
        <v>#DIV/0!</v>
      </c>
      <c r="AF207" s="41" t="e">
        <f t="shared" si="171"/>
        <v>#DIV/0!</v>
      </c>
      <c r="AG207" s="41" t="e">
        <f t="shared" si="171"/>
        <v>#DIV/0!</v>
      </c>
    </row>
    <row r="208" spans="2:33">
      <c r="B208" s="19">
        <v>1</v>
      </c>
      <c r="C208" s="19">
        <v>0.5</v>
      </c>
      <c r="D208" s="19">
        <v>1</v>
      </c>
      <c r="E208" s="1">
        <v>0.46300000000000002</v>
      </c>
      <c r="F208" s="19">
        <v>37.5</v>
      </c>
      <c r="G208" s="19">
        <v>37.5</v>
      </c>
      <c r="H208" s="16"/>
      <c r="T208" s="283">
        <f t="shared" si="165"/>
        <v>0.7142857142857143</v>
      </c>
      <c r="U208" s="41">
        <f t="shared" ref="U208:AG208" ca="1" si="172">U193*U43/U13</f>
        <v>19.043688395511076</v>
      </c>
      <c r="V208" s="41">
        <f t="shared" ca="1" si="172"/>
        <v>13.594340326479452</v>
      </c>
      <c r="W208" s="41">
        <f t="shared" ca="1" si="172"/>
        <v>9.6714415530772389</v>
      </c>
      <c r="X208" s="41" t="e">
        <f t="shared" si="172"/>
        <v>#DIV/0!</v>
      </c>
      <c r="Y208" s="41" t="e">
        <f t="shared" si="172"/>
        <v>#DIV/0!</v>
      </c>
      <c r="Z208" s="41" t="e">
        <f t="shared" si="172"/>
        <v>#DIV/0!</v>
      </c>
      <c r="AA208" s="41" t="e">
        <f t="shared" si="172"/>
        <v>#DIV/0!</v>
      </c>
      <c r="AB208" s="41" t="e">
        <f t="shared" si="172"/>
        <v>#DIV/0!</v>
      </c>
      <c r="AC208" s="41" t="e">
        <f t="shared" si="172"/>
        <v>#DIV/0!</v>
      </c>
      <c r="AD208" s="41" t="e">
        <f t="shared" si="172"/>
        <v>#DIV/0!</v>
      </c>
      <c r="AE208" s="41" t="e">
        <f t="shared" si="172"/>
        <v>#DIV/0!</v>
      </c>
      <c r="AF208" s="41" t="e">
        <f t="shared" si="172"/>
        <v>#DIV/0!</v>
      </c>
      <c r="AG208" s="41" t="e">
        <f t="shared" si="172"/>
        <v>#DIV/0!</v>
      </c>
    </row>
    <row r="209" spans="1:157">
      <c r="B209" s="19">
        <v>1</v>
      </c>
      <c r="C209" s="19">
        <v>2</v>
      </c>
      <c r="D209" s="19">
        <v>0</v>
      </c>
      <c r="E209" s="1">
        <v>0.34399999999999997</v>
      </c>
      <c r="F209" s="19">
        <v>30</v>
      </c>
      <c r="G209" s="19">
        <v>67.5</v>
      </c>
      <c r="H209" s="16"/>
      <c r="T209" s="283">
        <f t="shared" si="165"/>
        <v>0.75</v>
      </c>
      <c r="U209" s="41">
        <f t="shared" ref="U209:AG209" ca="1" si="173">U194*U44/U14</f>
        <v>14.030244373446935</v>
      </c>
      <c r="V209" s="41">
        <f t="shared" ca="1" si="173"/>
        <v>8.588535477105907</v>
      </c>
      <c r="W209" s="41" t="e">
        <f t="shared" si="173"/>
        <v>#DIV/0!</v>
      </c>
      <c r="X209" s="41" t="e">
        <f t="shared" si="173"/>
        <v>#DIV/0!</v>
      </c>
      <c r="Y209" s="41" t="e">
        <f t="shared" si="173"/>
        <v>#DIV/0!</v>
      </c>
      <c r="Z209" s="41" t="e">
        <f t="shared" si="173"/>
        <v>#DIV/0!</v>
      </c>
      <c r="AA209" s="41" t="e">
        <f t="shared" si="173"/>
        <v>#DIV/0!</v>
      </c>
      <c r="AB209" s="41" t="e">
        <f t="shared" si="173"/>
        <v>#DIV/0!</v>
      </c>
      <c r="AC209" s="41" t="e">
        <f t="shared" si="173"/>
        <v>#DIV/0!</v>
      </c>
      <c r="AD209" s="41" t="e">
        <f t="shared" si="173"/>
        <v>#DIV/0!</v>
      </c>
      <c r="AE209" s="41" t="e">
        <f t="shared" si="173"/>
        <v>#DIV/0!</v>
      </c>
      <c r="AF209" s="41" t="e">
        <f t="shared" si="173"/>
        <v>#DIV/0!</v>
      </c>
      <c r="AG209" s="41" t="e">
        <f t="shared" si="173"/>
        <v>#DIV/0!</v>
      </c>
    </row>
    <row r="210" spans="1:157">
      <c r="B210" s="19">
        <v>2</v>
      </c>
      <c r="C210" s="19">
        <v>0</v>
      </c>
      <c r="D210" s="19">
        <v>0.2</v>
      </c>
      <c r="E210" s="22">
        <v>0.30299999999999999</v>
      </c>
      <c r="F210" s="156">
        <v>22.5</v>
      </c>
      <c r="G210" s="156">
        <v>67.5</v>
      </c>
      <c r="H210" s="16" t="s">
        <v>85</v>
      </c>
      <c r="T210" s="283">
        <f t="shared" si="165"/>
        <v>0.8</v>
      </c>
      <c r="U210" s="41">
        <f t="shared" ref="U210:AG210" ca="1" si="174">U195*U45/U15</f>
        <v>7.0100956963378778</v>
      </c>
      <c r="V210" s="41" t="e">
        <f t="shared" si="174"/>
        <v>#DIV/0!</v>
      </c>
      <c r="W210" s="41" t="e">
        <f t="shared" si="174"/>
        <v>#DIV/0!</v>
      </c>
      <c r="X210" s="41" t="e">
        <f t="shared" si="174"/>
        <v>#DIV/0!</v>
      </c>
      <c r="Y210" s="41" t="e">
        <f t="shared" si="174"/>
        <v>#DIV/0!</v>
      </c>
      <c r="Z210" s="41" t="e">
        <f t="shared" si="174"/>
        <v>#DIV/0!</v>
      </c>
      <c r="AA210" s="41" t="e">
        <f t="shared" si="174"/>
        <v>#DIV/0!</v>
      </c>
      <c r="AB210" s="41" t="e">
        <f t="shared" si="174"/>
        <v>#DIV/0!</v>
      </c>
      <c r="AC210" s="41" t="e">
        <f t="shared" si="174"/>
        <v>#DIV/0!</v>
      </c>
      <c r="AD210" s="41" t="e">
        <f t="shared" si="174"/>
        <v>#DIV/0!</v>
      </c>
      <c r="AE210" s="41" t="e">
        <f t="shared" si="174"/>
        <v>#DIV/0!</v>
      </c>
      <c r="AF210" s="41" t="e">
        <f t="shared" si="174"/>
        <v>#DIV/0!</v>
      </c>
      <c r="AG210" s="41" t="e">
        <f t="shared" si="174"/>
        <v>#DIV/0!</v>
      </c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</row>
    <row r="211" spans="1:157">
      <c r="T211" s="2" t="s">
        <v>69</v>
      </c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  <c r="AG211" s="154"/>
      <c r="AH211" s="2"/>
      <c r="AI211" s="2" t="s">
        <v>70</v>
      </c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 t="s">
        <v>72</v>
      </c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 t="s">
        <v>73</v>
      </c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 t="s">
        <v>74</v>
      </c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 t="s">
        <v>75</v>
      </c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 t="s">
        <v>76</v>
      </c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 t="s">
        <v>77</v>
      </c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</row>
    <row r="212" spans="1:157">
      <c r="A212" s="2"/>
      <c r="T212" s="112" t="s">
        <v>78</v>
      </c>
      <c r="U212" s="113">
        <f>U197</f>
        <v>0.2</v>
      </c>
      <c r="V212" s="113">
        <f t="shared" ref="V212:AF212" si="175">V197</f>
        <v>0.25</v>
      </c>
      <c r="W212" s="113">
        <f t="shared" si="175"/>
        <v>0.2857142857142857</v>
      </c>
      <c r="X212" s="113">
        <f t="shared" si="175"/>
        <v>0.33333333333333331</v>
      </c>
      <c r="Y212" s="113">
        <f t="shared" si="175"/>
        <v>0.4</v>
      </c>
      <c r="Z212" s="113">
        <f t="shared" si="175"/>
        <v>0.42857142857142855</v>
      </c>
      <c r="AA212" s="113">
        <f t="shared" si="175"/>
        <v>0.5</v>
      </c>
      <c r="AB212" s="18">
        <f t="shared" si="175"/>
        <v>0.5714285714285714</v>
      </c>
      <c r="AC212" s="18">
        <f t="shared" si="175"/>
        <v>0.6</v>
      </c>
      <c r="AD212" s="18">
        <f t="shared" si="175"/>
        <v>0.66666666666666663</v>
      </c>
      <c r="AE212" s="18">
        <f t="shared" si="175"/>
        <v>0.7142857142857143</v>
      </c>
      <c r="AF212" s="18">
        <f t="shared" si="175"/>
        <v>0.75</v>
      </c>
      <c r="AG212" s="18">
        <f>AG197</f>
        <v>0.8</v>
      </c>
      <c r="AI212" s="150" t="s">
        <v>78</v>
      </c>
      <c r="AJ212" s="29">
        <f>U212</f>
        <v>0.2</v>
      </c>
      <c r="AK212" s="29">
        <f t="shared" ref="AK212:AV212" si="176">V212</f>
        <v>0.25</v>
      </c>
      <c r="AL212" s="29">
        <f t="shared" si="176"/>
        <v>0.2857142857142857</v>
      </c>
      <c r="AM212" s="29">
        <f t="shared" si="176"/>
        <v>0.33333333333333331</v>
      </c>
      <c r="AN212" s="29">
        <f t="shared" si="176"/>
        <v>0.4</v>
      </c>
      <c r="AO212" s="29">
        <f t="shared" si="176"/>
        <v>0.42857142857142855</v>
      </c>
      <c r="AP212" s="29">
        <f t="shared" si="176"/>
        <v>0.5</v>
      </c>
      <c r="AQ212" s="29">
        <f t="shared" si="176"/>
        <v>0.5714285714285714</v>
      </c>
      <c r="AR212" s="29">
        <f t="shared" si="176"/>
        <v>0.6</v>
      </c>
      <c r="AS212" s="29">
        <f t="shared" si="176"/>
        <v>0.66666666666666663</v>
      </c>
      <c r="AT212" s="29">
        <f t="shared" si="176"/>
        <v>0.7142857142857143</v>
      </c>
      <c r="AU212" s="29">
        <f t="shared" si="176"/>
        <v>0.75</v>
      </c>
      <c r="AV212" s="29">
        <f t="shared" si="176"/>
        <v>0.8</v>
      </c>
      <c r="AX212" s="150" t="s">
        <v>78</v>
      </c>
      <c r="AY212" s="29">
        <f>U212</f>
        <v>0.2</v>
      </c>
      <c r="AZ212" s="29">
        <f t="shared" ref="AZ212:BK212" si="177">V212</f>
        <v>0.25</v>
      </c>
      <c r="BA212" s="29">
        <f t="shared" si="177"/>
        <v>0.2857142857142857</v>
      </c>
      <c r="BB212" s="29">
        <f t="shared" si="177"/>
        <v>0.33333333333333331</v>
      </c>
      <c r="BC212" s="29">
        <f t="shared" si="177"/>
        <v>0.4</v>
      </c>
      <c r="BD212" s="29">
        <f t="shared" si="177"/>
        <v>0.42857142857142855</v>
      </c>
      <c r="BE212" s="29">
        <f t="shared" si="177"/>
        <v>0.5</v>
      </c>
      <c r="BF212" s="29">
        <f t="shared" si="177"/>
        <v>0.5714285714285714</v>
      </c>
      <c r="BG212" s="29">
        <f t="shared" si="177"/>
        <v>0.6</v>
      </c>
      <c r="BH212" s="29">
        <f t="shared" si="177"/>
        <v>0.66666666666666663</v>
      </c>
      <c r="BI212" s="29">
        <f t="shared" si="177"/>
        <v>0.7142857142857143</v>
      </c>
      <c r="BJ212" s="29">
        <f t="shared" si="177"/>
        <v>0.75</v>
      </c>
      <c r="BK212" s="29">
        <f t="shared" si="177"/>
        <v>0.8</v>
      </c>
      <c r="BL212" s="138"/>
      <c r="BM212" s="150" t="s">
        <v>78</v>
      </c>
      <c r="BN212" s="29">
        <f>AY212</f>
        <v>0.2</v>
      </c>
      <c r="BO212" s="29">
        <f t="shared" ref="BO212:BZ212" si="178">AZ212</f>
        <v>0.25</v>
      </c>
      <c r="BP212" s="29">
        <f t="shared" si="178"/>
        <v>0.2857142857142857</v>
      </c>
      <c r="BQ212" s="29">
        <f t="shared" si="178"/>
        <v>0.33333333333333331</v>
      </c>
      <c r="BR212" s="29">
        <f t="shared" si="178"/>
        <v>0.4</v>
      </c>
      <c r="BS212" s="29">
        <f t="shared" si="178"/>
        <v>0.42857142857142855</v>
      </c>
      <c r="BT212" s="29">
        <f t="shared" si="178"/>
        <v>0.5</v>
      </c>
      <c r="BU212" s="29">
        <f t="shared" si="178"/>
        <v>0.5714285714285714</v>
      </c>
      <c r="BV212" s="29">
        <f t="shared" si="178"/>
        <v>0.6</v>
      </c>
      <c r="BW212" s="29">
        <f t="shared" si="178"/>
        <v>0.66666666666666663</v>
      </c>
      <c r="BX212" s="29">
        <f t="shared" si="178"/>
        <v>0.7142857142857143</v>
      </c>
      <c r="BY212" s="29">
        <f t="shared" si="178"/>
        <v>0.75</v>
      </c>
      <c r="BZ212" s="29">
        <f t="shared" si="178"/>
        <v>0.8</v>
      </c>
      <c r="CA212" s="138"/>
      <c r="CB212" s="150" t="s">
        <v>78</v>
      </c>
      <c r="CC212" s="29">
        <f>AY212</f>
        <v>0.2</v>
      </c>
      <c r="CD212" s="29">
        <f t="shared" ref="CD212:CO212" si="179">AZ212</f>
        <v>0.25</v>
      </c>
      <c r="CE212" s="29">
        <f t="shared" si="179"/>
        <v>0.2857142857142857</v>
      </c>
      <c r="CF212" s="29">
        <f t="shared" si="179"/>
        <v>0.33333333333333331</v>
      </c>
      <c r="CG212" s="29">
        <f t="shared" si="179"/>
        <v>0.4</v>
      </c>
      <c r="CH212" s="29">
        <f t="shared" si="179"/>
        <v>0.42857142857142855</v>
      </c>
      <c r="CI212" s="29">
        <f t="shared" si="179"/>
        <v>0.5</v>
      </c>
      <c r="CJ212" s="29">
        <f t="shared" si="179"/>
        <v>0.5714285714285714</v>
      </c>
      <c r="CK212" s="29">
        <f t="shared" si="179"/>
        <v>0.6</v>
      </c>
      <c r="CL212" s="29">
        <f t="shared" si="179"/>
        <v>0.66666666666666663</v>
      </c>
      <c r="CM212" s="29">
        <f t="shared" si="179"/>
        <v>0.7142857142857143</v>
      </c>
      <c r="CN212" s="29">
        <f t="shared" si="179"/>
        <v>0.75</v>
      </c>
      <c r="CO212" s="29">
        <f t="shared" si="179"/>
        <v>0.8</v>
      </c>
      <c r="CQ212" s="150" t="s">
        <v>78</v>
      </c>
      <c r="CR212" s="29">
        <f>BN212</f>
        <v>0.2</v>
      </c>
      <c r="CS212" s="29">
        <f t="shared" ref="CS212:DD212" si="180">BO212</f>
        <v>0.25</v>
      </c>
      <c r="CT212" s="29">
        <f t="shared" si="180"/>
        <v>0.2857142857142857</v>
      </c>
      <c r="CU212" s="29">
        <f t="shared" si="180"/>
        <v>0.33333333333333331</v>
      </c>
      <c r="CV212" s="29">
        <f t="shared" si="180"/>
        <v>0.4</v>
      </c>
      <c r="CW212" s="29">
        <f t="shared" si="180"/>
        <v>0.42857142857142855</v>
      </c>
      <c r="CX212" s="29">
        <f t="shared" si="180"/>
        <v>0.5</v>
      </c>
      <c r="CY212" s="29">
        <f t="shared" si="180"/>
        <v>0.5714285714285714</v>
      </c>
      <c r="CZ212" s="29">
        <f t="shared" si="180"/>
        <v>0.6</v>
      </c>
      <c r="DA212" s="29">
        <f t="shared" si="180"/>
        <v>0.66666666666666663</v>
      </c>
      <c r="DB212" s="29">
        <f t="shared" si="180"/>
        <v>0.7142857142857143</v>
      </c>
      <c r="DC212" s="29">
        <f t="shared" si="180"/>
        <v>0.75</v>
      </c>
      <c r="DD212" s="29">
        <f t="shared" si="180"/>
        <v>0.8</v>
      </c>
      <c r="DF212" s="150" t="s">
        <v>78</v>
      </c>
      <c r="DG212" s="29">
        <f>CC212</f>
        <v>0.2</v>
      </c>
      <c r="DH212" s="29">
        <f t="shared" ref="DH212:DS212" si="181">CD212</f>
        <v>0.25</v>
      </c>
      <c r="DI212" s="29">
        <f t="shared" si="181"/>
        <v>0.2857142857142857</v>
      </c>
      <c r="DJ212" s="29">
        <f t="shared" si="181"/>
        <v>0.33333333333333331</v>
      </c>
      <c r="DK212" s="29">
        <f t="shared" si="181"/>
        <v>0.4</v>
      </c>
      <c r="DL212" s="29">
        <f t="shared" si="181"/>
        <v>0.42857142857142855</v>
      </c>
      <c r="DM212" s="29">
        <f t="shared" si="181"/>
        <v>0.5</v>
      </c>
      <c r="DN212" s="29">
        <f t="shared" si="181"/>
        <v>0.5714285714285714</v>
      </c>
      <c r="DO212" s="29">
        <f t="shared" si="181"/>
        <v>0.6</v>
      </c>
      <c r="DP212" s="29">
        <f t="shared" si="181"/>
        <v>0.66666666666666663</v>
      </c>
      <c r="DQ212" s="29">
        <f t="shared" si="181"/>
        <v>0.7142857142857143</v>
      </c>
      <c r="DR212" s="29">
        <f t="shared" si="181"/>
        <v>0.75</v>
      </c>
      <c r="DS212" s="29">
        <f t="shared" si="181"/>
        <v>0.8</v>
      </c>
      <c r="DU212" s="150" t="s">
        <v>78</v>
      </c>
      <c r="DV212" s="29">
        <f>CR212</f>
        <v>0.2</v>
      </c>
      <c r="DW212" s="29">
        <f t="shared" ref="DW212:EH212" si="182">CS212</f>
        <v>0.25</v>
      </c>
      <c r="DX212" s="29">
        <f t="shared" si="182"/>
        <v>0.2857142857142857</v>
      </c>
      <c r="DY212" s="29">
        <f t="shared" si="182"/>
        <v>0.33333333333333331</v>
      </c>
      <c r="DZ212" s="29">
        <f t="shared" si="182"/>
        <v>0.4</v>
      </c>
      <c r="EA212" s="29">
        <f t="shared" si="182"/>
        <v>0.42857142857142855</v>
      </c>
      <c r="EB212" s="29">
        <f t="shared" si="182"/>
        <v>0.5</v>
      </c>
      <c r="EC212" s="29">
        <f t="shared" si="182"/>
        <v>0.5714285714285714</v>
      </c>
      <c r="ED212" s="29">
        <f t="shared" si="182"/>
        <v>0.6</v>
      </c>
      <c r="EE212" s="29">
        <f t="shared" si="182"/>
        <v>0.66666666666666663</v>
      </c>
      <c r="EF212" s="29">
        <f t="shared" si="182"/>
        <v>0.7142857142857143</v>
      </c>
      <c r="EG212" s="29">
        <f t="shared" si="182"/>
        <v>0.75</v>
      </c>
      <c r="EH212" s="29">
        <f t="shared" si="182"/>
        <v>0.8</v>
      </c>
      <c r="EJ212" s="150" t="s">
        <v>78</v>
      </c>
      <c r="EK212" s="29">
        <f>DG212</f>
        <v>0.2</v>
      </c>
      <c r="EL212" s="29">
        <f t="shared" ref="EL212:EW212" si="183">DH212</f>
        <v>0.25</v>
      </c>
      <c r="EM212" s="29">
        <f t="shared" si="183"/>
        <v>0.2857142857142857</v>
      </c>
      <c r="EN212" s="29">
        <f t="shared" si="183"/>
        <v>0.33333333333333331</v>
      </c>
      <c r="EO212" s="29">
        <f t="shared" si="183"/>
        <v>0.4</v>
      </c>
      <c r="EP212" s="29">
        <f t="shared" si="183"/>
        <v>0.42857142857142855</v>
      </c>
      <c r="EQ212" s="29">
        <f t="shared" si="183"/>
        <v>0.5</v>
      </c>
      <c r="ER212" s="29">
        <f t="shared" si="183"/>
        <v>0.5714285714285714</v>
      </c>
      <c r="ES212" s="29">
        <f t="shared" si="183"/>
        <v>0.6</v>
      </c>
      <c r="ET212" s="29">
        <f t="shared" si="183"/>
        <v>0.66666666666666663</v>
      </c>
      <c r="EU212" s="29">
        <f t="shared" si="183"/>
        <v>0.7142857142857143</v>
      </c>
      <c r="EV212" s="29">
        <f t="shared" si="183"/>
        <v>0.75</v>
      </c>
      <c r="EW212" s="29">
        <f t="shared" si="183"/>
        <v>0.8</v>
      </c>
    </row>
    <row r="213" spans="1:157">
      <c r="T213" s="283">
        <v>0.2</v>
      </c>
      <c r="U213" s="152">
        <f t="shared" ref="U213:AD213" ca="1" si="184">($G$5/U183-$H$5*U78/U183)*1000</f>
        <v>-12.769140004596091</v>
      </c>
      <c r="V213" s="152">
        <f t="shared" ca="1" si="184"/>
        <v>-11.598702902579769</v>
      </c>
      <c r="W213" s="152">
        <f t="shared" ca="1" si="184"/>
        <v>-10.790109329801831</v>
      </c>
      <c r="X213" s="152">
        <f t="shared" ca="1" si="184"/>
        <v>-9.7302621720329423</v>
      </c>
      <c r="Y213" s="152">
        <f t="shared" ca="1" si="184"/>
        <v>-8.2412826442430056</v>
      </c>
      <c r="Z213" s="152">
        <f t="shared" ca="1" si="184"/>
        <v>-7.5855484458048181</v>
      </c>
      <c r="AA213" s="152">
        <f t="shared" ca="1" si="184"/>
        <v>-5.8373077444403902</v>
      </c>
      <c r="AB213" s="152">
        <f t="shared" ca="1" si="184"/>
        <v>-3.7943521170620067</v>
      </c>
      <c r="AC213" s="152">
        <f t="shared" ca="1" si="184"/>
        <v>-2.834825708173172</v>
      </c>
      <c r="AD213" s="152">
        <f t="shared" ca="1" si="184"/>
        <v>-3.9681645593854162E-2</v>
      </c>
      <c r="AE213" s="152">
        <f t="shared" ref="AE213:AG214" ca="1" si="185">($G$5/AE183-$H$5*AE78/AE183)*1000</f>
        <v>2.7829721087130088</v>
      </c>
      <c r="AF213" s="152">
        <f t="shared" ca="1" si="185"/>
        <v>5.7530522372314561</v>
      </c>
      <c r="AG213" s="152">
        <f t="shared" ca="1" si="185"/>
        <v>12.462232749390036</v>
      </c>
      <c r="AI213" s="288">
        <v>0.2</v>
      </c>
      <c r="AJ213" s="155">
        <f t="shared" ref="AJ213:AV213" ca="1" si="186">($G$6/U183-$H$6*U78/U183)*1000</f>
        <v>-12.769140004596091</v>
      </c>
      <c r="AK213" s="155">
        <f t="shared" ca="1" si="186"/>
        <v>-11.598702902579769</v>
      </c>
      <c r="AL213" s="155">
        <f t="shared" ca="1" si="186"/>
        <v>-10.790109329801831</v>
      </c>
      <c r="AM213" s="155">
        <f t="shared" ca="1" si="186"/>
        <v>-9.7302621720329423</v>
      </c>
      <c r="AN213" s="155">
        <f t="shared" ca="1" si="186"/>
        <v>-8.2412826442430056</v>
      </c>
      <c r="AO213" s="155">
        <f t="shared" ca="1" si="186"/>
        <v>-7.5855484458048181</v>
      </c>
      <c r="AP213" s="155">
        <f t="shared" ca="1" si="186"/>
        <v>-5.8373077444403902</v>
      </c>
      <c r="AQ213" s="155">
        <f t="shared" ca="1" si="186"/>
        <v>-3.7943521170620067</v>
      </c>
      <c r="AR213" s="155">
        <f t="shared" ca="1" si="186"/>
        <v>-2.834825708173172</v>
      </c>
      <c r="AS213" s="155">
        <f t="shared" ca="1" si="186"/>
        <v>-3.9681645593854162E-2</v>
      </c>
      <c r="AT213" s="155">
        <f t="shared" ca="1" si="186"/>
        <v>2.7829721087130088</v>
      </c>
      <c r="AU213" s="155">
        <f t="shared" ca="1" si="186"/>
        <v>5.7530522372314561</v>
      </c>
      <c r="AV213" s="155">
        <f t="shared" ca="1" si="186"/>
        <v>12.462232749390036</v>
      </c>
      <c r="AX213" s="283">
        <v>0.2</v>
      </c>
      <c r="AY213" s="155">
        <f t="shared" ref="AY213:BK225" ca="1" si="187">($G$7/U183-$H$7*U78/U183)*1000</f>
        <v>-0.89045328893205211</v>
      </c>
      <c r="AZ213" s="155">
        <f t="shared" ca="1" si="187"/>
        <v>-1.2385120033544073</v>
      </c>
      <c r="BA213" s="155">
        <f t="shared" ca="1" si="187"/>
        <v>-1.5017959359211122</v>
      </c>
      <c r="BB213" s="155">
        <f t="shared" ca="1" si="187"/>
        <v>-1.8795086261729697</v>
      </c>
      <c r="BC213" s="155">
        <f t="shared" ca="1" si="187"/>
        <v>-2.480811462643294</v>
      </c>
      <c r="BD213" s="155">
        <f t="shared" ca="1" si="187"/>
        <v>-2.7738693291789538</v>
      </c>
      <c r="BE213" s="155">
        <f t="shared" ca="1" si="187"/>
        <v>-3.6415648748659155</v>
      </c>
      <c r="BF213" s="155">
        <f t="shared" ca="1" si="187"/>
        <v>-4.8039152922282193</v>
      </c>
      <c r="BG213" s="155">
        <f t="shared" ca="1" si="187"/>
        <v>-5.3968952130734706</v>
      </c>
      <c r="BH213" s="155">
        <f t="shared" ca="1" si="187"/>
        <v>-7.2525838408459791</v>
      </c>
      <c r="BI213" s="155">
        <f t="shared" ref="BI213:BK214" ca="1" si="188">($G$7/AE183-$H$7*AE78/AE183)*1000</f>
        <v>-9.2590317877203621</v>
      </c>
      <c r="BJ213" s="155">
        <f t="shared" ca="1" si="188"/>
        <v>-11.455276845641421</v>
      </c>
      <c r="BK213" s="155">
        <f t="shared" ca="1" si="188"/>
        <v>-16.579740736189873</v>
      </c>
      <c r="BL213" s="138"/>
      <c r="BM213" s="288">
        <v>0.2</v>
      </c>
      <c r="BN213" s="155">
        <f t="shared" ref="BN213:BZ225" ca="1" si="189">($G$8/U183-$H$8*U78/U183)*1000</f>
        <v>17.103874583379412</v>
      </c>
      <c r="BO213" s="155">
        <f t="shared" ca="1" si="189"/>
        <v>16.395467489804538</v>
      </c>
      <c r="BP213" s="155">
        <f t="shared" ca="1" si="189"/>
        <v>15.951723067604419</v>
      </c>
      <c r="BQ213" s="155">
        <f t="shared" ca="1" si="189"/>
        <v>15.435331858785467</v>
      </c>
      <c r="BR213" s="155">
        <f t="shared" ca="1" si="189"/>
        <v>14.851162098378193</v>
      </c>
      <c r="BS213" s="155">
        <f t="shared" ca="1" si="189"/>
        <v>14.65039679332369</v>
      </c>
      <c r="BT213" s="155">
        <f t="shared" ca="1" si="189"/>
        <v>14.2878990430603</v>
      </c>
      <c r="BU213" s="155">
        <f t="shared" ca="1" si="189"/>
        <v>14.161053124930845</v>
      </c>
      <c r="BV213" s="155">
        <f t="shared" ca="1" si="189"/>
        <v>14.195581275954748</v>
      </c>
      <c r="BW213" s="155">
        <f t="shared" ca="1" si="189"/>
        <v>14.552785656404584</v>
      </c>
      <c r="BX213" s="155">
        <f t="shared" ca="1" si="189"/>
        <v>15.178497044985113</v>
      </c>
      <c r="BY213" s="155">
        <f t="shared" ca="1" si="189"/>
        <v>16.006891006605102</v>
      </c>
      <c r="BZ213" s="155">
        <f t="shared" ca="1" si="189"/>
        <v>18.204802173111698</v>
      </c>
      <c r="CA213" s="138"/>
      <c r="CB213" s="288">
        <v>0.2</v>
      </c>
      <c r="CC213" s="155">
        <f t="shared" ref="CC213:CO225" ca="1" si="190">($G$9/U183-$H$9*U78/U183)*1000</f>
        <v>-1.0388621704207275</v>
      </c>
      <c r="CD213" s="155">
        <f t="shared" ca="1" si="190"/>
        <v>-1.4449306705801419</v>
      </c>
      <c r="CE213" s="155">
        <f t="shared" ca="1" si="190"/>
        <v>-1.7520952585746306</v>
      </c>
      <c r="CF213" s="155">
        <f t="shared" ca="1" si="190"/>
        <v>-2.1927600638684646</v>
      </c>
      <c r="CG213" s="155">
        <f t="shared" ca="1" si="190"/>
        <v>-2.8942800397505097</v>
      </c>
      <c r="CH213" s="155">
        <f t="shared" ca="1" si="190"/>
        <v>-3.2361808840421125</v>
      </c>
      <c r="CI213" s="155">
        <f t="shared" ca="1" si="190"/>
        <v>-4.2484923540102351</v>
      </c>
      <c r="CJ213" s="155">
        <f t="shared" ca="1" si="190"/>
        <v>-5.6045678409329218</v>
      </c>
      <c r="CK213" s="155">
        <f t="shared" ca="1" si="190"/>
        <v>-6.2963777485857166</v>
      </c>
      <c r="CL213" s="155">
        <f t="shared" ca="1" si="190"/>
        <v>-8.4613478143203089</v>
      </c>
      <c r="CM213" s="155">
        <f t="shared" ca="1" si="190"/>
        <v>-10.802203752340422</v>
      </c>
      <c r="CN213" s="155">
        <f t="shared" ca="1" si="190"/>
        <v>-13.364489653248325</v>
      </c>
      <c r="CO213" s="155">
        <f t="shared" ca="1" si="190"/>
        <v>-19.343030858888184</v>
      </c>
      <c r="CQ213" s="288">
        <v>0.2</v>
      </c>
      <c r="CR213" s="155">
        <f ca="1">($G$10/U183-$H$10*U78/U183)*1000</f>
        <v>5.7012915277931384</v>
      </c>
      <c r="CS213" s="155">
        <f t="shared" ref="CS213:DB216" ca="1" si="191">($G$10/V183-$H$10*V78/V183)*1000</f>
        <v>5.4651558299348455</v>
      </c>
      <c r="CT213" s="155">
        <f t="shared" ca="1" si="191"/>
        <v>5.317241022534807</v>
      </c>
      <c r="CU213" s="155">
        <f t="shared" ca="1" si="191"/>
        <v>5.1451106195951573</v>
      </c>
      <c r="CV213" s="155">
        <f t="shared" ca="1" si="191"/>
        <v>4.9503873661260647</v>
      </c>
      <c r="CW213" s="155">
        <f t="shared" ca="1" si="191"/>
        <v>4.8834655977745633</v>
      </c>
      <c r="CX213" s="155">
        <f t="shared" ca="1" si="191"/>
        <v>4.7626330143534341</v>
      </c>
      <c r="CY213" s="155">
        <f t="shared" ca="1" si="191"/>
        <v>4.7203510416436147</v>
      </c>
      <c r="CZ213" s="155">
        <f t="shared" ca="1" si="191"/>
        <v>4.7318604253182492</v>
      </c>
      <c r="DA213" s="155">
        <f t="shared" ca="1" si="191"/>
        <v>4.850928552134862</v>
      </c>
      <c r="DB213" s="155">
        <f t="shared" ca="1" si="191"/>
        <v>5.0594990149950378</v>
      </c>
      <c r="DC213" s="155">
        <f ca="1">($G$10/AF183-$H$10*AF78/AF183)*1000</f>
        <v>5.3356303355350336</v>
      </c>
      <c r="DD213" s="155">
        <f ca="1">($G$10/AG183-$H$10*AG78/AG183)*1000</f>
        <v>6.0682673910372324</v>
      </c>
      <c r="DF213" s="288">
        <v>0.2</v>
      </c>
      <c r="DG213" s="155">
        <f ca="1">($G$11/U183-$H$11*U78/U183)*1000</f>
        <v>9.1455728176444087</v>
      </c>
      <c r="DH213" s="155">
        <f t="shared" ref="DH213:DQ216" ca="1" si="192">($G$11/V183-$H$11*V78/V183)*1000</f>
        <v>9.0234084138052069</v>
      </c>
      <c r="DI213" s="155">
        <f t="shared" ca="1" si="192"/>
        <v>8.9770588244162841</v>
      </c>
      <c r="DJ213" s="155">
        <f t="shared" ca="1" si="192"/>
        <v>8.9706716801747142</v>
      </c>
      <c r="DK213" s="155">
        <f t="shared" ca="1" si="192"/>
        <v>9.0794553576179595</v>
      </c>
      <c r="DL213" s="155">
        <f t="shared" ca="1" si="192"/>
        <v>9.1744446161144815</v>
      </c>
      <c r="DM213" s="155">
        <f t="shared" ca="1" si="192"/>
        <v>9.5716594381074263</v>
      </c>
      <c r="DN213" s="155">
        <f t="shared" ca="1" si="192"/>
        <v>10.283136757284236</v>
      </c>
      <c r="DO213" s="155">
        <f t="shared" ca="1" si="192"/>
        <v>10.695720780026354</v>
      </c>
      <c r="DP213" s="155">
        <f t="shared" ca="1" si="192"/>
        <v>12.111448722099613</v>
      </c>
      <c r="DQ213" s="155">
        <f t="shared" ca="1" si="192"/>
        <v>13.761936380972797</v>
      </c>
      <c r="DR213" s="155">
        <f ca="1">($G$11/AF183-$H$11*AF78/AF183)*1000</f>
        <v>15.640296733730166</v>
      </c>
      <c r="DS213" s="155">
        <f ca="1">($G$11/AG183-$H$11*AG78/AG183)*1000</f>
        <v>20.155561577349093</v>
      </c>
      <c r="DU213" s="288">
        <v>0.2</v>
      </c>
      <c r="DV213" s="155">
        <f ca="1">1/U183*1000</f>
        <v>28.506457638965689</v>
      </c>
      <c r="DW213" s="155">
        <f t="shared" ref="DW213:EF216" ca="1" si="193">1/V183*1000</f>
        <v>27.325779149674229</v>
      </c>
      <c r="DX213" s="155">
        <f t="shared" ca="1" si="193"/>
        <v>26.586205112674033</v>
      </c>
      <c r="DY213" s="155">
        <f t="shared" ca="1" si="193"/>
        <v>25.725553097975784</v>
      </c>
      <c r="DZ213" s="155">
        <f t="shared" ca="1" si="193"/>
        <v>24.751936830630324</v>
      </c>
      <c r="EA213" s="155">
        <f t="shared" ca="1" si="193"/>
        <v>24.417327988872817</v>
      </c>
      <c r="EB213" s="155">
        <f t="shared" ca="1" si="193"/>
        <v>23.813165071767166</v>
      </c>
      <c r="EC213" s="155">
        <f t="shared" ca="1" si="193"/>
        <v>23.601755208218076</v>
      </c>
      <c r="ED213" s="155">
        <f t="shared" ca="1" si="193"/>
        <v>23.65930212659125</v>
      </c>
      <c r="EE213" s="155">
        <f t="shared" ca="1" si="193"/>
        <v>24.254642760674308</v>
      </c>
      <c r="EF213" s="155">
        <f t="shared" ca="1" si="193"/>
        <v>25.297495074975188</v>
      </c>
      <c r="EG213" s="155">
        <f ca="1">1/AF183*1000</f>
        <v>26.678151677675167</v>
      </c>
      <c r="EH213" s="155">
        <f ca="1">1/AG183*1000</f>
        <v>30.341336955186161</v>
      </c>
      <c r="EJ213" s="288">
        <v>0.2</v>
      </c>
      <c r="EK213" s="155">
        <f ca="1">-1/U183*1000</f>
        <v>-28.506457638965689</v>
      </c>
      <c r="EL213" s="155">
        <f t="shared" ref="EL213:EU216" ca="1" si="194">-1/V183*1000</f>
        <v>-27.325779149674229</v>
      </c>
      <c r="EM213" s="155">
        <f t="shared" ca="1" si="194"/>
        <v>-26.586205112674033</v>
      </c>
      <c r="EN213" s="155">
        <f t="shared" ca="1" si="194"/>
        <v>-25.725553097975784</v>
      </c>
      <c r="EO213" s="155">
        <f t="shared" ca="1" si="194"/>
        <v>-24.751936830630324</v>
      </c>
      <c r="EP213" s="155">
        <f t="shared" ca="1" si="194"/>
        <v>-24.417327988872817</v>
      </c>
      <c r="EQ213" s="155">
        <f t="shared" ca="1" si="194"/>
        <v>-23.813165071767166</v>
      </c>
      <c r="ER213" s="155">
        <f t="shared" ca="1" si="194"/>
        <v>-23.601755208218076</v>
      </c>
      <c r="ES213" s="155">
        <f t="shared" ca="1" si="194"/>
        <v>-23.65930212659125</v>
      </c>
      <c r="ET213" s="155">
        <f t="shared" ca="1" si="194"/>
        <v>-24.254642760674308</v>
      </c>
      <c r="EU213" s="155">
        <f t="shared" ca="1" si="194"/>
        <v>-25.297495074975188</v>
      </c>
      <c r="EV213" s="155">
        <f ca="1">-1/AF183*1000</f>
        <v>-26.678151677675167</v>
      </c>
      <c r="EW213" s="155">
        <f ca="1">-1/AG183*1000</f>
        <v>-30.341336955186161</v>
      </c>
    </row>
    <row r="214" spans="1:157">
      <c r="T214" s="283">
        <v>0.25</v>
      </c>
      <c r="U214" s="152">
        <f t="shared" ref="U214:AD214" ca="1" si="195">($G$5/U184-$H$5*U79/U184)*1000</f>
        <v>-10.539244437261578</v>
      </c>
      <c r="V214" s="152">
        <f t="shared" ca="1" si="195"/>
        <v>-9.5852104370439211</v>
      </c>
      <c r="W214" s="152">
        <f t="shared" ca="1" si="195"/>
        <v>-8.9078099807533597</v>
      </c>
      <c r="X214" s="152">
        <f t="shared" ca="1" si="195"/>
        <v>-7.9950446557632437</v>
      </c>
      <c r="Y214" s="152">
        <f t="shared" ca="1" si="195"/>
        <v>-6.6598865844141688</v>
      </c>
      <c r="Z214" s="152">
        <f t="shared" ca="1" si="195"/>
        <v>-6.0504601440823889</v>
      </c>
      <c r="AA214" s="152">
        <f t="shared" ca="1" si="195"/>
        <v>-4.3551970979895964</v>
      </c>
      <c r="AB214" s="152">
        <f t="shared" ca="1" si="195"/>
        <v>-2.2326166828599594</v>
      </c>
      <c r="AC214" s="152">
        <f t="shared" ca="1" si="195"/>
        <v>-1.179088665929565</v>
      </c>
      <c r="AD214" s="152">
        <f t="shared" ca="1" si="195"/>
        <v>2.1121114763449511</v>
      </c>
      <c r="AE214" s="152">
        <f t="shared" ca="1" si="185"/>
        <v>5.8022859223891139</v>
      </c>
      <c r="AF214" s="152">
        <f t="shared" ca="1" si="185"/>
        <v>10.137920949844048</v>
      </c>
      <c r="AG214" s="152" t="e">
        <f t="shared" si="185"/>
        <v>#DIV/0!</v>
      </c>
      <c r="AI214" s="288">
        <v>0.25</v>
      </c>
      <c r="AJ214" s="155">
        <f t="shared" ref="AJ214:AJ225" ca="1" si="196">($G$6/U184-$H$6*U79/U184)*1000</f>
        <v>-10.539244437261578</v>
      </c>
      <c r="AK214" s="155">
        <f t="shared" ref="AK214:AK225" ca="1" si="197">($G$6/V184-$H$6*V79/V184)*1000</f>
        <v>-9.5852104370439211</v>
      </c>
      <c r="AL214" s="155">
        <f t="shared" ref="AL214:AL225" ca="1" si="198">($G$6/W184-$H$6*W79/W184)*1000</f>
        <v>-8.9078099807533597</v>
      </c>
      <c r="AM214" s="155">
        <f t="shared" ref="AM214:AM225" ca="1" si="199">($G$6/X184-$H$6*X79/X184)*1000</f>
        <v>-7.9950446557632437</v>
      </c>
      <c r="AN214" s="155">
        <f t="shared" ref="AN214:AN225" ca="1" si="200">($G$6/Y184-$H$6*Y79/Y184)*1000</f>
        <v>-6.6598865844141688</v>
      </c>
      <c r="AO214" s="155">
        <f t="shared" ref="AO214:AO225" ca="1" si="201">($G$6/Z184-$H$6*Z79/Z184)*1000</f>
        <v>-6.0504601440823889</v>
      </c>
      <c r="AP214" s="155">
        <f t="shared" ref="AP214:AP225" ca="1" si="202">($G$6/AA184-$H$6*AA79/AA184)*1000</f>
        <v>-4.3551970979895964</v>
      </c>
      <c r="AQ214" s="155">
        <f t="shared" ref="AQ214:AQ225" ca="1" si="203">($G$6/AB184-$H$6*AB79/AB184)*1000</f>
        <v>-2.2326166828599594</v>
      </c>
      <c r="AR214" s="155">
        <f t="shared" ref="AR214:AR225" ca="1" si="204">($G$6/AC184-$H$6*AC79/AC184)*1000</f>
        <v>-1.179088665929565</v>
      </c>
      <c r="AS214" s="155">
        <f t="shared" ref="AS214:AS225" ca="1" si="205">($G$6/AD184-$H$6*AD79/AD184)*1000</f>
        <v>2.1121114763449511</v>
      </c>
      <c r="AT214" s="155">
        <f t="shared" ref="AT214:AT225" ca="1" si="206">($G$6/AE184-$H$6*AE79/AE184)*1000</f>
        <v>5.8022859223891139</v>
      </c>
      <c r="AU214" s="155">
        <f t="shared" ref="AU214:AU225" ca="1" si="207">($G$6/AF184-$H$6*AF79/AF184)*1000</f>
        <v>10.137920949844048</v>
      </c>
      <c r="AV214" s="155" t="e">
        <f t="shared" ref="AV214:AV225" si="208">($G$6/AG184-$H$6*AG79/AG184)*1000</f>
        <v>#DIV/0!</v>
      </c>
      <c r="AX214" s="283">
        <v>0.25</v>
      </c>
      <c r="AY214" s="155">
        <f t="shared" ca="1" si="187"/>
        <v>-0.8038463923994329</v>
      </c>
      <c r="AZ214" s="155">
        <f t="shared" ca="1" si="187"/>
        <v>-1.1321661603175068</v>
      </c>
      <c r="BA214" s="155">
        <f t="shared" ca="1" si="187"/>
        <v>-1.3851877931004744</v>
      </c>
      <c r="BB214" s="155">
        <f t="shared" ca="1" si="187"/>
        <v>-1.7547377782320979</v>
      </c>
      <c r="BC214" s="155">
        <f t="shared" ca="1" si="187"/>
        <v>-2.3579923156362388</v>
      </c>
      <c r="BD214" s="155">
        <f t="shared" ca="1" si="187"/>
        <v>-2.65835838523037</v>
      </c>
      <c r="BE214" s="155">
        <f t="shared" ca="1" si="187"/>
        <v>-3.5714174413567643</v>
      </c>
      <c r="BF214" s="155">
        <f t="shared" ca="1" si="187"/>
        <v>-4.8501941480350306</v>
      </c>
      <c r="BG214" s="155">
        <f t="shared" ca="1" si="187"/>
        <v>-5.527787396211556</v>
      </c>
      <c r="BH214" s="155">
        <f t="shared" ca="1" si="187"/>
        <v>-7.7653800662214358</v>
      </c>
      <c r="BI214" s="155">
        <f t="shared" ca="1" si="188"/>
        <v>-10.403679097109526</v>
      </c>
      <c r="BJ214" s="155">
        <f t="shared" ca="1" si="188"/>
        <v>-13.59009031417756</v>
      </c>
      <c r="BK214" s="155" t="e">
        <f t="shared" si="188"/>
        <v>#DIV/0!</v>
      </c>
      <c r="BL214" s="138"/>
      <c r="BM214" s="288">
        <v>0.25</v>
      </c>
      <c r="BN214" s="155">
        <f t="shared" ca="1" si="189"/>
        <v>14.254786109512761</v>
      </c>
      <c r="BO214" s="155">
        <f t="shared" ca="1" si="189"/>
        <v>13.766584845087719</v>
      </c>
      <c r="BP214" s="155">
        <f t="shared" ca="1" si="189"/>
        <v>13.45974756310498</v>
      </c>
      <c r="BQ214" s="155">
        <f t="shared" ca="1" si="189"/>
        <v>13.103529143380086</v>
      </c>
      <c r="BR214" s="155">
        <f t="shared" ca="1" si="189"/>
        <v>12.707848532569479</v>
      </c>
      <c r="BS214" s="155">
        <f t="shared" ca="1" si="189"/>
        <v>12.577268943359607</v>
      </c>
      <c r="BT214" s="155">
        <f t="shared" ca="1" si="189"/>
        <v>12.369071400301046</v>
      </c>
      <c r="BU214" s="155">
        <f t="shared" ca="1" si="189"/>
        <v>12.379528315502011</v>
      </c>
      <c r="BV214" s="155">
        <f t="shared" ca="1" si="189"/>
        <v>12.470481191538589</v>
      </c>
      <c r="BW214" s="155">
        <f t="shared" ca="1" si="189"/>
        <v>12.996226360828931</v>
      </c>
      <c r="BX214" s="155">
        <f t="shared" ca="1" si="189"/>
        <v>13.844615087352118</v>
      </c>
      <c r="BY214" s="155">
        <f t="shared" ca="1" si="189"/>
        <v>15.01467548854226</v>
      </c>
      <c r="BZ214" s="155" t="e">
        <f t="shared" si="189"/>
        <v>#DIV/0!</v>
      </c>
      <c r="CA214" s="138"/>
      <c r="CB214" s="288">
        <v>0.25</v>
      </c>
      <c r="CC214" s="155">
        <f t="shared" ca="1" si="190"/>
        <v>-0.93782079113267169</v>
      </c>
      <c r="CD214" s="155">
        <f t="shared" ca="1" si="190"/>
        <v>-1.3208605203704247</v>
      </c>
      <c r="CE214" s="155">
        <f t="shared" ca="1" si="190"/>
        <v>-1.6160524252838866</v>
      </c>
      <c r="CF214" s="155">
        <f t="shared" ca="1" si="190"/>
        <v>-2.0471940746041142</v>
      </c>
      <c r="CG214" s="155">
        <f t="shared" ca="1" si="190"/>
        <v>-2.750991034908945</v>
      </c>
      <c r="CH214" s="155">
        <f t="shared" ca="1" si="190"/>
        <v>-3.1014181161020988</v>
      </c>
      <c r="CI214" s="155">
        <f t="shared" ca="1" si="190"/>
        <v>-4.1666536815828916</v>
      </c>
      <c r="CJ214" s="155">
        <f t="shared" ca="1" si="190"/>
        <v>-5.6585598393742025</v>
      </c>
      <c r="CK214" s="155">
        <f t="shared" ca="1" si="190"/>
        <v>-6.449085295580149</v>
      </c>
      <c r="CL214" s="155">
        <f t="shared" ca="1" si="190"/>
        <v>-9.0596100772583412</v>
      </c>
      <c r="CM214" s="155">
        <f t="shared" ca="1" si="190"/>
        <v>-12.137625613294448</v>
      </c>
      <c r="CN214" s="155">
        <f t="shared" ca="1" si="190"/>
        <v>-15.855105366540483</v>
      </c>
      <c r="CO214" s="155" t="e">
        <f t="shared" si="190"/>
        <v>#DIV/0!</v>
      </c>
      <c r="CQ214" s="288">
        <v>0.25</v>
      </c>
      <c r="CR214" s="155">
        <f t="shared" ref="CR214:DB225" ca="1" si="209">($G$10/U184-$H$10*U79/U184)*1000</f>
        <v>4.7515953698375863</v>
      </c>
      <c r="CS214" s="155">
        <f t="shared" ca="1" si="191"/>
        <v>4.5888616150292396</v>
      </c>
      <c r="CT214" s="155">
        <f t="shared" ca="1" si="191"/>
        <v>4.4865825210349941</v>
      </c>
      <c r="CU214" s="155">
        <f t="shared" ca="1" si="191"/>
        <v>4.3678430477933627</v>
      </c>
      <c r="CV214" s="155">
        <f t="shared" ca="1" si="191"/>
        <v>4.2359495108564937</v>
      </c>
      <c r="CW214" s="155">
        <f t="shared" ca="1" si="191"/>
        <v>4.1924229811198694</v>
      </c>
      <c r="CX214" s="155">
        <f t="shared" ca="1" si="191"/>
        <v>4.1230238001003485</v>
      </c>
      <c r="CY214" s="155">
        <f t="shared" ca="1" si="191"/>
        <v>4.1265094385006709</v>
      </c>
      <c r="CZ214" s="155">
        <f t="shared" ca="1" si="191"/>
        <v>4.1568270638461966</v>
      </c>
      <c r="DA214" s="155">
        <f t="shared" ca="1" si="191"/>
        <v>4.3320754536096437</v>
      </c>
      <c r="DB214" s="155">
        <f t="shared" ca="1" si="191"/>
        <v>4.6148716957840401</v>
      </c>
      <c r="DC214" s="155">
        <f ca="1">($O$90/AF184-$P$90*AF79/AF184)*1000</f>
        <v>0</v>
      </c>
      <c r="DD214" s="155" t="e">
        <f>($O$90/AG184-$P$90*AG79/AG184)*1000</f>
        <v>#DIV/0!</v>
      </c>
      <c r="DF214" s="288">
        <v>0.25</v>
      </c>
      <c r="DG214" s="155">
        <f t="shared" ref="DG214:DQ225" ca="1" si="210">($G$11/U184-$H$11*U79/U184)*1000</f>
        <v>7.6632906496893352</v>
      </c>
      <c r="DH214" s="155">
        <f t="shared" ca="1" si="192"/>
        <v>7.6380698627555308</v>
      </c>
      <c r="DI214" s="155">
        <f t="shared" ca="1" si="192"/>
        <v>7.6533323102861397</v>
      </c>
      <c r="DJ214" s="155">
        <f t="shared" ca="1" si="192"/>
        <v>7.7215897571781085</v>
      </c>
      <c r="DK214" s="155">
        <f t="shared" ca="1" si="192"/>
        <v>7.9259191433755651</v>
      </c>
      <c r="DL214" s="155">
        <f t="shared" ca="1" si="192"/>
        <v>8.060873395166718</v>
      </c>
      <c r="DM214" s="155">
        <f t="shared" ca="1" si="192"/>
        <v>8.5654806610550338</v>
      </c>
      <c r="DN214" s="155">
        <f t="shared" ca="1" si="192"/>
        <v>9.4232269231076931</v>
      </c>
      <c r="DO214" s="155">
        <f t="shared" ca="1" si="192"/>
        <v>9.9204321932436663</v>
      </c>
      <c r="DP214" s="155">
        <f t="shared" ca="1" si="192"/>
        <v>11.675033224562089</v>
      </c>
      <c r="DQ214" s="155">
        <f t="shared" ca="1" si="192"/>
        <v>13.858093608415743</v>
      </c>
      <c r="DR214" s="155">
        <f ca="1">($O$91/AF184-$P$91*AF79/AF184)*1000</f>
        <v>0</v>
      </c>
      <c r="DS214" s="155" t="e">
        <f>($O$91/AG184-$P$91*AG79/AG184)*1000</f>
        <v>#DIV/0!</v>
      </c>
      <c r="DU214" s="288">
        <v>0.25</v>
      </c>
      <c r="DV214" s="155">
        <f t="shared" ref="DV214:EF225" ca="1" si="211">1/U184*1000</f>
        <v>23.757976849187934</v>
      </c>
      <c r="DW214" s="155">
        <f t="shared" ca="1" si="193"/>
        <v>22.9443080751462</v>
      </c>
      <c r="DX214" s="155">
        <f t="shared" ca="1" si="193"/>
        <v>22.43291260517497</v>
      </c>
      <c r="DY214" s="155">
        <f t="shared" ca="1" si="193"/>
        <v>21.839215238966815</v>
      </c>
      <c r="DZ214" s="155">
        <f t="shared" ca="1" si="193"/>
        <v>21.179747554282464</v>
      </c>
      <c r="EA214" s="155">
        <f t="shared" ca="1" si="193"/>
        <v>20.962114905599346</v>
      </c>
      <c r="EB214" s="155">
        <f t="shared" ca="1" si="193"/>
        <v>20.615119000501743</v>
      </c>
      <c r="EC214" s="155">
        <f t="shared" ca="1" si="193"/>
        <v>20.632547192503356</v>
      </c>
      <c r="ED214" s="155">
        <f t="shared" ca="1" si="193"/>
        <v>20.784135319230984</v>
      </c>
      <c r="EE214" s="155">
        <f t="shared" ca="1" si="193"/>
        <v>21.660377268048219</v>
      </c>
      <c r="EF214" s="155">
        <f t="shared" ca="1" si="193"/>
        <v>23.0743584789202</v>
      </c>
      <c r="EG214" s="155">
        <f ca="1">1/AF184*1000</f>
        <v>25.024459147570433</v>
      </c>
      <c r="EH214" s="155" t="e">
        <f>1/AG184*1000</f>
        <v>#DIV/0!</v>
      </c>
      <c r="EJ214" s="288">
        <v>0.25</v>
      </c>
      <c r="EK214" s="155">
        <f t="shared" ref="EK214:EU225" ca="1" si="212">-1/U184*1000</f>
        <v>-23.757976849187934</v>
      </c>
      <c r="EL214" s="155">
        <f t="shared" ca="1" si="194"/>
        <v>-22.9443080751462</v>
      </c>
      <c r="EM214" s="155">
        <f t="shared" ca="1" si="194"/>
        <v>-22.43291260517497</v>
      </c>
      <c r="EN214" s="155">
        <f t="shared" ca="1" si="194"/>
        <v>-21.839215238966815</v>
      </c>
      <c r="EO214" s="155">
        <f t="shared" ca="1" si="194"/>
        <v>-21.179747554282464</v>
      </c>
      <c r="EP214" s="155">
        <f t="shared" ca="1" si="194"/>
        <v>-20.962114905599346</v>
      </c>
      <c r="EQ214" s="155">
        <f t="shared" ca="1" si="194"/>
        <v>-20.615119000501743</v>
      </c>
      <c r="ER214" s="155">
        <f t="shared" ca="1" si="194"/>
        <v>-20.632547192503356</v>
      </c>
      <c r="ES214" s="155">
        <f t="shared" ca="1" si="194"/>
        <v>-20.784135319230984</v>
      </c>
      <c r="ET214" s="155">
        <f t="shared" ca="1" si="194"/>
        <v>-21.660377268048219</v>
      </c>
      <c r="EU214" s="155">
        <f t="shared" ca="1" si="194"/>
        <v>-23.0743584789202</v>
      </c>
      <c r="EV214" s="155">
        <f ca="1">-1/AF184*1000</f>
        <v>-25.024459147570433</v>
      </c>
      <c r="EW214" s="155" t="e">
        <f>-1/AG184*1000</f>
        <v>#DIV/0!</v>
      </c>
    </row>
    <row r="215" spans="1:157">
      <c r="T215" s="283">
        <v>0.2857142857142857</v>
      </c>
      <c r="U215" s="152">
        <f t="shared" ref="U215:AG215" ca="1" si="213">($G$5/U185-$H$5*U80/U185)*1000</f>
        <v>-9.3434213855137624</v>
      </c>
      <c r="V215" s="152">
        <f t="shared" ca="1" si="213"/>
        <v>-8.4865917350557574</v>
      </c>
      <c r="W215" s="152">
        <f t="shared" ca="1" si="213"/>
        <v>-7.8669393323779078</v>
      </c>
      <c r="X215" s="152">
        <f t="shared" ca="1" si="213"/>
        <v>-7.0159207744797669</v>
      </c>
      <c r="Y215" s="152">
        <f t="shared" ca="1" si="213"/>
        <v>-5.7348374401845641</v>
      </c>
      <c r="Z215" s="152">
        <f t="shared" ca="1" si="213"/>
        <v>-5.1346777310356924</v>
      </c>
      <c r="AA215" s="152">
        <f t="shared" ca="1" si="213"/>
        <v>-3.410381206816719</v>
      </c>
      <c r="AB215" s="152">
        <f t="shared" ca="1" si="213"/>
        <v>-1.129855334245337</v>
      </c>
      <c r="AC215" s="152">
        <f t="shared" ca="1" si="213"/>
        <v>5.5290273384044075E-2</v>
      </c>
      <c r="AD215" s="152">
        <f t="shared" ca="1" si="213"/>
        <v>4.0016935092852934</v>
      </c>
      <c r="AE215" s="152">
        <f t="shared" ca="1" si="213"/>
        <v>8.9105465510257904</v>
      </c>
      <c r="AF215" s="152" t="e">
        <f t="shared" si="213"/>
        <v>#DIV/0!</v>
      </c>
      <c r="AG215" s="152" t="e">
        <f t="shared" si="213"/>
        <v>#DIV/0!</v>
      </c>
      <c r="AI215" s="288">
        <v>0.2857142857142857</v>
      </c>
      <c r="AJ215" s="155">
        <f t="shared" ca="1" si="196"/>
        <v>-9.3434213855137624</v>
      </c>
      <c r="AK215" s="155">
        <f t="shared" ca="1" si="197"/>
        <v>-8.4865917350557574</v>
      </c>
      <c r="AL215" s="155">
        <f t="shared" ca="1" si="198"/>
        <v>-7.8669393323779078</v>
      </c>
      <c r="AM215" s="155">
        <f t="shared" ca="1" si="199"/>
        <v>-7.0159207744797669</v>
      </c>
      <c r="AN215" s="155">
        <f t="shared" ca="1" si="200"/>
        <v>-5.7348374401845641</v>
      </c>
      <c r="AO215" s="155">
        <f t="shared" ca="1" si="201"/>
        <v>-5.1346777310356924</v>
      </c>
      <c r="AP215" s="155">
        <f t="shared" ca="1" si="202"/>
        <v>-3.410381206816719</v>
      </c>
      <c r="AQ215" s="155">
        <f t="shared" ca="1" si="203"/>
        <v>-1.129855334245337</v>
      </c>
      <c r="AR215" s="155">
        <f t="shared" ca="1" si="204"/>
        <v>5.5290273384044075E-2</v>
      </c>
      <c r="AS215" s="155">
        <f t="shared" ca="1" si="205"/>
        <v>4.0016935092852934</v>
      </c>
      <c r="AT215" s="155">
        <f t="shared" ca="1" si="206"/>
        <v>8.9105465510257904</v>
      </c>
      <c r="AU215" s="155" t="e">
        <f t="shared" si="207"/>
        <v>#DIV/0!</v>
      </c>
      <c r="AV215" s="155" t="e">
        <f t="shared" si="208"/>
        <v>#DIV/0!</v>
      </c>
      <c r="AX215" s="283">
        <v>0.2857142857142857</v>
      </c>
      <c r="AY215" s="155">
        <f t="shared" ca="1" si="187"/>
        <v>-0.76377938776755472</v>
      </c>
      <c r="AZ215" s="155">
        <f t="shared" ca="1" si="187"/>
        <v>-1.0846486888489073</v>
      </c>
      <c r="BA215" s="155">
        <f t="shared" ca="1" si="187"/>
        <v>-1.3351544291223738</v>
      </c>
      <c r="BB215" s="155">
        <f t="shared" ca="1" si="187"/>
        <v>-1.7058497150444021</v>
      </c>
      <c r="BC215" s="155">
        <f t="shared" ca="1" si="187"/>
        <v>-2.322789504074755</v>
      </c>
      <c r="BD215" s="155">
        <f t="shared" ca="1" si="187"/>
        <v>-2.6353036128376006</v>
      </c>
      <c r="BE215" s="155">
        <f t="shared" ca="1" si="187"/>
        <v>-3.6068659249945574</v>
      </c>
      <c r="BF215" s="155">
        <f t="shared" ca="1" si="187"/>
        <v>-5.0230140002449692</v>
      </c>
      <c r="BG215" s="155">
        <f t="shared" ca="1" si="187"/>
        <v>-5.8005378723839245</v>
      </c>
      <c r="BH215" s="155">
        <f t="shared" ca="1" si="187"/>
        <v>-8.5110187271653466</v>
      </c>
      <c r="BI215" s="155">
        <f t="shared" ca="1" si="187"/>
        <v>-12.0186898462765</v>
      </c>
      <c r="BJ215" s="155" t="e">
        <f t="shared" si="187"/>
        <v>#DIV/0!</v>
      </c>
      <c r="BK215" s="155" t="e">
        <f t="shared" si="187"/>
        <v>#DIV/0!</v>
      </c>
      <c r="BL215" s="138"/>
      <c r="BM215" s="288">
        <v>0.2857142857142857</v>
      </c>
      <c r="BN215" s="155">
        <f t="shared" ca="1" si="189"/>
        <v>12.739664438151626</v>
      </c>
      <c r="BO215" s="155">
        <f t="shared" ca="1" si="189"/>
        <v>12.353207459764722</v>
      </c>
      <c r="BP215" s="155">
        <f t="shared" ca="1" si="189"/>
        <v>12.110636057098237</v>
      </c>
      <c r="BQ215" s="155">
        <f t="shared" ca="1" si="189"/>
        <v>11.830804359464524</v>
      </c>
      <c r="BR215" s="155">
        <f t="shared" ca="1" si="189"/>
        <v>11.527383936370986</v>
      </c>
      <c r="BS215" s="155">
        <f t="shared" ca="1" si="189"/>
        <v>11.432220502918032</v>
      </c>
      <c r="BT215" s="155">
        <f t="shared" ca="1" si="189"/>
        <v>11.306189298169176</v>
      </c>
      <c r="BU215" s="155">
        <f t="shared" ca="1" si="189"/>
        <v>11.401854401584341</v>
      </c>
      <c r="BV215" s="155">
        <f t="shared" ca="1" si="189"/>
        <v>11.534727416706994</v>
      </c>
      <c r="BW215" s="155">
        <f t="shared" ca="1" si="189"/>
        <v>12.220005243188337</v>
      </c>
      <c r="BX215" s="155">
        <f t="shared" ca="1" si="189"/>
        <v>13.344723831322051</v>
      </c>
      <c r="BY215" s="155" t="e">
        <f t="shared" si="189"/>
        <v>#DIV/0!</v>
      </c>
      <c r="BZ215" s="155" t="e">
        <f t="shared" si="189"/>
        <v>#DIV/0!</v>
      </c>
      <c r="CA215" s="138"/>
      <c r="CB215" s="288">
        <v>0.2857142857142857</v>
      </c>
      <c r="CC215" s="155">
        <f t="shared" ca="1" si="190"/>
        <v>-0.89107595239548043</v>
      </c>
      <c r="CD215" s="155">
        <f t="shared" ca="1" si="190"/>
        <v>-1.265423470323725</v>
      </c>
      <c r="CE215" s="155">
        <f t="shared" ca="1" si="190"/>
        <v>-1.557680167309436</v>
      </c>
      <c r="CF215" s="155">
        <f t="shared" ca="1" si="190"/>
        <v>-1.9901580008851358</v>
      </c>
      <c r="CG215" s="155">
        <f t="shared" ca="1" si="190"/>
        <v>-2.7099210880872144</v>
      </c>
      <c r="CH215" s="155">
        <f t="shared" ca="1" si="190"/>
        <v>-3.0745208816438669</v>
      </c>
      <c r="CI215" s="155">
        <f t="shared" ca="1" si="190"/>
        <v>-4.2080102458269835</v>
      </c>
      <c r="CJ215" s="155">
        <f t="shared" ca="1" si="190"/>
        <v>-5.8601830002857973</v>
      </c>
      <c r="CK215" s="155">
        <f t="shared" ca="1" si="190"/>
        <v>-6.7672941844479118</v>
      </c>
      <c r="CL215" s="155">
        <f t="shared" ca="1" si="190"/>
        <v>-9.9295218483595704</v>
      </c>
      <c r="CM215" s="155">
        <f t="shared" ca="1" si="190"/>
        <v>-14.021804820655914</v>
      </c>
      <c r="CN215" s="155" t="e">
        <f t="shared" si="190"/>
        <v>#DIV/0!</v>
      </c>
      <c r="CO215" s="155" t="e">
        <f t="shared" si="190"/>
        <v>#DIV/0!</v>
      </c>
      <c r="CQ215" s="288">
        <v>0.2857142857142857</v>
      </c>
      <c r="CR215" s="155">
        <f t="shared" ca="1" si="209"/>
        <v>4.2465548127172088</v>
      </c>
      <c r="CS215" s="155">
        <f t="shared" ca="1" si="191"/>
        <v>4.1177358199215748</v>
      </c>
      <c r="CT215" s="155">
        <f t="shared" ca="1" si="191"/>
        <v>4.0368786856994126</v>
      </c>
      <c r="CU215" s="155">
        <f t="shared" ca="1" si="191"/>
        <v>3.9436014531548413</v>
      </c>
      <c r="CV215" s="155">
        <f t="shared" ca="1" si="191"/>
        <v>3.8424613121236622</v>
      </c>
      <c r="CW215" s="155">
        <f t="shared" ca="1" si="191"/>
        <v>3.8107401676393442</v>
      </c>
      <c r="CX215" s="155">
        <f t="shared" ca="1" si="191"/>
        <v>3.7687297660563925</v>
      </c>
      <c r="CY215" s="155">
        <f t="shared" ca="1" si="191"/>
        <v>3.8006181338614478</v>
      </c>
      <c r="CZ215" s="155">
        <f t="shared" ca="1" si="191"/>
        <v>3.8449091389023322</v>
      </c>
      <c r="DA215" s="155">
        <f t="shared" ca="1" si="191"/>
        <v>4.0733350810627798</v>
      </c>
      <c r="DB215" s="155">
        <f t="shared" ca="1" si="191"/>
        <v>4.4482412771073507</v>
      </c>
      <c r="DC215" s="155" t="e">
        <f>($O$90/AF185-$P$90*AF80/AF185)*1000</f>
        <v>#DIV/0!</v>
      </c>
      <c r="DD215" s="155" t="e">
        <f>($O$90/AG185-$P$90*AG80/AG185)*1000</f>
        <v>#DIV/0!</v>
      </c>
      <c r="DF215" s="288">
        <v>0.2857142857142857</v>
      </c>
      <c r="DG215" s="155">
        <f t="shared" ca="1" si="210"/>
        <v>6.8790184775875165</v>
      </c>
      <c r="DH215" s="155">
        <f t="shared" ca="1" si="192"/>
        <v>6.8997028557816327</v>
      </c>
      <c r="DI215" s="155">
        <f t="shared" ca="1" si="192"/>
        <v>6.9454209812973682</v>
      </c>
      <c r="DJ215" s="155">
        <f t="shared" ca="1" si="192"/>
        <v>7.0526353230951973</v>
      </c>
      <c r="DK215" s="155">
        <f t="shared" ca="1" si="192"/>
        <v>7.3122183042353299</v>
      </c>
      <c r="DL215" s="155">
        <f t="shared" ca="1" si="192"/>
        <v>7.4729793266840829</v>
      </c>
      <c r="DM215" s="155">
        <f t="shared" ca="1" si="192"/>
        <v>8.0576719324142942</v>
      </c>
      <c r="DN215" s="155">
        <f t="shared" ca="1" si="192"/>
        <v>9.0496032009554845</v>
      </c>
      <c r="DO215" s="155">
        <f t="shared" ca="1" si="192"/>
        <v>9.6343889566094472</v>
      </c>
      <c r="DP215" s="155">
        <f t="shared" ca="1" si="192"/>
        <v>11.784015106371067</v>
      </c>
      <c r="DQ215" s="155">
        <f t="shared" ca="1" si="192"/>
        <v>14.684821813178692</v>
      </c>
      <c r="DR215" s="155" t="e">
        <f>($O$91/AF185-$P$91*AF80/AF185)*1000</f>
        <v>#DIV/0!</v>
      </c>
      <c r="DS215" s="155" t="e">
        <f>($O$91/AG185-$P$91*AG80/AG185)*1000</f>
        <v>#DIV/0!</v>
      </c>
      <c r="DU215" s="288">
        <v>0.2857142857142857</v>
      </c>
      <c r="DV215" s="155">
        <f t="shared" ca="1" si="211"/>
        <v>21.232774063586042</v>
      </c>
      <c r="DW215" s="155">
        <f t="shared" ca="1" si="193"/>
        <v>20.588679099607873</v>
      </c>
      <c r="DX215" s="155">
        <f t="shared" ca="1" si="193"/>
        <v>20.184393428497064</v>
      </c>
      <c r="DY215" s="155">
        <f t="shared" ca="1" si="193"/>
        <v>19.718007265774208</v>
      </c>
      <c r="DZ215" s="155">
        <f t="shared" ca="1" si="193"/>
        <v>19.212306560618309</v>
      </c>
      <c r="EA215" s="155">
        <f t="shared" ca="1" si="193"/>
        <v>19.053700838196722</v>
      </c>
      <c r="EB215" s="155">
        <f t="shared" ca="1" si="193"/>
        <v>18.843648830281964</v>
      </c>
      <c r="EC215" s="155">
        <f t="shared" ca="1" si="193"/>
        <v>19.003090669307237</v>
      </c>
      <c r="ED215" s="155">
        <f t="shared" ca="1" si="193"/>
        <v>19.224545694511658</v>
      </c>
      <c r="EE215" s="155">
        <f t="shared" ca="1" si="193"/>
        <v>20.366675405313899</v>
      </c>
      <c r="EF215" s="155">
        <f t="shared" ca="1" si="193"/>
        <v>22.241206385536753</v>
      </c>
      <c r="EG215" s="155" t="e">
        <f>($O$90/BJ185-$P$90*BJ80/BJ185)*1000</f>
        <v>#DIV/0!</v>
      </c>
      <c r="EH215" s="155" t="e">
        <f>($O$90/BK185-$P$90*BK80/BK185)*1000</f>
        <v>#DIV/0!</v>
      </c>
      <c r="EJ215" s="288">
        <v>0.2857142857142857</v>
      </c>
      <c r="EK215" s="155">
        <f t="shared" ca="1" si="212"/>
        <v>-21.232774063586042</v>
      </c>
      <c r="EL215" s="155">
        <f t="shared" ca="1" si="194"/>
        <v>-20.588679099607873</v>
      </c>
      <c r="EM215" s="155">
        <f t="shared" ca="1" si="194"/>
        <v>-20.184393428497064</v>
      </c>
      <c r="EN215" s="155">
        <f t="shared" ca="1" si="194"/>
        <v>-19.718007265774208</v>
      </c>
      <c r="EO215" s="155">
        <f t="shared" ca="1" si="194"/>
        <v>-19.212306560618309</v>
      </c>
      <c r="EP215" s="155">
        <f t="shared" ca="1" si="194"/>
        <v>-19.053700838196722</v>
      </c>
      <c r="EQ215" s="155">
        <f t="shared" ca="1" si="194"/>
        <v>-18.843648830281964</v>
      </c>
      <c r="ER215" s="155">
        <f t="shared" ca="1" si="194"/>
        <v>-19.003090669307237</v>
      </c>
      <c r="ES215" s="155">
        <f t="shared" ca="1" si="194"/>
        <v>-19.224545694511658</v>
      </c>
      <c r="ET215" s="155">
        <f t="shared" ca="1" si="194"/>
        <v>-20.366675405313899</v>
      </c>
      <c r="EU215" s="155">
        <f t="shared" ca="1" si="194"/>
        <v>-22.241206385536753</v>
      </c>
      <c r="EV215" s="155" t="e">
        <f>($O$91/BJ185-$P$91*BJ80/BJ185)*1000</f>
        <v>#DIV/0!</v>
      </c>
      <c r="EW215" s="155" t="e">
        <f>($O$91/BK185-$P$91*BK80/BK185)*1000</f>
        <v>#DIV/0!</v>
      </c>
    </row>
    <row r="216" spans="1:157">
      <c r="T216" s="283">
        <v>0.33333333333333331</v>
      </c>
      <c r="U216" s="152">
        <f t="shared" ref="U216:AG216" ca="1" si="214">($G$5/U186-$H$5*U81/U186)*1000</f>
        <v>-8.0816732427026654</v>
      </c>
      <c r="V216" s="152">
        <f t="shared" ca="1" si="214"/>
        <v>-7.3082326194893348</v>
      </c>
      <c r="W216" s="152">
        <f t="shared" ca="1" si="214"/>
        <v>-6.7351200746523139</v>
      </c>
      <c r="X216" s="152">
        <f t="shared" ca="1" si="214"/>
        <v>-5.9273503370454108</v>
      </c>
      <c r="Y216" s="152">
        <f t="shared" ca="1" si="214"/>
        <v>-4.6615003626763674</v>
      </c>
      <c r="Z216" s="152">
        <f t="shared" ca="1" si="214"/>
        <v>-4.0459789194123985</v>
      </c>
      <c r="AA216" s="152">
        <f t="shared" ca="1" si="214"/>
        <v>-2.1895801010960421</v>
      </c>
      <c r="AB216" s="152">
        <f t="shared" ca="1" si="214"/>
        <v>0.48775786524249065</v>
      </c>
      <c r="AC216" s="152">
        <f t="shared" ca="1" si="214"/>
        <v>1.9900104423955356</v>
      </c>
      <c r="AD216" s="152">
        <f t="shared" ca="1" si="214"/>
        <v>7.6297717044050071</v>
      </c>
      <c r="AE216" s="152" t="e">
        <f t="shared" si="214"/>
        <v>#DIV/0!</v>
      </c>
      <c r="AF216" s="152" t="e">
        <f t="shared" si="214"/>
        <v>#DIV/0!</v>
      </c>
      <c r="AG216" s="152" t="e">
        <f t="shared" si="214"/>
        <v>#DIV/0!</v>
      </c>
      <c r="AI216" s="288">
        <v>0.33333333333333331</v>
      </c>
      <c r="AJ216" s="155">
        <f t="shared" ca="1" si="196"/>
        <v>-8.0816732427026654</v>
      </c>
      <c r="AK216" s="155">
        <f t="shared" ca="1" si="197"/>
        <v>-7.3082326194893348</v>
      </c>
      <c r="AL216" s="155">
        <f t="shared" ca="1" si="198"/>
        <v>-6.7351200746523139</v>
      </c>
      <c r="AM216" s="155">
        <f t="shared" ca="1" si="199"/>
        <v>-5.9273503370454108</v>
      </c>
      <c r="AN216" s="155">
        <f t="shared" ca="1" si="200"/>
        <v>-4.6615003626763674</v>
      </c>
      <c r="AO216" s="155">
        <f t="shared" ca="1" si="201"/>
        <v>-4.0459789194123985</v>
      </c>
      <c r="AP216" s="155">
        <f t="shared" ca="1" si="202"/>
        <v>-2.1895801010960421</v>
      </c>
      <c r="AQ216" s="155">
        <f t="shared" ca="1" si="203"/>
        <v>0.48775786524249065</v>
      </c>
      <c r="AR216" s="155">
        <f t="shared" ca="1" si="204"/>
        <v>1.9900104423955356</v>
      </c>
      <c r="AS216" s="155">
        <f t="shared" ca="1" si="205"/>
        <v>7.6297717044050071</v>
      </c>
      <c r="AT216" s="155" t="e">
        <f t="shared" si="206"/>
        <v>#DIV/0!</v>
      </c>
      <c r="AU216" s="155" t="e">
        <f t="shared" si="207"/>
        <v>#DIV/0!</v>
      </c>
      <c r="AV216" s="155" t="e">
        <f t="shared" si="208"/>
        <v>#DIV/0!</v>
      </c>
      <c r="AX216" s="283">
        <v>0.33333333333333331</v>
      </c>
      <c r="AY216" s="155">
        <f t="shared" ca="1" si="187"/>
        <v>-0.73053750040204057</v>
      </c>
      <c r="AZ216" s="155">
        <f t="shared" ca="1" si="187"/>
        <v>-1.0487823186882717</v>
      </c>
      <c r="BA216" s="155">
        <f t="shared" ca="1" si="187"/>
        <v>-1.3017190859583816</v>
      </c>
      <c r="BB216" s="155">
        <f t="shared" ca="1" si="187"/>
        <v>-1.6831139192358899</v>
      </c>
      <c r="BC216" s="155">
        <f t="shared" ca="1" si="187"/>
        <v>-2.3365704428579845</v>
      </c>
      <c r="BD216" s="155">
        <f t="shared" ca="1" si="187"/>
        <v>-2.6765706697651259</v>
      </c>
      <c r="BE216" s="155">
        <f t="shared" ca="1" si="187"/>
        <v>-3.7733214975279132</v>
      </c>
      <c r="BF216" s="155">
        <f t="shared" ca="1" si="187"/>
        <v>-5.486394493860125</v>
      </c>
      <c r="BG216" s="155">
        <f t="shared" ca="1" si="187"/>
        <v>-6.4896451649232194</v>
      </c>
      <c r="BH216" s="155">
        <f t="shared" ca="1" si="187"/>
        <v>-10.388732131613924</v>
      </c>
      <c r="BI216" s="155" t="e">
        <f t="shared" si="187"/>
        <v>#DIV/0!</v>
      </c>
      <c r="BM216" s="288">
        <v>0.33333333333333331</v>
      </c>
      <c r="BN216" s="155">
        <f t="shared" ca="1" si="189"/>
        <v>11.159082892047278</v>
      </c>
      <c r="BO216" s="155">
        <f t="shared" ca="1" si="189"/>
        <v>10.867443780763745</v>
      </c>
      <c r="BP216" s="155">
        <f t="shared" ca="1" si="189"/>
        <v>10.68558226149954</v>
      </c>
      <c r="BQ216" s="155">
        <f t="shared" ca="1" si="189"/>
        <v>10.479048242926272</v>
      </c>
      <c r="BR216" s="155">
        <f t="shared" ca="1" si="189"/>
        <v>10.266941320927609</v>
      </c>
      <c r="BS216" s="155">
        <f t="shared" ca="1" si="189"/>
        <v>10.20831604282513</v>
      </c>
      <c r="BT216" s="155">
        <f t="shared" ca="1" si="189"/>
        <v>10.174139116371078</v>
      </c>
      <c r="BU216" s="155">
        <f t="shared" ca="1" si="189"/>
        <v>10.387479549429262</v>
      </c>
      <c r="BV216" s="155">
        <f t="shared" ca="1" si="189"/>
        <v>10.591277798971801</v>
      </c>
      <c r="BW216" s="155">
        <f t="shared" ca="1" si="189"/>
        <v>11.621738217941843</v>
      </c>
      <c r="BX216" s="155" t="e">
        <f t="shared" si="189"/>
        <v>#DIV/0!</v>
      </c>
      <c r="CB216" s="288">
        <v>0.33333333333333331</v>
      </c>
      <c r="CC216" s="155">
        <f t="shared" ca="1" si="190"/>
        <v>-0.85229375046904754</v>
      </c>
      <c r="CD216" s="155">
        <f t="shared" ca="1" si="190"/>
        <v>-1.2235793718029837</v>
      </c>
      <c r="CE216" s="155">
        <f t="shared" ca="1" si="190"/>
        <v>-1.5186722669514454</v>
      </c>
      <c r="CF216" s="155">
        <f t="shared" ca="1" si="190"/>
        <v>-1.9636329057752047</v>
      </c>
      <c r="CG216" s="155">
        <f t="shared" ca="1" si="190"/>
        <v>-2.7259988500009817</v>
      </c>
      <c r="CH216" s="155">
        <f t="shared" ca="1" si="190"/>
        <v>-3.1226657813926471</v>
      </c>
      <c r="CI216" s="155">
        <f t="shared" ca="1" si="190"/>
        <v>-4.4022084137825654</v>
      </c>
      <c r="CJ216" s="155">
        <f t="shared" ca="1" si="190"/>
        <v>-6.4007935761701464</v>
      </c>
      <c r="CK216" s="155">
        <f t="shared" ca="1" si="190"/>
        <v>-7.5712526924104235</v>
      </c>
      <c r="CL216" s="155">
        <f t="shared" ca="1" si="190"/>
        <v>-12.120187486882912</v>
      </c>
      <c r="CM216" s="155" t="e">
        <f t="shared" si="190"/>
        <v>#DIV/0!</v>
      </c>
      <c r="CQ216" s="288">
        <v>0.33333333333333331</v>
      </c>
      <c r="CR216" s="155">
        <f t="shared" ca="1" si="209"/>
        <v>3.7196942973490938</v>
      </c>
      <c r="CS216" s="155">
        <f t="shared" ca="1" si="191"/>
        <v>3.6224812602545819</v>
      </c>
      <c r="CT216" s="155">
        <f t="shared" ca="1" si="191"/>
        <v>3.5618607538331801</v>
      </c>
      <c r="CU216" s="155">
        <f t="shared" ca="1" si="191"/>
        <v>3.4930160809754245</v>
      </c>
      <c r="CV216" s="155">
        <f t="shared" ca="1" si="191"/>
        <v>3.4223137736425366</v>
      </c>
      <c r="CW216" s="155">
        <f t="shared" ca="1" si="191"/>
        <v>3.4027720142750439</v>
      </c>
      <c r="CX216" s="155">
        <f t="shared" ca="1" si="191"/>
        <v>3.3913797054570263</v>
      </c>
      <c r="CY216" s="155">
        <f t="shared" ca="1" si="191"/>
        <v>3.4624931831430876</v>
      </c>
      <c r="CZ216" s="155">
        <f t="shared" ca="1" si="191"/>
        <v>3.5304259329906</v>
      </c>
      <c r="DA216" s="155">
        <f t="shared" ca="1" si="191"/>
        <v>3.8739127393139481</v>
      </c>
      <c r="DB216" s="155" t="e">
        <f t="shared" si="191"/>
        <v>#DIV/0!</v>
      </c>
      <c r="DF216" s="288">
        <v>0.33333333333333331</v>
      </c>
      <c r="DG216" s="155">
        <f t="shared" ca="1" si="210"/>
        <v>6.0665664462916666</v>
      </c>
      <c r="DH216" s="155">
        <f t="shared" ca="1" si="192"/>
        <v>6.1329101028407207</v>
      </c>
      <c r="DI216" s="155">
        <f t="shared" ca="1" si="192"/>
        <v>6.2106038547220246</v>
      </c>
      <c r="DJ216" s="155">
        <f t="shared" ca="1" si="192"/>
        <v>6.3616000676203965</v>
      </c>
      <c r="DK216" s="155">
        <f t="shared" ca="1" si="192"/>
        <v>6.6911842890357942</v>
      </c>
      <c r="DL216" s="155">
        <f t="shared" ca="1" si="192"/>
        <v>6.8885384679226496</v>
      </c>
      <c r="DM216" s="155">
        <f t="shared" ca="1" si="192"/>
        <v>7.6026172232041489</v>
      </c>
      <c r="DN216" s="155">
        <f t="shared" ca="1" si="192"/>
        <v>8.8513361039547149</v>
      </c>
      <c r="DO216" s="155">
        <f t="shared" ca="1" si="192"/>
        <v>9.6220690094347141</v>
      </c>
      <c r="DP216" s="155">
        <f t="shared" ca="1" si="192"/>
        <v>12.736690530046873</v>
      </c>
      <c r="DQ216" s="155" t="e">
        <f t="shared" si="192"/>
        <v>#DIV/0!</v>
      </c>
      <c r="DU216" s="288">
        <v>0.33333333333333331</v>
      </c>
      <c r="DV216" s="155">
        <f t="shared" ca="1" si="211"/>
        <v>18.598471486745463</v>
      </c>
      <c r="DW216" s="155">
        <f t="shared" ca="1" si="193"/>
        <v>18.112406301272905</v>
      </c>
      <c r="DX216" s="155">
        <f t="shared" ca="1" si="193"/>
        <v>17.809303769165901</v>
      </c>
      <c r="DY216" s="155">
        <f t="shared" ca="1" si="193"/>
        <v>17.465080404877121</v>
      </c>
      <c r="DZ216" s="155">
        <f t="shared" ca="1" si="193"/>
        <v>17.111568868212682</v>
      </c>
      <c r="EA216" s="155">
        <f t="shared" ca="1" si="193"/>
        <v>17.013860071375216</v>
      </c>
      <c r="EB216" s="155">
        <f t="shared" ca="1" si="193"/>
        <v>16.95689852728513</v>
      </c>
      <c r="EC216" s="155">
        <f t="shared" ca="1" si="193"/>
        <v>17.312465915715435</v>
      </c>
      <c r="ED216" s="155">
        <f t="shared" ca="1" si="193"/>
        <v>17.652129664952998</v>
      </c>
      <c r="EE216" s="155">
        <f t="shared" ca="1" si="193"/>
        <v>19.369563696569738</v>
      </c>
      <c r="EF216" s="155" t="e">
        <f t="shared" si="193"/>
        <v>#DIV/0!</v>
      </c>
      <c r="EJ216" s="288">
        <v>0.33333333333333331</v>
      </c>
      <c r="EK216" s="155">
        <f t="shared" ca="1" si="212"/>
        <v>-18.598471486745463</v>
      </c>
      <c r="EL216" s="155">
        <f t="shared" ca="1" si="194"/>
        <v>-18.112406301272905</v>
      </c>
      <c r="EM216" s="155">
        <f t="shared" ca="1" si="194"/>
        <v>-17.809303769165901</v>
      </c>
      <c r="EN216" s="155">
        <f t="shared" ca="1" si="194"/>
        <v>-17.465080404877121</v>
      </c>
      <c r="EO216" s="155">
        <f t="shared" ca="1" si="194"/>
        <v>-17.111568868212682</v>
      </c>
      <c r="EP216" s="155">
        <f t="shared" ca="1" si="194"/>
        <v>-17.013860071375216</v>
      </c>
      <c r="EQ216" s="155">
        <f t="shared" ca="1" si="194"/>
        <v>-16.95689852728513</v>
      </c>
      <c r="ER216" s="155">
        <f t="shared" ca="1" si="194"/>
        <v>-17.312465915715435</v>
      </c>
      <c r="ES216" s="155">
        <f t="shared" ca="1" si="194"/>
        <v>-17.652129664952998</v>
      </c>
      <c r="ET216" s="155">
        <f t="shared" ca="1" si="194"/>
        <v>-19.369563696569738</v>
      </c>
      <c r="EU216" s="155" t="e">
        <f t="shared" si="194"/>
        <v>#DIV/0!</v>
      </c>
    </row>
    <row r="217" spans="1:157">
      <c r="N217" s="160"/>
      <c r="O217" s="135"/>
      <c r="T217" s="283">
        <v>0.4</v>
      </c>
      <c r="U217" s="152">
        <f t="shared" ref="U217:AG217" ca="1" si="215">($G$5/U187-$H$5*U82/U187)*1000</f>
        <v>-6.7333842614283865</v>
      </c>
      <c r="V217" s="152">
        <f t="shared" ca="1" si="215"/>
        <v>-6.0159636618140313</v>
      </c>
      <c r="W217" s="152">
        <f t="shared" ca="1" si="215"/>
        <v>-5.4646995420797699</v>
      </c>
      <c r="X217" s="152">
        <f t="shared" ca="1" si="215"/>
        <v>-4.6558910401852724</v>
      </c>
      <c r="Y217" s="152">
        <f t="shared" ca="1" si="215"/>
        <v>-3.3032543931935145</v>
      </c>
      <c r="Z217" s="152">
        <f t="shared" ca="1" si="215"/>
        <v>-2.6032767754337249</v>
      </c>
      <c r="AA217" s="152">
        <f t="shared" ca="1" si="215"/>
        <v>-0.29783128157991662</v>
      </c>
      <c r="AB217" s="152">
        <f t="shared" ca="1" si="215"/>
        <v>3.6532616319850351</v>
      </c>
      <c r="AC217" s="152">
        <f t="shared" ca="1" si="215"/>
        <v>6.2784887971037184</v>
      </c>
      <c r="AD217" s="152" t="e">
        <f t="shared" si="215"/>
        <v>#DIV/0!</v>
      </c>
      <c r="AE217" s="152" t="e">
        <f t="shared" si="215"/>
        <v>#DIV/0!</v>
      </c>
      <c r="AF217" s="152" t="e">
        <f t="shared" si="215"/>
        <v>#DIV/0!</v>
      </c>
      <c r="AG217" s="152" t="e">
        <f t="shared" si="215"/>
        <v>#DIV/0!</v>
      </c>
      <c r="AI217" s="288">
        <v>0.4</v>
      </c>
      <c r="AJ217" s="155">
        <f t="shared" ca="1" si="196"/>
        <v>-6.7333842614283865</v>
      </c>
      <c r="AK217" s="155">
        <f t="shared" ca="1" si="197"/>
        <v>-6.0159636618140313</v>
      </c>
      <c r="AL217" s="155">
        <f t="shared" ca="1" si="198"/>
        <v>-5.4646995420797699</v>
      </c>
      <c r="AM217" s="155">
        <f t="shared" ca="1" si="199"/>
        <v>-4.6558910401852724</v>
      </c>
      <c r="AN217" s="155">
        <f t="shared" ca="1" si="200"/>
        <v>-3.3032543931935145</v>
      </c>
      <c r="AO217" s="155">
        <f t="shared" ca="1" si="201"/>
        <v>-2.6032767754337249</v>
      </c>
      <c r="AP217" s="155">
        <f t="shared" ca="1" si="202"/>
        <v>-0.29783128157991662</v>
      </c>
      <c r="AQ217" s="155">
        <f t="shared" ca="1" si="203"/>
        <v>3.6532616319850351</v>
      </c>
      <c r="AR217" s="155">
        <f t="shared" ca="1" si="204"/>
        <v>6.2784887971037184</v>
      </c>
      <c r="AS217" s="155" t="e">
        <f t="shared" si="205"/>
        <v>#DIV/0!</v>
      </c>
      <c r="AT217" s="155" t="e">
        <f t="shared" si="206"/>
        <v>#DIV/0!</v>
      </c>
      <c r="AU217" s="155" t="e">
        <f t="shared" si="207"/>
        <v>#DIV/0!</v>
      </c>
      <c r="AV217" s="155" t="e">
        <f t="shared" si="208"/>
        <v>#DIV/0!</v>
      </c>
      <c r="AX217" s="283">
        <v>0.4</v>
      </c>
      <c r="AY217" s="155">
        <f t="shared" ca="1" si="187"/>
        <v>-0.71449798572308332</v>
      </c>
      <c r="AZ217" s="155">
        <f t="shared" ca="1" si="187"/>
        <v>-1.0426391035360842</v>
      </c>
      <c r="BA217" s="155">
        <f t="shared" ca="1" si="187"/>
        <v>-1.3109109908093521</v>
      </c>
      <c r="BB217" s="155">
        <f t="shared" ca="1" si="187"/>
        <v>-1.7282615465490243</v>
      </c>
      <c r="BC217" s="155">
        <f t="shared" ca="1" si="187"/>
        <v>-2.4808114626432949</v>
      </c>
      <c r="BD217" s="155">
        <f t="shared" ca="1" si="187"/>
        <v>-2.8921465070568799</v>
      </c>
      <c r="BE217" s="155">
        <f t="shared" ca="1" si="187"/>
        <v>-4.3204385910200758</v>
      </c>
      <c r="BF217" s="155">
        <f t="shared" ca="1" si="187"/>
        <v>-6.9154198289157121</v>
      </c>
      <c r="BG217" s="155">
        <f t="shared" ca="1" si="187"/>
        <v>-8.6887377380743764</v>
      </c>
      <c r="BH217" s="155" t="e">
        <f t="shared" si="187"/>
        <v>#DIV/0!</v>
      </c>
      <c r="BI217" s="155" t="e">
        <f t="shared" si="187"/>
        <v>#DIV/0!</v>
      </c>
      <c r="BJ217" s="155" t="e">
        <f t="shared" si="187"/>
        <v>#DIV/0!</v>
      </c>
      <c r="BK217" s="155" t="e">
        <f t="shared" ref="BK217:BK224" si="216">($G$7/AG186-$H$7*AG81/AG186)*1000</f>
        <v>#DIV/0!</v>
      </c>
      <c r="BL217" s="138"/>
      <c r="BM217" s="288">
        <v>0.4</v>
      </c>
      <c r="BN217" s="155">
        <f t="shared" ca="1" si="189"/>
        <v>9.5090570851602294</v>
      </c>
      <c r="BO217" s="155">
        <f t="shared" ca="1" si="189"/>
        <v>9.3044346012490049</v>
      </c>
      <c r="BP217" s="155">
        <f t="shared" ca="1" si="189"/>
        <v>9.1794614321144277</v>
      </c>
      <c r="BQ217" s="155">
        <f t="shared" ca="1" si="189"/>
        <v>9.0435923413203749</v>
      </c>
      <c r="BR217" s="155">
        <f t="shared" ca="1" si="189"/>
        <v>8.9255281971188083</v>
      </c>
      <c r="BS217" s="155">
        <f t="shared" ca="1" si="189"/>
        <v>8.9082251446342298</v>
      </c>
      <c r="BT217" s="155">
        <f t="shared" ca="1" si="189"/>
        <v>8.9982747199360507</v>
      </c>
      <c r="BU217" s="155">
        <f t="shared" ca="1" si="189"/>
        <v>9.4469256994493822</v>
      </c>
      <c r="BV217" s="155">
        <f t="shared" ca="1" si="189"/>
        <v>9.8432889196242925</v>
      </c>
      <c r="BW217" s="155" t="e">
        <f t="shared" si="189"/>
        <v>#DIV/0!</v>
      </c>
      <c r="BX217" s="155" t="e">
        <f t="shared" si="189"/>
        <v>#DIV/0!</v>
      </c>
      <c r="BY217" s="155" t="e">
        <f t="shared" si="189"/>
        <v>#DIV/0!</v>
      </c>
      <c r="BZ217" s="155" t="e">
        <f t="shared" ref="BZ217:BZ224" si="217">($G$8/AG186-$H$8*AG81/AG186)*1000</f>
        <v>#DIV/0!</v>
      </c>
      <c r="CA217" s="138"/>
      <c r="CB217" s="288">
        <v>0.4</v>
      </c>
      <c r="CC217" s="155">
        <f t="shared" ca="1" si="190"/>
        <v>-0.8335809833435972</v>
      </c>
      <c r="CD217" s="155">
        <f t="shared" ca="1" si="190"/>
        <v>-1.2164122874587651</v>
      </c>
      <c r="CE217" s="155">
        <f t="shared" ca="1" si="190"/>
        <v>-1.5293961559442437</v>
      </c>
      <c r="CF217" s="155">
        <f t="shared" ca="1" si="190"/>
        <v>-2.0163051376405283</v>
      </c>
      <c r="CG217" s="155">
        <f t="shared" ca="1" si="190"/>
        <v>-2.8942800397505111</v>
      </c>
      <c r="CH217" s="155">
        <f t="shared" ca="1" si="190"/>
        <v>-3.3741709248996941</v>
      </c>
      <c r="CI217" s="155">
        <f t="shared" ca="1" si="190"/>
        <v>-5.0405116895234219</v>
      </c>
      <c r="CJ217" s="155">
        <f t="shared" ca="1" si="190"/>
        <v>-8.0679898004016621</v>
      </c>
      <c r="CK217" s="155">
        <f t="shared" ca="1" si="190"/>
        <v>-10.136860694420108</v>
      </c>
      <c r="CL217" s="155" t="e">
        <f t="shared" si="190"/>
        <v>#DIV/0!</v>
      </c>
      <c r="CM217" s="155" t="e">
        <f t="shared" si="190"/>
        <v>#DIV/0!</v>
      </c>
      <c r="CN217" s="155" t="e">
        <f t="shared" si="190"/>
        <v>#DIV/0!</v>
      </c>
      <c r="CO217" s="155" t="e">
        <f t="shared" ref="CO217:CO224" si="218">($G$9/AG186-$H$9*AG81/AG186)*1000</f>
        <v>#DIV/0!</v>
      </c>
      <c r="CQ217" s="288">
        <v>0.4</v>
      </c>
      <c r="CR217" s="155">
        <f t="shared" ca="1" si="209"/>
        <v>3.1696856950534102</v>
      </c>
      <c r="CS217" s="155">
        <f t="shared" ca="1" si="209"/>
        <v>3.1014782004163353</v>
      </c>
      <c r="CT217" s="155">
        <f t="shared" ca="1" si="209"/>
        <v>3.0598204773714759</v>
      </c>
      <c r="CU217" s="155">
        <f t="shared" ca="1" si="209"/>
        <v>3.0145307804401251</v>
      </c>
      <c r="CV217" s="155">
        <f t="shared" ca="1" si="209"/>
        <v>2.97517606570627</v>
      </c>
      <c r="CW217" s="155">
        <f t="shared" ca="1" si="209"/>
        <v>2.9694083815447434</v>
      </c>
      <c r="CX217" s="155">
        <f t="shared" ca="1" si="209"/>
        <v>2.9994249066453507</v>
      </c>
      <c r="CY217" s="155">
        <f t="shared" ca="1" si="209"/>
        <v>3.1489752331497942</v>
      </c>
      <c r="CZ217" s="155">
        <f t="shared" ca="1" si="209"/>
        <v>3.2810963065414311</v>
      </c>
      <c r="DA217" s="155" t="e">
        <f t="shared" si="209"/>
        <v>#DIV/0!</v>
      </c>
      <c r="DB217" s="155" t="e">
        <f t="shared" si="209"/>
        <v>#DIV/0!</v>
      </c>
      <c r="DC217" s="155" t="e">
        <f t="shared" ref="DC217:DC224" si="219">($O$90/AF187-$P$90*AF82/AF187)*1000</f>
        <v>#DIV/0!</v>
      </c>
      <c r="DD217" s="155" t="e">
        <f t="shared" ref="DD217:DD224" si="220">($O$90/AG186-$P$90*AG81/AG186)*1000</f>
        <v>#DIV/0!</v>
      </c>
      <c r="DF217" s="288">
        <v>0.4</v>
      </c>
      <c r="DG217" s="155">
        <f t="shared" ca="1" si="210"/>
        <v>5.2308605330621702</v>
      </c>
      <c r="DH217" s="155">
        <f t="shared" ca="1" si="210"/>
        <v>5.3473100363152257</v>
      </c>
      <c r="DI217" s="155">
        <f t="shared" ca="1" si="210"/>
        <v>5.463671376596781</v>
      </c>
      <c r="DJ217" s="155">
        <f t="shared" ca="1" si="210"/>
        <v>5.6739705350262035</v>
      </c>
      <c r="DK217" s="155">
        <f t="shared" ca="1" si="210"/>
        <v>6.1166384069882671</v>
      </c>
      <c r="DL217" s="155">
        <f t="shared" ca="1" si="210"/>
        <v>6.3822102436883688</v>
      </c>
      <c r="DM217" s="155">
        <f t="shared" ca="1" si="210"/>
        <v>7.3794297539814098</v>
      </c>
      <c r="DN217" s="155">
        <f t="shared" ca="1" si="210"/>
        <v>9.3337427356685012</v>
      </c>
      <c r="DO217" s="155">
        <f t="shared" ca="1" si="210"/>
        <v>10.714136285195064</v>
      </c>
      <c r="DP217" s="155" t="e">
        <f t="shared" si="210"/>
        <v>#DIV/0!</v>
      </c>
      <c r="DQ217" s="155" t="e">
        <f t="shared" si="210"/>
        <v>#DIV/0!</v>
      </c>
      <c r="DR217" s="155" t="e">
        <f t="shared" ref="DR217:DR224" si="221">($O$91/AF187-$P$91*AF82/AF187)*1000</f>
        <v>#DIV/0!</v>
      </c>
      <c r="DS217" s="155" t="e">
        <f t="shared" ref="DS217:DS224" si="222">($O$91/AG186-$P$91*AG81/AG186)*1000</f>
        <v>#DIV/0!</v>
      </c>
      <c r="DU217" s="288">
        <v>0.4</v>
      </c>
      <c r="DV217" s="155">
        <f t="shared" ca="1" si="211"/>
        <v>15.848428475267049</v>
      </c>
      <c r="DW217" s="155">
        <f t="shared" ca="1" si="211"/>
        <v>15.507391002081677</v>
      </c>
      <c r="DX217" s="155">
        <f t="shared" ca="1" si="211"/>
        <v>15.299102386857379</v>
      </c>
      <c r="DY217" s="155">
        <f t="shared" ca="1" si="211"/>
        <v>15.072653902200624</v>
      </c>
      <c r="DZ217" s="155">
        <f t="shared" ca="1" si="211"/>
        <v>14.875880328531347</v>
      </c>
      <c r="EA217" s="155">
        <f t="shared" ca="1" si="211"/>
        <v>14.847041907723717</v>
      </c>
      <c r="EB217" s="155">
        <f t="shared" ca="1" si="211"/>
        <v>14.997124533226753</v>
      </c>
      <c r="EC217" s="155">
        <f t="shared" ca="1" si="211"/>
        <v>15.744876165748972</v>
      </c>
      <c r="ED217" s="155">
        <f t="shared" ca="1" si="211"/>
        <v>16.405481532707157</v>
      </c>
      <c r="EE217" s="155" t="e">
        <f t="shared" si="211"/>
        <v>#DIV/0!</v>
      </c>
      <c r="EF217" s="155" t="e">
        <f t="shared" si="211"/>
        <v>#DIV/0!</v>
      </c>
      <c r="EG217" s="155" t="e">
        <f t="shared" ref="EG217:EH224" si="223">($O$90/BJ186-$P$90*BJ81/BJ186)*1000</f>
        <v>#DIV/0!</v>
      </c>
      <c r="EH217" s="155" t="e">
        <f t="shared" si="223"/>
        <v>#DIV/0!</v>
      </c>
      <c r="EJ217" s="288">
        <v>0.4</v>
      </c>
      <c r="EK217" s="155">
        <f t="shared" ca="1" si="212"/>
        <v>-15.848428475267049</v>
      </c>
      <c r="EL217" s="155">
        <f t="shared" ca="1" si="212"/>
        <v>-15.507391002081677</v>
      </c>
      <c r="EM217" s="155">
        <f t="shared" ca="1" si="212"/>
        <v>-15.299102386857379</v>
      </c>
      <c r="EN217" s="155">
        <f t="shared" ca="1" si="212"/>
        <v>-15.072653902200624</v>
      </c>
      <c r="EO217" s="155">
        <f t="shared" ca="1" si="212"/>
        <v>-14.875880328531347</v>
      </c>
      <c r="EP217" s="155">
        <f t="shared" ca="1" si="212"/>
        <v>-14.847041907723717</v>
      </c>
      <c r="EQ217" s="155">
        <f t="shared" ca="1" si="212"/>
        <v>-14.997124533226753</v>
      </c>
      <c r="ER217" s="155">
        <f t="shared" ca="1" si="212"/>
        <v>-15.744876165748972</v>
      </c>
      <c r="ES217" s="155">
        <f t="shared" ca="1" si="212"/>
        <v>-16.405481532707157</v>
      </c>
      <c r="ET217" s="155" t="e">
        <f t="shared" si="212"/>
        <v>#DIV/0!</v>
      </c>
      <c r="EU217" s="155" t="e">
        <f t="shared" si="212"/>
        <v>#DIV/0!</v>
      </c>
      <c r="EV217" s="155" t="e">
        <f t="shared" ref="EV217:EW224" si="224">($O$91/BJ186-$P$91*BJ81/BJ186)*1000</f>
        <v>#DIV/0!</v>
      </c>
      <c r="EW217" s="155" t="e">
        <f t="shared" si="224"/>
        <v>#DIV/0!</v>
      </c>
    </row>
    <row r="218" spans="1:157">
      <c r="T218" s="283">
        <v>0.42857142857142855</v>
      </c>
      <c r="U218" s="152">
        <f t="shared" ref="U218:AG218" ca="1" si="225">($G$5/U188-$H$5*U83/U188)*1000</f>
        <v>-6.2568234191807282</v>
      </c>
      <c r="V218" s="152">
        <f t="shared" ca="1" si="225"/>
        <v>-5.5461157426830567</v>
      </c>
      <c r="W218" s="152">
        <f t="shared" ca="1" si="225"/>
        <v>-4.9904669225774994</v>
      </c>
      <c r="X218" s="152">
        <f t="shared" ca="1" si="225"/>
        <v>-4.1589520473090875</v>
      </c>
      <c r="Y218" s="152">
        <f t="shared" ca="1" si="225"/>
        <v>-2.721241165322843</v>
      </c>
      <c r="Z218" s="152">
        <f t="shared" ca="1" si="225"/>
        <v>-1.9523499411844791</v>
      </c>
      <c r="AA218" s="152">
        <f t="shared" ca="1" si="225"/>
        <v>0.71121632409676649</v>
      </c>
      <c r="AB218" s="152">
        <f t="shared" ca="1" si="225"/>
        <v>5.8061304405785439</v>
      </c>
      <c r="AC218" s="152" t="e">
        <f t="shared" si="225"/>
        <v>#DIV/0!</v>
      </c>
      <c r="AD218" s="152" t="e">
        <f t="shared" si="225"/>
        <v>#DIV/0!</v>
      </c>
      <c r="AE218" s="152" t="e">
        <f t="shared" si="225"/>
        <v>#DIV/0!</v>
      </c>
      <c r="AF218" s="152" t="e">
        <f t="shared" si="225"/>
        <v>#DIV/0!</v>
      </c>
      <c r="AG218" s="152" t="e">
        <f t="shared" si="225"/>
        <v>#DIV/0!</v>
      </c>
      <c r="AI218" s="288">
        <v>0.42857142857142855</v>
      </c>
      <c r="AJ218" s="155">
        <f t="shared" ca="1" si="196"/>
        <v>-6.2568234191807282</v>
      </c>
      <c r="AK218" s="155">
        <f t="shared" ca="1" si="197"/>
        <v>-5.5461157426830567</v>
      </c>
      <c r="AL218" s="155">
        <f t="shared" ca="1" si="198"/>
        <v>-4.9904669225774994</v>
      </c>
      <c r="AM218" s="155">
        <f t="shared" ca="1" si="199"/>
        <v>-4.1589520473090875</v>
      </c>
      <c r="AN218" s="155">
        <f t="shared" ca="1" si="200"/>
        <v>-2.721241165322843</v>
      </c>
      <c r="AO218" s="155">
        <f t="shared" ca="1" si="201"/>
        <v>-1.9523499411844791</v>
      </c>
      <c r="AP218" s="155">
        <f t="shared" ca="1" si="202"/>
        <v>0.71121632409676649</v>
      </c>
      <c r="AQ218" s="155">
        <f t="shared" ca="1" si="203"/>
        <v>5.8061304405785439</v>
      </c>
      <c r="AR218" s="155" t="e">
        <f t="shared" si="204"/>
        <v>#DIV/0!</v>
      </c>
      <c r="AS218" s="155" t="e">
        <f t="shared" si="205"/>
        <v>#DIV/0!</v>
      </c>
      <c r="AT218" s="155" t="e">
        <f t="shared" si="206"/>
        <v>#DIV/0!</v>
      </c>
      <c r="AU218" s="155" t="e">
        <f t="shared" si="207"/>
        <v>#DIV/0!</v>
      </c>
      <c r="AV218" s="155" t="e">
        <f t="shared" si="208"/>
        <v>#DIV/0!</v>
      </c>
      <c r="AX218" s="283">
        <v>0.42857142857142855</v>
      </c>
      <c r="AY218" s="155">
        <f t="shared" ca="1" si="187"/>
        <v>-0.71739100324721528</v>
      </c>
      <c r="AZ218" s="155">
        <f t="shared" ca="1" si="187"/>
        <v>-1.0551259795583776</v>
      </c>
      <c r="BA218" s="155">
        <f t="shared" ca="1" si="187"/>
        <v>-1.3351544291223736</v>
      </c>
      <c r="BB218" s="155">
        <f t="shared" ca="1" si="187"/>
        <v>-1.7778981897467367</v>
      </c>
      <c r="BC218" s="155">
        <f t="shared" ca="1" si="187"/>
        <v>-2.5986718227513057</v>
      </c>
      <c r="BD218" s="155">
        <f t="shared" ca="1" si="187"/>
        <v>-3.0598979919311913</v>
      </c>
      <c r="BE218" s="155">
        <f t="shared" ca="1" si="187"/>
        <v>-4.7347529891321747</v>
      </c>
      <c r="BF218" s="155">
        <f t="shared" ca="1" si="187"/>
        <v>-8.1025461574351763</v>
      </c>
      <c r="BG218" s="155" t="e">
        <f t="shared" si="187"/>
        <v>#DIV/0!</v>
      </c>
      <c r="BH218" s="155" t="e">
        <f t="shared" si="187"/>
        <v>#DIV/0!</v>
      </c>
      <c r="BI218" s="155" t="e">
        <f t="shared" si="187"/>
        <v>#DIV/0!</v>
      </c>
      <c r="BJ218" s="155" t="e">
        <f t="shared" si="187"/>
        <v>#DIV/0!</v>
      </c>
      <c r="BK218" s="155" t="e">
        <f t="shared" si="216"/>
        <v>#DIV/0!</v>
      </c>
      <c r="BL218" s="138"/>
      <c r="BM218" s="288">
        <v>0.42857142857142855</v>
      </c>
      <c r="BN218" s="155">
        <f t="shared" ca="1" si="189"/>
        <v>8.9429701095113039</v>
      </c>
      <c r="BO218" s="155">
        <f t="shared" ca="1" si="189"/>
        <v>8.765590850336423</v>
      </c>
      <c r="BP218" s="155">
        <f t="shared" ca="1" si="189"/>
        <v>8.6588691653377463</v>
      </c>
      <c r="BQ218" s="155">
        <f t="shared" ca="1" si="189"/>
        <v>8.5465388362643804</v>
      </c>
      <c r="BR218" s="155">
        <f t="shared" ca="1" si="189"/>
        <v>8.4628330438900239</v>
      </c>
      <c r="BS218" s="155">
        <f t="shared" ca="1" si="189"/>
        <v>8.4626159132837575</v>
      </c>
      <c r="BT218" s="155">
        <f t="shared" ca="1" si="189"/>
        <v>8.6160463893482309</v>
      </c>
      <c r="BU218" s="155">
        <f t="shared" ca="1" si="189"/>
        <v>9.2377357861760991</v>
      </c>
      <c r="BV218" s="155" t="e">
        <f t="shared" si="189"/>
        <v>#DIV/0!</v>
      </c>
      <c r="BW218" s="155" t="e">
        <f t="shared" si="189"/>
        <v>#DIV/0!</v>
      </c>
      <c r="BX218" s="155" t="e">
        <f t="shared" si="189"/>
        <v>#DIV/0!</v>
      </c>
      <c r="BY218" s="155" t="e">
        <f t="shared" si="189"/>
        <v>#DIV/0!</v>
      </c>
      <c r="BZ218" s="155" t="e">
        <f t="shared" si="217"/>
        <v>#DIV/0!</v>
      </c>
      <c r="CA218" s="138"/>
      <c r="CB218" s="288">
        <v>0.42857142857142855</v>
      </c>
      <c r="CC218" s="155">
        <f t="shared" ca="1" si="190"/>
        <v>-0.83695617045508452</v>
      </c>
      <c r="CD218" s="155">
        <f t="shared" ca="1" si="190"/>
        <v>-1.2309803094847738</v>
      </c>
      <c r="CE218" s="155">
        <f t="shared" ca="1" si="190"/>
        <v>-1.557680167309436</v>
      </c>
      <c r="CF218" s="155">
        <f t="shared" ca="1" si="190"/>
        <v>-2.0742145547045263</v>
      </c>
      <c r="CG218" s="155">
        <f t="shared" ca="1" si="190"/>
        <v>-3.0317837932098568</v>
      </c>
      <c r="CH218" s="155">
        <f t="shared" ca="1" si="190"/>
        <v>-3.5698809905863893</v>
      </c>
      <c r="CI218" s="155">
        <f t="shared" ca="1" si="190"/>
        <v>-5.5238784873208706</v>
      </c>
      <c r="CJ218" s="155">
        <f t="shared" ca="1" si="190"/>
        <v>-9.4529705170077047</v>
      </c>
      <c r="CK218" s="155" t="e">
        <f t="shared" si="190"/>
        <v>#DIV/0!</v>
      </c>
      <c r="CL218" s="155" t="e">
        <f t="shared" si="190"/>
        <v>#DIV/0!</v>
      </c>
      <c r="CM218" s="155" t="e">
        <f t="shared" si="190"/>
        <v>#DIV/0!</v>
      </c>
      <c r="CN218" s="155" t="e">
        <f t="shared" si="190"/>
        <v>#DIV/0!</v>
      </c>
      <c r="CO218" s="155" t="e">
        <f t="shared" si="218"/>
        <v>#DIV/0!</v>
      </c>
      <c r="CQ218" s="288">
        <v>0.42857142857142855</v>
      </c>
      <c r="CR218" s="155">
        <f t="shared" ca="1" si="209"/>
        <v>2.9809900365037683</v>
      </c>
      <c r="CS218" s="155">
        <f t="shared" ca="1" si="209"/>
        <v>2.9218636167788081</v>
      </c>
      <c r="CT218" s="155">
        <f t="shared" ca="1" si="209"/>
        <v>2.8862897217792489</v>
      </c>
      <c r="CU218" s="155">
        <f t="shared" ca="1" si="209"/>
        <v>2.8488462787547935</v>
      </c>
      <c r="CV218" s="155">
        <f t="shared" ca="1" si="209"/>
        <v>2.8209443479633416</v>
      </c>
      <c r="CW218" s="155">
        <f t="shared" ca="1" si="209"/>
        <v>2.8208719710945864</v>
      </c>
      <c r="CX218" s="155">
        <f t="shared" ca="1" si="209"/>
        <v>2.8720154631160772</v>
      </c>
      <c r="CY218" s="155">
        <f t="shared" ca="1" si="209"/>
        <v>3.0792452620586999</v>
      </c>
      <c r="CZ218" s="155" t="e">
        <f t="shared" si="209"/>
        <v>#DIV/0!</v>
      </c>
      <c r="DA218" s="155" t="e">
        <f t="shared" si="209"/>
        <v>#DIV/0!</v>
      </c>
      <c r="DB218" s="155" t="e">
        <f t="shared" si="209"/>
        <v>#DIV/0!</v>
      </c>
      <c r="DC218" s="155" t="e">
        <f t="shared" si="219"/>
        <v>#DIV/0!</v>
      </c>
      <c r="DD218" s="155" t="e">
        <f t="shared" si="220"/>
        <v>#DIV/0!</v>
      </c>
      <c r="DF218" s="288">
        <v>0.42857142857142855</v>
      </c>
      <c r="DG218" s="155">
        <f t="shared" ca="1" si="210"/>
        <v>4.9497457235871289</v>
      </c>
      <c r="DH218" s="155">
        <f t="shared" ca="1" si="210"/>
        <v>5.086212744873797</v>
      </c>
      <c r="DI218" s="155">
        <f t="shared" ca="1" si="210"/>
        <v>5.219537535417123</v>
      </c>
      <c r="DJ218" s="155">
        <f t="shared" ca="1" si="210"/>
        <v>5.4585348779633476</v>
      </c>
      <c r="DK218" s="155">
        <f t="shared" ca="1" si="210"/>
        <v>5.9638644037792163</v>
      </c>
      <c r="DL218" s="155">
        <f t="shared" ca="1" si="210"/>
        <v>6.2712399512626726</v>
      </c>
      <c r="DM218" s="155">
        <f t="shared" ca="1" si="210"/>
        <v>7.4645251874288991</v>
      </c>
      <c r="DN218" s="155">
        <f t="shared" ca="1" si="210"/>
        <v>10.020565331378167</v>
      </c>
      <c r="DO218" s="155" t="e">
        <f t="shared" si="210"/>
        <v>#DIV/0!</v>
      </c>
      <c r="DP218" s="155" t="e">
        <f t="shared" si="210"/>
        <v>#DIV/0!</v>
      </c>
      <c r="DQ218" s="155" t="e">
        <f t="shared" si="210"/>
        <v>#DIV/0!</v>
      </c>
      <c r="DR218" s="155" t="e">
        <f t="shared" si="221"/>
        <v>#DIV/0!</v>
      </c>
      <c r="DS218" s="155" t="e">
        <f t="shared" si="222"/>
        <v>#DIV/0!</v>
      </c>
      <c r="DU218" s="288">
        <v>0.42857142857142855</v>
      </c>
      <c r="DV218" s="155">
        <f t="shared" ca="1" si="211"/>
        <v>14.90495018251884</v>
      </c>
      <c r="DW218" s="155">
        <f t="shared" ca="1" si="211"/>
        <v>14.609318083894038</v>
      </c>
      <c r="DX218" s="155">
        <f t="shared" ca="1" si="211"/>
        <v>14.431448608896243</v>
      </c>
      <c r="DY218" s="155">
        <f t="shared" ca="1" si="211"/>
        <v>14.244231393773966</v>
      </c>
      <c r="DZ218" s="155">
        <f t="shared" ca="1" si="211"/>
        <v>14.104721739816707</v>
      </c>
      <c r="EA218" s="155">
        <f t="shared" ca="1" si="211"/>
        <v>14.10435985547293</v>
      </c>
      <c r="EB218" s="155">
        <f t="shared" ca="1" si="211"/>
        <v>14.360077315580385</v>
      </c>
      <c r="EC218" s="155">
        <f t="shared" ca="1" si="211"/>
        <v>15.396226310293498</v>
      </c>
      <c r="ED218" s="155" t="e">
        <f t="shared" si="211"/>
        <v>#DIV/0!</v>
      </c>
      <c r="EE218" s="155" t="e">
        <f t="shared" si="211"/>
        <v>#DIV/0!</v>
      </c>
      <c r="EF218" s="155" t="e">
        <f t="shared" si="211"/>
        <v>#DIV/0!</v>
      </c>
      <c r="EG218" s="155" t="e">
        <f t="shared" si="223"/>
        <v>#DIV/0!</v>
      </c>
      <c r="EH218" s="155" t="e">
        <f t="shared" si="223"/>
        <v>#DIV/0!</v>
      </c>
      <c r="EJ218" s="288">
        <v>0.42857142857142855</v>
      </c>
      <c r="EK218" s="155">
        <f t="shared" ca="1" si="212"/>
        <v>-14.90495018251884</v>
      </c>
      <c r="EL218" s="155">
        <f t="shared" ca="1" si="212"/>
        <v>-14.609318083894038</v>
      </c>
      <c r="EM218" s="155">
        <f t="shared" ca="1" si="212"/>
        <v>-14.431448608896243</v>
      </c>
      <c r="EN218" s="155">
        <f t="shared" ca="1" si="212"/>
        <v>-14.244231393773966</v>
      </c>
      <c r="EO218" s="155">
        <f t="shared" ca="1" si="212"/>
        <v>-14.104721739816707</v>
      </c>
      <c r="EP218" s="155">
        <f t="shared" ca="1" si="212"/>
        <v>-14.10435985547293</v>
      </c>
      <c r="EQ218" s="155">
        <f t="shared" ca="1" si="212"/>
        <v>-14.360077315580385</v>
      </c>
      <c r="ER218" s="155">
        <f t="shared" ca="1" si="212"/>
        <v>-15.396226310293498</v>
      </c>
      <c r="ES218" s="155" t="e">
        <f t="shared" si="212"/>
        <v>#DIV/0!</v>
      </c>
      <c r="ET218" s="155" t="e">
        <f t="shared" si="212"/>
        <v>#DIV/0!</v>
      </c>
      <c r="EU218" s="155" t="e">
        <f t="shared" si="212"/>
        <v>#DIV/0!</v>
      </c>
      <c r="EV218" s="155" t="e">
        <f t="shared" si="224"/>
        <v>#DIV/0!</v>
      </c>
      <c r="EW218" s="155" t="e">
        <f t="shared" si="224"/>
        <v>#DIV/0!</v>
      </c>
    </row>
    <row r="219" spans="1:157">
      <c r="T219" s="283">
        <v>0.5</v>
      </c>
      <c r="U219" s="152">
        <f t="shared" ref="U219:AG219" ca="1" si="226">($G$5/U189-$H$5*U84/U189)*1000</f>
        <v>-5.2357588871615803</v>
      </c>
      <c r="V219" s="152">
        <f t="shared" ca="1" si="226"/>
        <v>-4.4974085202796665</v>
      </c>
      <c r="W219" s="152">
        <f t="shared" ca="1" si="226"/>
        <v>-3.8893973630495005</v>
      </c>
      <c r="X219" s="152">
        <f t="shared" ca="1" si="226"/>
        <v>-2.9216531019464052</v>
      </c>
      <c r="Y219" s="152">
        <f t="shared" ca="1" si="226"/>
        <v>-1.0537930931122201</v>
      </c>
      <c r="Z219" s="152">
        <f t="shared" ca="1" si="226"/>
        <v>6.5687230082605783E-2</v>
      </c>
      <c r="AA219" s="152">
        <f t="shared" ca="1" si="226"/>
        <v>4.8090564150408035</v>
      </c>
      <c r="AB219" s="152" t="e">
        <f t="shared" si="226"/>
        <v>#DIV/0!</v>
      </c>
      <c r="AC219" s="152" t="e">
        <f t="shared" si="226"/>
        <v>#DIV/0!</v>
      </c>
      <c r="AD219" s="152" t="e">
        <f t="shared" si="226"/>
        <v>#DIV/0!</v>
      </c>
      <c r="AE219" s="152" t="e">
        <f t="shared" si="226"/>
        <v>#DIV/0!</v>
      </c>
      <c r="AF219" s="152" t="e">
        <f t="shared" si="226"/>
        <v>#DIV/0!</v>
      </c>
      <c r="AG219" s="152" t="e">
        <f t="shared" si="226"/>
        <v>#DIV/0!</v>
      </c>
      <c r="AI219" s="288">
        <v>0.5</v>
      </c>
      <c r="AJ219" s="155">
        <f t="shared" ca="1" si="196"/>
        <v>-5.2357588871615803</v>
      </c>
      <c r="AK219" s="155">
        <f t="shared" ca="1" si="197"/>
        <v>-4.4974085202796665</v>
      </c>
      <c r="AL219" s="155">
        <f t="shared" ca="1" si="198"/>
        <v>-3.8893973630495005</v>
      </c>
      <c r="AM219" s="155">
        <f t="shared" ca="1" si="199"/>
        <v>-2.9216531019464052</v>
      </c>
      <c r="AN219" s="155">
        <f t="shared" ca="1" si="200"/>
        <v>-1.0537930931122201</v>
      </c>
      <c r="AO219" s="155">
        <f t="shared" ca="1" si="201"/>
        <v>6.5687230082605783E-2</v>
      </c>
      <c r="AP219" s="155">
        <f t="shared" ca="1" si="202"/>
        <v>4.8090564150408035</v>
      </c>
      <c r="AQ219" s="155" t="e">
        <f t="shared" si="203"/>
        <v>#DIV/0!</v>
      </c>
      <c r="AR219" s="155" t="e">
        <f t="shared" si="204"/>
        <v>#DIV/0!</v>
      </c>
      <c r="AS219" s="155" t="e">
        <f t="shared" si="205"/>
        <v>#DIV/0!</v>
      </c>
      <c r="AT219" s="155" t="e">
        <f t="shared" si="206"/>
        <v>#DIV/0!</v>
      </c>
      <c r="AU219" s="155" t="e">
        <f t="shared" si="207"/>
        <v>#DIV/0!</v>
      </c>
      <c r="AV219" s="155" t="e">
        <f t="shared" si="208"/>
        <v>#DIV/0!</v>
      </c>
      <c r="AX219" s="283">
        <v>0.5</v>
      </c>
      <c r="AY219" s="155">
        <f t="shared" ca="1" si="187"/>
        <v>-0.75162881495342504</v>
      </c>
      <c r="AZ219" s="155">
        <f t="shared" ca="1" si="187"/>
        <v>-1.1321661603175068</v>
      </c>
      <c r="BA219" s="155">
        <f t="shared" ca="1" si="187"/>
        <v>-1.4618831175718061</v>
      </c>
      <c r="BB219" s="155">
        <f t="shared" ca="1" si="187"/>
        <v>-2.0115368520370054</v>
      </c>
      <c r="BC219" s="155">
        <f t="shared" ca="1" si="187"/>
        <v>-3.1337039051741202</v>
      </c>
      <c r="BD219" s="155">
        <f t="shared" ca="1" si="187"/>
        <v>-3.8315646903835279</v>
      </c>
      <c r="BE219" s="155">
        <f t="shared" ca="1" si="187"/>
        <v>-6.8889733145459511</v>
      </c>
      <c r="BF219" s="155" t="e">
        <f t="shared" si="187"/>
        <v>#DIV/0!</v>
      </c>
      <c r="BG219" s="155" t="e">
        <f t="shared" si="187"/>
        <v>#DIV/0!</v>
      </c>
      <c r="BH219" s="155" t="e">
        <f t="shared" si="187"/>
        <v>#DIV/0!</v>
      </c>
      <c r="BI219" s="155" t="e">
        <f t="shared" si="187"/>
        <v>#DIV/0!</v>
      </c>
      <c r="BJ219" s="155" t="e">
        <f t="shared" si="187"/>
        <v>#DIV/0!</v>
      </c>
      <c r="BK219" s="155" t="e">
        <f t="shared" si="216"/>
        <v>#DIV/0!</v>
      </c>
      <c r="BL219" s="138"/>
      <c r="BM219" s="288">
        <v>0.5</v>
      </c>
      <c r="BN219" s="155">
        <f t="shared" ca="1" si="189"/>
        <v>7.7861682945007455</v>
      </c>
      <c r="BO219" s="155">
        <f t="shared" ca="1" si="189"/>
        <v>7.6612225449706122</v>
      </c>
      <c r="BP219" s="155">
        <f t="shared" ca="1" si="189"/>
        <v>7.5910430708030123</v>
      </c>
      <c r="BQ219" s="155">
        <f t="shared" ca="1" si="189"/>
        <v>7.5290574264096968</v>
      </c>
      <c r="BR219" s="155">
        <f t="shared" ca="1" si="189"/>
        <v>7.5319595220829054</v>
      </c>
      <c r="BS219" s="155">
        <f t="shared" ca="1" si="189"/>
        <v>7.5843047046679279</v>
      </c>
      <c r="BT219" s="155">
        <f t="shared" ca="1" si="189"/>
        <v>8.0070789310429404</v>
      </c>
      <c r="BU219" s="155" t="e">
        <f t="shared" si="189"/>
        <v>#DIV/0!</v>
      </c>
      <c r="BV219" s="155" t="e">
        <f t="shared" si="189"/>
        <v>#DIV/0!</v>
      </c>
      <c r="BW219" s="155" t="e">
        <f t="shared" si="189"/>
        <v>#DIV/0!</v>
      </c>
      <c r="BX219" s="155" t="e">
        <f t="shared" si="189"/>
        <v>#DIV/0!</v>
      </c>
      <c r="BY219" s="155" t="e">
        <f t="shared" si="189"/>
        <v>#DIV/0!</v>
      </c>
      <c r="BZ219" s="155" t="e">
        <f t="shared" si="217"/>
        <v>#DIV/0!</v>
      </c>
      <c r="CA219" s="138"/>
      <c r="CB219" s="288">
        <v>0.5</v>
      </c>
      <c r="CC219" s="155">
        <f t="shared" ca="1" si="190"/>
        <v>-0.87690028411232912</v>
      </c>
      <c r="CD219" s="155">
        <f t="shared" ca="1" si="190"/>
        <v>-1.3208605203704247</v>
      </c>
      <c r="CE219" s="155">
        <f t="shared" ca="1" si="190"/>
        <v>-1.7055303038337737</v>
      </c>
      <c r="CF219" s="155">
        <f t="shared" ca="1" si="190"/>
        <v>-2.3467929940431733</v>
      </c>
      <c r="CG219" s="155">
        <f t="shared" ca="1" si="190"/>
        <v>-3.6559878893698072</v>
      </c>
      <c r="CH219" s="155">
        <f t="shared" ca="1" si="190"/>
        <v>-4.4701588054474488</v>
      </c>
      <c r="CI219" s="155">
        <f t="shared" ca="1" si="190"/>
        <v>-8.0371355336369437</v>
      </c>
      <c r="CJ219" s="155" t="e">
        <f t="shared" si="190"/>
        <v>#DIV/0!</v>
      </c>
      <c r="CK219" s="155" t="e">
        <f t="shared" si="190"/>
        <v>#DIV/0!</v>
      </c>
      <c r="CL219" s="155" t="e">
        <f t="shared" si="190"/>
        <v>#DIV/0!</v>
      </c>
      <c r="CM219" s="155" t="e">
        <f t="shared" si="190"/>
        <v>#DIV/0!</v>
      </c>
      <c r="CN219" s="155" t="e">
        <f t="shared" si="190"/>
        <v>#DIV/0!</v>
      </c>
      <c r="CO219" s="155" t="e">
        <f t="shared" si="218"/>
        <v>#DIV/0!</v>
      </c>
      <c r="CQ219" s="288">
        <v>0.5</v>
      </c>
      <c r="CR219" s="155">
        <f t="shared" ca="1" si="209"/>
        <v>2.5953894315002488</v>
      </c>
      <c r="CS219" s="155">
        <f t="shared" ca="1" si="209"/>
        <v>2.553740848323538</v>
      </c>
      <c r="CT219" s="155">
        <f t="shared" ca="1" si="209"/>
        <v>2.5303476902676714</v>
      </c>
      <c r="CU219" s="155">
        <f t="shared" ca="1" si="209"/>
        <v>2.5096858088032326</v>
      </c>
      <c r="CV219" s="155">
        <f t="shared" ca="1" si="209"/>
        <v>2.510653174027635</v>
      </c>
      <c r="CW219" s="155">
        <f t="shared" ca="1" si="209"/>
        <v>2.5281015682226431</v>
      </c>
      <c r="CX219" s="155">
        <f t="shared" ca="1" si="209"/>
        <v>2.6690263103476464</v>
      </c>
      <c r="CY219" s="155" t="e">
        <f t="shared" si="209"/>
        <v>#DIV/0!</v>
      </c>
      <c r="CZ219" s="155" t="e">
        <f t="shared" si="209"/>
        <v>#DIV/0!</v>
      </c>
      <c r="DA219" s="155" t="e">
        <f t="shared" si="209"/>
        <v>#DIV/0!</v>
      </c>
      <c r="DB219" s="155" t="e">
        <f t="shared" si="209"/>
        <v>#DIV/0!</v>
      </c>
      <c r="DC219" s="155" t="e">
        <f t="shared" si="219"/>
        <v>#DIV/0!</v>
      </c>
      <c r="DD219" s="155" t="e">
        <f t="shared" si="220"/>
        <v>#DIV/0!</v>
      </c>
      <c r="DF219" s="288">
        <v>0.5</v>
      </c>
      <c r="DG219" s="155">
        <f t="shared" ca="1" si="210"/>
        <v>4.39417002388599</v>
      </c>
      <c r="DH219" s="155">
        <f t="shared" ca="1" si="210"/>
        <v>4.5853887126969779</v>
      </c>
      <c r="DI219" s="155">
        <f t="shared" ca="1" si="210"/>
        <v>4.7701102804493773</v>
      </c>
      <c r="DJ219" s="155">
        <f t="shared" ca="1" si="210"/>
        <v>5.1055532812295192</v>
      </c>
      <c r="DK219" s="155">
        <f t="shared" ca="1" si="210"/>
        <v>5.8551156978242007</v>
      </c>
      <c r="DL219" s="155">
        <f t="shared" ca="1" si="210"/>
        <v>6.34652881258965</v>
      </c>
      <c r="DM219" s="155">
        <f t="shared" ca="1" si="210"/>
        <v>8.596188341885437</v>
      </c>
      <c r="DN219" s="155" t="e">
        <f t="shared" si="210"/>
        <v>#DIV/0!</v>
      </c>
      <c r="DO219" s="155" t="e">
        <f t="shared" si="210"/>
        <v>#DIV/0!</v>
      </c>
      <c r="DP219" s="155" t="e">
        <f t="shared" si="210"/>
        <v>#DIV/0!</v>
      </c>
      <c r="DQ219" s="155" t="e">
        <f t="shared" si="210"/>
        <v>#DIV/0!</v>
      </c>
      <c r="DR219" s="155" t="e">
        <f t="shared" si="221"/>
        <v>#DIV/0!</v>
      </c>
      <c r="DS219" s="155" t="e">
        <f t="shared" si="222"/>
        <v>#DIV/0!</v>
      </c>
      <c r="DU219" s="288">
        <v>0.5</v>
      </c>
      <c r="DV219" s="155">
        <f t="shared" ca="1" si="211"/>
        <v>12.976947157501243</v>
      </c>
      <c r="DW219" s="155">
        <f t="shared" ca="1" si="211"/>
        <v>12.768704241617689</v>
      </c>
      <c r="DX219" s="155">
        <f t="shared" ca="1" si="211"/>
        <v>12.651738451338355</v>
      </c>
      <c r="DY219" s="155">
        <f t="shared" ca="1" si="211"/>
        <v>12.548429044016162</v>
      </c>
      <c r="DZ219" s="155">
        <f t="shared" ca="1" si="211"/>
        <v>12.553265870138176</v>
      </c>
      <c r="EA219" s="155">
        <f t="shared" ca="1" si="211"/>
        <v>12.640507841113214</v>
      </c>
      <c r="EB219" s="155">
        <f t="shared" ca="1" si="211"/>
        <v>13.345131551738232</v>
      </c>
      <c r="EC219" s="155" t="e">
        <f t="shared" si="211"/>
        <v>#DIV/0!</v>
      </c>
      <c r="ED219" s="155" t="e">
        <f t="shared" si="211"/>
        <v>#DIV/0!</v>
      </c>
      <c r="EE219" s="155" t="e">
        <f t="shared" si="211"/>
        <v>#DIV/0!</v>
      </c>
      <c r="EF219" s="155" t="e">
        <f t="shared" si="211"/>
        <v>#DIV/0!</v>
      </c>
      <c r="EG219" s="155" t="e">
        <f t="shared" si="223"/>
        <v>#DIV/0!</v>
      </c>
      <c r="EH219" s="155" t="e">
        <f t="shared" si="223"/>
        <v>#DIV/0!</v>
      </c>
      <c r="EJ219" s="288">
        <v>0.5</v>
      </c>
      <c r="EK219" s="155">
        <f t="shared" ca="1" si="212"/>
        <v>-12.976947157501243</v>
      </c>
      <c r="EL219" s="155">
        <f t="shared" ca="1" si="212"/>
        <v>-12.768704241617689</v>
      </c>
      <c r="EM219" s="155">
        <f t="shared" ca="1" si="212"/>
        <v>-12.651738451338355</v>
      </c>
      <c r="EN219" s="155">
        <f t="shared" ca="1" si="212"/>
        <v>-12.548429044016162</v>
      </c>
      <c r="EO219" s="155">
        <f t="shared" ca="1" si="212"/>
        <v>-12.553265870138176</v>
      </c>
      <c r="EP219" s="155">
        <f t="shared" ca="1" si="212"/>
        <v>-12.640507841113214</v>
      </c>
      <c r="EQ219" s="155">
        <f t="shared" ca="1" si="212"/>
        <v>-13.345131551738232</v>
      </c>
      <c r="ER219" s="155" t="e">
        <f t="shared" si="212"/>
        <v>#DIV/0!</v>
      </c>
      <c r="ES219" s="155" t="e">
        <f t="shared" si="212"/>
        <v>#DIV/0!</v>
      </c>
      <c r="ET219" s="155" t="e">
        <f t="shared" si="212"/>
        <v>#DIV/0!</v>
      </c>
      <c r="EU219" s="155" t="e">
        <f t="shared" si="212"/>
        <v>#DIV/0!</v>
      </c>
      <c r="EV219" s="155" t="e">
        <f t="shared" si="224"/>
        <v>#DIV/0!</v>
      </c>
      <c r="EW219" s="155" t="e">
        <f t="shared" si="224"/>
        <v>#DIV/0!</v>
      </c>
    </row>
    <row r="220" spans="1:157">
      <c r="T220" s="283">
        <v>0.5714285714285714</v>
      </c>
      <c r="U220" s="152">
        <f t="shared" ref="U220:AG220" ca="1" si="227">($G$5/U190-$H$5*U85/U190)*1000</f>
        <v>-4.3548522536764063</v>
      </c>
      <c r="V220" s="152">
        <f t="shared" ca="1" si="227"/>
        <v>-3.5043131325940045</v>
      </c>
      <c r="W220" s="152">
        <f t="shared" ca="1" si="227"/>
        <v>-2.749624562540935</v>
      </c>
      <c r="X220" s="152">
        <f t="shared" ca="1" si="227"/>
        <v>-1.4277874718824271</v>
      </c>
      <c r="Y220" s="152">
        <f t="shared" ca="1" si="227"/>
        <v>1.6660899767316677</v>
      </c>
      <c r="Z220" s="152">
        <f t="shared" ca="1" si="227"/>
        <v>3.9819602192462007</v>
      </c>
      <c r="AA220" s="152" t="e">
        <f t="shared" si="227"/>
        <v>#DIV/0!</v>
      </c>
      <c r="AB220" s="152" t="e">
        <f t="shared" si="227"/>
        <v>#DIV/0!</v>
      </c>
      <c r="AC220" s="152" t="e">
        <f t="shared" si="227"/>
        <v>#DIV/0!</v>
      </c>
      <c r="AD220" s="152" t="e">
        <f t="shared" si="227"/>
        <v>#DIV/0!</v>
      </c>
      <c r="AE220" s="152" t="e">
        <f t="shared" si="227"/>
        <v>#DIV/0!</v>
      </c>
      <c r="AF220" s="152" t="e">
        <f t="shared" si="227"/>
        <v>#DIV/0!</v>
      </c>
      <c r="AG220" s="152" t="e">
        <f t="shared" si="227"/>
        <v>#DIV/0!</v>
      </c>
      <c r="AI220" s="288">
        <v>0.5714285714285714</v>
      </c>
      <c r="AJ220" s="155">
        <f t="shared" ca="1" si="196"/>
        <v>-4.3548522536764063</v>
      </c>
      <c r="AK220" s="155">
        <f t="shared" ca="1" si="197"/>
        <v>-3.5043131325940045</v>
      </c>
      <c r="AL220" s="155">
        <f t="shared" ca="1" si="198"/>
        <v>-2.749624562540935</v>
      </c>
      <c r="AM220" s="155">
        <f t="shared" ca="1" si="199"/>
        <v>-1.4277874718824271</v>
      </c>
      <c r="AN220" s="155">
        <f t="shared" ca="1" si="200"/>
        <v>1.6660899767316677</v>
      </c>
      <c r="AO220" s="155">
        <f t="shared" ca="1" si="201"/>
        <v>3.9819602192462007</v>
      </c>
      <c r="AP220" s="155" t="e">
        <f t="shared" si="202"/>
        <v>#DIV/0!</v>
      </c>
      <c r="AQ220" s="155" t="e">
        <f t="shared" si="203"/>
        <v>#DIV/0!</v>
      </c>
      <c r="AR220" s="155" t="e">
        <f t="shared" si="204"/>
        <v>#DIV/0!</v>
      </c>
      <c r="AS220" s="155" t="e">
        <f t="shared" si="205"/>
        <v>#DIV/0!</v>
      </c>
      <c r="AT220" s="155" t="e">
        <f t="shared" si="206"/>
        <v>#DIV/0!</v>
      </c>
      <c r="AU220" s="155" t="e">
        <f t="shared" si="207"/>
        <v>#DIV/0!</v>
      </c>
      <c r="AV220" s="155" t="e">
        <f t="shared" si="208"/>
        <v>#DIV/0!</v>
      </c>
      <c r="AX220" s="283">
        <v>0.5714285714285714</v>
      </c>
      <c r="AY220" s="155">
        <f t="shared" ca="1" si="187"/>
        <v>-0.83584313459613391</v>
      </c>
      <c r="AZ220" s="155">
        <f t="shared" ca="1" si="187"/>
        <v>-1.3034788212843551</v>
      </c>
      <c r="BA220" s="155">
        <f t="shared" ca="1" si="187"/>
        <v>-1.7366049868679578</v>
      </c>
      <c r="BB220" s="155">
        <f t="shared" ca="1" si="187"/>
        <v>-2.5241788504099758</v>
      </c>
      <c r="BC220" s="155">
        <f t="shared" ca="1" si="187"/>
        <v>-4.4475106529127189</v>
      </c>
      <c r="BD220" s="155">
        <f t="shared" ca="1" si="187"/>
        <v>-5.9226140023732841</v>
      </c>
      <c r="BE220" s="155" t="e">
        <f t="shared" si="187"/>
        <v>#DIV/0!</v>
      </c>
      <c r="BF220" s="155" t="e">
        <f t="shared" si="187"/>
        <v>#DIV/0!</v>
      </c>
      <c r="BG220" s="155" t="e">
        <f t="shared" si="187"/>
        <v>#DIV/0!</v>
      </c>
      <c r="BH220" s="155" t="e">
        <f t="shared" si="187"/>
        <v>#DIV/0!</v>
      </c>
      <c r="BI220" s="155" t="e">
        <f t="shared" si="187"/>
        <v>#DIV/0!</v>
      </c>
      <c r="BJ220" s="155" t="e">
        <f t="shared" si="187"/>
        <v>#DIV/0!</v>
      </c>
      <c r="BK220" s="155" t="e">
        <f t="shared" si="216"/>
        <v>#DIV/0!</v>
      </c>
      <c r="BL220" s="138"/>
      <c r="BM220" s="288">
        <v>0.5714285714285714</v>
      </c>
      <c r="BN220" s="155">
        <f t="shared" ca="1" si="189"/>
        <v>6.897508973603955</v>
      </c>
      <c r="BO220" s="155">
        <f t="shared" ca="1" si="189"/>
        <v>6.8121334016815158</v>
      </c>
      <c r="BP220" s="155">
        <f t="shared" ca="1" si="189"/>
        <v>6.7727594487850373</v>
      </c>
      <c r="BQ220" s="155">
        <f t="shared" ca="1" si="189"/>
        <v>6.7617026670788638</v>
      </c>
      <c r="BR220" s="155">
        <f t="shared" ca="1" si="189"/>
        <v>6.8957133337474366</v>
      </c>
      <c r="BS220" s="155">
        <f t="shared" ca="1" si="189"/>
        <v>7.0668757416511276</v>
      </c>
      <c r="BT220" s="155" t="e">
        <f t="shared" si="189"/>
        <v>#DIV/0!</v>
      </c>
      <c r="BU220" s="155" t="e">
        <f t="shared" si="189"/>
        <v>#DIV/0!</v>
      </c>
      <c r="BV220" s="155" t="e">
        <f t="shared" si="189"/>
        <v>#DIV/0!</v>
      </c>
      <c r="BW220" s="155" t="e">
        <f t="shared" si="189"/>
        <v>#DIV/0!</v>
      </c>
      <c r="BX220" s="155" t="e">
        <f t="shared" si="189"/>
        <v>#DIV/0!</v>
      </c>
      <c r="BY220" s="155" t="e">
        <f t="shared" si="189"/>
        <v>#DIV/0!</v>
      </c>
      <c r="BZ220" s="155" t="e">
        <f t="shared" si="217"/>
        <v>#DIV/0!</v>
      </c>
      <c r="CA220" s="138"/>
      <c r="CB220" s="288">
        <v>0.5714285714285714</v>
      </c>
      <c r="CC220" s="155">
        <f t="shared" ca="1" si="190"/>
        <v>-0.97515032369548948</v>
      </c>
      <c r="CD220" s="155">
        <f t="shared" ca="1" si="190"/>
        <v>-1.520725291498414</v>
      </c>
      <c r="CE220" s="155">
        <f t="shared" ca="1" si="190"/>
        <v>-2.0260391513459508</v>
      </c>
      <c r="CF220" s="155">
        <f t="shared" ca="1" si="190"/>
        <v>-2.9448753254783044</v>
      </c>
      <c r="CG220" s="155">
        <f t="shared" ca="1" si="190"/>
        <v>-5.1887624283981717</v>
      </c>
      <c r="CH220" s="155">
        <f t="shared" ca="1" si="190"/>
        <v>-6.9097163361021652</v>
      </c>
      <c r="CI220" s="155" t="e">
        <f t="shared" si="190"/>
        <v>#DIV/0!</v>
      </c>
      <c r="CJ220" s="155" t="e">
        <f t="shared" si="190"/>
        <v>#DIV/0!</v>
      </c>
      <c r="CK220" s="155" t="e">
        <f t="shared" si="190"/>
        <v>#DIV/0!</v>
      </c>
      <c r="CL220" s="155" t="e">
        <f t="shared" si="190"/>
        <v>#DIV/0!</v>
      </c>
      <c r="CM220" s="155" t="e">
        <f t="shared" si="190"/>
        <v>#DIV/0!</v>
      </c>
      <c r="CN220" s="155" t="e">
        <f t="shared" si="190"/>
        <v>#DIV/0!</v>
      </c>
      <c r="CO220" s="155" t="e">
        <f t="shared" si="218"/>
        <v>#DIV/0!</v>
      </c>
      <c r="CQ220" s="288">
        <v>0.5714285714285714</v>
      </c>
      <c r="CR220" s="155">
        <f t="shared" ca="1" si="209"/>
        <v>2.2991696578679854</v>
      </c>
      <c r="CS220" s="155">
        <f t="shared" ca="1" si="209"/>
        <v>2.2707111338938391</v>
      </c>
      <c r="CT220" s="155">
        <f t="shared" ca="1" si="209"/>
        <v>2.2575864829283461</v>
      </c>
      <c r="CU220" s="155">
        <f t="shared" ca="1" si="209"/>
        <v>2.2539008890262879</v>
      </c>
      <c r="CV220" s="155">
        <f t="shared" ca="1" si="209"/>
        <v>2.2985711112491458</v>
      </c>
      <c r="CW220" s="155">
        <f t="shared" ca="1" si="209"/>
        <v>2.3556252472170431</v>
      </c>
      <c r="CX220" s="155" t="e">
        <f t="shared" si="209"/>
        <v>#DIV/0!</v>
      </c>
      <c r="CY220" s="155" t="e">
        <f t="shared" si="209"/>
        <v>#DIV/0!</v>
      </c>
      <c r="CZ220" s="155" t="e">
        <f t="shared" si="209"/>
        <v>#DIV/0!</v>
      </c>
      <c r="DA220" s="155" t="e">
        <f t="shared" si="209"/>
        <v>#DIV/0!</v>
      </c>
      <c r="DB220" s="155" t="e">
        <f t="shared" si="209"/>
        <v>#DIV/0!</v>
      </c>
      <c r="DC220" s="155" t="e">
        <f t="shared" si="219"/>
        <v>#DIV/0!</v>
      </c>
      <c r="DD220" s="155" t="e">
        <f t="shared" si="220"/>
        <v>#DIV/0!</v>
      </c>
      <c r="DF220" s="288">
        <v>0.5714285714285714</v>
      </c>
      <c r="DG220" s="155">
        <f t="shared" ca="1" si="210"/>
        <v>4.0059832431993998</v>
      </c>
      <c r="DH220" s="155">
        <f t="shared" ca="1" si="210"/>
        <v>4.2750525816969951</v>
      </c>
      <c r="DI220" s="155">
        <f t="shared" ca="1" si="210"/>
        <v>4.544116382304491</v>
      </c>
      <c r="DJ220" s="155">
        <f t="shared" ca="1" si="210"/>
        <v>5.0636372338127495</v>
      </c>
      <c r="DK220" s="155">
        <f t="shared" ca="1" si="210"/>
        <v>6.4128637688155319</v>
      </c>
      <c r="DL220" s="155">
        <f t="shared" ca="1" si="210"/>
        <v>7.4818472057410874</v>
      </c>
      <c r="DM220" s="155" t="e">
        <f t="shared" si="210"/>
        <v>#DIV/0!</v>
      </c>
      <c r="DN220" s="155" t="e">
        <f t="shared" si="210"/>
        <v>#DIV/0!</v>
      </c>
      <c r="DO220" s="155" t="e">
        <f t="shared" si="210"/>
        <v>#DIV/0!</v>
      </c>
      <c r="DP220" s="155" t="e">
        <f t="shared" si="210"/>
        <v>#DIV/0!</v>
      </c>
      <c r="DQ220" s="155" t="e">
        <f t="shared" si="210"/>
        <v>#DIV/0!</v>
      </c>
      <c r="DR220" s="155" t="e">
        <f t="shared" si="221"/>
        <v>#DIV/0!</v>
      </c>
      <c r="DS220" s="155" t="e">
        <f t="shared" si="222"/>
        <v>#DIV/0!</v>
      </c>
      <c r="DU220" s="288">
        <v>0.5714285714285714</v>
      </c>
      <c r="DV220" s="155">
        <f t="shared" ca="1" si="211"/>
        <v>11.495848289339927</v>
      </c>
      <c r="DW220" s="155">
        <f t="shared" ca="1" si="211"/>
        <v>11.353555669469193</v>
      </c>
      <c r="DX220" s="155">
        <f t="shared" ca="1" si="211"/>
        <v>11.287932414641729</v>
      </c>
      <c r="DY220" s="155">
        <f t="shared" ca="1" si="211"/>
        <v>11.269504445131441</v>
      </c>
      <c r="DZ220" s="155">
        <f t="shared" ca="1" si="211"/>
        <v>11.492855556245727</v>
      </c>
      <c r="EA220" s="155">
        <f t="shared" ca="1" si="211"/>
        <v>11.778126236085214</v>
      </c>
      <c r="EB220" s="155" t="e">
        <f t="shared" si="211"/>
        <v>#DIV/0!</v>
      </c>
      <c r="EC220" s="155" t="e">
        <f t="shared" si="211"/>
        <v>#DIV/0!</v>
      </c>
      <c r="ED220" s="155" t="e">
        <f t="shared" si="211"/>
        <v>#DIV/0!</v>
      </c>
      <c r="EE220" s="155" t="e">
        <f t="shared" si="211"/>
        <v>#DIV/0!</v>
      </c>
      <c r="EF220" s="155" t="e">
        <f t="shared" si="211"/>
        <v>#DIV/0!</v>
      </c>
      <c r="EG220" s="155" t="e">
        <f t="shared" si="223"/>
        <v>#DIV/0!</v>
      </c>
      <c r="EH220" s="155" t="e">
        <f t="shared" si="223"/>
        <v>#DIV/0!</v>
      </c>
      <c r="EJ220" s="288">
        <v>0.5714285714285714</v>
      </c>
      <c r="EK220" s="155">
        <f t="shared" ca="1" si="212"/>
        <v>-11.495848289339927</v>
      </c>
      <c r="EL220" s="155">
        <f t="shared" ca="1" si="212"/>
        <v>-11.353555669469193</v>
      </c>
      <c r="EM220" s="155">
        <f t="shared" ca="1" si="212"/>
        <v>-11.287932414641729</v>
      </c>
      <c r="EN220" s="155">
        <f t="shared" ca="1" si="212"/>
        <v>-11.269504445131441</v>
      </c>
      <c r="EO220" s="155">
        <f t="shared" ca="1" si="212"/>
        <v>-11.492855556245727</v>
      </c>
      <c r="EP220" s="155">
        <f t="shared" ca="1" si="212"/>
        <v>-11.778126236085214</v>
      </c>
      <c r="EQ220" s="155" t="e">
        <f t="shared" si="212"/>
        <v>#DIV/0!</v>
      </c>
      <c r="ER220" s="155" t="e">
        <f t="shared" si="212"/>
        <v>#DIV/0!</v>
      </c>
      <c r="ES220" s="155" t="e">
        <f t="shared" si="212"/>
        <v>#DIV/0!</v>
      </c>
      <c r="ET220" s="155" t="e">
        <f t="shared" si="212"/>
        <v>#DIV/0!</v>
      </c>
      <c r="EU220" s="155" t="e">
        <f t="shared" si="212"/>
        <v>#DIV/0!</v>
      </c>
      <c r="EV220" s="155" t="e">
        <f t="shared" si="224"/>
        <v>#DIV/0!</v>
      </c>
      <c r="EW220" s="155" t="e">
        <f t="shared" si="224"/>
        <v>#DIV/0!</v>
      </c>
    </row>
    <row r="221" spans="1:157">
      <c r="T221" s="283">
        <v>0.6</v>
      </c>
      <c r="U221" s="152">
        <f t="shared" ref="U221:AG221" ca="1" si="228">($G$5/U191-$H$5*U86/U191)*1000</f>
        <v>-4.0140120295259161</v>
      </c>
      <c r="V221" s="152">
        <f t="shared" ca="1" si="228"/>
        <v>-3.0792205890742688</v>
      </c>
      <c r="W221" s="152">
        <f t="shared" ca="1" si="228"/>
        <v>-2.2144159575210711</v>
      </c>
      <c r="X221" s="152">
        <f t="shared" ca="1" si="228"/>
        <v>-0.60994669704859605</v>
      </c>
      <c r="Y221" s="152">
        <f t="shared" ca="1" si="228"/>
        <v>3.6785050312847374</v>
      </c>
      <c r="Z221" s="152" t="e">
        <f t="shared" si="228"/>
        <v>#DIV/0!</v>
      </c>
      <c r="AA221" s="152" t="e">
        <f t="shared" si="228"/>
        <v>#DIV/0!</v>
      </c>
      <c r="AB221" s="152" t="e">
        <f t="shared" si="228"/>
        <v>#DIV/0!</v>
      </c>
      <c r="AC221" s="152" t="e">
        <f t="shared" si="228"/>
        <v>#DIV/0!</v>
      </c>
      <c r="AD221" s="152" t="e">
        <f t="shared" si="228"/>
        <v>#DIV/0!</v>
      </c>
      <c r="AE221" s="152" t="e">
        <f t="shared" si="228"/>
        <v>#DIV/0!</v>
      </c>
      <c r="AF221" s="152" t="e">
        <f t="shared" si="228"/>
        <v>#DIV/0!</v>
      </c>
      <c r="AG221" s="152" t="e">
        <f t="shared" si="228"/>
        <v>#DIV/0!</v>
      </c>
      <c r="AI221" s="288">
        <v>0.6</v>
      </c>
      <c r="AJ221" s="155">
        <f t="shared" ca="1" si="196"/>
        <v>-4.0140120295259161</v>
      </c>
      <c r="AK221" s="155">
        <f t="shared" ca="1" si="197"/>
        <v>-3.0792205890742688</v>
      </c>
      <c r="AL221" s="155">
        <f t="shared" ca="1" si="198"/>
        <v>-2.2144159575210711</v>
      </c>
      <c r="AM221" s="155">
        <f t="shared" ca="1" si="199"/>
        <v>-0.60994669704859605</v>
      </c>
      <c r="AN221" s="155">
        <f t="shared" ca="1" si="200"/>
        <v>3.6785050312847374</v>
      </c>
      <c r="AO221" s="155" t="e">
        <f t="shared" si="201"/>
        <v>#DIV/0!</v>
      </c>
      <c r="AP221" s="155" t="e">
        <f t="shared" si="202"/>
        <v>#DIV/0!</v>
      </c>
      <c r="AQ221" s="155" t="e">
        <f t="shared" si="203"/>
        <v>#DIV/0!</v>
      </c>
      <c r="AR221" s="155" t="e">
        <f t="shared" si="204"/>
        <v>#DIV/0!</v>
      </c>
      <c r="AS221" s="155" t="e">
        <f t="shared" si="205"/>
        <v>#DIV/0!</v>
      </c>
      <c r="AT221" s="155" t="e">
        <f t="shared" si="206"/>
        <v>#DIV/0!</v>
      </c>
      <c r="AU221" s="155" t="e">
        <f t="shared" si="207"/>
        <v>#DIV/0!</v>
      </c>
      <c r="AV221" s="155" t="e">
        <f t="shared" si="208"/>
        <v>#DIV/0!</v>
      </c>
      <c r="AX221" s="283">
        <v>0.6</v>
      </c>
      <c r="AY221" s="155">
        <f t="shared" ca="1" si="187"/>
        <v>-0.89045328893205222</v>
      </c>
      <c r="AZ221" s="155">
        <f t="shared" ca="1" si="187"/>
        <v>-1.4158334443416241</v>
      </c>
      <c r="BA221" s="155">
        <f t="shared" ca="1" si="187"/>
        <v>-1.9214838593547356</v>
      </c>
      <c r="BB221" s="155">
        <f t="shared" ca="1" si="187"/>
        <v>-2.8918008583286094</v>
      </c>
      <c r="BC221" s="155">
        <f t="shared" ca="1" si="187"/>
        <v>-5.5822261918052911</v>
      </c>
      <c r="BD221" s="155" t="e">
        <f t="shared" si="187"/>
        <v>#DIV/0!</v>
      </c>
      <c r="BE221" s="155" t="e">
        <f t="shared" si="187"/>
        <v>#DIV/0!</v>
      </c>
      <c r="BF221" s="155" t="e">
        <f t="shared" si="187"/>
        <v>#DIV/0!</v>
      </c>
      <c r="BG221" s="155" t="e">
        <f t="shared" si="187"/>
        <v>#DIV/0!</v>
      </c>
      <c r="BH221" s="155" t="e">
        <f t="shared" si="187"/>
        <v>#DIV/0!</v>
      </c>
      <c r="BI221" s="155" t="e">
        <f t="shared" si="187"/>
        <v>#DIV/0!</v>
      </c>
      <c r="BJ221" s="155" t="e">
        <f t="shared" si="187"/>
        <v>#DIV/0!</v>
      </c>
      <c r="BK221" s="155" t="e">
        <f t="shared" si="216"/>
        <v>#DIV/0!</v>
      </c>
      <c r="BL221" s="138"/>
      <c r="BM221" s="288">
        <v>0.6</v>
      </c>
      <c r="BN221" s="155">
        <f t="shared" ca="1" si="189"/>
        <v>6.597721013295204</v>
      </c>
      <c r="BO221" s="155">
        <f t="shared" ca="1" si="189"/>
        <v>6.5267315955723699</v>
      </c>
      <c r="BP221" s="155">
        <f t="shared" ca="1" si="189"/>
        <v>6.5002668677347559</v>
      </c>
      <c r="BQ221" s="155">
        <f t="shared" ca="1" si="189"/>
        <v>6.5155377531155345</v>
      </c>
      <c r="BR221" s="155">
        <f t="shared" ca="1" si="189"/>
        <v>6.7502463460688977</v>
      </c>
      <c r="BS221" s="155" t="e">
        <f t="shared" si="189"/>
        <v>#DIV/0!</v>
      </c>
      <c r="BT221" s="155" t="e">
        <f t="shared" si="189"/>
        <v>#DIV/0!</v>
      </c>
      <c r="BU221" s="155" t="e">
        <f t="shared" si="189"/>
        <v>#DIV/0!</v>
      </c>
      <c r="BV221" s="155" t="e">
        <f t="shared" si="189"/>
        <v>#DIV/0!</v>
      </c>
      <c r="BW221" s="155" t="e">
        <f t="shared" si="189"/>
        <v>#DIV/0!</v>
      </c>
      <c r="BX221" s="155" t="e">
        <f t="shared" si="189"/>
        <v>#DIV/0!</v>
      </c>
      <c r="BY221" s="155" t="e">
        <f t="shared" si="189"/>
        <v>#DIV/0!</v>
      </c>
      <c r="BZ221" s="155" t="e">
        <f t="shared" si="217"/>
        <v>#DIV/0!</v>
      </c>
      <c r="CA221" s="138"/>
      <c r="CB221" s="288">
        <v>0.6</v>
      </c>
      <c r="CC221" s="155">
        <f t="shared" ca="1" si="190"/>
        <v>-1.0388621704207277</v>
      </c>
      <c r="CD221" s="155">
        <f t="shared" ca="1" si="190"/>
        <v>-1.6518056850652283</v>
      </c>
      <c r="CE221" s="155">
        <f t="shared" ca="1" si="190"/>
        <v>-2.2417311692471915</v>
      </c>
      <c r="CF221" s="155">
        <f t="shared" ca="1" si="190"/>
        <v>-3.3737676680500441</v>
      </c>
      <c r="CG221" s="155">
        <f t="shared" ca="1" si="190"/>
        <v>-6.5125972237728398</v>
      </c>
      <c r="CH221" s="155" t="e">
        <f t="shared" si="190"/>
        <v>#DIV/0!</v>
      </c>
      <c r="CI221" s="155" t="e">
        <f t="shared" si="190"/>
        <v>#DIV/0!</v>
      </c>
      <c r="CJ221" s="155" t="e">
        <f t="shared" si="190"/>
        <v>#DIV/0!</v>
      </c>
      <c r="CK221" s="155" t="e">
        <f t="shared" si="190"/>
        <v>#DIV/0!</v>
      </c>
      <c r="CL221" s="155" t="e">
        <f t="shared" si="190"/>
        <v>#DIV/0!</v>
      </c>
      <c r="CM221" s="155" t="e">
        <f t="shared" si="190"/>
        <v>#DIV/0!</v>
      </c>
      <c r="CN221" s="155" t="e">
        <f t="shared" si="190"/>
        <v>#DIV/0!</v>
      </c>
      <c r="CO221" s="155" t="e">
        <f t="shared" si="218"/>
        <v>#DIV/0!</v>
      </c>
      <c r="CQ221" s="288">
        <v>0.6</v>
      </c>
      <c r="CR221" s="155">
        <f t="shared" ca="1" si="209"/>
        <v>2.1992403377650684</v>
      </c>
      <c r="CS221" s="155">
        <f t="shared" ca="1" si="209"/>
        <v>2.1755771985241235</v>
      </c>
      <c r="CT221" s="155">
        <f t="shared" ca="1" si="209"/>
        <v>2.1667556225782523</v>
      </c>
      <c r="CU221" s="155">
        <f t="shared" ca="1" si="209"/>
        <v>2.1718459177051783</v>
      </c>
      <c r="CV221" s="155">
        <f t="shared" ca="1" si="209"/>
        <v>2.2500821153562995</v>
      </c>
      <c r="CW221" s="155" t="e">
        <f t="shared" si="209"/>
        <v>#DIV/0!</v>
      </c>
      <c r="CX221" s="155" t="e">
        <f t="shared" si="209"/>
        <v>#DIV/0!</v>
      </c>
      <c r="CY221" s="155" t="e">
        <f t="shared" si="209"/>
        <v>#DIV/0!</v>
      </c>
      <c r="CZ221" s="155" t="e">
        <f t="shared" si="209"/>
        <v>#DIV/0!</v>
      </c>
      <c r="DA221" s="155" t="e">
        <f t="shared" si="209"/>
        <v>#DIV/0!</v>
      </c>
      <c r="DB221" s="155" t="e">
        <f t="shared" si="209"/>
        <v>#DIV/0!</v>
      </c>
      <c r="DC221" s="155" t="e">
        <f t="shared" si="219"/>
        <v>#DIV/0!</v>
      </c>
      <c r="DD221" s="155" t="e">
        <f t="shared" si="220"/>
        <v>#DIV/0!</v>
      </c>
      <c r="DF221" s="288">
        <v>0.6</v>
      </c>
      <c r="DG221" s="155">
        <f t="shared" ca="1" si="210"/>
        <v>3.8924960326023039</v>
      </c>
      <c r="DH221" s="155">
        <f t="shared" ca="1" si="210"/>
        <v>4.2072547606806019</v>
      </c>
      <c r="DI221" s="155">
        <f t="shared" ca="1" si="210"/>
        <v>4.5311226734372019</v>
      </c>
      <c r="DJ221" s="155">
        <f t="shared" ca="1" si="210"/>
        <v>5.1856361154435078</v>
      </c>
      <c r="DK221" s="155">
        <f t="shared" ca="1" si="210"/>
        <v>7.096607300904644</v>
      </c>
      <c r="DL221" s="155" t="e">
        <f t="shared" si="210"/>
        <v>#DIV/0!</v>
      </c>
      <c r="DM221" s="155" t="e">
        <f t="shared" si="210"/>
        <v>#DIV/0!</v>
      </c>
      <c r="DN221" s="155" t="e">
        <f t="shared" si="210"/>
        <v>#DIV/0!</v>
      </c>
      <c r="DO221" s="155" t="e">
        <f t="shared" si="210"/>
        <v>#DIV/0!</v>
      </c>
      <c r="DP221" s="155" t="e">
        <f t="shared" si="210"/>
        <v>#DIV/0!</v>
      </c>
      <c r="DQ221" s="155" t="e">
        <f t="shared" si="210"/>
        <v>#DIV/0!</v>
      </c>
      <c r="DR221" s="155" t="e">
        <f t="shared" si="221"/>
        <v>#DIV/0!</v>
      </c>
      <c r="DS221" s="155" t="e">
        <f t="shared" si="222"/>
        <v>#DIV/0!</v>
      </c>
      <c r="DU221" s="288">
        <v>0.6</v>
      </c>
      <c r="DV221" s="155">
        <f t="shared" ca="1" si="211"/>
        <v>10.996201688825341</v>
      </c>
      <c r="DW221" s="155">
        <f t="shared" ca="1" si="211"/>
        <v>10.877885992620618</v>
      </c>
      <c r="DX221" s="155">
        <f t="shared" ca="1" si="211"/>
        <v>10.833778112891261</v>
      </c>
      <c r="DY221" s="155">
        <f t="shared" ca="1" si="211"/>
        <v>10.85922958852589</v>
      </c>
      <c r="DZ221" s="155">
        <f t="shared" ca="1" si="211"/>
        <v>11.250410576781496</v>
      </c>
      <c r="EA221" s="155" t="e">
        <f t="shared" si="211"/>
        <v>#DIV/0!</v>
      </c>
      <c r="EB221" s="155" t="e">
        <f t="shared" si="211"/>
        <v>#DIV/0!</v>
      </c>
      <c r="EC221" s="155" t="e">
        <f t="shared" si="211"/>
        <v>#DIV/0!</v>
      </c>
      <c r="ED221" s="155" t="e">
        <f t="shared" si="211"/>
        <v>#DIV/0!</v>
      </c>
      <c r="EE221" s="155" t="e">
        <f t="shared" si="211"/>
        <v>#DIV/0!</v>
      </c>
      <c r="EF221" s="155" t="e">
        <f t="shared" si="211"/>
        <v>#DIV/0!</v>
      </c>
      <c r="EG221" s="155" t="e">
        <f t="shared" si="223"/>
        <v>#DIV/0!</v>
      </c>
      <c r="EH221" s="155" t="e">
        <f t="shared" si="223"/>
        <v>#DIV/0!</v>
      </c>
      <c r="EJ221" s="288">
        <v>0.6</v>
      </c>
      <c r="EK221" s="155">
        <f t="shared" ca="1" si="212"/>
        <v>-10.996201688825341</v>
      </c>
      <c r="EL221" s="155">
        <f t="shared" ca="1" si="212"/>
        <v>-10.877885992620618</v>
      </c>
      <c r="EM221" s="155">
        <f t="shared" ca="1" si="212"/>
        <v>-10.833778112891261</v>
      </c>
      <c r="EN221" s="155">
        <f t="shared" ca="1" si="212"/>
        <v>-10.85922958852589</v>
      </c>
      <c r="EO221" s="155">
        <f t="shared" ca="1" si="212"/>
        <v>-11.250410576781496</v>
      </c>
      <c r="EP221" s="155" t="e">
        <f t="shared" si="212"/>
        <v>#DIV/0!</v>
      </c>
      <c r="EQ221" s="155" t="e">
        <f t="shared" si="212"/>
        <v>#DIV/0!</v>
      </c>
      <c r="ER221" s="155" t="e">
        <f t="shared" si="212"/>
        <v>#DIV/0!</v>
      </c>
      <c r="ES221" s="155" t="e">
        <f t="shared" si="212"/>
        <v>#DIV/0!</v>
      </c>
      <c r="ET221" s="155" t="e">
        <f t="shared" si="212"/>
        <v>#DIV/0!</v>
      </c>
      <c r="EU221" s="155" t="e">
        <f t="shared" si="212"/>
        <v>#DIV/0!</v>
      </c>
      <c r="EV221" s="155" t="e">
        <f t="shared" si="224"/>
        <v>#DIV/0!</v>
      </c>
      <c r="EW221" s="155" t="e">
        <f t="shared" si="224"/>
        <v>#DIV/0!</v>
      </c>
    </row>
    <row r="222" spans="1:157">
      <c r="T222" s="283">
        <v>0.66666666666666663</v>
      </c>
      <c r="U222" s="152">
        <f t="shared" ref="U222:AG222" ca="1" si="229">($G$5/U192-$H$5*U87/U192)*1000</f>
        <v>-3.1601073761366032</v>
      </c>
      <c r="V222" s="152">
        <f t="shared" ca="1" si="229"/>
        <v>-1.835004115789336</v>
      </c>
      <c r="W222" s="152">
        <f t="shared" ca="1" si="229"/>
        <v>-0.40376415866316684</v>
      </c>
      <c r="X222" s="152">
        <f t="shared" ca="1" si="229"/>
        <v>2.992259413206499</v>
      </c>
      <c r="Y222" s="152" t="e">
        <f t="shared" si="229"/>
        <v>#DIV/0!</v>
      </c>
      <c r="Z222" s="152" t="e">
        <f t="shared" si="229"/>
        <v>#DIV/0!</v>
      </c>
      <c r="AA222" s="152" t="e">
        <f t="shared" si="229"/>
        <v>#DIV/0!</v>
      </c>
      <c r="AB222" s="152" t="e">
        <f t="shared" si="229"/>
        <v>#DIV/0!</v>
      </c>
      <c r="AC222" s="152" t="e">
        <f t="shared" si="229"/>
        <v>#DIV/0!</v>
      </c>
      <c r="AD222" s="152" t="e">
        <f t="shared" si="229"/>
        <v>#DIV/0!</v>
      </c>
      <c r="AE222" s="152" t="e">
        <f t="shared" si="229"/>
        <v>#DIV/0!</v>
      </c>
      <c r="AF222" s="152" t="e">
        <f t="shared" si="229"/>
        <v>#DIV/0!</v>
      </c>
      <c r="AG222" s="152" t="e">
        <f t="shared" si="229"/>
        <v>#DIV/0!</v>
      </c>
      <c r="AI222" s="288">
        <v>0.66666666666666663</v>
      </c>
      <c r="AJ222" s="155">
        <f t="shared" ca="1" si="196"/>
        <v>-3.1601073761366032</v>
      </c>
      <c r="AK222" s="155">
        <f t="shared" ca="1" si="197"/>
        <v>-1.835004115789336</v>
      </c>
      <c r="AL222" s="155">
        <f t="shared" ca="1" si="198"/>
        <v>-0.40376415866316684</v>
      </c>
      <c r="AM222" s="155">
        <f t="shared" ca="1" si="199"/>
        <v>2.992259413206499</v>
      </c>
      <c r="AN222" s="155" t="e">
        <f t="shared" si="200"/>
        <v>#DIV/0!</v>
      </c>
      <c r="AO222" s="155" t="e">
        <f t="shared" si="201"/>
        <v>#DIV/0!</v>
      </c>
      <c r="AP222" s="155" t="e">
        <f t="shared" si="202"/>
        <v>#DIV/0!</v>
      </c>
      <c r="AQ222" s="155" t="e">
        <f t="shared" si="203"/>
        <v>#DIV/0!</v>
      </c>
      <c r="AR222" s="155" t="e">
        <f t="shared" si="204"/>
        <v>#DIV/0!</v>
      </c>
      <c r="AS222" s="155" t="e">
        <f t="shared" si="205"/>
        <v>#DIV/0!</v>
      </c>
      <c r="AT222" s="155" t="e">
        <f t="shared" si="206"/>
        <v>#DIV/0!</v>
      </c>
      <c r="AU222" s="155" t="e">
        <f t="shared" si="207"/>
        <v>#DIV/0!</v>
      </c>
      <c r="AV222" s="155" t="e">
        <f t="shared" si="208"/>
        <v>#DIV/0!</v>
      </c>
      <c r="AX222" s="283">
        <v>0.66666666666666663</v>
      </c>
      <c r="AY222" s="155">
        <f t="shared" ca="1" si="187"/>
        <v>-1.1014175416242198</v>
      </c>
      <c r="AZ222" s="155">
        <f t="shared" ca="1" si="187"/>
        <v>-1.879197932190545</v>
      </c>
      <c r="BA222" s="155">
        <f t="shared" ca="1" si="187"/>
        <v>-2.7455962789095119</v>
      </c>
      <c r="BB222" s="155">
        <f t="shared" ca="1" si="187"/>
        <v>-4.8515717508783327</v>
      </c>
      <c r="BC222" s="155" t="e">
        <f t="shared" si="187"/>
        <v>#DIV/0!</v>
      </c>
      <c r="BD222" s="155" t="e">
        <f t="shared" si="187"/>
        <v>#DIV/0!</v>
      </c>
      <c r="BE222" s="155" t="e">
        <f t="shared" si="187"/>
        <v>#DIV/0!</v>
      </c>
      <c r="BF222" s="155" t="e">
        <f t="shared" si="187"/>
        <v>#DIV/0!</v>
      </c>
      <c r="BG222" s="155" t="e">
        <f t="shared" si="187"/>
        <v>#DIV/0!</v>
      </c>
      <c r="BH222" s="155" t="e">
        <f t="shared" si="187"/>
        <v>#DIV/0!</v>
      </c>
      <c r="BI222" s="155" t="e">
        <f t="shared" si="187"/>
        <v>#DIV/0!</v>
      </c>
      <c r="BJ222" s="155" t="e">
        <f t="shared" si="187"/>
        <v>#DIV/0!</v>
      </c>
      <c r="BK222" s="155" t="e">
        <f t="shared" si="216"/>
        <v>#DIV/0!</v>
      </c>
      <c r="BL222" s="138"/>
      <c r="BM222" s="288">
        <v>0.66666666666666663</v>
      </c>
      <c r="BN222" s="155">
        <f t="shared" ca="1" si="189"/>
        <v>5.9949639346123638</v>
      </c>
      <c r="BO222" s="155">
        <f t="shared" ca="1" si="189"/>
        <v>5.9604008033282936</v>
      </c>
      <c r="BP222" s="155">
        <f t="shared" ca="1" si="189"/>
        <v>5.975709548214823</v>
      </c>
      <c r="BQ222" s="155">
        <f t="shared" ca="1" si="189"/>
        <v>6.112432205908866</v>
      </c>
      <c r="BR222" s="155" t="e">
        <f t="shared" si="189"/>
        <v>#DIV/0!</v>
      </c>
      <c r="BS222" s="155" t="e">
        <f t="shared" si="189"/>
        <v>#DIV/0!</v>
      </c>
      <c r="BT222" s="155" t="e">
        <f t="shared" si="189"/>
        <v>#DIV/0!</v>
      </c>
      <c r="BU222" s="155" t="e">
        <f t="shared" si="189"/>
        <v>#DIV/0!</v>
      </c>
      <c r="BV222" s="155" t="e">
        <f t="shared" si="189"/>
        <v>#DIV/0!</v>
      </c>
      <c r="BW222" s="155" t="e">
        <f t="shared" si="189"/>
        <v>#DIV/0!</v>
      </c>
      <c r="BX222" s="155" t="e">
        <f t="shared" si="189"/>
        <v>#DIV/0!</v>
      </c>
      <c r="BY222" s="155" t="e">
        <f t="shared" si="189"/>
        <v>#DIV/0!</v>
      </c>
      <c r="BZ222" s="155" t="e">
        <f t="shared" si="217"/>
        <v>#DIV/0!</v>
      </c>
      <c r="CA222" s="138"/>
      <c r="CB222" s="288">
        <v>0.66666666666666663</v>
      </c>
      <c r="CC222" s="155">
        <f t="shared" ca="1" si="190"/>
        <v>-1.2849871318949229</v>
      </c>
      <c r="CD222" s="155">
        <f t="shared" ca="1" si="190"/>
        <v>-2.1923975875556359</v>
      </c>
      <c r="CE222" s="155">
        <f t="shared" ca="1" si="190"/>
        <v>-3.2031956587277639</v>
      </c>
      <c r="CF222" s="155">
        <f t="shared" ca="1" si="190"/>
        <v>-5.6601670426913877</v>
      </c>
      <c r="CG222" s="155" t="e">
        <f t="shared" si="190"/>
        <v>#DIV/0!</v>
      </c>
      <c r="CH222" s="155" t="e">
        <f t="shared" si="190"/>
        <v>#DIV/0!</v>
      </c>
      <c r="CI222" s="155" t="e">
        <f t="shared" si="190"/>
        <v>#DIV/0!</v>
      </c>
      <c r="CJ222" s="155" t="e">
        <f t="shared" si="190"/>
        <v>#DIV/0!</v>
      </c>
      <c r="CK222" s="155" t="e">
        <f t="shared" si="190"/>
        <v>#DIV/0!</v>
      </c>
      <c r="CL222" s="155" t="e">
        <f t="shared" si="190"/>
        <v>#DIV/0!</v>
      </c>
      <c r="CM222" s="155" t="e">
        <f t="shared" si="190"/>
        <v>#DIV/0!</v>
      </c>
      <c r="CN222" s="155" t="e">
        <f t="shared" si="190"/>
        <v>#DIV/0!</v>
      </c>
      <c r="CO222" s="155" t="e">
        <f t="shared" si="218"/>
        <v>#DIV/0!</v>
      </c>
      <c r="CQ222" s="288">
        <v>0.66666666666666663</v>
      </c>
      <c r="CR222" s="155">
        <f t="shared" ca="1" si="209"/>
        <v>1.9983213115374547</v>
      </c>
      <c r="CS222" s="155">
        <f t="shared" ca="1" si="209"/>
        <v>1.9868002677760981</v>
      </c>
      <c r="CT222" s="155">
        <f t="shared" ca="1" si="209"/>
        <v>1.9919031827382743</v>
      </c>
      <c r="CU222" s="155">
        <f t="shared" ca="1" si="209"/>
        <v>2.0374774019696225</v>
      </c>
      <c r="CV222" s="155" t="e">
        <f t="shared" si="209"/>
        <v>#DIV/0!</v>
      </c>
      <c r="CW222" s="155" t="e">
        <f t="shared" si="209"/>
        <v>#DIV/0!</v>
      </c>
      <c r="CX222" s="155" t="e">
        <f t="shared" si="209"/>
        <v>#DIV/0!</v>
      </c>
      <c r="CY222" s="155" t="e">
        <f t="shared" si="209"/>
        <v>#DIV/0!</v>
      </c>
      <c r="CZ222" s="155" t="e">
        <f t="shared" si="209"/>
        <v>#DIV/0!</v>
      </c>
      <c r="DA222" s="155" t="e">
        <f t="shared" si="209"/>
        <v>#DIV/0!</v>
      </c>
      <c r="DB222" s="155" t="e">
        <f t="shared" si="209"/>
        <v>#DIV/0!</v>
      </c>
      <c r="DC222" s="155" t="e">
        <f t="shared" si="219"/>
        <v>#DIV/0!</v>
      </c>
      <c r="DD222" s="155" t="e">
        <f t="shared" si="220"/>
        <v>#DIV/0!</v>
      </c>
      <c r="DF222" s="288">
        <v>0.66666666666666663</v>
      </c>
      <c r="DG222" s="155">
        <f t="shared" ca="1" si="210"/>
        <v>3.7317603283889955</v>
      </c>
      <c r="DH222" s="155">
        <f t="shared" ca="1" si="210"/>
        <v>4.2329990231245107</v>
      </c>
      <c r="DI222" s="155">
        <f t="shared" ca="1" si="210"/>
        <v>4.8182522933804188</v>
      </c>
      <c r="DJ222" s="155">
        <f t="shared" ca="1" si="210"/>
        <v>6.2905972702066562</v>
      </c>
      <c r="DK222" s="155" t="e">
        <f t="shared" si="210"/>
        <v>#DIV/0!</v>
      </c>
      <c r="DL222" s="155" t="e">
        <f t="shared" si="210"/>
        <v>#DIV/0!</v>
      </c>
      <c r="DM222" s="155" t="e">
        <f t="shared" si="210"/>
        <v>#DIV/0!</v>
      </c>
      <c r="DN222" s="155" t="e">
        <f t="shared" si="210"/>
        <v>#DIV/0!</v>
      </c>
      <c r="DO222" s="155" t="e">
        <f t="shared" si="210"/>
        <v>#DIV/0!</v>
      </c>
      <c r="DP222" s="155" t="e">
        <f t="shared" si="210"/>
        <v>#DIV/0!</v>
      </c>
      <c r="DQ222" s="155" t="e">
        <f t="shared" si="210"/>
        <v>#DIV/0!</v>
      </c>
      <c r="DR222" s="155" t="e">
        <f t="shared" si="221"/>
        <v>#DIV/0!</v>
      </c>
      <c r="DS222" s="155" t="e">
        <f t="shared" si="222"/>
        <v>#DIV/0!</v>
      </c>
      <c r="DU222" s="288">
        <v>0.66666666666666663</v>
      </c>
      <c r="DV222" s="155">
        <f t="shared" ca="1" si="211"/>
        <v>9.9916065576872732</v>
      </c>
      <c r="DW222" s="155">
        <f t="shared" ca="1" si="211"/>
        <v>9.9340013388804884</v>
      </c>
      <c r="DX222" s="155">
        <f t="shared" ca="1" si="211"/>
        <v>9.9595159136913729</v>
      </c>
      <c r="DY222" s="155">
        <f t="shared" ca="1" si="211"/>
        <v>10.187387009848111</v>
      </c>
      <c r="DZ222" s="155" t="e">
        <f t="shared" si="211"/>
        <v>#DIV/0!</v>
      </c>
      <c r="EA222" s="155" t="e">
        <f t="shared" si="211"/>
        <v>#DIV/0!</v>
      </c>
      <c r="EB222" s="155" t="e">
        <f t="shared" si="211"/>
        <v>#DIV/0!</v>
      </c>
      <c r="EC222" s="155" t="e">
        <f t="shared" si="211"/>
        <v>#DIV/0!</v>
      </c>
      <c r="ED222" s="155" t="e">
        <f t="shared" si="211"/>
        <v>#DIV/0!</v>
      </c>
      <c r="EE222" s="155" t="e">
        <f t="shared" si="211"/>
        <v>#DIV/0!</v>
      </c>
      <c r="EF222" s="155" t="e">
        <f t="shared" si="211"/>
        <v>#DIV/0!</v>
      </c>
      <c r="EG222" s="155" t="e">
        <f t="shared" si="223"/>
        <v>#DIV/0!</v>
      </c>
      <c r="EH222" s="155" t="e">
        <f t="shared" si="223"/>
        <v>#DIV/0!</v>
      </c>
      <c r="EJ222" s="288">
        <v>0.66666666666666663</v>
      </c>
      <c r="EK222" s="155">
        <f t="shared" ca="1" si="212"/>
        <v>-9.9916065576872732</v>
      </c>
      <c r="EL222" s="155">
        <f t="shared" ca="1" si="212"/>
        <v>-9.9340013388804884</v>
      </c>
      <c r="EM222" s="155">
        <f t="shared" ca="1" si="212"/>
        <v>-9.9595159136913729</v>
      </c>
      <c r="EN222" s="155">
        <f t="shared" ca="1" si="212"/>
        <v>-10.187387009848111</v>
      </c>
      <c r="EO222" s="155" t="e">
        <f t="shared" si="212"/>
        <v>#DIV/0!</v>
      </c>
      <c r="EP222" s="155" t="e">
        <f t="shared" si="212"/>
        <v>#DIV/0!</v>
      </c>
      <c r="EQ222" s="155" t="e">
        <f t="shared" si="212"/>
        <v>#DIV/0!</v>
      </c>
      <c r="ER222" s="155" t="e">
        <f t="shared" si="212"/>
        <v>#DIV/0!</v>
      </c>
      <c r="ES222" s="155" t="e">
        <f t="shared" si="212"/>
        <v>#DIV/0!</v>
      </c>
      <c r="ET222" s="155" t="e">
        <f t="shared" si="212"/>
        <v>#DIV/0!</v>
      </c>
      <c r="EU222" s="155" t="e">
        <f t="shared" si="212"/>
        <v>#DIV/0!</v>
      </c>
      <c r="EV222" s="155" t="e">
        <f t="shared" si="224"/>
        <v>#DIV/0!</v>
      </c>
      <c r="EW222" s="155" t="e">
        <f t="shared" si="224"/>
        <v>#DIV/0!</v>
      </c>
    </row>
    <row r="223" spans="1:157">
      <c r="T223" s="283">
        <v>0.7142857142857143</v>
      </c>
      <c r="U223" s="152">
        <f t="shared" ref="U223:AG223" ca="1" si="230">($G$5/U193-$H$5*U88/U193)*1000</f>
        <v>-2.3702343426772465</v>
      </c>
      <c r="V223" s="152">
        <f t="shared" ca="1" si="230"/>
        <v>-0.3169365978626113</v>
      </c>
      <c r="W223" s="152">
        <f t="shared" ca="1" si="230"/>
        <v>2.4877682945996002</v>
      </c>
      <c r="X223" s="152" t="e">
        <f t="shared" si="230"/>
        <v>#DIV/0!</v>
      </c>
      <c r="Y223" s="152" t="e">
        <f t="shared" si="230"/>
        <v>#DIV/0!</v>
      </c>
      <c r="Z223" s="152" t="e">
        <f t="shared" si="230"/>
        <v>#DIV/0!</v>
      </c>
      <c r="AA223" s="152" t="e">
        <f t="shared" si="230"/>
        <v>#DIV/0!</v>
      </c>
      <c r="AB223" s="152" t="e">
        <f t="shared" si="230"/>
        <v>#DIV/0!</v>
      </c>
      <c r="AC223" s="152" t="e">
        <f t="shared" si="230"/>
        <v>#DIV/0!</v>
      </c>
      <c r="AD223" s="152" t="e">
        <f t="shared" si="230"/>
        <v>#DIV/0!</v>
      </c>
      <c r="AE223" s="152" t="e">
        <f t="shared" si="230"/>
        <v>#DIV/0!</v>
      </c>
      <c r="AF223" s="152" t="e">
        <f t="shared" si="230"/>
        <v>#DIV/0!</v>
      </c>
      <c r="AG223" s="152" t="e">
        <f t="shared" si="230"/>
        <v>#DIV/0!</v>
      </c>
      <c r="AI223" s="288">
        <v>0.7142857142857143</v>
      </c>
      <c r="AJ223" s="155">
        <f t="shared" ca="1" si="196"/>
        <v>-2.3702343426772465</v>
      </c>
      <c r="AK223" s="155">
        <f t="shared" ca="1" si="197"/>
        <v>-0.3169365978626113</v>
      </c>
      <c r="AL223" s="155">
        <f t="shared" ca="1" si="198"/>
        <v>2.4877682945996002</v>
      </c>
      <c r="AM223" s="155" t="e">
        <f t="shared" si="199"/>
        <v>#DIV/0!</v>
      </c>
      <c r="AN223" s="155" t="e">
        <f t="shared" si="200"/>
        <v>#DIV/0!</v>
      </c>
      <c r="AO223" s="155" t="e">
        <f t="shared" si="201"/>
        <v>#DIV/0!</v>
      </c>
      <c r="AP223" s="155" t="e">
        <f t="shared" si="202"/>
        <v>#DIV/0!</v>
      </c>
      <c r="AQ223" s="155" t="e">
        <f t="shared" si="203"/>
        <v>#DIV/0!</v>
      </c>
      <c r="AR223" s="155" t="e">
        <f t="shared" si="204"/>
        <v>#DIV/0!</v>
      </c>
      <c r="AS223" s="155" t="e">
        <f t="shared" si="205"/>
        <v>#DIV/0!</v>
      </c>
      <c r="AT223" s="155" t="e">
        <f t="shared" si="206"/>
        <v>#DIV/0!</v>
      </c>
      <c r="AU223" s="155" t="e">
        <f t="shared" si="207"/>
        <v>#DIV/0!</v>
      </c>
      <c r="AV223" s="155" t="e">
        <f t="shared" si="208"/>
        <v>#DIV/0!</v>
      </c>
      <c r="AX223" s="283">
        <v>0.7142857142857143</v>
      </c>
      <c r="AY223" s="155">
        <f t="shared" ca="1" si="187"/>
        <v>-1.3953834916720806</v>
      </c>
      <c r="AZ223" s="155">
        <f t="shared" ca="1" si="187"/>
        <v>-2.629997513899935</v>
      </c>
      <c r="BA223" s="155">
        <f t="shared" ca="1" si="187"/>
        <v>-4.3562637948353506</v>
      </c>
      <c r="BB223" s="155" t="e">
        <f t="shared" si="187"/>
        <v>#DIV/0!</v>
      </c>
      <c r="BC223" s="155" t="e">
        <f t="shared" si="187"/>
        <v>#DIV/0!</v>
      </c>
      <c r="BD223" s="155" t="e">
        <f t="shared" si="187"/>
        <v>#DIV/0!</v>
      </c>
      <c r="BE223" s="155" t="e">
        <f t="shared" si="187"/>
        <v>#DIV/0!</v>
      </c>
      <c r="BF223" s="155" t="e">
        <f t="shared" si="187"/>
        <v>#DIV/0!</v>
      </c>
      <c r="BG223" s="155" t="e">
        <f t="shared" si="187"/>
        <v>#DIV/0!</v>
      </c>
      <c r="BH223" s="155" t="e">
        <f t="shared" si="187"/>
        <v>#DIV/0!</v>
      </c>
      <c r="BI223" s="155" t="e">
        <f t="shared" si="187"/>
        <v>#DIV/0!</v>
      </c>
      <c r="BJ223" s="155" t="e">
        <f t="shared" si="187"/>
        <v>#DIV/0!</v>
      </c>
      <c r="BK223" s="155" t="e">
        <f t="shared" si="216"/>
        <v>#DIV/0!</v>
      </c>
      <c r="BL223" s="138"/>
      <c r="BM223" s="288">
        <v>0.7142857142857143</v>
      </c>
      <c r="BN223" s="155">
        <f t="shared" ca="1" si="189"/>
        <v>5.635048194556858</v>
      </c>
      <c r="BO223" s="155">
        <f t="shared" ca="1" si="189"/>
        <v>5.640318945235002</v>
      </c>
      <c r="BP223" s="155">
        <f t="shared" ca="1" si="189"/>
        <v>5.7272056361511812</v>
      </c>
      <c r="BQ223" s="155" t="e">
        <f t="shared" si="189"/>
        <v>#DIV/0!</v>
      </c>
      <c r="BR223" s="155" t="e">
        <f t="shared" si="189"/>
        <v>#DIV/0!</v>
      </c>
      <c r="BS223" s="155" t="e">
        <f t="shared" si="189"/>
        <v>#DIV/0!</v>
      </c>
      <c r="BT223" s="155" t="e">
        <f t="shared" si="189"/>
        <v>#DIV/0!</v>
      </c>
      <c r="BU223" s="155" t="e">
        <f t="shared" si="189"/>
        <v>#DIV/0!</v>
      </c>
      <c r="BV223" s="155" t="e">
        <f t="shared" si="189"/>
        <v>#DIV/0!</v>
      </c>
      <c r="BW223" s="155" t="e">
        <f t="shared" si="189"/>
        <v>#DIV/0!</v>
      </c>
      <c r="BX223" s="155" t="e">
        <f t="shared" si="189"/>
        <v>#DIV/0!</v>
      </c>
      <c r="BY223" s="155" t="e">
        <f t="shared" si="189"/>
        <v>#DIV/0!</v>
      </c>
      <c r="BZ223" s="155" t="e">
        <f t="shared" si="217"/>
        <v>#DIV/0!</v>
      </c>
      <c r="CA223" s="138"/>
      <c r="CB223" s="288">
        <v>0.7142857142857143</v>
      </c>
      <c r="CC223" s="155">
        <f t="shared" ca="1" si="190"/>
        <v>-1.6279474069507609</v>
      </c>
      <c r="CD223" s="155">
        <f t="shared" ca="1" si="190"/>
        <v>-3.0683304328832572</v>
      </c>
      <c r="CE223" s="155">
        <f t="shared" ca="1" si="190"/>
        <v>-5.0823077606412426</v>
      </c>
      <c r="CF223" s="155" t="e">
        <f t="shared" si="190"/>
        <v>#DIV/0!</v>
      </c>
      <c r="CG223" s="155" t="e">
        <f t="shared" si="190"/>
        <v>#DIV/0!</v>
      </c>
      <c r="CH223" s="155" t="e">
        <f t="shared" si="190"/>
        <v>#DIV/0!</v>
      </c>
      <c r="CI223" s="155" t="e">
        <f t="shared" si="190"/>
        <v>#DIV/0!</v>
      </c>
      <c r="CJ223" s="155" t="e">
        <f t="shared" si="190"/>
        <v>#DIV/0!</v>
      </c>
      <c r="CK223" s="155" t="e">
        <f t="shared" si="190"/>
        <v>#DIV/0!</v>
      </c>
      <c r="CL223" s="155" t="e">
        <f t="shared" si="190"/>
        <v>#DIV/0!</v>
      </c>
      <c r="CM223" s="155" t="e">
        <f t="shared" si="190"/>
        <v>#DIV/0!</v>
      </c>
      <c r="CN223" s="155" t="e">
        <f t="shared" si="190"/>
        <v>#DIV/0!</v>
      </c>
      <c r="CO223" s="155" t="e">
        <f t="shared" si="218"/>
        <v>#DIV/0!</v>
      </c>
      <c r="CQ223" s="288">
        <v>0.7142857142857143</v>
      </c>
      <c r="CR223" s="155">
        <f t="shared" ca="1" si="209"/>
        <v>1.8783493981856194</v>
      </c>
      <c r="CS223" s="155">
        <f t="shared" ca="1" si="209"/>
        <v>1.8801063150783344</v>
      </c>
      <c r="CT223" s="155">
        <f t="shared" ca="1" si="209"/>
        <v>1.9090685453837273</v>
      </c>
      <c r="CU223" s="155" t="e">
        <f t="shared" si="209"/>
        <v>#DIV/0!</v>
      </c>
      <c r="CV223" s="155" t="e">
        <f t="shared" si="209"/>
        <v>#DIV/0!</v>
      </c>
      <c r="CW223" s="155" t="e">
        <f t="shared" si="209"/>
        <v>#DIV/0!</v>
      </c>
      <c r="CX223" s="155" t="e">
        <f t="shared" si="209"/>
        <v>#DIV/0!</v>
      </c>
      <c r="CY223" s="155" t="e">
        <f t="shared" si="209"/>
        <v>#DIV/0!</v>
      </c>
      <c r="CZ223" s="155" t="e">
        <f t="shared" si="209"/>
        <v>#DIV/0!</v>
      </c>
      <c r="DA223" s="155" t="e">
        <f t="shared" si="209"/>
        <v>#DIV/0!</v>
      </c>
      <c r="DB223" s="155" t="e">
        <f t="shared" si="209"/>
        <v>#DIV/0!</v>
      </c>
      <c r="DC223" s="155" t="e">
        <f t="shared" si="219"/>
        <v>#DIV/0!</v>
      </c>
      <c r="DD223" s="155" t="e">
        <f t="shared" si="220"/>
        <v>#DIV/0!</v>
      </c>
      <c r="DF223" s="288">
        <v>0.7142857142857143</v>
      </c>
      <c r="DG223" s="155">
        <f t="shared" ca="1" si="210"/>
        <v>3.7477797583931491</v>
      </c>
      <c r="DH223" s="155">
        <f t="shared" ca="1" si="210"/>
        <v>4.573491148550791</v>
      </c>
      <c r="DI223" s="155">
        <f t="shared" ca="1" si="210"/>
        <v>5.7677786812991583</v>
      </c>
      <c r="DJ223" s="155" t="e">
        <f t="shared" si="210"/>
        <v>#DIV/0!</v>
      </c>
      <c r="DK223" s="155" t="e">
        <f t="shared" si="210"/>
        <v>#DIV/0!</v>
      </c>
      <c r="DL223" s="155" t="e">
        <f t="shared" si="210"/>
        <v>#DIV/0!</v>
      </c>
      <c r="DM223" s="155" t="e">
        <f t="shared" si="210"/>
        <v>#DIV/0!</v>
      </c>
      <c r="DN223" s="155" t="e">
        <f t="shared" si="210"/>
        <v>#DIV/0!</v>
      </c>
      <c r="DO223" s="155" t="e">
        <f t="shared" si="210"/>
        <v>#DIV/0!</v>
      </c>
      <c r="DP223" s="155" t="e">
        <f t="shared" si="210"/>
        <v>#DIV/0!</v>
      </c>
      <c r="DQ223" s="155" t="e">
        <f t="shared" si="210"/>
        <v>#DIV/0!</v>
      </c>
      <c r="DR223" s="155" t="e">
        <f t="shared" si="221"/>
        <v>#DIV/0!</v>
      </c>
      <c r="DS223" s="155" t="e">
        <f t="shared" si="222"/>
        <v>#DIV/0!</v>
      </c>
      <c r="DU223" s="288">
        <v>0.7142857142857143</v>
      </c>
      <c r="DV223" s="155">
        <f t="shared" ca="1" si="211"/>
        <v>9.3917469909280964</v>
      </c>
      <c r="DW223" s="155">
        <f t="shared" ca="1" si="211"/>
        <v>9.4005315753916712</v>
      </c>
      <c r="DX223" s="155">
        <f t="shared" ca="1" si="211"/>
        <v>9.5453427269186353</v>
      </c>
      <c r="DY223" s="155" t="e">
        <f t="shared" si="211"/>
        <v>#DIV/0!</v>
      </c>
      <c r="DZ223" s="155" t="e">
        <f t="shared" si="211"/>
        <v>#DIV/0!</v>
      </c>
      <c r="EA223" s="155" t="e">
        <f t="shared" si="211"/>
        <v>#DIV/0!</v>
      </c>
      <c r="EB223" s="155" t="e">
        <f t="shared" si="211"/>
        <v>#DIV/0!</v>
      </c>
      <c r="EC223" s="155" t="e">
        <f t="shared" si="211"/>
        <v>#DIV/0!</v>
      </c>
      <c r="ED223" s="155" t="e">
        <f t="shared" si="211"/>
        <v>#DIV/0!</v>
      </c>
      <c r="EE223" s="155" t="e">
        <f t="shared" si="211"/>
        <v>#DIV/0!</v>
      </c>
      <c r="EF223" s="155" t="e">
        <f t="shared" si="211"/>
        <v>#DIV/0!</v>
      </c>
      <c r="EG223" s="155" t="e">
        <f t="shared" si="223"/>
        <v>#DIV/0!</v>
      </c>
      <c r="EH223" s="155" t="e">
        <f t="shared" si="223"/>
        <v>#DIV/0!</v>
      </c>
      <c r="EJ223" s="288">
        <v>0.7142857142857143</v>
      </c>
      <c r="EK223" s="155">
        <f t="shared" ca="1" si="212"/>
        <v>-9.3917469909280964</v>
      </c>
      <c r="EL223" s="155">
        <f t="shared" ca="1" si="212"/>
        <v>-9.4005315753916712</v>
      </c>
      <c r="EM223" s="155">
        <f t="shared" ca="1" si="212"/>
        <v>-9.5453427269186353</v>
      </c>
      <c r="EN223" s="155" t="e">
        <f t="shared" si="212"/>
        <v>#DIV/0!</v>
      </c>
      <c r="EO223" s="155" t="e">
        <f t="shared" si="212"/>
        <v>#DIV/0!</v>
      </c>
      <c r="EP223" s="155" t="e">
        <f t="shared" si="212"/>
        <v>#DIV/0!</v>
      </c>
      <c r="EQ223" s="155" t="e">
        <f t="shared" si="212"/>
        <v>#DIV/0!</v>
      </c>
      <c r="ER223" s="155" t="e">
        <f t="shared" si="212"/>
        <v>#DIV/0!</v>
      </c>
      <c r="ES223" s="155" t="e">
        <f t="shared" si="212"/>
        <v>#DIV/0!</v>
      </c>
      <c r="ET223" s="155" t="e">
        <f t="shared" si="212"/>
        <v>#DIV/0!</v>
      </c>
      <c r="EU223" s="155" t="e">
        <f t="shared" si="212"/>
        <v>#DIV/0!</v>
      </c>
      <c r="EV223" s="155" t="e">
        <f t="shared" si="224"/>
        <v>#DIV/0!</v>
      </c>
      <c r="EW223" s="155" t="e">
        <f t="shared" si="224"/>
        <v>#DIV/0!</v>
      </c>
    </row>
    <row r="224" spans="1:157">
      <c r="A224" s="1" t="s">
        <v>3</v>
      </c>
      <c r="T224" s="283">
        <v>0.75</v>
      </c>
      <c r="U224" s="152">
        <f t="shared" ref="U224:AG224" ca="1" si="231">($G$5/U194-$H$5*U89/U194)*1000</f>
        <v>-1.4852036873614962</v>
      </c>
      <c r="V224" s="152">
        <f t="shared" ca="1" si="231"/>
        <v>2.0755500207555011</v>
      </c>
      <c r="W224" s="152" t="e">
        <f t="shared" si="231"/>
        <v>#DIV/0!</v>
      </c>
      <c r="X224" s="152" t="e">
        <f t="shared" si="231"/>
        <v>#DIV/0!</v>
      </c>
      <c r="Y224" s="152" t="e">
        <f t="shared" si="231"/>
        <v>#DIV/0!</v>
      </c>
      <c r="Z224" s="152" t="e">
        <f t="shared" si="231"/>
        <v>#DIV/0!</v>
      </c>
      <c r="AA224" s="152" t="e">
        <f t="shared" si="231"/>
        <v>#DIV/0!</v>
      </c>
      <c r="AB224" s="152" t="e">
        <f t="shared" si="231"/>
        <v>#DIV/0!</v>
      </c>
      <c r="AC224" s="152" t="e">
        <f t="shared" si="231"/>
        <v>#DIV/0!</v>
      </c>
      <c r="AD224" s="152" t="e">
        <f t="shared" si="231"/>
        <v>#DIV/0!</v>
      </c>
      <c r="AE224" s="152" t="e">
        <f t="shared" si="231"/>
        <v>#DIV/0!</v>
      </c>
      <c r="AF224" s="152" t="e">
        <f t="shared" si="231"/>
        <v>#DIV/0!</v>
      </c>
      <c r="AG224" s="152" t="e">
        <f t="shared" si="231"/>
        <v>#DIV/0!</v>
      </c>
      <c r="AI224" s="288">
        <v>0.75</v>
      </c>
      <c r="AJ224" s="155">
        <f t="shared" ca="1" si="196"/>
        <v>-1.4852036873614962</v>
      </c>
      <c r="AK224" s="155">
        <f t="shared" ca="1" si="197"/>
        <v>2.0755500207555011</v>
      </c>
      <c r="AL224" s="155" t="e">
        <f t="shared" si="198"/>
        <v>#DIV/0!</v>
      </c>
      <c r="AM224" s="155" t="e">
        <f t="shared" si="199"/>
        <v>#DIV/0!</v>
      </c>
      <c r="AN224" s="155" t="e">
        <f t="shared" si="200"/>
        <v>#DIV/0!</v>
      </c>
      <c r="AO224" s="155" t="e">
        <f t="shared" si="201"/>
        <v>#DIV/0!</v>
      </c>
      <c r="AP224" s="155" t="e">
        <f t="shared" si="202"/>
        <v>#DIV/0!</v>
      </c>
      <c r="AQ224" s="155" t="e">
        <f t="shared" si="203"/>
        <v>#DIV/0!</v>
      </c>
      <c r="AR224" s="155" t="e">
        <f t="shared" si="204"/>
        <v>#DIV/0!</v>
      </c>
      <c r="AS224" s="155" t="e">
        <f t="shared" si="205"/>
        <v>#DIV/0!</v>
      </c>
      <c r="AT224" s="155" t="e">
        <f t="shared" si="206"/>
        <v>#DIV/0!</v>
      </c>
      <c r="AU224" s="155" t="e">
        <f t="shared" si="207"/>
        <v>#DIV/0!</v>
      </c>
      <c r="AV224" s="155" t="e">
        <f t="shared" si="208"/>
        <v>#DIV/0!</v>
      </c>
      <c r="AX224" s="283">
        <v>0.75</v>
      </c>
      <c r="AY224" s="155">
        <f t="shared" ca="1" si="187"/>
        <v>-1.8095701485535642</v>
      </c>
      <c r="AZ224" s="155">
        <f t="shared" ca="1" si="187"/>
        <v>-3.9801723927429005</v>
      </c>
      <c r="BA224" s="155" t="e">
        <f t="shared" si="187"/>
        <v>#DIV/0!</v>
      </c>
      <c r="BB224" s="155" t="e">
        <f t="shared" si="187"/>
        <v>#DIV/0!</v>
      </c>
      <c r="BC224" s="155" t="e">
        <f t="shared" si="187"/>
        <v>#DIV/0!</v>
      </c>
      <c r="BD224" s="155" t="e">
        <f t="shared" si="187"/>
        <v>#DIV/0!</v>
      </c>
      <c r="BE224" s="155" t="e">
        <f t="shared" si="187"/>
        <v>#DIV/0!</v>
      </c>
      <c r="BF224" s="155" t="e">
        <f t="shared" si="187"/>
        <v>#DIV/0!</v>
      </c>
      <c r="BG224" s="155" t="e">
        <f t="shared" si="187"/>
        <v>#DIV/0!</v>
      </c>
      <c r="BH224" s="155" t="e">
        <f t="shared" si="187"/>
        <v>#DIV/0!</v>
      </c>
      <c r="BI224" s="155" t="e">
        <f t="shared" si="187"/>
        <v>#DIV/0!</v>
      </c>
      <c r="BJ224" s="155" t="e">
        <f t="shared" si="187"/>
        <v>#DIV/0!</v>
      </c>
      <c r="BK224" s="155" t="e">
        <f t="shared" si="216"/>
        <v>#DIV/0!</v>
      </c>
      <c r="BL224" s="138"/>
      <c r="BM224" s="288">
        <v>0.75</v>
      </c>
      <c r="BN224" s="155">
        <f t="shared" ca="1" si="189"/>
        <v>5.401384721940925</v>
      </c>
      <c r="BO224" s="155">
        <f t="shared" ca="1" si="189"/>
        <v>5.4696847605792005</v>
      </c>
      <c r="BP224" s="155" t="e">
        <f t="shared" si="189"/>
        <v>#DIV/0!</v>
      </c>
      <c r="BQ224" s="155" t="e">
        <f t="shared" si="189"/>
        <v>#DIV/0!</v>
      </c>
      <c r="BR224" s="155" t="e">
        <f t="shared" si="189"/>
        <v>#DIV/0!</v>
      </c>
      <c r="BS224" s="155" t="e">
        <f t="shared" si="189"/>
        <v>#DIV/0!</v>
      </c>
      <c r="BT224" s="155" t="e">
        <f t="shared" si="189"/>
        <v>#DIV/0!</v>
      </c>
      <c r="BU224" s="155" t="e">
        <f t="shared" si="189"/>
        <v>#DIV/0!</v>
      </c>
      <c r="BV224" s="155" t="e">
        <f t="shared" si="189"/>
        <v>#DIV/0!</v>
      </c>
      <c r="BW224" s="155" t="e">
        <f t="shared" si="189"/>
        <v>#DIV/0!</v>
      </c>
      <c r="BX224" s="155" t="e">
        <f t="shared" si="189"/>
        <v>#DIV/0!</v>
      </c>
      <c r="BY224" s="155" t="e">
        <f t="shared" si="189"/>
        <v>#DIV/0!</v>
      </c>
      <c r="BZ224" s="155" t="e">
        <f t="shared" si="217"/>
        <v>#DIV/0!</v>
      </c>
      <c r="CA224" s="138"/>
      <c r="CB224" s="288">
        <v>0.75</v>
      </c>
      <c r="CC224" s="155">
        <f t="shared" ca="1" si="190"/>
        <v>-2.1111651733124921</v>
      </c>
      <c r="CD224" s="155">
        <f t="shared" ca="1" si="190"/>
        <v>-4.6435344582000502</v>
      </c>
      <c r="CE224" s="155" t="e">
        <f t="shared" si="190"/>
        <v>#DIV/0!</v>
      </c>
      <c r="CF224" s="155" t="e">
        <f t="shared" si="190"/>
        <v>#DIV/0!</v>
      </c>
      <c r="CG224" s="155" t="e">
        <f t="shared" si="190"/>
        <v>#DIV/0!</v>
      </c>
      <c r="CH224" s="155" t="e">
        <f t="shared" si="190"/>
        <v>#DIV/0!</v>
      </c>
      <c r="CI224" s="155" t="e">
        <f t="shared" si="190"/>
        <v>#DIV/0!</v>
      </c>
      <c r="CJ224" s="155" t="e">
        <f t="shared" si="190"/>
        <v>#DIV/0!</v>
      </c>
      <c r="CK224" s="155" t="e">
        <f t="shared" si="190"/>
        <v>#DIV/0!</v>
      </c>
      <c r="CL224" s="155" t="e">
        <f t="shared" si="190"/>
        <v>#DIV/0!</v>
      </c>
      <c r="CM224" s="155" t="e">
        <f t="shared" si="190"/>
        <v>#DIV/0!</v>
      </c>
      <c r="CN224" s="155" t="e">
        <f t="shared" si="190"/>
        <v>#DIV/0!</v>
      </c>
      <c r="CO224" s="155" t="e">
        <f t="shared" si="218"/>
        <v>#DIV/0!</v>
      </c>
      <c r="CQ224" s="288">
        <v>0.75</v>
      </c>
      <c r="CR224" s="155">
        <f t="shared" ca="1" si="209"/>
        <v>1.8004615739803083</v>
      </c>
      <c r="CS224" s="155">
        <f t="shared" ca="1" si="209"/>
        <v>1.8232282535263999</v>
      </c>
      <c r="CT224" s="155" t="e">
        <f t="shared" si="209"/>
        <v>#DIV/0!</v>
      </c>
      <c r="CU224" s="155" t="e">
        <f t="shared" si="209"/>
        <v>#DIV/0!</v>
      </c>
      <c r="CV224" s="155" t="e">
        <f t="shared" si="209"/>
        <v>#DIV/0!</v>
      </c>
      <c r="CW224" s="155" t="e">
        <f t="shared" si="209"/>
        <v>#DIV/0!</v>
      </c>
      <c r="CX224" s="155" t="e">
        <f t="shared" si="209"/>
        <v>#DIV/0!</v>
      </c>
      <c r="CY224" s="155" t="e">
        <f t="shared" si="209"/>
        <v>#DIV/0!</v>
      </c>
      <c r="CZ224" s="155" t="e">
        <f t="shared" si="209"/>
        <v>#DIV/0!</v>
      </c>
      <c r="DA224" s="155" t="e">
        <f t="shared" si="209"/>
        <v>#DIV/0!</v>
      </c>
      <c r="DB224" s="155" t="e">
        <f t="shared" si="209"/>
        <v>#DIV/0!</v>
      </c>
      <c r="DC224" s="155" t="e">
        <f t="shared" si="219"/>
        <v>#DIV/0!</v>
      </c>
      <c r="DD224" s="155" t="e">
        <f t="shared" si="220"/>
        <v>#DIV/0!</v>
      </c>
      <c r="DF224" s="288">
        <v>0.75</v>
      </c>
      <c r="DG224" s="155">
        <f t="shared" ca="1" si="210"/>
        <v>3.9070724600061721</v>
      </c>
      <c r="DH224" s="155">
        <f t="shared" ca="1" si="210"/>
        <v>5.3882906421182</v>
      </c>
      <c r="DI224" s="155" t="e">
        <f t="shared" si="210"/>
        <v>#DIV/0!</v>
      </c>
      <c r="DJ224" s="155" t="e">
        <f t="shared" si="210"/>
        <v>#DIV/0!</v>
      </c>
      <c r="DK224" s="155" t="e">
        <f t="shared" si="210"/>
        <v>#DIV/0!</v>
      </c>
      <c r="DL224" s="155" t="e">
        <f t="shared" si="210"/>
        <v>#DIV/0!</v>
      </c>
      <c r="DM224" s="155" t="e">
        <f t="shared" si="210"/>
        <v>#DIV/0!</v>
      </c>
      <c r="DN224" s="155" t="e">
        <f t="shared" si="210"/>
        <v>#DIV/0!</v>
      </c>
      <c r="DO224" s="155" t="e">
        <f t="shared" si="210"/>
        <v>#DIV/0!</v>
      </c>
      <c r="DP224" s="155" t="e">
        <f t="shared" si="210"/>
        <v>#DIV/0!</v>
      </c>
      <c r="DQ224" s="155" t="e">
        <f t="shared" si="210"/>
        <v>#DIV/0!</v>
      </c>
      <c r="DR224" s="155" t="e">
        <f t="shared" si="221"/>
        <v>#DIV/0!</v>
      </c>
      <c r="DS224" s="155" t="e">
        <f t="shared" si="222"/>
        <v>#DIV/0!</v>
      </c>
      <c r="DU224" s="288">
        <v>0.75</v>
      </c>
      <c r="DV224" s="155">
        <f t="shared" ca="1" si="211"/>
        <v>9.0023078699015411</v>
      </c>
      <c r="DW224" s="155">
        <f t="shared" ca="1" si="211"/>
        <v>9.1161412676319991</v>
      </c>
      <c r="DX224" s="155" t="e">
        <f t="shared" si="211"/>
        <v>#DIV/0!</v>
      </c>
      <c r="DY224" s="155" t="e">
        <f t="shared" si="211"/>
        <v>#DIV/0!</v>
      </c>
      <c r="DZ224" s="155" t="e">
        <f t="shared" si="211"/>
        <v>#DIV/0!</v>
      </c>
      <c r="EA224" s="155" t="e">
        <f t="shared" si="211"/>
        <v>#DIV/0!</v>
      </c>
      <c r="EB224" s="155" t="e">
        <f t="shared" si="211"/>
        <v>#DIV/0!</v>
      </c>
      <c r="EC224" s="155" t="e">
        <f t="shared" si="211"/>
        <v>#DIV/0!</v>
      </c>
      <c r="ED224" s="155" t="e">
        <f t="shared" si="211"/>
        <v>#DIV/0!</v>
      </c>
      <c r="EE224" s="155" t="e">
        <f t="shared" si="211"/>
        <v>#DIV/0!</v>
      </c>
      <c r="EF224" s="155" t="e">
        <f t="shared" si="211"/>
        <v>#DIV/0!</v>
      </c>
      <c r="EG224" s="155" t="e">
        <f t="shared" si="223"/>
        <v>#DIV/0!</v>
      </c>
      <c r="EH224" s="155" t="e">
        <f t="shared" si="223"/>
        <v>#DIV/0!</v>
      </c>
      <c r="EJ224" s="288">
        <v>0.75</v>
      </c>
      <c r="EK224" s="155">
        <f t="shared" ca="1" si="212"/>
        <v>-9.0023078699015411</v>
      </c>
      <c r="EL224" s="155">
        <f t="shared" ca="1" si="212"/>
        <v>-9.1161412676319991</v>
      </c>
      <c r="EM224" s="155" t="e">
        <f t="shared" si="212"/>
        <v>#DIV/0!</v>
      </c>
      <c r="EN224" s="155" t="e">
        <f t="shared" si="212"/>
        <v>#DIV/0!</v>
      </c>
      <c r="EO224" s="155" t="e">
        <f t="shared" si="212"/>
        <v>#DIV/0!</v>
      </c>
      <c r="EP224" s="155" t="e">
        <f t="shared" si="212"/>
        <v>#DIV/0!</v>
      </c>
      <c r="EQ224" s="155" t="e">
        <f t="shared" si="212"/>
        <v>#DIV/0!</v>
      </c>
      <c r="ER224" s="155" t="e">
        <f t="shared" si="212"/>
        <v>#DIV/0!</v>
      </c>
      <c r="ES224" s="155" t="e">
        <f t="shared" si="212"/>
        <v>#DIV/0!</v>
      </c>
      <c r="ET224" s="155" t="e">
        <f t="shared" si="212"/>
        <v>#DIV/0!</v>
      </c>
      <c r="EU224" s="155" t="e">
        <f t="shared" si="212"/>
        <v>#DIV/0!</v>
      </c>
      <c r="EV224" s="155" t="e">
        <f t="shared" si="224"/>
        <v>#DIV/0!</v>
      </c>
      <c r="EW224" s="155" t="e">
        <f t="shared" si="224"/>
        <v>#DIV/0!</v>
      </c>
    </row>
    <row r="225" spans="1:157">
      <c r="T225" s="283">
        <v>0.8</v>
      </c>
      <c r="U225" s="152">
        <f t="shared" ref="U225:AG225" ca="1" si="232">($G$5/U195-$H$5*U90/U195)*1000</f>
        <v>1.391814028631257</v>
      </c>
      <c r="V225" s="152" t="e">
        <f t="shared" si="232"/>
        <v>#DIV/0!</v>
      </c>
      <c r="W225" s="152" t="e">
        <f t="shared" si="232"/>
        <v>#DIV/0!</v>
      </c>
      <c r="X225" s="152" t="e">
        <f t="shared" si="232"/>
        <v>#DIV/0!</v>
      </c>
      <c r="Y225" s="152" t="e">
        <f t="shared" si="232"/>
        <v>#DIV/0!</v>
      </c>
      <c r="Z225" s="152" t="e">
        <f t="shared" si="232"/>
        <v>#DIV/0!</v>
      </c>
      <c r="AA225" s="152" t="e">
        <f t="shared" si="232"/>
        <v>#DIV/0!</v>
      </c>
      <c r="AB225" s="152" t="e">
        <f t="shared" si="232"/>
        <v>#DIV/0!</v>
      </c>
      <c r="AC225" s="152" t="e">
        <f t="shared" si="232"/>
        <v>#DIV/0!</v>
      </c>
      <c r="AD225" s="152" t="e">
        <f t="shared" si="232"/>
        <v>#DIV/0!</v>
      </c>
      <c r="AE225" s="152" t="e">
        <f t="shared" si="232"/>
        <v>#DIV/0!</v>
      </c>
      <c r="AF225" s="152" t="e">
        <f t="shared" si="232"/>
        <v>#DIV/0!</v>
      </c>
      <c r="AG225" s="152" t="e">
        <f t="shared" si="232"/>
        <v>#DIV/0!</v>
      </c>
      <c r="AI225" s="288">
        <v>0.8</v>
      </c>
      <c r="AJ225" s="155">
        <f t="shared" ca="1" si="196"/>
        <v>1.391814028631257</v>
      </c>
      <c r="AK225" s="155" t="e">
        <f t="shared" si="197"/>
        <v>#DIV/0!</v>
      </c>
      <c r="AL225" s="155" t="e">
        <f t="shared" si="198"/>
        <v>#DIV/0!</v>
      </c>
      <c r="AM225" s="155" t="e">
        <f t="shared" si="199"/>
        <v>#DIV/0!</v>
      </c>
      <c r="AN225" s="155" t="e">
        <f t="shared" si="200"/>
        <v>#DIV/0!</v>
      </c>
      <c r="AO225" s="155" t="e">
        <f t="shared" si="201"/>
        <v>#DIV/0!</v>
      </c>
      <c r="AP225" s="155" t="e">
        <f t="shared" si="202"/>
        <v>#DIV/0!</v>
      </c>
      <c r="AQ225" s="155" t="e">
        <f t="shared" si="203"/>
        <v>#DIV/0!</v>
      </c>
      <c r="AR225" s="155" t="e">
        <f t="shared" si="204"/>
        <v>#DIV/0!</v>
      </c>
      <c r="AS225" s="155" t="e">
        <f t="shared" si="205"/>
        <v>#DIV/0!</v>
      </c>
      <c r="AT225" s="155" t="e">
        <f t="shared" si="206"/>
        <v>#DIV/0!</v>
      </c>
      <c r="AU225" s="155" t="e">
        <f t="shared" si="207"/>
        <v>#DIV/0!</v>
      </c>
      <c r="AV225" s="155" t="e">
        <f t="shared" si="208"/>
        <v>#DIV/0!</v>
      </c>
      <c r="AX225" s="283">
        <v>0.8</v>
      </c>
      <c r="AY225" s="155">
        <f t="shared" ca="1" si="187"/>
        <v>-3.4089910728666895</v>
      </c>
      <c r="AZ225" s="155" t="e">
        <f>($G$7/#REF!-$H$7*#REF!/#REF!)*1000</f>
        <v>#REF!</v>
      </c>
      <c r="BA225" s="155" t="e">
        <f>($G$7/#REF!-$H$7*#REF!/#REF!)*1000</f>
        <v>#REF!</v>
      </c>
      <c r="BB225" s="155" t="e">
        <f>($G$7/#REF!-$H$7*#REF!/#REF!)*1000</f>
        <v>#REF!</v>
      </c>
      <c r="BC225" s="155" t="e">
        <f>($G$7/#REF!-$H$7*#REF!/#REF!)*1000</f>
        <v>#REF!</v>
      </c>
      <c r="BD225" s="155" t="e">
        <f>($G$7/#REF!-$H$7*#REF!/#REF!)*1000</f>
        <v>#REF!</v>
      </c>
      <c r="BE225" s="155" t="e">
        <f>($G$7/#REF!-$H$7*#REF!/#REF!)*1000</f>
        <v>#REF!</v>
      </c>
      <c r="BF225" s="155" t="e">
        <f>($G$7/#REF!-$H$7*#REF!/#REF!)*1000</f>
        <v>#REF!</v>
      </c>
      <c r="BG225" s="155" t="e">
        <f>($G$7/#REF!-$H$7*#REF!/#REF!)*1000</f>
        <v>#REF!</v>
      </c>
      <c r="BH225" s="155" t="e">
        <f>($G$7/#REF!-$H$7*#REF!/#REF!)*1000</f>
        <v>#REF!</v>
      </c>
      <c r="BI225" s="155" t="e">
        <f>($G$7/#REF!-$H$7*#REF!/#REF!)*1000</f>
        <v>#REF!</v>
      </c>
      <c r="BJ225" s="155" t="e">
        <f>($G$7/#REF!-$H$7*#REF!/#REF!)*1000</f>
        <v>#REF!</v>
      </c>
      <c r="BK225" s="155" t="e">
        <f t="shared" si="187"/>
        <v>#DIV/0!</v>
      </c>
      <c r="BL225" s="138"/>
      <c r="BM225" s="288">
        <v>0.8</v>
      </c>
      <c r="BN225" s="155">
        <f t="shared" ca="1" si="189"/>
        <v>5.1478053113758717</v>
      </c>
      <c r="BO225" s="155" t="e">
        <f>($G$8/#REF!-$H$8*#REF!/#REF!)*1000</f>
        <v>#REF!</v>
      </c>
      <c r="BP225" s="155" t="e">
        <f>($G$8/#REF!-$H$8*#REF!/#REF!)*1000</f>
        <v>#REF!</v>
      </c>
      <c r="BQ225" s="155" t="e">
        <f>($G$8/#REF!-$H$8*#REF!/#REF!)*1000</f>
        <v>#REF!</v>
      </c>
      <c r="BR225" s="155" t="e">
        <f>($G$8/#REF!-$H$8*#REF!/#REF!)*1000</f>
        <v>#REF!</v>
      </c>
      <c r="BS225" s="155" t="e">
        <f>($G$8/#REF!-$H$8*#REF!/#REF!)*1000</f>
        <v>#REF!</v>
      </c>
      <c r="BT225" s="155" t="e">
        <f>($G$8/#REF!-$H$8*#REF!/#REF!)*1000</f>
        <v>#REF!</v>
      </c>
      <c r="BU225" s="155" t="e">
        <f>($G$8/#REF!-$H$8*#REF!/#REF!)*1000</f>
        <v>#REF!</v>
      </c>
      <c r="BV225" s="155" t="e">
        <f>($G$8/#REF!-$H$8*#REF!/#REF!)*1000</f>
        <v>#REF!</v>
      </c>
      <c r="BW225" s="155" t="e">
        <f>($G$8/#REF!-$H$8*#REF!/#REF!)*1000</f>
        <v>#REF!</v>
      </c>
      <c r="BX225" s="155" t="e">
        <f>($G$8/#REF!-$H$8*#REF!/#REF!)*1000</f>
        <v>#REF!</v>
      </c>
      <c r="BY225" s="155" t="e">
        <f>($G$8/#REF!-$H$8*#REF!/#REF!)*1000</f>
        <v>#REF!</v>
      </c>
      <c r="BZ225" s="155" t="e">
        <f t="shared" si="189"/>
        <v>#DIV/0!</v>
      </c>
      <c r="CA225" s="138"/>
      <c r="CB225" s="288">
        <v>0.8</v>
      </c>
      <c r="CC225" s="155">
        <f t="shared" ca="1" si="190"/>
        <v>-3.9771562516778043</v>
      </c>
      <c r="CD225" s="155" t="e">
        <f>($G$9/#REF!-$H$9*#REF!/#REF!)*1000</f>
        <v>#REF!</v>
      </c>
      <c r="CE225" s="155" t="e">
        <f>($G$9/#REF!-$H$9*#REF!/#REF!)*1000</f>
        <v>#REF!</v>
      </c>
      <c r="CF225" s="155" t="e">
        <f>($G$9/#REF!-$H$9*#REF!/#REF!)*1000</f>
        <v>#REF!</v>
      </c>
      <c r="CG225" s="155" t="e">
        <f>($G$9/#REF!-$H$9*#REF!/#REF!)*1000</f>
        <v>#REF!</v>
      </c>
      <c r="CH225" s="155" t="e">
        <f>($G$9/#REF!-$H$9*#REF!/#REF!)*1000</f>
        <v>#REF!</v>
      </c>
      <c r="CI225" s="155" t="e">
        <f>($G$9/#REF!-$H$9*#REF!/#REF!)*1000</f>
        <v>#REF!</v>
      </c>
      <c r="CJ225" s="155" t="e">
        <f>($G$9/#REF!-$H$9*#REF!/#REF!)*1000</f>
        <v>#REF!</v>
      </c>
      <c r="CK225" s="155" t="e">
        <f>($G$9/#REF!-$H$9*#REF!/#REF!)*1000</f>
        <v>#REF!</v>
      </c>
      <c r="CL225" s="155" t="e">
        <f>($G$9/#REF!-$H$9*#REF!/#REF!)*1000</f>
        <v>#REF!</v>
      </c>
      <c r="CM225" s="155" t="e">
        <f>($G$9/#REF!-$H$9*#REF!/#REF!)*1000</f>
        <v>#REF!</v>
      </c>
      <c r="CN225" s="155" t="e">
        <f>($G$9/#REF!-$H$9*#REF!/#REF!)*1000</f>
        <v>#REF!</v>
      </c>
      <c r="CO225" s="155" t="e">
        <f t="shared" si="190"/>
        <v>#DIV/0!</v>
      </c>
      <c r="CQ225" s="288">
        <v>0.8</v>
      </c>
      <c r="CR225" s="155">
        <f t="shared" ca="1" si="209"/>
        <v>1.7159351037919572</v>
      </c>
      <c r="CS225" s="155" t="e">
        <f>($O$90/#REF!-$P$90*#REF!/#REF!)*1000</f>
        <v>#REF!</v>
      </c>
      <c r="CT225" s="155" t="e">
        <f>($O$90/#REF!-$P$90*#REF!/#REF!)*1000</f>
        <v>#REF!</v>
      </c>
      <c r="CU225" s="155" t="e">
        <f>($O$90/#REF!-$P$90*#REF!/#REF!)*1000</f>
        <v>#REF!</v>
      </c>
      <c r="CV225" s="155" t="e">
        <f>($O$90/#REF!-$P$90*#REF!/#REF!)*1000</f>
        <v>#REF!</v>
      </c>
      <c r="CW225" s="155" t="e">
        <f>($O$90/#REF!-$P$90*#REF!/#REF!)*1000</f>
        <v>#REF!</v>
      </c>
      <c r="CX225" s="155" t="e">
        <f>($O$90/#REF!-$P$90*#REF!/#REF!)*1000</f>
        <v>#REF!</v>
      </c>
      <c r="CY225" s="155" t="e">
        <f>($O$90/#REF!-$P$90*#REF!/#REF!)*1000</f>
        <v>#REF!</v>
      </c>
      <c r="CZ225" s="155" t="e">
        <f>($O$90/#REF!-$P$90*#REF!/#REF!)*1000</f>
        <v>#REF!</v>
      </c>
      <c r="DA225" s="155" t="e">
        <f>($O$90/#REF!-$P$90*#REF!/#REF!)*1000</f>
        <v>#REF!</v>
      </c>
      <c r="DB225" s="155" t="e">
        <f>($O$90/#REF!-$P$90*#REF!/#REF!)*1000</f>
        <v>#REF!</v>
      </c>
      <c r="DC225" s="155" t="e">
        <f>($O$90/#REF!-$P$90*#REF!/#REF!)*1000</f>
        <v>#REF!</v>
      </c>
      <c r="DD225" s="155" t="e">
        <f>($O$90/AG195-$P$90*AG90/AG195)*1000</f>
        <v>#DIV/0!</v>
      </c>
      <c r="DF225" s="288">
        <v>0.8</v>
      </c>
      <c r="DG225" s="155">
        <f t="shared" ca="1" si="210"/>
        <v>4.8465633709323956</v>
      </c>
      <c r="DH225" s="155" t="e">
        <f>($O$91/#REF!-$P$91*#REF!/#REF!)*1000</f>
        <v>#REF!</v>
      </c>
      <c r="DI225" s="155" t="e">
        <f>($O$91/#REF!-$P$91*#REF!/#REF!)*1000</f>
        <v>#REF!</v>
      </c>
      <c r="DJ225" s="155" t="e">
        <f>($O$91/#REF!-$P$91*#REF!/#REF!)*1000</f>
        <v>#REF!</v>
      </c>
      <c r="DK225" s="155" t="e">
        <f>($O$91/#REF!-$P$91*#REF!/#REF!)*1000</f>
        <v>#REF!</v>
      </c>
      <c r="DL225" s="155" t="e">
        <f>($O$91/#REF!-$P$91*#REF!/#REF!)*1000</f>
        <v>#REF!</v>
      </c>
      <c r="DM225" s="155" t="e">
        <f>($O$91/#REF!-$P$91*#REF!/#REF!)*1000</f>
        <v>#REF!</v>
      </c>
      <c r="DN225" s="155" t="e">
        <f>($O$91/#REF!-$P$91*#REF!/#REF!)*1000</f>
        <v>#REF!</v>
      </c>
      <c r="DO225" s="155" t="e">
        <f>($O$91/#REF!-$P$91*#REF!/#REF!)*1000</f>
        <v>#REF!</v>
      </c>
      <c r="DP225" s="155" t="e">
        <f>($O$91/#REF!-$P$91*#REF!/#REF!)*1000</f>
        <v>#REF!</v>
      </c>
      <c r="DQ225" s="155" t="e">
        <f>($O$91/#REF!-$P$91*#REF!/#REF!)*1000</f>
        <v>#REF!</v>
      </c>
      <c r="DR225" s="155" t="e">
        <f>($O$91/#REF!-$P$91*#REF!/#REF!)*1000</f>
        <v>#REF!</v>
      </c>
      <c r="DS225" s="155" t="e">
        <f>($O$91/AG195-$P$91*AG90/AG195)*1000</f>
        <v>#DIV/0!</v>
      </c>
      <c r="DU225" s="288">
        <v>0.8</v>
      </c>
      <c r="DV225" s="155">
        <f t="shared" ca="1" si="211"/>
        <v>8.5796755189597853</v>
      </c>
      <c r="DW225" s="155" t="e">
        <f t="shared" ref="DW225:EF225" si="233">($O$90/AZ195-$P$90*AZ90/AZ195)*1000</f>
        <v>#DIV/0!</v>
      </c>
      <c r="DX225" s="155" t="e">
        <f t="shared" si="233"/>
        <v>#DIV/0!</v>
      </c>
      <c r="DY225" s="155" t="e">
        <f t="shared" si="233"/>
        <v>#DIV/0!</v>
      </c>
      <c r="DZ225" s="155" t="e">
        <f t="shared" si="233"/>
        <v>#DIV/0!</v>
      </c>
      <c r="EA225" s="155" t="e">
        <f t="shared" si="233"/>
        <v>#DIV/0!</v>
      </c>
      <c r="EB225" s="155" t="e">
        <f t="shared" si="233"/>
        <v>#DIV/0!</v>
      </c>
      <c r="EC225" s="155" t="e">
        <f t="shared" si="233"/>
        <v>#DIV/0!</v>
      </c>
      <c r="ED225" s="155" t="e">
        <f t="shared" si="233"/>
        <v>#DIV/0!</v>
      </c>
      <c r="EE225" s="155" t="e">
        <f t="shared" si="233"/>
        <v>#DIV/0!</v>
      </c>
      <c r="EF225" s="155" t="e">
        <f t="shared" si="233"/>
        <v>#DIV/0!</v>
      </c>
      <c r="EG225" s="155" t="e">
        <f>($O$90/BJ195-$P$90*BJ90/BJ195)*1000</f>
        <v>#DIV/0!</v>
      </c>
      <c r="EH225" s="155" t="e">
        <f>($O$90/BK195-$P$90*BK90/BK195)*1000</f>
        <v>#DIV/0!</v>
      </c>
      <c r="EJ225" s="288">
        <v>0.8</v>
      </c>
      <c r="EK225" s="155">
        <f t="shared" ca="1" si="212"/>
        <v>-8.5796755189597853</v>
      </c>
      <c r="EL225" s="155" t="e">
        <f t="shared" ref="EL225:EU225" si="234">($O$91/AZ195-$P$91*AZ90/AZ195)*1000</f>
        <v>#DIV/0!</v>
      </c>
      <c r="EM225" s="155" t="e">
        <f t="shared" si="234"/>
        <v>#DIV/0!</v>
      </c>
      <c r="EN225" s="155" t="e">
        <f t="shared" si="234"/>
        <v>#DIV/0!</v>
      </c>
      <c r="EO225" s="155" t="e">
        <f t="shared" si="234"/>
        <v>#DIV/0!</v>
      </c>
      <c r="EP225" s="155" t="e">
        <f t="shared" si="234"/>
        <v>#DIV/0!</v>
      </c>
      <c r="EQ225" s="155" t="e">
        <f t="shared" si="234"/>
        <v>#DIV/0!</v>
      </c>
      <c r="ER225" s="155" t="e">
        <f t="shared" si="234"/>
        <v>#DIV/0!</v>
      </c>
      <c r="ES225" s="155" t="e">
        <f t="shared" si="234"/>
        <v>#DIV/0!</v>
      </c>
      <c r="ET225" s="155" t="e">
        <f t="shared" si="234"/>
        <v>#DIV/0!</v>
      </c>
      <c r="EU225" s="155" t="e">
        <f t="shared" si="234"/>
        <v>#DIV/0!</v>
      </c>
      <c r="EV225" s="155" t="e">
        <f>($O$91/BJ195-$P$91*BJ90/BJ195)*1000</f>
        <v>#DIV/0!</v>
      </c>
      <c r="EW225" s="155" t="e">
        <f>($O$91/BK195-$P$91*BK90/BK195)*1000</f>
        <v>#DIV/0!</v>
      </c>
    </row>
    <row r="226" spans="1:157">
      <c r="T226" s="2" t="s">
        <v>69</v>
      </c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54"/>
      <c r="AE226" s="154"/>
      <c r="AF226" s="154"/>
      <c r="AG226" s="154"/>
      <c r="AH226" s="2"/>
      <c r="AI226" s="2" t="s">
        <v>70</v>
      </c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 t="s">
        <v>72</v>
      </c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 t="s">
        <v>73</v>
      </c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 t="s">
        <v>74</v>
      </c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 t="s">
        <v>75</v>
      </c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 t="s">
        <v>76</v>
      </c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 t="s">
        <v>77</v>
      </c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</row>
    <row r="227" spans="1:157">
      <c r="T227" s="112" t="s">
        <v>87</v>
      </c>
      <c r="U227" s="113">
        <f>U212</f>
        <v>0.2</v>
      </c>
      <c r="V227" s="113">
        <f t="shared" ref="V227:AG227" si="235">V212</f>
        <v>0.25</v>
      </c>
      <c r="W227" s="113">
        <f t="shared" si="235"/>
        <v>0.2857142857142857</v>
      </c>
      <c r="X227" s="113">
        <f t="shared" si="235"/>
        <v>0.33333333333333331</v>
      </c>
      <c r="Y227" s="113">
        <f t="shared" si="235"/>
        <v>0.4</v>
      </c>
      <c r="Z227" s="113">
        <f t="shared" si="235"/>
        <v>0.42857142857142855</v>
      </c>
      <c r="AA227" s="113">
        <f t="shared" si="235"/>
        <v>0.5</v>
      </c>
      <c r="AB227" s="18">
        <f t="shared" si="235"/>
        <v>0.5714285714285714</v>
      </c>
      <c r="AC227" s="18">
        <f t="shared" si="235"/>
        <v>0.6</v>
      </c>
      <c r="AD227" s="18">
        <f t="shared" si="235"/>
        <v>0.66666666666666663</v>
      </c>
      <c r="AE227" s="18">
        <f t="shared" si="235"/>
        <v>0.7142857142857143</v>
      </c>
      <c r="AF227" s="18">
        <f t="shared" si="235"/>
        <v>0.75</v>
      </c>
      <c r="AG227" s="18">
        <f t="shared" si="235"/>
        <v>0.8</v>
      </c>
      <c r="AI227" s="150" t="s">
        <v>87</v>
      </c>
      <c r="AJ227" s="283">
        <v>0.2</v>
      </c>
      <c r="AK227" s="283">
        <v>0.25</v>
      </c>
      <c r="AL227" s="283">
        <v>0.2857142857142857</v>
      </c>
      <c r="AM227" s="283">
        <v>0.33333333333333331</v>
      </c>
      <c r="AN227" s="283">
        <v>0.4</v>
      </c>
      <c r="AO227" s="283">
        <v>0.42857142857142855</v>
      </c>
      <c r="AP227" s="283">
        <v>0.5</v>
      </c>
      <c r="AQ227" s="283">
        <v>0.5714285714285714</v>
      </c>
      <c r="AR227" s="283">
        <v>0.6</v>
      </c>
      <c r="AS227" s="283">
        <v>0.66666666666666663</v>
      </c>
      <c r="AT227" s="283">
        <v>0.7142857142857143</v>
      </c>
      <c r="AU227" s="283">
        <v>0.75</v>
      </c>
      <c r="AV227" s="283">
        <v>0.8</v>
      </c>
      <c r="AX227" s="150" t="s">
        <v>87</v>
      </c>
      <c r="AY227" s="29">
        <f>AY212</f>
        <v>0.2</v>
      </c>
      <c r="AZ227" s="29">
        <f t="shared" ref="AZ227:BK227" si="236">AZ212</f>
        <v>0.25</v>
      </c>
      <c r="BA227" s="29">
        <f t="shared" si="236"/>
        <v>0.2857142857142857</v>
      </c>
      <c r="BB227" s="29">
        <f t="shared" si="236"/>
        <v>0.33333333333333331</v>
      </c>
      <c r="BC227" s="29">
        <f t="shared" si="236"/>
        <v>0.4</v>
      </c>
      <c r="BD227" s="29">
        <f t="shared" si="236"/>
        <v>0.42857142857142855</v>
      </c>
      <c r="BE227" s="29">
        <f t="shared" si="236"/>
        <v>0.5</v>
      </c>
      <c r="BF227" s="29">
        <f t="shared" si="236"/>
        <v>0.5714285714285714</v>
      </c>
      <c r="BG227" s="29">
        <f t="shared" si="236"/>
        <v>0.6</v>
      </c>
      <c r="BH227" s="29">
        <f t="shared" si="236"/>
        <v>0.66666666666666663</v>
      </c>
      <c r="BI227" s="29">
        <f t="shared" si="236"/>
        <v>0.7142857142857143</v>
      </c>
      <c r="BJ227" s="29">
        <f t="shared" si="236"/>
        <v>0.75</v>
      </c>
      <c r="BK227" s="29">
        <f t="shared" si="236"/>
        <v>0.8</v>
      </c>
      <c r="BL227" s="138"/>
      <c r="BM227" s="150" t="s">
        <v>87</v>
      </c>
      <c r="BN227" s="29">
        <f>BN212</f>
        <v>0.2</v>
      </c>
      <c r="BO227" s="29">
        <f t="shared" ref="BO227:BZ227" si="237">BO212</f>
        <v>0.25</v>
      </c>
      <c r="BP227" s="29">
        <f t="shared" si="237"/>
        <v>0.2857142857142857</v>
      </c>
      <c r="BQ227" s="29">
        <f t="shared" si="237"/>
        <v>0.33333333333333331</v>
      </c>
      <c r="BR227" s="29">
        <f t="shared" si="237"/>
        <v>0.4</v>
      </c>
      <c r="BS227" s="29">
        <f t="shared" si="237"/>
        <v>0.42857142857142855</v>
      </c>
      <c r="BT227" s="29">
        <f t="shared" si="237"/>
        <v>0.5</v>
      </c>
      <c r="BU227" s="29">
        <f t="shared" si="237"/>
        <v>0.5714285714285714</v>
      </c>
      <c r="BV227" s="29">
        <f t="shared" si="237"/>
        <v>0.6</v>
      </c>
      <c r="BW227" s="29">
        <f t="shared" si="237"/>
        <v>0.66666666666666663</v>
      </c>
      <c r="BX227" s="29">
        <f t="shared" si="237"/>
        <v>0.7142857142857143</v>
      </c>
      <c r="BY227" s="29">
        <f t="shared" si="237"/>
        <v>0.75</v>
      </c>
      <c r="BZ227" s="29">
        <f t="shared" si="237"/>
        <v>0.8</v>
      </c>
      <c r="CA227" s="138"/>
      <c r="CB227" s="150" t="s">
        <v>87</v>
      </c>
      <c r="CC227" s="29">
        <f>CC212</f>
        <v>0.2</v>
      </c>
      <c r="CD227" s="29">
        <f t="shared" ref="CD227:CO227" si="238">CD212</f>
        <v>0.25</v>
      </c>
      <c r="CE227" s="29">
        <f t="shared" si="238"/>
        <v>0.2857142857142857</v>
      </c>
      <c r="CF227" s="29">
        <f t="shared" si="238"/>
        <v>0.33333333333333331</v>
      </c>
      <c r="CG227" s="29">
        <f t="shared" si="238"/>
        <v>0.4</v>
      </c>
      <c r="CH227" s="29">
        <f t="shared" si="238"/>
        <v>0.42857142857142855</v>
      </c>
      <c r="CI227" s="29">
        <f t="shared" si="238"/>
        <v>0.5</v>
      </c>
      <c r="CJ227" s="29">
        <f t="shared" si="238"/>
        <v>0.5714285714285714</v>
      </c>
      <c r="CK227" s="29">
        <f t="shared" si="238"/>
        <v>0.6</v>
      </c>
      <c r="CL227" s="29">
        <f t="shared" si="238"/>
        <v>0.66666666666666663</v>
      </c>
      <c r="CM227" s="29">
        <f t="shared" si="238"/>
        <v>0.7142857142857143</v>
      </c>
      <c r="CN227" s="29">
        <f t="shared" si="238"/>
        <v>0.75</v>
      </c>
      <c r="CO227" s="29">
        <f t="shared" si="238"/>
        <v>0.8</v>
      </c>
      <c r="CQ227" s="150" t="s">
        <v>87</v>
      </c>
      <c r="CR227" s="29">
        <f>CR212</f>
        <v>0.2</v>
      </c>
      <c r="CS227" s="29">
        <f t="shared" ref="CS227:DD227" si="239">CS212</f>
        <v>0.25</v>
      </c>
      <c r="CT227" s="29">
        <f t="shared" si="239"/>
        <v>0.2857142857142857</v>
      </c>
      <c r="CU227" s="29">
        <f t="shared" si="239"/>
        <v>0.33333333333333331</v>
      </c>
      <c r="CV227" s="29">
        <f t="shared" si="239"/>
        <v>0.4</v>
      </c>
      <c r="CW227" s="29">
        <f t="shared" si="239"/>
        <v>0.42857142857142855</v>
      </c>
      <c r="CX227" s="29">
        <f t="shared" si="239"/>
        <v>0.5</v>
      </c>
      <c r="CY227" s="29">
        <f t="shared" si="239"/>
        <v>0.5714285714285714</v>
      </c>
      <c r="CZ227" s="29">
        <f t="shared" si="239"/>
        <v>0.6</v>
      </c>
      <c r="DA227" s="29">
        <f t="shared" si="239"/>
        <v>0.66666666666666663</v>
      </c>
      <c r="DB227" s="29">
        <f t="shared" si="239"/>
        <v>0.7142857142857143</v>
      </c>
      <c r="DC227" s="29">
        <f t="shared" si="239"/>
        <v>0.75</v>
      </c>
      <c r="DD227" s="29">
        <f t="shared" si="239"/>
        <v>0.8</v>
      </c>
      <c r="DF227" s="150" t="s">
        <v>87</v>
      </c>
      <c r="DG227" s="29">
        <f>DG212</f>
        <v>0.2</v>
      </c>
      <c r="DH227" s="29">
        <f t="shared" ref="DH227:DS227" si="240">DH212</f>
        <v>0.25</v>
      </c>
      <c r="DI227" s="29">
        <f t="shared" si="240"/>
        <v>0.2857142857142857</v>
      </c>
      <c r="DJ227" s="29">
        <f t="shared" si="240"/>
        <v>0.33333333333333331</v>
      </c>
      <c r="DK227" s="29">
        <f t="shared" si="240"/>
        <v>0.4</v>
      </c>
      <c r="DL227" s="29">
        <f t="shared" si="240"/>
        <v>0.42857142857142855</v>
      </c>
      <c r="DM227" s="29">
        <f t="shared" si="240"/>
        <v>0.5</v>
      </c>
      <c r="DN227" s="29">
        <f t="shared" si="240"/>
        <v>0.5714285714285714</v>
      </c>
      <c r="DO227" s="29">
        <f t="shared" si="240"/>
        <v>0.6</v>
      </c>
      <c r="DP227" s="29">
        <f t="shared" si="240"/>
        <v>0.66666666666666663</v>
      </c>
      <c r="DQ227" s="29">
        <f t="shared" si="240"/>
        <v>0.7142857142857143</v>
      </c>
      <c r="DR227" s="29">
        <f t="shared" si="240"/>
        <v>0.75</v>
      </c>
      <c r="DS227" s="29">
        <f t="shared" si="240"/>
        <v>0.8</v>
      </c>
      <c r="DU227" s="150" t="s">
        <v>87</v>
      </c>
      <c r="DV227" s="29">
        <f>DV212</f>
        <v>0.2</v>
      </c>
      <c r="DW227" s="29">
        <f t="shared" ref="DW227:EH227" si="241">DW212</f>
        <v>0.25</v>
      </c>
      <c r="DX227" s="29">
        <f t="shared" si="241"/>
        <v>0.2857142857142857</v>
      </c>
      <c r="DY227" s="29">
        <f t="shared" si="241"/>
        <v>0.33333333333333331</v>
      </c>
      <c r="DZ227" s="29">
        <f t="shared" si="241"/>
        <v>0.4</v>
      </c>
      <c r="EA227" s="29">
        <f t="shared" si="241"/>
        <v>0.42857142857142855</v>
      </c>
      <c r="EB227" s="29">
        <f t="shared" si="241"/>
        <v>0.5</v>
      </c>
      <c r="EC227" s="29">
        <f t="shared" si="241"/>
        <v>0.5714285714285714</v>
      </c>
      <c r="ED227" s="29">
        <f t="shared" si="241"/>
        <v>0.6</v>
      </c>
      <c r="EE227" s="29">
        <f t="shared" si="241"/>
        <v>0.66666666666666663</v>
      </c>
      <c r="EF227" s="29">
        <f t="shared" si="241"/>
        <v>0.7142857142857143</v>
      </c>
      <c r="EG227" s="29">
        <f t="shared" si="241"/>
        <v>0.75</v>
      </c>
      <c r="EH227" s="29">
        <f t="shared" si="241"/>
        <v>0.8</v>
      </c>
      <c r="EJ227" s="150" t="s">
        <v>87</v>
      </c>
      <c r="EK227" s="29">
        <f>EK212</f>
        <v>0.2</v>
      </c>
      <c r="EL227" s="29">
        <f t="shared" ref="EL227:EW227" si="242">EL212</f>
        <v>0.25</v>
      </c>
      <c r="EM227" s="29">
        <f t="shared" si="242"/>
        <v>0.2857142857142857</v>
      </c>
      <c r="EN227" s="29">
        <f t="shared" si="242"/>
        <v>0.33333333333333331</v>
      </c>
      <c r="EO227" s="29">
        <f t="shared" si="242"/>
        <v>0.4</v>
      </c>
      <c r="EP227" s="29">
        <f t="shared" si="242"/>
        <v>0.42857142857142855</v>
      </c>
      <c r="EQ227" s="29">
        <f t="shared" si="242"/>
        <v>0.5</v>
      </c>
      <c r="ER227" s="29">
        <f t="shared" si="242"/>
        <v>0.5714285714285714</v>
      </c>
      <c r="ES227" s="29">
        <f t="shared" si="242"/>
        <v>0.6</v>
      </c>
      <c r="ET227" s="29">
        <f t="shared" si="242"/>
        <v>0.66666666666666663</v>
      </c>
      <c r="EU227" s="29">
        <f t="shared" si="242"/>
        <v>0.7142857142857143</v>
      </c>
      <c r="EV227" s="29">
        <f t="shared" si="242"/>
        <v>0.75</v>
      </c>
      <c r="EW227" s="29">
        <f t="shared" si="242"/>
        <v>0.8</v>
      </c>
    </row>
    <row r="228" spans="1:157">
      <c r="T228" s="283">
        <v>0.2</v>
      </c>
      <c r="U228" s="152">
        <f t="shared" ref="U228:AG228" ca="1" si="243">($H$5/U198-$G$5*U78/U183)*1000</f>
        <v>-10.254157281381961</v>
      </c>
      <c r="V228" s="152">
        <f t="shared" ca="1" si="243"/>
        <v>-10.709709624098384</v>
      </c>
      <c r="W228" s="152">
        <f t="shared" ca="1" si="243"/>
        <v>-11.098566436248374</v>
      </c>
      <c r="X228" s="152">
        <f t="shared" ca="1" si="243"/>
        <v>-11.714187944104408</v>
      </c>
      <c r="Y228" s="152">
        <f t="shared" ca="1" si="243"/>
        <v>-12.808537442995268</v>
      </c>
      <c r="Z228" s="152">
        <f t="shared" ca="1" si="243"/>
        <v>-13.382224095242888</v>
      </c>
      <c r="AA228" s="152">
        <f t="shared" ca="1" si="243"/>
        <v>-15.192252763293146</v>
      </c>
      <c r="AB228" s="152">
        <f t="shared" ca="1" si="243"/>
        <v>-17.789305857210156</v>
      </c>
      <c r="AC228" s="152">
        <f t="shared" ca="1" si="243"/>
        <v>-19.161889449030021</v>
      </c>
      <c r="AD228" s="152">
        <f t="shared" ca="1" si="243"/>
        <v>-23.57700235130233</v>
      </c>
      <c r="AE228" s="152">
        <f t="shared" ca="1" si="243"/>
        <v>-28.465873220990499</v>
      </c>
      <c r="AF228" s="152">
        <f t="shared" ca="1" si="243"/>
        <v>-33.886144789921531</v>
      </c>
      <c r="AG228" s="152">
        <f t="shared" ca="1" si="243"/>
        <v>-46.660519317523587</v>
      </c>
      <c r="AI228" s="288">
        <v>0.2</v>
      </c>
      <c r="AJ228" s="155">
        <f t="shared" ref="AJ228:AU240" ca="1" si="244">($H$5/U198-$G$5*U78/U183)*1000</f>
        <v>-10.254157281381961</v>
      </c>
      <c r="AK228" s="155">
        <f t="shared" ca="1" si="244"/>
        <v>-10.709709624098384</v>
      </c>
      <c r="AL228" s="155">
        <f t="shared" ca="1" si="244"/>
        <v>-11.098566436248374</v>
      </c>
      <c r="AM228" s="155">
        <f t="shared" ca="1" si="244"/>
        <v>-11.714187944104408</v>
      </c>
      <c r="AN228" s="155">
        <f t="shared" ca="1" si="244"/>
        <v>-12.808537442995268</v>
      </c>
      <c r="AO228" s="155">
        <f t="shared" ca="1" si="244"/>
        <v>-13.382224095242888</v>
      </c>
      <c r="AP228" s="155">
        <f t="shared" ca="1" si="244"/>
        <v>-15.192252763293146</v>
      </c>
      <c r="AQ228" s="155">
        <f t="shared" ca="1" si="244"/>
        <v>-17.789305857210156</v>
      </c>
      <c r="AR228" s="155">
        <f t="shared" ca="1" si="244"/>
        <v>-19.161889449030021</v>
      </c>
      <c r="AS228" s="155">
        <f t="shared" ca="1" si="244"/>
        <v>-23.57700235130233</v>
      </c>
      <c r="AT228" s="155">
        <f t="shared" ca="1" si="244"/>
        <v>-28.465873220990499</v>
      </c>
      <c r="AU228" s="155">
        <f ca="1">($H$6/AF199-$G$6*AF79/AF184)*1000</f>
        <v>-46.826642305506411</v>
      </c>
      <c r="AV228" s="155">
        <f ca="1">($H$6/AG198-$G$6*AG78/AG183)*1000</f>
        <v>-46.660519317523587</v>
      </c>
      <c r="AX228" s="283">
        <v>0.2</v>
      </c>
      <c r="AY228" s="155">
        <f t="shared" ref="AY228:BK240" ca="1" si="245">($H$7/U198-$G$7*U78/U183)*1000</f>
        <v>6.5977210132952022</v>
      </c>
      <c r="AZ228" s="155">
        <f t="shared" ca="1" si="245"/>
        <v>7.0450817761362341</v>
      </c>
      <c r="BA228" s="155">
        <f t="shared" ca="1" si="245"/>
        <v>7.410037829709581</v>
      </c>
      <c r="BB228" s="155">
        <f t="shared" ca="1" si="245"/>
        <v>7.9682670795491308</v>
      </c>
      <c r="BC228" s="155">
        <f t="shared" ca="1" si="245"/>
        <v>8.9255281971188083</v>
      </c>
      <c r="BD228" s="155">
        <f t="shared" ca="1" si="245"/>
        <v>9.4162691217352084</v>
      </c>
      <c r="BE228" s="155">
        <f t="shared" ca="1" si="245"/>
        <v>10.936134095408846</v>
      </c>
      <c r="BF228" s="155">
        <f t="shared" ca="1" si="245"/>
        <v>13.075541160440201</v>
      </c>
      <c r="BG228" s="155">
        <f t="shared" ca="1" si="245"/>
        <v>14.195581275954746</v>
      </c>
      <c r="BH228" s="155">
        <f t="shared" ca="1" si="245"/>
        <v>17.772493331204387</v>
      </c>
      <c r="BI228" s="155">
        <f t="shared" ca="1" si="245"/>
        <v>21.709039826454482</v>
      </c>
      <c r="BJ228" s="155">
        <f t="shared" ca="1" si="245"/>
        <v>26.059325296773629</v>
      </c>
      <c r="BK228" s="155">
        <f t="shared" ca="1" si="245"/>
        <v>36.286181958609085</v>
      </c>
      <c r="BL228" s="138"/>
      <c r="BM228" s="288">
        <v>0.2</v>
      </c>
      <c r="BN228" s="155">
        <f t="shared" ref="BN228:BZ240" ca="1" si="246">($H$8/U198-$G$8*U78/U183)*1000</f>
        <v>-0.89045328893205211</v>
      </c>
      <c r="BO228" s="155">
        <f t="shared" ca="1" si="246"/>
        <v>-1.2385120033544073</v>
      </c>
      <c r="BP228" s="155">
        <f t="shared" ca="1" si="246"/>
        <v>-1.5017959359211122</v>
      </c>
      <c r="BQ228" s="155">
        <f t="shared" ca="1" si="246"/>
        <v>-1.8795086261729697</v>
      </c>
      <c r="BR228" s="155">
        <f t="shared" ca="1" si="246"/>
        <v>-2.480811462643294</v>
      </c>
      <c r="BS228" s="155">
        <f t="shared" ca="1" si="246"/>
        <v>-2.7738693291789538</v>
      </c>
      <c r="BT228" s="155">
        <f t="shared" ca="1" si="246"/>
        <v>-3.6415648748659155</v>
      </c>
      <c r="BU228" s="155">
        <f t="shared" ca="1" si="246"/>
        <v>-4.8039152922282193</v>
      </c>
      <c r="BV228" s="155">
        <f t="shared" ca="1" si="246"/>
        <v>-5.3968952130734706</v>
      </c>
      <c r="BW228" s="155">
        <f t="shared" ca="1" si="246"/>
        <v>-7.2525838408459791</v>
      </c>
      <c r="BX228" s="155">
        <f t="shared" ca="1" si="246"/>
        <v>-9.2590317877203621</v>
      </c>
      <c r="BY228" s="155">
        <f t="shared" ca="1" si="246"/>
        <v>-11.455276845641421</v>
      </c>
      <c r="BZ228" s="155">
        <f t="shared" ca="1" si="246"/>
        <v>-16.579740736189873</v>
      </c>
      <c r="CA228" s="138"/>
      <c r="CB228" s="288">
        <v>0.2</v>
      </c>
      <c r="CC228" s="155">
        <f t="shared" ref="CC228:CO240" ca="1" si="247">($H$9/U198-$G$9*U78/U183)*1000</f>
        <v>7.6973411821777358</v>
      </c>
      <c r="CD228" s="155">
        <f t="shared" ca="1" si="247"/>
        <v>8.2192620721589407</v>
      </c>
      <c r="CE228" s="155">
        <f t="shared" ca="1" si="247"/>
        <v>8.6450441346611768</v>
      </c>
      <c r="CF228" s="155">
        <f t="shared" ca="1" si="247"/>
        <v>9.296311592807319</v>
      </c>
      <c r="CG228" s="155">
        <f t="shared" ca="1" si="247"/>
        <v>10.413116229971942</v>
      </c>
      <c r="CH228" s="155">
        <f t="shared" ca="1" si="247"/>
        <v>10.985647308691078</v>
      </c>
      <c r="CI228" s="155">
        <f t="shared" ca="1" si="247"/>
        <v>12.758823111310319</v>
      </c>
      <c r="CJ228" s="155">
        <f t="shared" ca="1" si="247"/>
        <v>15.254798020513569</v>
      </c>
      <c r="CK228" s="155">
        <f t="shared" ca="1" si="247"/>
        <v>16.561511488613871</v>
      </c>
      <c r="CL228" s="155">
        <f t="shared" ca="1" si="247"/>
        <v>20.734575553071785</v>
      </c>
      <c r="CM228" s="155">
        <f t="shared" ca="1" si="247"/>
        <v>25.327213130863559</v>
      </c>
      <c r="CN228" s="155">
        <f t="shared" ca="1" si="247"/>
        <v>30.402546179569235</v>
      </c>
      <c r="CO228" s="155">
        <f t="shared" ca="1" si="247"/>
        <v>42.333878951710595</v>
      </c>
      <c r="CQ228" s="288">
        <v>0.2</v>
      </c>
      <c r="CR228" s="155">
        <f ca="1">($H$10/U198-$G$10*U78/U183)*1000</f>
        <v>-0.29681776297735074</v>
      </c>
      <c r="CS228" s="155">
        <f t="shared" ref="CS228:DB231" ca="1" si="248">($H$10/V198-$G$10*V78/V183)*1000</f>
        <v>-0.41283733445146914</v>
      </c>
      <c r="CT228" s="155">
        <f t="shared" ca="1" si="248"/>
        <v>-0.50059864530703746</v>
      </c>
      <c r="CU228" s="155">
        <f t="shared" ca="1" si="248"/>
        <v>-0.62650287539098981</v>
      </c>
      <c r="CV228" s="155">
        <f t="shared" ca="1" si="248"/>
        <v>-0.82693715421443137</v>
      </c>
      <c r="CW228" s="155">
        <f t="shared" ca="1" si="248"/>
        <v>-0.924623109726318</v>
      </c>
      <c r="CX228" s="155">
        <f t="shared" ca="1" si="248"/>
        <v>-1.2138549582886387</v>
      </c>
      <c r="CY228" s="155">
        <f t="shared" ca="1" si="248"/>
        <v>-1.6013050974094065</v>
      </c>
      <c r="CZ228" s="155">
        <f t="shared" ca="1" si="248"/>
        <v>-1.7989650710244907</v>
      </c>
      <c r="DA228" s="155">
        <f t="shared" ref="DA228:DD229" ca="1" si="249">($H$10/AD198-$G$10*AD78/AD183)*1000</f>
        <v>-2.4175279469486601</v>
      </c>
      <c r="DB228" s="155">
        <f t="shared" ca="1" si="249"/>
        <v>-3.0863439292401211</v>
      </c>
      <c r="DC228" s="155">
        <f t="shared" ca="1" si="249"/>
        <v>-3.8184256152138083</v>
      </c>
      <c r="DD228" s="155">
        <f t="shared" ca="1" si="249"/>
        <v>-5.526580245396624</v>
      </c>
      <c r="DF228" s="288">
        <v>0.2</v>
      </c>
      <c r="DG228" s="155">
        <f ca="1">($H$11/U198-$G$11*U78/U183)*1000</f>
        <v>-4.8437073199961604</v>
      </c>
      <c r="DH228" s="155">
        <f t="shared" ref="DH228:DQ231" ca="1" si="250">($H$11/V198-$G$11*V78/V183)*1000</f>
        <v>-5.3159771857680269</v>
      </c>
      <c r="DI228" s="155">
        <f t="shared" ca="1" si="250"/>
        <v>-5.6909231877669439</v>
      </c>
      <c r="DJ228" s="155">
        <f t="shared" ca="1" si="250"/>
        <v>-6.2519323661192381</v>
      </c>
      <c r="DK228" s="155">
        <f t="shared" ca="1" si="250"/>
        <v>-7.1907578627341868</v>
      </c>
      <c r="DL228" s="155">
        <f t="shared" ca="1" si="250"/>
        <v>-7.66444741241295</v>
      </c>
      <c r="DM228" s="155">
        <f t="shared" ca="1" si="250"/>
        <v>-9.1115385010388543</v>
      </c>
      <c r="DN228" s="155">
        <f t="shared" ca="1" si="250"/>
        <v>-11.118985086407578</v>
      </c>
      <c r="DO228" s="155">
        <f t="shared" ca="1" si="250"/>
        <v>-12.162168457173232</v>
      </c>
      <c r="DP228" s="155">
        <f t="shared" ca="1" si="250"/>
        <v>-15.474620807892583</v>
      </c>
      <c r="DQ228" s="155">
        <f t="shared" ref="DQ228:DS229" ca="1" si="251">($H$11/AE198-$G$11*AE78/AE183)*1000</f>
        <v>-19.102209111496503</v>
      </c>
      <c r="DR228" s="155">
        <f t="shared" ca="1" si="251"/>
        <v>-23.100521954003131</v>
      </c>
      <c r="DS228" s="155">
        <f t="shared" ca="1" si="251"/>
        <v>-32.480658340500995</v>
      </c>
      <c r="DU228" s="288">
        <v>0.2</v>
      </c>
      <c r="DV228" s="155">
        <f ca="1">-U78/U183*1000</f>
        <v>-1.4840888148867537</v>
      </c>
      <c r="DW228" s="155">
        <f t="shared" ref="DW228:EF231" ca="1" si="252">-V78/V183*1000</f>
        <v>-2.0641866722573456</v>
      </c>
      <c r="DX228" s="155">
        <f t="shared" ca="1" si="252"/>
        <v>-2.5029932265351871</v>
      </c>
      <c r="DY228" s="155">
        <f t="shared" ca="1" si="252"/>
        <v>-3.1325143769549495</v>
      </c>
      <c r="DZ228" s="155">
        <f t="shared" ca="1" si="252"/>
        <v>-4.1346857710721565</v>
      </c>
      <c r="EA228" s="155">
        <f t="shared" ca="1" si="252"/>
        <v>-4.6231155486315894</v>
      </c>
      <c r="EB228" s="155">
        <f t="shared" ca="1" si="252"/>
        <v>-6.0692747914431928</v>
      </c>
      <c r="EC228" s="155">
        <f t="shared" ca="1" si="252"/>
        <v>-8.0065254870470319</v>
      </c>
      <c r="ED228" s="155">
        <f t="shared" ca="1" si="252"/>
        <v>-8.9948253551224528</v>
      </c>
      <c r="EE228" s="155">
        <f t="shared" ca="1" si="252"/>
        <v>-12.0876397347433</v>
      </c>
      <c r="EF228" s="155">
        <f t="shared" ca="1" si="252"/>
        <v>-15.431719646200603</v>
      </c>
      <c r="EG228" s="155">
        <f ca="1">-AF78/AF183*1000</f>
        <v>-19.092128076069041</v>
      </c>
      <c r="EH228" s="155">
        <f ca="1">-AG78/AG183*1000</f>
        <v>-27.632901226983119</v>
      </c>
      <c r="EJ228" s="288">
        <v>0.2</v>
      </c>
      <c r="EK228" s="155">
        <f ca="1">U78/U183*1000</f>
        <v>1.4840888148867537</v>
      </c>
      <c r="EL228" s="155">
        <f t="shared" ref="EL228:EU231" ca="1" si="253">V78/V183*1000</f>
        <v>2.0641866722573456</v>
      </c>
      <c r="EM228" s="155">
        <f t="shared" ca="1" si="253"/>
        <v>2.5029932265351871</v>
      </c>
      <c r="EN228" s="155">
        <f t="shared" ca="1" si="253"/>
        <v>3.1325143769549495</v>
      </c>
      <c r="EO228" s="155">
        <f t="shared" ca="1" si="253"/>
        <v>4.1346857710721565</v>
      </c>
      <c r="EP228" s="155">
        <f t="shared" ca="1" si="253"/>
        <v>4.6231155486315894</v>
      </c>
      <c r="EQ228" s="155">
        <f t="shared" ca="1" si="253"/>
        <v>6.0692747914431928</v>
      </c>
      <c r="ER228" s="155">
        <f t="shared" ca="1" si="253"/>
        <v>8.0065254870470319</v>
      </c>
      <c r="ES228" s="155">
        <f t="shared" ca="1" si="253"/>
        <v>8.9948253551224528</v>
      </c>
      <c r="ET228" s="155">
        <f t="shared" ca="1" si="253"/>
        <v>12.0876397347433</v>
      </c>
      <c r="EU228" s="155">
        <f t="shared" ca="1" si="253"/>
        <v>15.431719646200603</v>
      </c>
      <c r="EV228" s="155">
        <f ca="1">AF78/AF183*1000</f>
        <v>19.092128076069041</v>
      </c>
      <c r="EW228" s="155">
        <f ca="1">AG78/AG183*1000</f>
        <v>27.632901226983119</v>
      </c>
    </row>
    <row r="229" spans="1:157">
      <c r="T229" s="283">
        <v>0.25</v>
      </c>
      <c r="U229" s="152">
        <f t="shared" ref="U229:AG229" ca="1" si="254">($H$5/U199-$G$5*U79/U184)*1000</f>
        <v>-11.232719303187821</v>
      </c>
      <c r="V229" s="152">
        <f t="shared" ca="1" si="254"/>
        <v>-11.8252324413531</v>
      </c>
      <c r="W229" s="152">
        <f t="shared" ca="1" si="254"/>
        <v>-12.325794810909983</v>
      </c>
      <c r="X229" s="152">
        <f t="shared" ca="1" si="254"/>
        <v>-13.115095211598186</v>
      </c>
      <c r="Y229" s="152">
        <f t="shared" ca="1" si="254"/>
        <v>-14.52119588399626</v>
      </c>
      <c r="Z229" s="152">
        <f t="shared" ca="1" si="254"/>
        <v>-15.263368098859234</v>
      </c>
      <c r="AA229" s="152">
        <f t="shared" ca="1" si="254"/>
        <v>-17.638937799371103</v>
      </c>
      <c r="AB229" s="152">
        <f t="shared" ca="1" si="254"/>
        <v>-21.1572575705577</v>
      </c>
      <c r="AC229" s="152">
        <f t="shared" ca="1" si="254"/>
        <v>-23.075608799772962</v>
      </c>
      <c r="AD229" s="152">
        <f t="shared" ca="1" si="254"/>
        <v>-29.553219380811161</v>
      </c>
      <c r="AE229" s="152">
        <f t="shared" ca="1" si="254"/>
        <v>-37.335503346238511</v>
      </c>
      <c r="AF229" s="152">
        <f t="shared" ca="1" si="254"/>
        <v>-46.826642305506411</v>
      </c>
      <c r="AG229" s="152" t="e">
        <f t="shared" si="254"/>
        <v>#DIV/0!</v>
      </c>
      <c r="AI229" s="288">
        <v>0.25</v>
      </c>
      <c r="AJ229" s="155">
        <f t="shared" ca="1" si="244"/>
        <v>-11.232719303187821</v>
      </c>
      <c r="AK229" s="155">
        <f t="shared" ca="1" si="244"/>
        <v>-11.8252324413531</v>
      </c>
      <c r="AL229" s="155">
        <f t="shared" ca="1" si="244"/>
        <v>-12.325794810909983</v>
      </c>
      <c r="AM229" s="155">
        <f t="shared" ca="1" si="244"/>
        <v>-13.115095211598186</v>
      </c>
      <c r="AN229" s="155">
        <f t="shared" ca="1" si="244"/>
        <v>-14.52119588399626</v>
      </c>
      <c r="AO229" s="155">
        <f t="shared" ca="1" si="244"/>
        <v>-15.263368098859234</v>
      </c>
      <c r="AP229" s="155">
        <f t="shared" ca="1" si="244"/>
        <v>-17.638937799371103</v>
      </c>
      <c r="AQ229" s="155">
        <f t="shared" ca="1" si="244"/>
        <v>-21.1572575705577</v>
      </c>
      <c r="AR229" s="155">
        <f t="shared" ca="1" si="244"/>
        <v>-23.075608799772962</v>
      </c>
      <c r="AS229" s="155">
        <f t="shared" ca="1" si="244"/>
        <v>-29.553219380811161</v>
      </c>
      <c r="AT229" s="155">
        <f t="shared" ca="1" si="244"/>
        <v>-37.335503346238511</v>
      </c>
      <c r="AU229" s="155">
        <f t="shared" ca="1" si="244"/>
        <v>-46.826642305506411</v>
      </c>
      <c r="AV229" s="155" t="e">
        <f>($H$6/AG199-$G$6*AG79/AG184)*1000</f>
        <v>#DIV/0!</v>
      </c>
      <c r="AX229" s="283">
        <v>0.25</v>
      </c>
      <c r="AY229" s="155">
        <f t="shared" ca="1" si="245"/>
        <v>7.1415547781124085</v>
      </c>
      <c r="AZ229" s="155">
        <f t="shared" ca="1" si="245"/>
        <v>7.6612225449706122</v>
      </c>
      <c r="BA229" s="155">
        <f t="shared" ca="1" si="245"/>
        <v>8.0880707830962262</v>
      </c>
      <c r="BB229" s="155">
        <f t="shared" ca="1" si="245"/>
        <v>8.7464260160749614</v>
      </c>
      <c r="BC229" s="155">
        <f t="shared" ca="1" si="245"/>
        <v>9.8917136882158747</v>
      </c>
      <c r="BD229" s="155">
        <f t="shared" ca="1" si="245"/>
        <v>10.487200051930724</v>
      </c>
      <c r="BE229" s="155">
        <f t="shared" ca="1" si="245"/>
        <v>12.369071400301046</v>
      </c>
      <c r="BF229" s="155">
        <f t="shared" ca="1" si="245"/>
        <v>15.119451616352135</v>
      </c>
      <c r="BG229" s="155">
        <f t="shared" ca="1" si="245"/>
        <v>16.609258977969553</v>
      </c>
      <c r="BH229" s="155">
        <f t="shared" ca="1" si="245"/>
        <v>21.614621661597411</v>
      </c>
      <c r="BI229" s="155">
        <f t="shared" ca="1" si="245"/>
        <v>27.603141556297871</v>
      </c>
      <c r="BJ229" s="155">
        <f t="shared" ca="1" si="245"/>
        <v>34.891030540392627</v>
      </c>
      <c r="BK229" s="155" t="e">
        <f t="shared" si="245"/>
        <v>#DIV/0!</v>
      </c>
      <c r="BL229" s="138"/>
      <c r="BM229" s="288">
        <v>0.25</v>
      </c>
      <c r="BN229" s="155">
        <f t="shared" ca="1" si="246"/>
        <v>-0.8038463923994329</v>
      </c>
      <c r="BO229" s="155">
        <f t="shared" ca="1" si="246"/>
        <v>-1.1321661603175068</v>
      </c>
      <c r="BP229" s="155">
        <f t="shared" ca="1" si="246"/>
        <v>-1.3851877931004744</v>
      </c>
      <c r="BQ229" s="155">
        <f t="shared" ca="1" si="246"/>
        <v>-1.7547377782320979</v>
      </c>
      <c r="BR229" s="155">
        <f t="shared" ca="1" si="246"/>
        <v>-2.3579923156362388</v>
      </c>
      <c r="BS229" s="155">
        <f t="shared" ca="1" si="246"/>
        <v>-2.65835838523037</v>
      </c>
      <c r="BT229" s="155">
        <f t="shared" ca="1" si="246"/>
        <v>-3.5714174413567643</v>
      </c>
      <c r="BU229" s="155">
        <f t="shared" ca="1" si="246"/>
        <v>-4.8501941480350306</v>
      </c>
      <c r="BV229" s="155">
        <f t="shared" ca="1" si="246"/>
        <v>-5.527787396211556</v>
      </c>
      <c r="BW229" s="155">
        <f t="shared" ca="1" si="246"/>
        <v>-7.7653800662214358</v>
      </c>
      <c r="BX229" s="155">
        <f t="shared" ca="1" si="246"/>
        <v>-10.403679097109526</v>
      </c>
      <c r="BY229" s="155">
        <f t="shared" ca="1" si="246"/>
        <v>-13.59009031417756</v>
      </c>
      <c r="BZ229" s="155" t="e">
        <f t="shared" si="246"/>
        <v>#DIV/0!</v>
      </c>
      <c r="CA229" s="138"/>
      <c r="CB229" s="288">
        <v>0.25</v>
      </c>
      <c r="CC229" s="155">
        <f t="shared" ca="1" si="247"/>
        <v>8.3318139077978088</v>
      </c>
      <c r="CD229" s="155">
        <f t="shared" ca="1" si="247"/>
        <v>8.9380929691323807</v>
      </c>
      <c r="CE229" s="155">
        <f t="shared" ca="1" si="247"/>
        <v>9.4360825802789314</v>
      </c>
      <c r="CF229" s="155">
        <f t="shared" ca="1" si="247"/>
        <v>10.204163685420786</v>
      </c>
      <c r="CG229" s="155">
        <f t="shared" ca="1" si="247"/>
        <v>11.540332636251854</v>
      </c>
      <c r="CH229" s="155">
        <f t="shared" ca="1" si="247"/>
        <v>12.23506672725251</v>
      </c>
      <c r="CI229" s="155">
        <f t="shared" ca="1" si="247"/>
        <v>14.43058330035122</v>
      </c>
      <c r="CJ229" s="155">
        <f t="shared" ca="1" si="247"/>
        <v>17.639360219077492</v>
      </c>
      <c r="CK229" s="155">
        <f t="shared" ca="1" si="247"/>
        <v>19.377468807631143</v>
      </c>
      <c r="CL229" s="155">
        <f t="shared" ca="1" si="247"/>
        <v>25.217058605196979</v>
      </c>
      <c r="CM229" s="155">
        <f t="shared" ca="1" si="247"/>
        <v>32.203665149014185</v>
      </c>
      <c r="CN229" s="155">
        <f t="shared" ca="1" si="247"/>
        <v>40.706202297124733</v>
      </c>
      <c r="CO229" s="155" t="e">
        <f t="shared" si="247"/>
        <v>#DIV/0!</v>
      </c>
      <c r="CQ229" s="288">
        <v>0.25</v>
      </c>
      <c r="CR229" s="155">
        <f t="shared" ref="CR229:DB240" ca="1" si="255">($H$10/U199-$G$10*U79/U184)*1000</f>
        <v>-0.26794879746647765</v>
      </c>
      <c r="CS229" s="155">
        <f t="shared" ca="1" si="248"/>
        <v>-0.37738872010583563</v>
      </c>
      <c r="CT229" s="155">
        <f t="shared" ca="1" si="248"/>
        <v>-0.46172926436682477</v>
      </c>
      <c r="CU229" s="155">
        <f t="shared" ca="1" si="248"/>
        <v>-0.58491259274403262</v>
      </c>
      <c r="CV229" s="155">
        <f t="shared" ca="1" si="248"/>
        <v>-0.78599743854541282</v>
      </c>
      <c r="CW229" s="155">
        <f t="shared" ca="1" si="248"/>
        <v>-0.88611946174345679</v>
      </c>
      <c r="CX229" s="155">
        <f t="shared" ca="1" si="248"/>
        <v>-1.1904724804522548</v>
      </c>
      <c r="CY229" s="155">
        <f t="shared" ca="1" si="248"/>
        <v>-1.6167313826783438</v>
      </c>
      <c r="CZ229" s="155">
        <f t="shared" ca="1" si="248"/>
        <v>-1.8425957987371853</v>
      </c>
      <c r="DA229" s="155">
        <f t="shared" ca="1" si="249"/>
        <v>-2.5884600220738117</v>
      </c>
      <c r="DB229" s="155">
        <f t="shared" ca="1" si="249"/>
        <v>-3.4678930323698425</v>
      </c>
      <c r="DC229" s="155">
        <f t="shared" ca="1" si="249"/>
        <v>-4.5300301047258529</v>
      </c>
      <c r="DD229" s="155" t="e">
        <f t="shared" si="249"/>
        <v>#DIV/0!</v>
      </c>
      <c r="DF229" s="288">
        <v>0.25</v>
      </c>
      <c r="DG229" s="155">
        <f t="shared" ref="DG229:DQ240" ca="1" si="256">($H$11/U199-$G$11*U79/U184)*1000</f>
        <v>-5.162959714941322</v>
      </c>
      <c r="DH229" s="155">
        <f t="shared" ca="1" si="250"/>
        <v>-5.6735647768058284</v>
      </c>
      <c r="DI229" s="155">
        <f t="shared" ca="1" si="250"/>
        <v>-6.0846410852810546</v>
      </c>
      <c r="DJ229" s="155">
        <f t="shared" ca="1" si="250"/>
        <v>-6.7083195664993562</v>
      </c>
      <c r="DK229" s="155">
        <f t="shared" ca="1" si="250"/>
        <v>-7.7734719499620368</v>
      </c>
      <c r="DL229" s="155">
        <f t="shared" ca="1" si="250"/>
        <v>-8.320645893902336</v>
      </c>
      <c r="DM229" s="155">
        <f t="shared" ca="1" si="250"/>
        <v>-10.031756320879079</v>
      </c>
      <c r="DN229" s="155">
        <f t="shared" ca="1" si="250"/>
        <v>-12.50473148491894</v>
      </c>
      <c r="DO229" s="155">
        <f t="shared" ca="1" si="250"/>
        <v>-13.836733016752149</v>
      </c>
      <c r="DP229" s="155">
        <f t="shared" ca="1" si="250"/>
        <v>-18.292437807508996</v>
      </c>
      <c r="DQ229" s="155">
        <f t="shared" ca="1" si="251"/>
        <v>-23.603933919420012</v>
      </c>
      <c r="DR229" s="155">
        <f t="shared" ca="1" si="251"/>
        <v>-30.055732184017202</v>
      </c>
      <c r="DS229" s="155" t="e">
        <f t="shared" si="251"/>
        <v>#DIV/0!</v>
      </c>
      <c r="DU229" s="288">
        <v>0.25</v>
      </c>
      <c r="DV229" s="155">
        <f t="shared" ref="DV229:EF240" ca="1" si="257">-U79/U184*1000</f>
        <v>-1.3397439873323882</v>
      </c>
      <c r="DW229" s="155">
        <f t="shared" ca="1" si="252"/>
        <v>-1.8869436005291784</v>
      </c>
      <c r="DX229" s="155">
        <f t="shared" ca="1" si="252"/>
        <v>-2.3086463218341242</v>
      </c>
      <c r="DY229" s="155">
        <f t="shared" ca="1" si="252"/>
        <v>-2.9245629637201631</v>
      </c>
      <c r="DZ229" s="155">
        <f t="shared" ca="1" si="252"/>
        <v>-3.9299871927270638</v>
      </c>
      <c r="EA229" s="155">
        <f t="shared" ca="1" si="252"/>
        <v>-4.4305973087172843</v>
      </c>
      <c r="EB229" s="155">
        <f t="shared" ca="1" si="252"/>
        <v>-5.9523624022612749</v>
      </c>
      <c r="EC229" s="155">
        <f t="shared" ca="1" si="252"/>
        <v>-8.0836569133917173</v>
      </c>
      <c r="ED229" s="155">
        <f t="shared" ca="1" si="252"/>
        <v>-9.2129789936859279</v>
      </c>
      <c r="EE229" s="155">
        <f t="shared" ca="1" si="252"/>
        <v>-12.942300110369059</v>
      </c>
      <c r="EF229" s="155">
        <f t="shared" ca="1" si="252"/>
        <v>-17.339465161849212</v>
      </c>
      <c r="EG229" s="155">
        <f ca="1">-AF79/AF184*1000</f>
        <v>-22.650150523629264</v>
      </c>
      <c r="EH229" s="155" t="e">
        <f>-AG79/AG184*1000</f>
        <v>#DIV/0!</v>
      </c>
      <c r="EJ229" s="288">
        <v>0.25</v>
      </c>
      <c r="EK229" s="155">
        <f t="shared" ref="EK229:EU240" ca="1" si="258">U79/U184*1000</f>
        <v>1.3397439873323882</v>
      </c>
      <c r="EL229" s="155">
        <f t="shared" ca="1" si="253"/>
        <v>1.8869436005291784</v>
      </c>
      <c r="EM229" s="155">
        <f t="shared" ca="1" si="253"/>
        <v>2.3086463218341242</v>
      </c>
      <c r="EN229" s="155">
        <f t="shared" ca="1" si="253"/>
        <v>2.9245629637201631</v>
      </c>
      <c r="EO229" s="155">
        <f t="shared" ca="1" si="253"/>
        <v>3.9299871927270638</v>
      </c>
      <c r="EP229" s="155">
        <f t="shared" ca="1" si="253"/>
        <v>4.4305973087172843</v>
      </c>
      <c r="EQ229" s="155">
        <f t="shared" ca="1" si="253"/>
        <v>5.9523624022612749</v>
      </c>
      <c r="ER229" s="155">
        <f t="shared" ca="1" si="253"/>
        <v>8.0836569133917173</v>
      </c>
      <c r="ES229" s="155">
        <f t="shared" ca="1" si="253"/>
        <v>9.2129789936859279</v>
      </c>
      <c r="ET229" s="155">
        <f t="shared" ca="1" si="253"/>
        <v>12.942300110369059</v>
      </c>
      <c r="EU229" s="155">
        <f t="shared" ca="1" si="253"/>
        <v>17.339465161849212</v>
      </c>
      <c r="EV229" s="155">
        <f ca="1">AF79/AF184*1000</f>
        <v>22.650150523629264</v>
      </c>
      <c r="EW229" s="155" t="e">
        <f>AG79/AG184*1000</f>
        <v>#DIV/0!</v>
      </c>
    </row>
    <row r="230" spans="1:157">
      <c r="A230" s="1" t="s">
        <v>84</v>
      </c>
      <c r="T230" s="283">
        <v>0.2857142857142857</v>
      </c>
      <c r="U230" s="152">
        <f t="shared" ref="U230:AG230" ca="1" si="259">($H$5/U200-$G$5*U80/U185)*1000</f>
        <v>-12.013842127660467</v>
      </c>
      <c r="V230" s="152">
        <f t="shared" ca="1" si="259"/>
        <v>-12.721569744540313</v>
      </c>
      <c r="W230" s="152">
        <f t="shared" ca="1" si="259"/>
        <v>-13.318819917960932</v>
      </c>
      <c r="X230" s="152">
        <f t="shared" ca="1" si="259"/>
        <v>-14.262454807450197</v>
      </c>
      <c r="Y230" s="152">
        <f t="shared" ca="1" si="259"/>
        <v>-15.955652280513496</v>
      </c>
      <c r="Z230" s="152">
        <f t="shared" ca="1" si="259"/>
        <v>-16.857614494165379</v>
      </c>
      <c r="AA230" s="152">
        <f t="shared" ca="1" si="259"/>
        <v>-19.790102678712966</v>
      </c>
      <c r="AB230" s="152">
        <f t="shared" ca="1" si="259"/>
        <v>-24.275748895785458</v>
      </c>
      <c r="AC230" s="152">
        <f t="shared" ca="1" si="259"/>
        <v>-26.799313148125691</v>
      </c>
      <c r="AD230" s="152">
        <f t="shared" ca="1" si="259"/>
        <v>-35.764496082346433</v>
      </c>
      <c r="AE230" s="152">
        <f t="shared" ca="1" si="259"/>
        <v>-47.546354933489354</v>
      </c>
      <c r="AF230" s="152" t="e">
        <f t="shared" si="259"/>
        <v>#DIV/0!</v>
      </c>
      <c r="AG230" s="152" t="e">
        <f t="shared" si="259"/>
        <v>#DIV/0!</v>
      </c>
      <c r="AI230" s="288">
        <v>0.2857142857142857</v>
      </c>
      <c r="AJ230" s="155">
        <f t="shared" ca="1" si="244"/>
        <v>-12.013842127660467</v>
      </c>
      <c r="AK230" s="155">
        <f t="shared" ca="1" si="244"/>
        <v>-12.721569744540313</v>
      </c>
      <c r="AL230" s="155">
        <f t="shared" ca="1" si="244"/>
        <v>-13.318819917960932</v>
      </c>
      <c r="AM230" s="155">
        <f t="shared" ca="1" si="244"/>
        <v>-14.262454807450197</v>
      </c>
      <c r="AN230" s="155">
        <f t="shared" ca="1" si="244"/>
        <v>-15.955652280513496</v>
      </c>
      <c r="AO230" s="155">
        <f t="shared" ca="1" si="244"/>
        <v>-16.857614494165379</v>
      </c>
      <c r="AP230" s="155">
        <f t="shared" ca="1" si="244"/>
        <v>-19.790102678712966</v>
      </c>
      <c r="AQ230" s="155">
        <f t="shared" ca="1" si="244"/>
        <v>-24.275748895785458</v>
      </c>
      <c r="AR230" s="155">
        <f t="shared" ca="1" si="244"/>
        <v>-26.799313148125691</v>
      </c>
      <c r="AS230" s="155">
        <f t="shared" ca="1" si="244"/>
        <v>-35.764496082346433</v>
      </c>
      <c r="AT230" s="155">
        <f t="shared" ca="1" si="244"/>
        <v>-47.546354933489354</v>
      </c>
      <c r="AU230" s="155" t="e">
        <f>($H$6/AF202-$G$6*AF82/AF187)*1000</f>
        <v>#DIV/0!</v>
      </c>
      <c r="AV230" s="155" t="e">
        <f>($H$6/AG200-$G$6*AG80/AG185)*1000</f>
        <v>#DIV/0!</v>
      </c>
      <c r="AX230" s="283">
        <v>0.2857142857142857</v>
      </c>
      <c r="AY230" s="155">
        <f t="shared" ca="1" si="245"/>
        <v>7.5901949704800575</v>
      </c>
      <c r="AZ230" s="155">
        <f t="shared" ca="1" si="245"/>
        <v>8.1752661911486406</v>
      </c>
      <c r="BA230" s="155">
        <f t="shared" ca="1" si="245"/>
        <v>8.6588691653377463</v>
      </c>
      <c r="BB230" s="155">
        <f t="shared" ca="1" si="245"/>
        <v>9.4103977419923179</v>
      </c>
      <c r="BC230" s="155">
        <f t="shared" ca="1" si="245"/>
        <v>10.734786120345474</v>
      </c>
      <c r="BD230" s="155">
        <f t="shared" ca="1" si="245"/>
        <v>11.432220502918028</v>
      </c>
      <c r="BE230" s="155">
        <f t="shared" ca="1" si="245"/>
        <v>13.677494569725058</v>
      </c>
      <c r="BF230" s="155">
        <f t="shared" ca="1" si="245"/>
        <v>17.07695633759376</v>
      </c>
      <c r="BG230" s="155">
        <f t="shared" ca="1" si="245"/>
        <v>18.979856825067376</v>
      </c>
      <c r="BH230" s="155">
        <f t="shared" ca="1" si="245"/>
        <v>25.714207012990531</v>
      </c>
      <c r="BI230" s="155">
        <f t="shared" ca="1" si="245"/>
        <v>34.537157883231863</v>
      </c>
      <c r="BJ230" s="155" t="e">
        <f t="shared" si="245"/>
        <v>#DIV/0!</v>
      </c>
      <c r="BK230" s="155" t="e">
        <f t="shared" si="245"/>
        <v>#DIV/0!</v>
      </c>
      <c r="BL230" s="138"/>
      <c r="BM230" s="288">
        <v>0.2857142857142857</v>
      </c>
      <c r="BN230" s="155">
        <f t="shared" ca="1" si="246"/>
        <v>-0.76377938776755472</v>
      </c>
      <c r="BO230" s="155">
        <f t="shared" ca="1" si="246"/>
        <v>-1.0846486888489073</v>
      </c>
      <c r="BP230" s="155">
        <f t="shared" ca="1" si="246"/>
        <v>-1.3351544291223738</v>
      </c>
      <c r="BQ230" s="155">
        <f t="shared" ca="1" si="246"/>
        <v>-1.7058497150444021</v>
      </c>
      <c r="BR230" s="155">
        <f t="shared" ca="1" si="246"/>
        <v>-2.322789504074755</v>
      </c>
      <c r="BS230" s="155">
        <f t="shared" ca="1" si="246"/>
        <v>-2.6353036128376006</v>
      </c>
      <c r="BT230" s="155">
        <f t="shared" ca="1" si="246"/>
        <v>-3.6068659249945574</v>
      </c>
      <c r="BU230" s="155">
        <f t="shared" ca="1" si="246"/>
        <v>-5.0230140002449692</v>
      </c>
      <c r="BV230" s="155">
        <f t="shared" ca="1" si="246"/>
        <v>-5.8005378723839245</v>
      </c>
      <c r="BW230" s="155">
        <f t="shared" ca="1" si="246"/>
        <v>-8.5110187271653466</v>
      </c>
      <c r="BX230" s="155">
        <f t="shared" ca="1" si="246"/>
        <v>-12.0186898462765</v>
      </c>
      <c r="BY230" s="155" t="e">
        <f t="shared" si="246"/>
        <v>#DIV/0!</v>
      </c>
      <c r="BZ230" s="155" t="e">
        <f t="shared" si="246"/>
        <v>#DIV/0!</v>
      </c>
      <c r="CA230" s="138"/>
      <c r="CB230" s="288">
        <v>0.2857142857142857</v>
      </c>
      <c r="CC230" s="155">
        <f t="shared" ca="1" si="247"/>
        <v>8.8552274655600662</v>
      </c>
      <c r="CD230" s="155">
        <f t="shared" ca="1" si="247"/>
        <v>9.5378105563400801</v>
      </c>
      <c r="CE230" s="155">
        <f t="shared" ca="1" si="247"/>
        <v>10.102014026227371</v>
      </c>
      <c r="CF230" s="155">
        <f t="shared" ca="1" si="247"/>
        <v>10.978797365657703</v>
      </c>
      <c r="CG230" s="155">
        <f t="shared" ca="1" si="247"/>
        <v>12.523917140403055</v>
      </c>
      <c r="CH230" s="155">
        <f t="shared" ca="1" si="247"/>
        <v>13.337590586737701</v>
      </c>
      <c r="CI230" s="155">
        <f t="shared" ca="1" si="247"/>
        <v>15.957076998012566</v>
      </c>
      <c r="CJ230" s="155">
        <f t="shared" ca="1" si="247"/>
        <v>19.923115727192716</v>
      </c>
      <c r="CK230" s="155">
        <f t="shared" ca="1" si="247"/>
        <v>22.143166295911939</v>
      </c>
      <c r="CL230" s="155">
        <f t="shared" ca="1" si="247"/>
        <v>29.999908181822285</v>
      </c>
      <c r="CM230" s="155">
        <f t="shared" ca="1" si="247"/>
        <v>40.293350863770499</v>
      </c>
      <c r="CN230" s="155" t="e">
        <f t="shared" si="247"/>
        <v>#DIV/0!</v>
      </c>
      <c r="CO230" s="155" t="e">
        <f t="shared" si="247"/>
        <v>#DIV/0!</v>
      </c>
      <c r="CQ230" s="288">
        <v>0.2857142857142857</v>
      </c>
      <c r="CR230" s="155">
        <f t="shared" ca="1" si="255"/>
        <v>-0.25459312925585165</v>
      </c>
      <c r="CS230" s="155">
        <f t="shared" ca="1" si="248"/>
        <v>-0.36154956294963575</v>
      </c>
      <c r="CT230" s="155">
        <f t="shared" ca="1" si="248"/>
        <v>-0.44505147637412468</v>
      </c>
      <c r="CU230" s="155">
        <f t="shared" ca="1" si="248"/>
        <v>-0.5686165716814674</v>
      </c>
      <c r="CV230" s="155">
        <f t="shared" ca="1" si="248"/>
        <v>-0.77426316802491824</v>
      </c>
      <c r="CW230" s="155">
        <f t="shared" ca="1" si="248"/>
        <v>-0.87843453761253343</v>
      </c>
      <c r="CX230" s="155">
        <f t="shared" ca="1" si="248"/>
        <v>-1.2022886416648524</v>
      </c>
      <c r="CY230" s="155">
        <f t="shared" ca="1" si="248"/>
        <v>-1.6743380000816568</v>
      </c>
      <c r="CZ230" s="155">
        <f t="shared" ca="1" si="248"/>
        <v>-1.9335126241279748</v>
      </c>
      <c r="DA230" s="155">
        <f t="shared" ca="1" si="248"/>
        <v>-2.8370062423884486</v>
      </c>
      <c r="DB230" s="155">
        <f t="shared" ca="1" si="248"/>
        <v>-4.0062299487588335</v>
      </c>
      <c r="DC230" s="155" t="e">
        <f>($P$90/AF200-$O$90*AF80/AF185)*1000</f>
        <v>#DIV/0!</v>
      </c>
      <c r="DD230" s="155" t="e">
        <f>($P$90/AG200-$O$90*AG80/AG185)*1000</f>
        <v>#DIV/0!</v>
      </c>
      <c r="DF230" s="288">
        <v>0.2857142857142857</v>
      </c>
      <c r="DG230" s="155">
        <f t="shared" ca="1" si="256"/>
        <v>-5.4420196742038165</v>
      </c>
      <c r="DH230" s="155">
        <f t="shared" ca="1" si="250"/>
        <v>-5.9925018051902148</v>
      </c>
      <c r="DI230" s="155">
        <f t="shared" ca="1" si="250"/>
        <v>-6.4401566581196841</v>
      </c>
      <c r="DJ230" s="155">
        <f t="shared" ca="1" si="250"/>
        <v>-7.1265233521837477</v>
      </c>
      <c r="DK230" s="155">
        <f t="shared" ca="1" si="250"/>
        <v>-8.3179188322676954</v>
      </c>
      <c r="DL230" s="155">
        <f t="shared" ca="1" si="250"/>
        <v>-8.9391321416974865</v>
      </c>
      <c r="DM230" s="155">
        <f t="shared" ca="1" si="250"/>
        <v>-10.921762675647317</v>
      </c>
      <c r="DN230" s="155">
        <f t="shared" ca="1" si="250"/>
        <v>-13.896144558518325</v>
      </c>
      <c r="DO230" s="155">
        <f t="shared" ca="1" si="250"/>
        <v>-15.553506819570213</v>
      </c>
      <c r="DP230" s="155">
        <f t="shared" ca="1" si="250"/>
        <v>-21.398314038909696</v>
      </c>
      <c r="DQ230" s="155">
        <f t="shared" ca="1" si="250"/>
        <v>-29.034116845292825</v>
      </c>
      <c r="DR230" s="155" t="e">
        <f>($P$91/AF200-$O$91*AF80/AF185)*1000</f>
        <v>#DIV/0!</v>
      </c>
      <c r="DS230" s="155" t="e">
        <f>($P$91/AG200-$O$91*AG80/AG185)*1000</f>
        <v>#DIV/0!</v>
      </c>
      <c r="DU230" s="288">
        <v>0.2857142857142857</v>
      </c>
      <c r="DV230" s="155">
        <f t="shared" ca="1" si="257"/>
        <v>-1.272965646279258</v>
      </c>
      <c r="DW230" s="155">
        <f t="shared" ca="1" si="252"/>
        <v>-1.8077478147481789</v>
      </c>
      <c r="DX230" s="155">
        <f t="shared" ca="1" si="252"/>
        <v>-2.2252573818706232</v>
      </c>
      <c r="DY230" s="155">
        <f t="shared" ca="1" si="252"/>
        <v>-2.8430828584073367</v>
      </c>
      <c r="DZ230" s="155">
        <f t="shared" ca="1" si="252"/>
        <v>-3.8713158401245917</v>
      </c>
      <c r="EA230" s="155">
        <f t="shared" ca="1" si="252"/>
        <v>-4.3921726880626677</v>
      </c>
      <c r="EB230" s="155">
        <f t="shared" ca="1" si="252"/>
        <v>-6.0114432083242626</v>
      </c>
      <c r="EC230" s="155">
        <f t="shared" ca="1" si="252"/>
        <v>-8.3716900004082824</v>
      </c>
      <c r="ED230" s="155">
        <f t="shared" ca="1" si="252"/>
        <v>-9.6675631206398744</v>
      </c>
      <c r="EE230" s="155">
        <f t="shared" ca="1" si="252"/>
        <v>-14.185031211942242</v>
      </c>
      <c r="EF230" s="155">
        <f t="shared" ca="1" si="252"/>
        <v>-20.031149743794167</v>
      </c>
      <c r="EG230" s="155" t="e">
        <f>($P$90/BJ200-$O$90*BJ80/BJ185)*1000</f>
        <v>#DIV/0!</v>
      </c>
      <c r="EH230" s="155" t="e">
        <f>($P$90/BK200-$O$90*BK80/BK185)*1000</f>
        <v>#DIV/0!</v>
      </c>
      <c r="EJ230" s="288">
        <v>0.2857142857142857</v>
      </c>
      <c r="EK230" s="155">
        <f t="shared" ca="1" si="258"/>
        <v>1.272965646279258</v>
      </c>
      <c r="EL230" s="155">
        <f t="shared" ca="1" si="253"/>
        <v>1.8077478147481789</v>
      </c>
      <c r="EM230" s="155">
        <f t="shared" ca="1" si="253"/>
        <v>2.2252573818706232</v>
      </c>
      <c r="EN230" s="155">
        <f t="shared" ca="1" si="253"/>
        <v>2.8430828584073367</v>
      </c>
      <c r="EO230" s="155">
        <f t="shared" ca="1" si="253"/>
        <v>3.8713158401245917</v>
      </c>
      <c r="EP230" s="155">
        <f t="shared" ca="1" si="253"/>
        <v>4.3921726880626677</v>
      </c>
      <c r="EQ230" s="155">
        <f t="shared" ca="1" si="253"/>
        <v>6.0114432083242626</v>
      </c>
      <c r="ER230" s="155">
        <f t="shared" ca="1" si="253"/>
        <v>8.3716900004082824</v>
      </c>
      <c r="ES230" s="155">
        <f t="shared" ca="1" si="253"/>
        <v>9.6675631206398744</v>
      </c>
      <c r="ET230" s="155">
        <f t="shared" ca="1" si="253"/>
        <v>14.185031211942242</v>
      </c>
      <c r="EU230" s="155">
        <f t="shared" ca="1" si="253"/>
        <v>20.031149743794167</v>
      </c>
      <c r="EV230" s="155" t="e">
        <f t="shared" ref="EV230:EW240" si="260">($P$91/BJ200-$O$91*BJ80/BJ185)*1000</f>
        <v>#DIV/0!</v>
      </c>
      <c r="EW230" s="155" t="e">
        <f t="shared" si="260"/>
        <v>#DIV/0!</v>
      </c>
    </row>
    <row r="231" spans="1:157">
      <c r="T231" s="283">
        <v>0.33333333333333331</v>
      </c>
      <c r="U231" s="152">
        <f t="shared" ref="U231:AG231" ca="1" si="261">($H$5/U201-$G$5*U81/U186)*1000</f>
        <v>-13.201155837801977</v>
      </c>
      <c r="V231" s="152">
        <f t="shared" ca="1" si="261"/>
        <v>-14.096363577870479</v>
      </c>
      <c r="W231" s="152">
        <f t="shared" ca="1" si="261"/>
        <v>-14.854911922113295</v>
      </c>
      <c r="X231" s="152">
        <f t="shared" ca="1" si="261"/>
        <v>-16.062485472180544</v>
      </c>
      <c r="Y231" s="152">
        <f t="shared" ca="1" si="261"/>
        <v>-18.265038878500366</v>
      </c>
      <c r="Z231" s="152">
        <f t="shared" ca="1" si="261"/>
        <v>-19.459801962499284</v>
      </c>
      <c r="AA231" s="152">
        <f t="shared" ca="1" si="261"/>
        <v>-23.459786797457578</v>
      </c>
      <c r="AB231" s="152">
        <f t="shared" ca="1" si="261"/>
        <v>-29.958910807303898</v>
      </c>
      <c r="AC231" s="152">
        <f t="shared" ca="1" si="261"/>
        <v>-33.839390532031501</v>
      </c>
      <c r="AD231" s="152">
        <f t="shared" ca="1" si="261"/>
        <v>-49.145348972786415</v>
      </c>
      <c r="AE231" s="152" t="e">
        <f t="shared" si="261"/>
        <v>#DIV/0!</v>
      </c>
      <c r="AF231" s="152" t="e">
        <f t="shared" si="261"/>
        <v>#DIV/0!</v>
      </c>
      <c r="AG231" s="152" t="e">
        <f t="shared" si="261"/>
        <v>#DIV/0!</v>
      </c>
      <c r="AI231" s="288">
        <v>0.33333333333333331</v>
      </c>
      <c r="AJ231" s="155">
        <f t="shared" ca="1" si="244"/>
        <v>-13.201155837801977</v>
      </c>
      <c r="AK231" s="155">
        <f t="shared" ca="1" si="244"/>
        <v>-14.096363577870479</v>
      </c>
      <c r="AL231" s="155">
        <f t="shared" ca="1" si="244"/>
        <v>-14.854911922113295</v>
      </c>
      <c r="AM231" s="155">
        <f t="shared" ca="1" si="244"/>
        <v>-16.062485472180544</v>
      </c>
      <c r="AN231" s="155">
        <f t="shared" ca="1" si="244"/>
        <v>-18.265038878500366</v>
      </c>
      <c r="AO231" s="155">
        <f t="shared" ca="1" si="244"/>
        <v>-19.459801962499284</v>
      </c>
      <c r="AP231" s="155">
        <f t="shared" ca="1" si="244"/>
        <v>-23.459786797457578</v>
      </c>
      <c r="AQ231" s="155">
        <f t="shared" ca="1" si="244"/>
        <v>-29.958910807303898</v>
      </c>
      <c r="AR231" s="155">
        <f t="shared" ca="1" si="244"/>
        <v>-33.839390532031501</v>
      </c>
      <c r="AS231" s="155">
        <f t="shared" ca="1" si="244"/>
        <v>-49.145348972786415</v>
      </c>
      <c r="AT231" s="155" t="e">
        <f t="shared" si="244"/>
        <v>#DIV/0!</v>
      </c>
      <c r="AX231" s="283">
        <v>0.33333333333333331</v>
      </c>
      <c r="AY231" s="155">
        <f t="shared" ca="1" si="245"/>
        <v>8.2859622528822072</v>
      </c>
      <c r="AZ231" s="155">
        <f t="shared" ca="1" si="245"/>
        <v>8.982209306066423</v>
      </c>
      <c r="BA231" s="155">
        <f t="shared" ca="1" si="245"/>
        <v>9.5638066962471679</v>
      </c>
      <c r="BB231" s="155">
        <f t="shared" ca="1" si="245"/>
        <v>10.47904824292627</v>
      </c>
      <c r="BC231" s="155">
        <f t="shared" ca="1" si="245"/>
        <v>12.127308548529212</v>
      </c>
      <c r="BD231" s="155">
        <f t="shared" ca="1" si="245"/>
        <v>13.014166512382134</v>
      </c>
      <c r="BE231" s="155">
        <f t="shared" ca="1" si="245"/>
        <v>15.962532827238501</v>
      </c>
      <c r="BF231" s="155">
        <f t="shared" ca="1" si="245"/>
        <v>20.718543731312401</v>
      </c>
      <c r="BG231" s="155">
        <f t="shared" ca="1" si="245"/>
        <v>23.54845690168051</v>
      </c>
      <c r="BH231" s="155">
        <f t="shared" ca="1" si="245"/>
        <v>34.681575449478807</v>
      </c>
      <c r="BI231" s="155" t="e">
        <f t="shared" si="245"/>
        <v>#DIV/0!</v>
      </c>
      <c r="BM231" s="288">
        <v>0.33333333333333331</v>
      </c>
      <c r="BN231" s="155">
        <f t="shared" ca="1" si="246"/>
        <v>-0.73053750040204057</v>
      </c>
      <c r="BO231" s="155">
        <f t="shared" ca="1" si="246"/>
        <v>-1.0487823186882717</v>
      </c>
      <c r="BP231" s="155">
        <f t="shared" ca="1" si="246"/>
        <v>-1.3017190859583816</v>
      </c>
      <c r="BQ231" s="155">
        <f t="shared" ca="1" si="246"/>
        <v>-1.6831139192358899</v>
      </c>
      <c r="BR231" s="155">
        <f t="shared" ca="1" si="246"/>
        <v>-2.3365704428579845</v>
      </c>
      <c r="BS231" s="155">
        <f t="shared" ca="1" si="246"/>
        <v>-2.6765706697651259</v>
      </c>
      <c r="BT231" s="155">
        <f t="shared" ca="1" si="246"/>
        <v>-3.7733214975279132</v>
      </c>
      <c r="BU231" s="155">
        <f t="shared" ca="1" si="246"/>
        <v>-5.486394493860125</v>
      </c>
      <c r="BV231" s="155">
        <f t="shared" ca="1" si="246"/>
        <v>-6.4896451649232194</v>
      </c>
      <c r="BW231" s="155">
        <f t="shared" ca="1" si="246"/>
        <v>-10.388732131613924</v>
      </c>
      <c r="BX231" s="155" t="e">
        <f t="shared" si="246"/>
        <v>#DIV/0!</v>
      </c>
      <c r="CB231" s="288">
        <v>0.33333333333333331</v>
      </c>
      <c r="CC231" s="155">
        <f t="shared" ca="1" si="247"/>
        <v>9.6669559616959084</v>
      </c>
      <c r="CD231" s="155">
        <f t="shared" ca="1" si="247"/>
        <v>10.479244190410826</v>
      </c>
      <c r="CE231" s="155">
        <f t="shared" ca="1" si="247"/>
        <v>11.157774478955028</v>
      </c>
      <c r="CF231" s="155">
        <f t="shared" ca="1" si="247"/>
        <v>12.225556283413983</v>
      </c>
      <c r="CG231" s="155">
        <f t="shared" ca="1" si="247"/>
        <v>14.148526639950751</v>
      </c>
      <c r="CH231" s="155">
        <f t="shared" ca="1" si="247"/>
        <v>15.183194264445822</v>
      </c>
      <c r="CI231" s="155">
        <f t="shared" ca="1" si="247"/>
        <v>18.622954965111585</v>
      </c>
      <c r="CJ231" s="155">
        <f t="shared" ca="1" si="247"/>
        <v>24.171634353197803</v>
      </c>
      <c r="CK231" s="155">
        <f t="shared" ca="1" si="247"/>
        <v>27.473199718627264</v>
      </c>
      <c r="CL231" s="155">
        <f t="shared" ca="1" si="247"/>
        <v>40.461838024391938</v>
      </c>
      <c r="CM231" s="155" t="e">
        <f t="shared" si="247"/>
        <v>#DIV/0!</v>
      </c>
      <c r="CQ231" s="288">
        <v>0.33333333333333331</v>
      </c>
      <c r="CR231" s="155">
        <f t="shared" ca="1" si="255"/>
        <v>-0.2435125001340136</v>
      </c>
      <c r="CS231" s="155">
        <f t="shared" ca="1" si="248"/>
        <v>-0.34959410622942394</v>
      </c>
      <c r="CT231" s="155">
        <f t="shared" ca="1" si="248"/>
        <v>-0.43390636198612731</v>
      </c>
      <c r="CU231" s="155">
        <f t="shared" ca="1" si="248"/>
        <v>-0.56103797307863001</v>
      </c>
      <c r="CV231" s="155">
        <f t="shared" ca="1" si="248"/>
        <v>-0.77885681428599496</v>
      </c>
      <c r="CW231" s="155">
        <f t="shared" ca="1" si="248"/>
        <v>-0.89219022325504205</v>
      </c>
      <c r="CX231" s="155">
        <f t="shared" ca="1" si="248"/>
        <v>-1.2577738325093046</v>
      </c>
      <c r="CY231" s="155">
        <f t="shared" ca="1" si="248"/>
        <v>-1.8287981646200417</v>
      </c>
      <c r="CZ231" s="155">
        <f t="shared" ca="1" si="248"/>
        <v>-2.1632150549744069</v>
      </c>
      <c r="DA231" s="155">
        <f t="shared" ca="1" si="248"/>
        <v>-3.4629107105379755</v>
      </c>
      <c r="DB231" s="155" t="e">
        <f t="shared" si="248"/>
        <v>#DIV/0!</v>
      </c>
      <c r="DF231" s="288">
        <v>0.33333333333333331</v>
      </c>
      <c r="DG231" s="155">
        <f t="shared" ca="1" si="256"/>
        <v>-5.8892435854558247</v>
      </c>
      <c r="DH231" s="155">
        <f t="shared" ca="1" si="250"/>
        <v>-6.5125306967217522</v>
      </c>
      <c r="DI231" s="155">
        <f t="shared" ca="1" si="250"/>
        <v>-7.0267306738106372</v>
      </c>
      <c r="DJ231" s="155">
        <f t="shared" ca="1" si="250"/>
        <v>-7.8275891215687929</v>
      </c>
      <c r="DK231" s="155">
        <f t="shared" ca="1" si="250"/>
        <v>-9.253157587115135</v>
      </c>
      <c r="DL231" s="155">
        <f t="shared" ca="1" si="250"/>
        <v>-10.014396343137319</v>
      </c>
      <c r="DM231" s="155">
        <f t="shared" ca="1" si="250"/>
        <v>-12.528349300256293</v>
      </c>
      <c r="DN231" s="155">
        <f t="shared" ca="1" si="250"/>
        <v>-16.555559734471665</v>
      </c>
      <c r="DO231" s="155">
        <f t="shared" ca="1" si="250"/>
        <v>-18.943793850248621</v>
      </c>
      <c r="DP231" s="155">
        <f t="shared" ca="1" si="250"/>
        <v>-28.315416365459505</v>
      </c>
      <c r="DQ231" s="155" t="e">
        <f t="shared" si="250"/>
        <v>#DIV/0!</v>
      </c>
      <c r="DU231" s="288">
        <v>0.33333333333333331</v>
      </c>
      <c r="DV231" s="155">
        <f t="shared" ca="1" si="257"/>
        <v>-1.2175625006700679</v>
      </c>
      <c r="DW231" s="155">
        <f t="shared" ca="1" si="252"/>
        <v>-1.7479705311471194</v>
      </c>
      <c r="DX231" s="155">
        <f t="shared" ca="1" si="252"/>
        <v>-2.169531809930636</v>
      </c>
      <c r="DY231" s="155">
        <f t="shared" ca="1" si="252"/>
        <v>-2.80518986539315</v>
      </c>
      <c r="DZ231" s="155">
        <f t="shared" ca="1" si="252"/>
        <v>-3.8942840714299742</v>
      </c>
      <c r="EA231" s="155">
        <f t="shared" ca="1" si="252"/>
        <v>-4.4609511162752105</v>
      </c>
      <c r="EB231" s="155">
        <f t="shared" ca="1" si="252"/>
        <v>-6.288869162546523</v>
      </c>
      <c r="EC231" s="155">
        <f t="shared" ca="1" si="252"/>
        <v>-9.1439908231002089</v>
      </c>
      <c r="ED231" s="155">
        <f t="shared" ca="1" si="252"/>
        <v>-10.816075274872034</v>
      </c>
      <c r="EE231" s="155">
        <f t="shared" ca="1" si="252"/>
        <v>-17.314553552689876</v>
      </c>
      <c r="EF231" s="155" t="e">
        <f t="shared" si="252"/>
        <v>#DIV/0!</v>
      </c>
      <c r="EJ231" s="288">
        <v>0.33333333333333331</v>
      </c>
      <c r="EK231" s="155">
        <f t="shared" ca="1" si="258"/>
        <v>1.2175625006700679</v>
      </c>
      <c r="EL231" s="155">
        <f t="shared" ca="1" si="253"/>
        <v>1.7479705311471194</v>
      </c>
      <c r="EM231" s="155">
        <f t="shared" ca="1" si="253"/>
        <v>2.169531809930636</v>
      </c>
      <c r="EN231" s="155">
        <f t="shared" ca="1" si="253"/>
        <v>2.80518986539315</v>
      </c>
      <c r="EO231" s="155">
        <f t="shared" ca="1" si="253"/>
        <v>3.8942840714299742</v>
      </c>
      <c r="EP231" s="155">
        <f t="shared" ca="1" si="253"/>
        <v>4.4609511162752105</v>
      </c>
      <c r="EQ231" s="155">
        <f t="shared" ca="1" si="253"/>
        <v>6.288869162546523</v>
      </c>
      <c r="ER231" s="155">
        <f t="shared" ca="1" si="253"/>
        <v>9.1439908231002089</v>
      </c>
      <c r="ES231" s="155">
        <f t="shared" ca="1" si="253"/>
        <v>10.816075274872034</v>
      </c>
      <c r="ET231" s="155">
        <f t="shared" ca="1" si="253"/>
        <v>17.314553552689876</v>
      </c>
      <c r="EU231" s="155" t="e">
        <f t="shared" si="253"/>
        <v>#DIV/0!</v>
      </c>
      <c r="EV231" s="155" t="e">
        <f t="shared" si="260"/>
        <v>#DIV/0!</v>
      </c>
      <c r="EW231" s="155" t="e">
        <f t="shared" si="260"/>
        <v>#DIV/0!</v>
      </c>
    </row>
    <row r="232" spans="1:157">
      <c r="T232" s="283">
        <v>0.4</v>
      </c>
      <c r="U232" s="152">
        <f t="shared" ref="U232:AG232" ca="1" si="262">($H$5/U202-$G$5*U82/U187)*1000</f>
        <v>-15.25301348716448</v>
      </c>
      <c r="V232" s="152">
        <f t="shared" ca="1" si="262"/>
        <v>-16.512716845266265</v>
      </c>
      <c r="W232" s="152">
        <f t="shared" ca="1" si="262"/>
        <v>-17.595767034481216</v>
      </c>
      <c r="X232" s="152">
        <f t="shared" ca="1" si="262"/>
        <v>-19.354251010459084</v>
      </c>
      <c r="Y232" s="152">
        <f t="shared" ca="1" si="262"/>
        <v>-22.68459394509426</v>
      </c>
      <c r="Z232" s="152">
        <f t="shared" ca="1" si="262"/>
        <v>-24.56427476044405</v>
      </c>
      <c r="AA232" s="152">
        <f t="shared" ca="1" si="262"/>
        <v>-31.279824598336447</v>
      </c>
      <c r="AB232" s="152">
        <f t="shared" ca="1" si="262"/>
        <v>-43.839139583820426</v>
      </c>
      <c r="AC232" s="152">
        <f t="shared" ca="1" si="262"/>
        <v>-52.534545750225398</v>
      </c>
      <c r="AD232" s="152" t="e">
        <f t="shared" si="262"/>
        <v>#DIV/0!</v>
      </c>
      <c r="AE232" s="152" t="e">
        <f t="shared" si="262"/>
        <v>#DIV/0!</v>
      </c>
      <c r="AF232" s="152" t="e">
        <f t="shared" si="262"/>
        <v>#DIV/0!</v>
      </c>
      <c r="AG232" s="152" t="e">
        <f t="shared" si="262"/>
        <v>#DIV/0!</v>
      </c>
      <c r="AI232" s="288">
        <v>0.4</v>
      </c>
      <c r="AJ232" s="155">
        <f t="shared" ca="1" si="244"/>
        <v>-15.25301348716448</v>
      </c>
      <c r="AK232" s="155">
        <f t="shared" ca="1" si="244"/>
        <v>-16.512716845266265</v>
      </c>
      <c r="AL232" s="155">
        <f t="shared" ca="1" si="244"/>
        <v>-17.595767034481216</v>
      </c>
      <c r="AM232" s="155">
        <f t="shared" ca="1" si="244"/>
        <v>-19.354251010459084</v>
      </c>
      <c r="AN232" s="155">
        <f t="shared" ca="1" si="244"/>
        <v>-22.68459394509426</v>
      </c>
      <c r="AO232" s="155">
        <f t="shared" ca="1" si="244"/>
        <v>-24.56427476044405</v>
      </c>
      <c r="AP232" s="155">
        <f t="shared" ca="1" si="244"/>
        <v>-31.279824598336447</v>
      </c>
      <c r="AQ232" s="155">
        <f t="shared" ca="1" si="244"/>
        <v>-43.839139583820426</v>
      </c>
      <c r="AR232" s="155">
        <f t="shared" ca="1" si="244"/>
        <v>-52.534545750225398</v>
      </c>
      <c r="AS232" s="155" t="e">
        <f t="shared" si="244"/>
        <v>#DIV/0!</v>
      </c>
      <c r="AT232" s="155" t="e">
        <f t="shared" si="244"/>
        <v>#DIV/0!</v>
      </c>
      <c r="AU232" s="155" t="e">
        <f t="shared" ref="AU232:AU239" si="263">($H$6/AF203-$G$6*AF83/AF188)*1000</f>
        <v>#DIV/0!</v>
      </c>
      <c r="AV232" s="155" t="e">
        <f t="shared" ref="AV232:AV239" si="264">($H$6/AG201-$G$6*AG81/AG186)*1000</f>
        <v>#DIV/0!</v>
      </c>
      <c r="AX232" s="283">
        <v>0.4</v>
      </c>
      <c r="AY232" s="155">
        <f t="shared" ca="1" si="245"/>
        <v>9.5090570851602294</v>
      </c>
      <c r="AZ232" s="155">
        <f t="shared" ca="1" si="245"/>
        <v>10.428949658927802</v>
      </c>
      <c r="BA232" s="155">
        <f t="shared" ca="1" si="245"/>
        <v>11.212915716093406</v>
      </c>
      <c r="BB232" s="155">
        <f t="shared" ca="1" si="245"/>
        <v>12.476681379549962</v>
      </c>
      <c r="BC232" s="155">
        <f t="shared" ca="1" si="245"/>
        <v>14.8511620983782</v>
      </c>
      <c r="BD232" s="155">
        <f t="shared" ca="1" si="245"/>
        <v>16.184638109794868</v>
      </c>
      <c r="BE232" s="155">
        <f t="shared" ca="1" si="245"/>
        <v>20.928114054511902</v>
      </c>
      <c r="BF232" s="155">
        <f t="shared" ca="1" si="245"/>
        <v>29.76119366475011</v>
      </c>
      <c r="BG232" s="155">
        <f t="shared" ca="1" si="245"/>
        <v>35.865096319172423</v>
      </c>
      <c r="BH232" s="155" t="e">
        <f t="shared" si="245"/>
        <v>#DIV/0!</v>
      </c>
      <c r="BI232" s="155" t="e">
        <f t="shared" si="245"/>
        <v>#DIV/0!</v>
      </c>
      <c r="BJ232" s="155" t="e">
        <f t="shared" si="245"/>
        <v>#DIV/0!</v>
      </c>
      <c r="BK232" s="155" t="e">
        <f t="shared" ref="BK232:BK239" si="265">($H$7/AG201-$G$7*AG81/AG186)*1000</f>
        <v>#DIV/0!</v>
      </c>
      <c r="BL232" s="138"/>
      <c r="BM232" s="288">
        <v>0.4</v>
      </c>
      <c r="BN232" s="155">
        <f t="shared" ca="1" si="246"/>
        <v>-0.71449798572308332</v>
      </c>
      <c r="BO232" s="155">
        <f t="shared" ca="1" si="246"/>
        <v>-1.0426391035360842</v>
      </c>
      <c r="BP232" s="155">
        <f t="shared" ca="1" si="246"/>
        <v>-1.3109109908093521</v>
      </c>
      <c r="BQ232" s="155">
        <f t="shared" ca="1" si="246"/>
        <v>-1.7282615465490243</v>
      </c>
      <c r="BR232" s="155">
        <f t="shared" ca="1" si="246"/>
        <v>-2.4808114626432949</v>
      </c>
      <c r="BS232" s="155">
        <f t="shared" ca="1" si="246"/>
        <v>-2.8921465070568799</v>
      </c>
      <c r="BT232" s="155">
        <f t="shared" ca="1" si="246"/>
        <v>-4.3204385910200758</v>
      </c>
      <c r="BU232" s="155">
        <f t="shared" ca="1" si="246"/>
        <v>-6.9154198289157121</v>
      </c>
      <c r="BV232" s="155">
        <f t="shared" ca="1" si="246"/>
        <v>-8.6887377380743764</v>
      </c>
      <c r="BW232" s="155" t="e">
        <f t="shared" si="246"/>
        <v>#DIV/0!</v>
      </c>
      <c r="BX232" s="155" t="e">
        <f t="shared" si="246"/>
        <v>#DIV/0!</v>
      </c>
      <c r="BY232" s="155" t="e">
        <f t="shared" si="246"/>
        <v>#DIV/0!</v>
      </c>
      <c r="BZ232" s="155" t="e">
        <f t="shared" ref="BZ232:BZ239" si="266">($H$8/AG201-$G$8*AG81/AG186)*1000</f>
        <v>#DIV/0!</v>
      </c>
      <c r="CA232" s="138"/>
      <c r="CB232" s="288">
        <v>0.4</v>
      </c>
      <c r="CC232" s="155">
        <f t="shared" ca="1" si="247"/>
        <v>11.093899932686936</v>
      </c>
      <c r="CD232" s="155">
        <f t="shared" ca="1" si="247"/>
        <v>12.167107935415769</v>
      </c>
      <c r="CE232" s="155">
        <f t="shared" ca="1" si="247"/>
        <v>13.081735002108971</v>
      </c>
      <c r="CF232" s="155">
        <f t="shared" ca="1" si="247"/>
        <v>14.556128276141623</v>
      </c>
      <c r="CG232" s="155">
        <f t="shared" ca="1" si="247"/>
        <v>17.326355781441233</v>
      </c>
      <c r="CH232" s="155">
        <f t="shared" ca="1" si="247"/>
        <v>18.882077794760683</v>
      </c>
      <c r="CI232" s="155">
        <f t="shared" ca="1" si="247"/>
        <v>24.416133063597222</v>
      </c>
      <c r="CJ232" s="155">
        <f t="shared" ca="1" si="247"/>
        <v>34.721392608875128</v>
      </c>
      <c r="CK232" s="155">
        <f t="shared" ca="1" si="247"/>
        <v>41.842612372367832</v>
      </c>
      <c r="CL232" s="155" t="e">
        <f t="shared" si="247"/>
        <v>#DIV/0!</v>
      </c>
      <c r="CM232" s="155" t="e">
        <f t="shared" si="247"/>
        <v>#DIV/0!</v>
      </c>
      <c r="CN232" s="155" t="e">
        <f t="shared" si="247"/>
        <v>#DIV/0!</v>
      </c>
      <c r="CO232" s="155" t="e">
        <f t="shared" ref="CO232:CO239" si="267">($H$9/AG201-$G$9*AG81/AG186)*1000</f>
        <v>#DIV/0!</v>
      </c>
      <c r="CQ232" s="288">
        <v>0.4</v>
      </c>
      <c r="CR232" s="155">
        <f t="shared" ca="1" si="255"/>
        <v>-0.2381659952410278</v>
      </c>
      <c r="CS232" s="155">
        <f t="shared" ca="1" si="255"/>
        <v>-0.34754636784536147</v>
      </c>
      <c r="CT232" s="155">
        <f t="shared" ca="1" si="255"/>
        <v>-0.43697033026978405</v>
      </c>
      <c r="CU232" s="155">
        <f t="shared" ca="1" si="255"/>
        <v>-0.57608718218300825</v>
      </c>
      <c r="CV232" s="155">
        <f t="shared" ca="1" si="255"/>
        <v>-0.82693715421443181</v>
      </c>
      <c r="CW232" s="155">
        <f t="shared" ca="1" si="255"/>
        <v>-0.96404883568562694</v>
      </c>
      <c r="CX232" s="155">
        <f t="shared" ca="1" si="255"/>
        <v>-1.4401461970066922</v>
      </c>
      <c r="CY232" s="155">
        <f t="shared" ca="1" si="255"/>
        <v>-2.3051399429719046</v>
      </c>
      <c r="CZ232" s="155">
        <f t="shared" ca="1" si="255"/>
        <v>-2.8962459126914593</v>
      </c>
      <c r="DA232" s="155" t="e">
        <f t="shared" si="255"/>
        <v>#DIV/0!</v>
      </c>
      <c r="DB232" s="155" t="e">
        <f t="shared" si="255"/>
        <v>#DIV/0!</v>
      </c>
      <c r="DC232" s="155" t="e">
        <f t="shared" ref="DC232:DC239" si="268">($P$90/AF202-$O$90*AF82/AF187)*1000</f>
        <v>#DIV/0!</v>
      </c>
      <c r="DD232" s="155" t="e">
        <f t="shared" ref="DD232:DD239" si="269">($P$90/AG201-$O$90*AG81/AG186)*1000</f>
        <v>#DIV/0!</v>
      </c>
      <c r="DF232" s="288">
        <v>0.4</v>
      </c>
      <c r="DG232" s="155">
        <f t="shared" ca="1" si="256"/>
        <v>-6.6966203829683622</v>
      </c>
      <c r="DH232" s="155">
        <f t="shared" ca="1" si="256"/>
        <v>-7.4739526577199102</v>
      </c>
      <c r="DI232" s="155">
        <f t="shared" ca="1" si="256"/>
        <v>-8.130732639466947</v>
      </c>
      <c r="DJ232" s="155">
        <f t="shared" ca="1" si="256"/>
        <v>-9.1819183596411538</v>
      </c>
      <c r="DK232" s="155">
        <f t="shared" ca="1" si="256"/>
        <v>-11.141180463573782</v>
      </c>
      <c r="DL232" s="155">
        <f t="shared" ca="1" si="256"/>
        <v>-12.235831993391688</v>
      </c>
      <c r="DM232" s="155">
        <f t="shared" ca="1" si="256"/>
        <v>-16.11229533185131</v>
      </c>
      <c r="DN232" s="155">
        <f t="shared" ca="1" si="256"/>
        <v>-23.298505690957935</v>
      </c>
      <c r="DO232" s="155">
        <f t="shared" ca="1" si="256"/>
        <v>-28.254433081818807</v>
      </c>
      <c r="DP232" s="155" t="e">
        <f t="shared" si="256"/>
        <v>#DIV/0!</v>
      </c>
      <c r="DQ232" s="155" t="e">
        <f t="shared" si="256"/>
        <v>#DIV/0!</v>
      </c>
      <c r="DR232" s="155" t="e">
        <f t="shared" ref="DR232:DR239" si="270">($P$91/AF202-$O$91*AF82/AF187)*1000</f>
        <v>#DIV/0!</v>
      </c>
      <c r="DS232" s="155" t="e">
        <f t="shared" ref="DS232:DS239" si="271">($P$91/AG201-$O$91*AG81/AG186)*1000</f>
        <v>#DIV/0!</v>
      </c>
      <c r="DU232" s="288">
        <v>0.4</v>
      </c>
      <c r="DV232" s="155">
        <f t="shared" ca="1" si="257"/>
        <v>-1.1908299762051389</v>
      </c>
      <c r="DW232" s="155">
        <f t="shared" ca="1" si="257"/>
        <v>-1.7377318392268071</v>
      </c>
      <c r="DX232" s="155">
        <f t="shared" ca="1" si="257"/>
        <v>-2.1848516513489198</v>
      </c>
      <c r="DY232" s="155">
        <f t="shared" ca="1" si="257"/>
        <v>-2.8804359109150406</v>
      </c>
      <c r="DZ232" s="155">
        <f t="shared" ca="1" si="257"/>
        <v>-4.1346857710721592</v>
      </c>
      <c r="EA232" s="155">
        <f t="shared" ca="1" si="257"/>
        <v>-4.8202441784281342</v>
      </c>
      <c r="EB232" s="155">
        <f t="shared" ca="1" si="257"/>
        <v>-7.2007309850334602</v>
      </c>
      <c r="EC232" s="155">
        <f t="shared" ca="1" si="257"/>
        <v>-11.52569971485952</v>
      </c>
      <c r="ED232" s="155">
        <f t="shared" ca="1" si="257"/>
        <v>-14.481229563457296</v>
      </c>
      <c r="EE232" s="155" t="e">
        <f t="shared" si="257"/>
        <v>#DIV/0!</v>
      </c>
      <c r="EF232" s="155" t="e">
        <f t="shared" si="257"/>
        <v>#DIV/0!</v>
      </c>
      <c r="EG232" s="155" t="e">
        <f t="shared" ref="EG232:EH239" si="272">($P$90/BJ201-$O$90*BJ81/BJ186)*1000</f>
        <v>#DIV/0!</v>
      </c>
      <c r="EH232" s="155" t="e">
        <f t="shared" si="272"/>
        <v>#DIV/0!</v>
      </c>
      <c r="EJ232" s="288">
        <v>0.4</v>
      </c>
      <c r="EK232" s="155">
        <f t="shared" ca="1" si="258"/>
        <v>1.1908299762051389</v>
      </c>
      <c r="EL232" s="155">
        <f t="shared" ca="1" si="258"/>
        <v>1.7377318392268071</v>
      </c>
      <c r="EM232" s="155">
        <f t="shared" ca="1" si="258"/>
        <v>2.1848516513489198</v>
      </c>
      <c r="EN232" s="155">
        <f t="shared" ca="1" si="258"/>
        <v>2.8804359109150406</v>
      </c>
      <c r="EO232" s="155">
        <f t="shared" ca="1" si="258"/>
        <v>4.1346857710721592</v>
      </c>
      <c r="EP232" s="155">
        <f t="shared" ca="1" si="258"/>
        <v>4.8202441784281342</v>
      </c>
      <c r="EQ232" s="155">
        <f t="shared" ca="1" si="258"/>
        <v>7.2007309850334602</v>
      </c>
      <c r="ER232" s="155">
        <f t="shared" ca="1" si="258"/>
        <v>11.52569971485952</v>
      </c>
      <c r="ES232" s="155">
        <f t="shared" ca="1" si="258"/>
        <v>14.481229563457296</v>
      </c>
      <c r="ET232" s="155" t="e">
        <f t="shared" si="258"/>
        <v>#DIV/0!</v>
      </c>
      <c r="EU232" s="155" t="e">
        <f t="shared" si="258"/>
        <v>#DIV/0!</v>
      </c>
      <c r="EV232" s="155" t="e">
        <f t="shared" si="260"/>
        <v>#DIV/0!</v>
      </c>
      <c r="EW232" s="155" t="e">
        <f t="shared" si="260"/>
        <v>#DIV/0!</v>
      </c>
    </row>
    <row r="233" spans="1:157">
      <c r="T233" s="283">
        <v>0.42857142857142855</v>
      </c>
      <c r="U233" s="152">
        <f t="shared" ref="U233:AG233" ca="1" si="273">($H$5/U203-$G$5*U83/U188)*1000</f>
        <v>-16.322422179187395</v>
      </c>
      <c r="V233" s="152">
        <f t="shared" ca="1" si="273"/>
        <v>-17.794269642114003</v>
      </c>
      <c r="W233" s="152">
        <f t="shared" ca="1" si="273"/>
        <v>-19.07176473756175</v>
      </c>
      <c r="X233" s="152">
        <f t="shared" ca="1" si="273"/>
        <v>-21.171433581830755</v>
      </c>
      <c r="Y233" s="152">
        <f t="shared" ca="1" si="273"/>
        <v>-25.240205359176112</v>
      </c>
      <c r="Z233" s="152">
        <f t="shared" ca="1" si="273"/>
        <v>-27.592908397721786</v>
      </c>
      <c r="AA233" s="152">
        <f t="shared" ca="1" si="273"/>
        <v>-36.354663471153863</v>
      </c>
      <c r="AB233" s="152">
        <f t="shared" ca="1" si="273"/>
        <v>-54.41620009331465</v>
      </c>
      <c r="AC233" s="152" t="e">
        <f t="shared" si="273"/>
        <v>#DIV/0!</v>
      </c>
      <c r="AD233" s="152" t="e">
        <f t="shared" si="273"/>
        <v>#DIV/0!</v>
      </c>
      <c r="AE233" s="152" t="e">
        <f t="shared" si="273"/>
        <v>#DIV/0!</v>
      </c>
      <c r="AF233" s="152" t="e">
        <f t="shared" si="273"/>
        <v>#DIV/0!</v>
      </c>
      <c r="AG233" s="152" t="e">
        <f t="shared" si="273"/>
        <v>#DIV/0!</v>
      </c>
      <c r="AI233" s="288">
        <v>0.42857142857142855</v>
      </c>
      <c r="AJ233" s="155">
        <f t="shared" ca="1" si="244"/>
        <v>-16.322422179187395</v>
      </c>
      <c r="AK233" s="155">
        <f t="shared" ca="1" si="244"/>
        <v>-17.794269642114003</v>
      </c>
      <c r="AL233" s="155">
        <f t="shared" ca="1" si="244"/>
        <v>-19.07176473756175</v>
      </c>
      <c r="AM233" s="155">
        <f t="shared" ca="1" si="244"/>
        <v>-21.171433581830755</v>
      </c>
      <c r="AN233" s="155">
        <f t="shared" ca="1" si="244"/>
        <v>-25.240205359176112</v>
      </c>
      <c r="AO233" s="155">
        <f t="shared" ca="1" si="244"/>
        <v>-27.592908397721786</v>
      </c>
      <c r="AP233" s="155">
        <f t="shared" ca="1" si="244"/>
        <v>-36.354663471153863</v>
      </c>
      <c r="AQ233" s="155">
        <f t="shared" ca="1" si="244"/>
        <v>-54.41620009331465</v>
      </c>
      <c r="AR233" s="155" t="e">
        <f t="shared" si="244"/>
        <v>#DIV/0!</v>
      </c>
      <c r="AS233" s="155" t="e">
        <f t="shared" si="244"/>
        <v>#DIV/0!</v>
      </c>
      <c r="AT233" s="155" t="e">
        <f t="shared" si="244"/>
        <v>#DIV/0!</v>
      </c>
      <c r="AU233" s="155" t="e">
        <f t="shared" si="263"/>
        <v>#DIV/0!</v>
      </c>
      <c r="AV233" s="155" t="e">
        <f t="shared" si="264"/>
        <v>#DIV/0!</v>
      </c>
      <c r="AX233" s="283">
        <v>0.42857142857142855</v>
      </c>
      <c r="AY233" s="155">
        <f t="shared" ca="1" si="245"/>
        <v>10.152148809136044</v>
      </c>
      <c r="AZ233" s="155">
        <f t="shared" ca="1" si="245"/>
        <v>11.204124775047589</v>
      </c>
      <c r="BA233" s="155">
        <f t="shared" ca="1" si="245"/>
        <v>12.110636057098235</v>
      </c>
      <c r="BB233" s="155">
        <f t="shared" ca="1" si="245"/>
        <v>13.59180924397182</v>
      </c>
      <c r="BC233" s="155">
        <f t="shared" ca="1" si="245"/>
        <v>16.443459126881319</v>
      </c>
      <c r="BD233" s="155">
        <f t="shared" ca="1" si="245"/>
        <v>18.085694034598667</v>
      </c>
      <c r="BE233" s="155">
        <f t="shared" ca="1" si="245"/>
        <v>24.180174577258402</v>
      </c>
      <c r="BF233" s="155">
        <f t="shared" ca="1" si="245"/>
        <v>36.70099313470638</v>
      </c>
      <c r="BG233" s="155" t="e">
        <f t="shared" si="245"/>
        <v>#DIV/0!</v>
      </c>
      <c r="BH233" s="155" t="e">
        <f t="shared" si="245"/>
        <v>#DIV/0!</v>
      </c>
      <c r="BI233" s="155" t="e">
        <f t="shared" si="245"/>
        <v>#DIV/0!</v>
      </c>
      <c r="BJ233" s="155" t="e">
        <f t="shared" si="245"/>
        <v>#DIV/0!</v>
      </c>
      <c r="BK233" s="155" t="e">
        <f t="shared" si="265"/>
        <v>#DIV/0!</v>
      </c>
      <c r="BL233" s="138"/>
      <c r="BM233" s="288">
        <v>0.42857142857142855</v>
      </c>
      <c r="BN233" s="155">
        <f t="shared" ca="1" si="246"/>
        <v>-0.71739100324721528</v>
      </c>
      <c r="BO233" s="155">
        <f t="shared" ca="1" si="246"/>
        <v>-1.0551259795583776</v>
      </c>
      <c r="BP233" s="155">
        <f t="shared" ca="1" si="246"/>
        <v>-1.3351544291223736</v>
      </c>
      <c r="BQ233" s="155">
        <f t="shared" ca="1" si="246"/>
        <v>-1.7778981897467367</v>
      </c>
      <c r="BR233" s="155">
        <f t="shared" ca="1" si="246"/>
        <v>-2.5986718227513057</v>
      </c>
      <c r="BS233" s="155">
        <f t="shared" ca="1" si="246"/>
        <v>-3.0598979919311913</v>
      </c>
      <c r="BT233" s="155">
        <f t="shared" ca="1" si="246"/>
        <v>-4.7347529891321747</v>
      </c>
      <c r="BU233" s="155">
        <f t="shared" ca="1" si="246"/>
        <v>-8.1025461574351763</v>
      </c>
      <c r="BV233" s="155" t="e">
        <f t="shared" si="246"/>
        <v>#DIV/0!</v>
      </c>
      <c r="BW233" s="155" t="e">
        <f t="shared" si="246"/>
        <v>#DIV/0!</v>
      </c>
      <c r="BX233" s="155" t="e">
        <f t="shared" si="246"/>
        <v>#DIV/0!</v>
      </c>
      <c r="BY233" s="155" t="e">
        <f t="shared" si="246"/>
        <v>#DIV/0!</v>
      </c>
      <c r="BZ233" s="155" t="e">
        <f t="shared" si="266"/>
        <v>#DIV/0!</v>
      </c>
      <c r="CA233" s="138"/>
      <c r="CB233" s="288">
        <v>0.42857142857142855</v>
      </c>
      <c r="CC233" s="155">
        <f t="shared" ca="1" si="247"/>
        <v>11.844173610658718</v>
      </c>
      <c r="CD233" s="155">
        <f t="shared" ca="1" si="247"/>
        <v>13.071478904222188</v>
      </c>
      <c r="CE233" s="155">
        <f t="shared" ca="1" si="247"/>
        <v>14.12907539994794</v>
      </c>
      <c r="CF233" s="155">
        <f t="shared" ca="1" si="247"/>
        <v>15.85711078463379</v>
      </c>
      <c r="CG233" s="155">
        <f t="shared" ca="1" si="247"/>
        <v>19.184035648028203</v>
      </c>
      <c r="CH233" s="155">
        <f t="shared" ca="1" si="247"/>
        <v>21.099976373698443</v>
      </c>
      <c r="CI233" s="155">
        <f t="shared" ca="1" si="247"/>
        <v>28.210203673468136</v>
      </c>
      <c r="CJ233" s="155">
        <f t="shared" ca="1" si="247"/>
        <v>42.817825323824103</v>
      </c>
      <c r="CK233" s="155" t="e">
        <f t="shared" si="247"/>
        <v>#DIV/0!</v>
      </c>
      <c r="CL233" s="155" t="e">
        <f t="shared" si="247"/>
        <v>#DIV/0!</v>
      </c>
      <c r="CM233" s="155" t="e">
        <f t="shared" si="247"/>
        <v>#DIV/0!</v>
      </c>
      <c r="CN233" s="155" t="e">
        <f t="shared" si="247"/>
        <v>#DIV/0!</v>
      </c>
      <c r="CO233" s="155" t="e">
        <f t="shared" si="267"/>
        <v>#DIV/0!</v>
      </c>
      <c r="CQ233" s="288">
        <v>0.42857142857142855</v>
      </c>
      <c r="CR233" s="155">
        <f t="shared" ca="1" si="255"/>
        <v>-0.23913033441573847</v>
      </c>
      <c r="CS233" s="155">
        <f t="shared" ca="1" si="255"/>
        <v>-0.35170865985279259</v>
      </c>
      <c r="CT233" s="155">
        <f t="shared" ca="1" si="255"/>
        <v>-0.44505147637412462</v>
      </c>
      <c r="CU233" s="155">
        <f t="shared" ca="1" si="255"/>
        <v>-0.59263272991557914</v>
      </c>
      <c r="CV233" s="155">
        <f t="shared" ca="1" si="255"/>
        <v>-0.86622394091710209</v>
      </c>
      <c r="CW233" s="155">
        <f t="shared" ca="1" si="255"/>
        <v>-1.0199659973103972</v>
      </c>
      <c r="CX233" s="155">
        <f t="shared" ca="1" si="255"/>
        <v>-1.5782509963773919</v>
      </c>
      <c r="CY233" s="155">
        <f t="shared" ca="1" si="255"/>
        <v>-2.7008487191450588</v>
      </c>
      <c r="CZ233" s="155" t="e">
        <f t="shared" si="255"/>
        <v>#DIV/0!</v>
      </c>
      <c r="DA233" s="155" t="e">
        <f t="shared" si="255"/>
        <v>#DIV/0!</v>
      </c>
      <c r="DB233" s="155" t="e">
        <f t="shared" si="255"/>
        <v>#DIV/0!</v>
      </c>
      <c r="DC233" s="155" t="e">
        <f t="shared" si="268"/>
        <v>#DIV/0!</v>
      </c>
      <c r="DD233" s="155" t="e">
        <f t="shared" si="269"/>
        <v>#DIV/0!</v>
      </c>
      <c r="DF233" s="288">
        <v>0.42857142857142855</v>
      </c>
      <c r="DG233" s="155">
        <f t="shared" ca="1" si="256"/>
        <v>-7.1267947077143035</v>
      </c>
      <c r="DH233" s="155">
        <f t="shared" ca="1" si="256"/>
        <v>-7.996979506477583</v>
      </c>
      <c r="DI233" s="155">
        <f t="shared" ca="1" si="256"/>
        <v>-8.7413345859600113</v>
      </c>
      <c r="DJ233" s="155">
        <f t="shared" ca="1" si="256"/>
        <v>-9.9501552575212493</v>
      </c>
      <c r="DK233" s="155">
        <f t="shared" ca="1" si="256"/>
        <v>-12.261641995963199</v>
      </c>
      <c r="DL233" s="155">
        <f t="shared" ca="1" si="256"/>
        <v>-13.587078352364708</v>
      </c>
      <c r="DM233" s="155">
        <f t="shared" ca="1" si="256"/>
        <v>-18.487492879405025</v>
      </c>
      <c r="DN233" s="155">
        <f t="shared" ca="1" si="256"/>
        <v>-28.518601835188509</v>
      </c>
      <c r="DO233" s="155" t="e">
        <f t="shared" si="256"/>
        <v>#DIV/0!</v>
      </c>
      <c r="DP233" s="155" t="e">
        <f t="shared" si="256"/>
        <v>#DIV/0!</v>
      </c>
      <c r="DQ233" s="155" t="e">
        <f t="shared" si="256"/>
        <v>#DIV/0!</v>
      </c>
      <c r="DR233" s="155" t="e">
        <f t="shared" si="270"/>
        <v>#DIV/0!</v>
      </c>
      <c r="DS233" s="155" t="e">
        <f t="shared" si="271"/>
        <v>#DIV/0!</v>
      </c>
      <c r="DU233" s="288">
        <v>0.42857142857142855</v>
      </c>
      <c r="DV233" s="155">
        <f t="shared" ca="1" si="257"/>
        <v>-1.1956516720786923</v>
      </c>
      <c r="DW233" s="155">
        <f t="shared" ca="1" si="257"/>
        <v>-1.7585432992639625</v>
      </c>
      <c r="DX233" s="155">
        <f t="shared" ca="1" si="257"/>
        <v>-2.2252573818706227</v>
      </c>
      <c r="DY233" s="155">
        <f t="shared" ca="1" si="257"/>
        <v>-2.9631636495778948</v>
      </c>
      <c r="DZ233" s="155">
        <f t="shared" ca="1" si="257"/>
        <v>-4.3311197045855101</v>
      </c>
      <c r="EA233" s="155">
        <f t="shared" ca="1" si="257"/>
        <v>-5.0998299865519865</v>
      </c>
      <c r="EB233" s="155">
        <f t="shared" ca="1" si="257"/>
        <v>-7.8912549818869593</v>
      </c>
      <c r="EC233" s="155">
        <f t="shared" ca="1" si="257"/>
        <v>-13.504243595725292</v>
      </c>
      <c r="ED233" s="155" t="e">
        <f t="shared" si="257"/>
        <v>#DIV/0!</v>
      </c>
      <c r="EE233" s="155" t="e">
        <f t="shared" si="257"/>
        <v>#DIV/0!</v>
      </c>
      <c r="EF233" s="155" t="e">
        <f t="shared" si="257"/>
        <v>#DIV/0!</v>
      </c>
      <c r="EG233" s="155" t="e">
        <f t="shared" si="272"/>
        <v>#DIV/0!</v>
      </c>
      <c r="EH233" s="155" t="e">
        <f t="shared" si="272"/>
        <v>#DIV/0!</v>
      </c>
      <c r="EJ233" s="288">
        <v>0.42857142857142855</v>
      </c>
      <c r="EK233" s="155">
        <f t="shared" ca="1" si="258"/>
        <v>1.1956516720786923</v>
      </c>
      <c r="EL233" s="155">
        <f t="shared" ca="1" si="258"/>
        <v>1.7585432992639625</v>
      </c>
      <c r="EM233" s="155">
        <f t="shared" ca="1" si="258"/>
        <v>2.2252573818706227</v>
      </c>
      <c r="EN233" s="155">
        <f t="shared" ca="1" si="258"/>
        <v>2.9631636495778948</v>
      </c>
      <c r="EO233" s="155">
        <f t="shared" ca="1" si="258"/>
        <v>4.3311197045855101</v>
      </c>
      <c r="EP233" s="155">
        <f t="shared" ca="1" si="258"/>
        <v>5.0998299865519865</v>
      </c>
      <c r="EQ233" s="155">
        <f t="shared" ca="1" si="258"/>
        <v>7.8912549818869593</v>
      </c>
      <c r="ER233" s="155">
        <f t="shared" ca="1" si="258"/>
        <v>13.504243595725292</v>
      </c>
      <c r="ES233" s="155" t="e">
        <f t="shared" si="258"/>
        <v>#DIV/0!</v>
      </c>
      <c r="ET233" s="155" t="e">
        <f t="shared" si="258"/>
        <v>#DIV/0!</v>
      </c>
      <c r="EU233" s="155" t="e">
        <f t="shared" si="258"/>
        <v>#DIV/0!</v>
      </c>
      <c r="EV233" s="155" t="e">
        <f t="shared" si="260"/>
        <v>#DIV/0!</v>
      </c>
      <c r="EW233" s="155" t="e">
        <f t="shared" si="260"/>
        <v>#DIV/0!</v>
      </c>
    </row>
    <row r="234" spans="1:157">
      <c r="A234" s="1" t="s">
        <v>86</v>
      </c>
      <c r="T234" s="283">
        <v>0.5</v>
      </c>
      <c r="U234" s="152">
        <f t="shared" ref="U234:AG234" ca="1" si="274">($H$5/U204-$G$5*U84/U189)*1000</f>
        <v>-19.740765743966904</v>
      </c>
      <c r="V234" s="152">
        <f t="shared" ca="1" si="274"/>
        <v>-22.00083627488161</v>
      </c>
      <c r="W234" s="152">
        <f t="shared" ca="1" si="274"/>
        <v>-24.031495268514963</v>
      </c>
      <c r="X234" s="152">
        <f t="shared" ca="1" si="274"/>
        <v>-27.5213092844611</v>
      </c>
      <c r="Y234" s="152">
        <f t="shared" ca="1" si="274"/>
        <v>-34.892260194160208</v>
      </c>
      <c r="Z234" s="152">
        <f t="shared" ca="1" si="274"/>
        <v>-39.572272174980739</v>
      </c>
      <c r="AA234" s="152">
        <f t="shared" ca="1" si="274"/>
        <v>-60.443827816544101</v>
      </c>
      <c r="AB234" s="152" t="e">
        <f t="shared" si="274"/>
        <v>#DIV/0!</v>
      </c>
      <c r="AC234" s="152" t="e">
        <f t="shared" si="274"/>
        <v>#DIV/0!</v>
      </c>
      <c r="AD234" s="152" t="e">
        <f t="shared" si="274"/>
        <v>#DIV/0!</v>
      </c>
      <c r="AE234" s="152" t="e">
        <f t="shared" si="274"/>
        <v>#DIV/0!</v>
      </c>
      <c r="AF234" s="152" t="e">
        <f t="shared" si="274"/>
        <v>#DIV/0!</v>
      </c>
      <c r="AG234" s="152" t="e">
        <f t="shared" si="274"/>
        <v>#DIV/0!</v>
      </c>
      <c r="AI234" s="288">
        <v>0.5</v>
      </c>
      <c r="AJ234" s="155">
        <f t="shared" ca="1" si="244"/>
        <v>-19.740765743966904</v>
      </c>
      <c r="AK234" s="155">
        <f t="shared" ca="1" si="244"/>
        <v>-22.00083627488161</v>
      </c>
      <c r="AL234" s="155">
        <f t="shared" ca="1" si="244"/>
        <v>-24.031495268514963</v>
      </c>
      <c r="AM234" s="155">
        <f t="shared" ca="1" si="244"/>
        <v>-27.5213092844611</v>
      </c>
      <c r="AN234" s="155">
        <f t="shared" ca="1" si="244"/>
        <v>-34.892260194160208</v>
      </c>
      <c r="AO234" s="155">
        <f t="shared" ca="1" si="244"/>
        <v>-39.572272174980739</v>
      </c>
      <c r="AP234" s="155">
        <f t="shared" ca="1" si="244"/>
        <v>-60.443827816544101</v>
      </c>
      <c r="AQ234" s="155" t="e">
        <f t="shared" si="244"/>
        <v>#DIV/0!</v>
      </c>
      <c r="AR234" s="155" t="e">
        <f t="shared" si="244"/>
        <v>#DIV/0!</v>
      </c>
      <c r="AS234" s="155" t="e">
        <f t="shared" si="244"/>
        <v>#DIV/0!</v>
      </c>
      <c r="AT234" s="155" t="e">
        <f t="shared" si="244"/>
        <v>#DIV/0!</v>
      </c>
      <c r="AU234" s="155" t="e">
        <f t="shared" si="263"/>
        <v>#DIV/0!</v>
      </c>
      <c r="AV234" s="155" t="e">
        <f t="shared" si="264"/>
        <v>#DIV/0!</v>
      </c>
      <c r="AX234" s="283">
        <v>0.5</v>
      </c>
      <c r="AY234" s="155">
        <f t="shared" ca="1" si="245"/>
        <v>12.220273853856856</v>
      </c>
      <c r="AZ234" s="155">
        <f t="shared" ca="1" si="245"/>
        <v>13.766584845087719</v>
      </c>
      <c r="BA234" s="155">
        <f t="shared" ca="1" si="245"/>
        <v>15.149838719894882</v>
      </c>
      <c r="BB234" s="155">
        <f t="shared" ca="1" si="245"/>
        <v>17.518553996695164</v>
      </c>
      <c r="BC234" s="155">
        <f t="shared" ca="1" si="245"/>
        <v>22.502208069083185</v>
      </c>
      <c r="BD234" s="155">
        <f t="shared" ca="1" si="245"/>
        <v>25.659145650180207</v>
      </c>
      <c r="BE234" s="155">
        <f t="shared" ca="1" si="245"/>
        <v>39.710783347199438</v>
      </c>
      <c r="BF234" s="155" t="e">
        <f t="shared" si="245"/>
        <v>#DIV/0!</v>
      </c>
      <c r="BG234" s="155" t="e">
        <f t="shared" si="245"/>
        <v>#DIV/0!</v>
      </c>
      <c r="BH234" s="155" t="e">
        <f t="shared" si="245"/>
        <v>#DIV/0!</v>
      </c>
      <c r="BI234" s="155" t="e">
        <f t="shared" si="245"/>
        <v>#DIV/0!</v>
      </c>
      <c r="BJ234" s="155" t="e">
        <f t="shared" si="245"/>
        <v>#DIV/0!</v>
      </c>
      <c r="BK234" s="155" t="e">
        <f t="shared" si="265"/>
        <v>#DIV/0!</v>
      </c>
      <c r="BL234" s="138"/>
      <c r="BM234" s="288">
        <v>0.5</v>
      </c>
      <c r="BN234" s="155">
        <f t="shared" ca="1" si="246"/>
        <v>-0.75162881495342504</v>
      </c>
      <c r="BO234" s="155">
        <f t="shared" ca="1" si="246"/>
        <v>-1.1321661603175068</v>
      </c>
      <c r="BP234" s="155">
        <f t="shared" ca="1" si="246"/>
        <v>-1.4618831175718061</v>
      </c>
      <c r="BQ234" s="155">
        <f t="shared" ca="1" si="246"/>
        <v>-2.0115368520370054</v>
      </c>
      <c r="BR234" s="155">
        <f t="shared" ca="1" si="246"/>
        <v>-3.1337039051741202</v>
      </c>
      <c r="BS234" s="155">
        <f t="shared" ca="1" si="246"/>
        <v>-3.8315646903835279</v>
      </c>
      <c r="BT234" s="155">
        <f t="shared" ca="1" si="246"/>
        <v>-6.8889733145459511</v>
      </c>
      <c r="BU234" s="155" t="e">
        <f t="shared" si="246"/>
        <v>#DIV/0!</v>
      </c>
      <c r="BV234" s="155" t="e">
        <f t="shared" si="246"/>
        <v>#DIV/0!</v>
      </c>
      <c r="BW234" s="155" t="e">
        <f t="shared" si="246"/>
        <v>#DIV/0!</v>
      </c>
      <c r="BX234" s="155" t="e">
        <f t="shared" si="246"/>
        <v>#DIV/0!</v>
      </c>
      <c r="BY234" s="155" t="e">
        <f t="shared" si="246"/>
        <v>#DIV/0!</v>
      </c>
      <c r="BZ234" s="155" t="e">
        <f t="shared" si="266"/>
        <v>#DIV/0!</v>
      </c>
      <c r="CA234" s="138"/>
      <c r="CB234" s="288">
        <v>0.5</v>
      </c>
      <c r="CC234" s="155">
        <f t="shared" ca="1" si="247"/>
        <v>14.256986162832996</v>
      </c>
      <c r="CD234" s="155">
        <f t="shared" ca="1" si="247"/>
        <v>16.06101565260234</v>
      </c>
      <c r="CE234" s="155">
        <f t="shared" ca="1" si="247"/>
        <v>17.674811839877361</v>
      </c>
      <c r="CF234" s="155">
        <f t="shared" ca="1" si="247"/>
        <v>20.438312996144358</v>
      </c>
      <c r="CG234" s="155">
        <f t="shared" ca="1" si="247"/>
        <v>26.252576080597049</v>
      </c>
      <c r="CH234" s="155">
        <f t="shared" ca="1" si="247"/>
        <v>29.935669925210242</v>
      </c>
      <c r="CI234" s="155">
        <f t="shared" ca="1" si="247"/>
        <v>46.32924723839934</v>
      </c>
      <c r="CJ234" s="155" t="e">
        <f t="shared" si="247"/>
        <v>#DIV/0!</v>
      </c>
      <c r="CK234" s="155" t="e">
        <f t="shared" si="247"/>
        <v>#DIV/0!</v>
      </c>
      <c r="CL234" s="155" t="e">
        <f t="shared" si="247"/>
        <v>#DIV/0!</v>
      </c>
      <c r="CM234" s="155" t="e">
        <f t="shared" si="247"/>
        <v>#DIV/0!</v>
      </c>
      <c r="CN234" s="155" t="e">
        <f t="shared" si="247"/>
        <v>#DIV/0!</v>
      </c>
      <c r="CO234" s="155" t="e">
        <f t="shared" si="267"/>
        <v>#DIV/0!</v>
      </c>
      <c r="CQ234" s="288">
        <v>0.5</v>
      </c>
      <c r="CR234" s="155">
        <f t="shared" ca="1" si="255"/>
        <v>-0.25054293831780833</v>
      </c>
      <c r="CS234" s="155">
        <f t="shared" ca="1" si="255"/>
        <v>-0.37738872010583568</v>
      </c>
      <c r="CT234" s="155">
        <f t="shared" ca="1" si="255"/>
        <v>-0.48729437252393548</v>
      </c>
      <c r="CU234" s="155">
        <f t="shared" ca="1" si="255"/>
        <v>-0.6705122840123352</v>
      </c>
      <c r="CV234" s="155">
        <f t="shared" ca="1" si="255"/>
        <v>-1.0445679683913738</v>
      </c>
      <c r="CW234" s="155">
        <f t="shared" ca="1" si="255"/>
        <v>-1.2771882301278428</v>
      </c>
      <c r="CX234" s="155">
        <f t="shared" ca="1" si="255"/>
        <v>-2.2963244381819843</v>
      </c>
      <c r="CY234" s="155" t="e">
        <f t="shared" si="255"/>
        <v>#DIV/0!</v>
      </c>
      <c r="CZ234" s="155" t="e">
        <f t="shared" si="255"/>
        <v>#DIV/0!</v>
      </c>
      <c r="DA234" s="155" t="e">
        <f t="shared" si="255"/>
        <v>#DIV/0!</v>
      </c>
      <c r="DB234" s="155" t="e">
        <f t="shared" si="255"/>
        <v>#DIV/0!</v>
      </c>
      <c r="DC234" s="155" t="e">
        <f t="shared" si="268"/>
        <v>#DIV/0!</v>
      </c>
      <c r="DD234" s="155" t="e">
        <f t="shared" si="269"/>
        <v>#DIV/0!</v>
      </c>
      <c r="DF234" s="288">
        <v>0.5</v>
      </c>
      <c r="DG234" s="155">
        <f t="shared" ca="1" si="256"/>
        <v>-8.5226636433812839</v>
      </c>
      <c r="DH234" s="155">
        <f t="shared" ca="1" si="256"/>
        <v>-9.7438063102172325</v>
      </c>
      <c r="DI234" s="155">
        <f t="shared" ca="1" si="256"/>
        <v>-10.830834038715825</v>
      </c>
      <c r="DJ234" s="155">
        <f t="shared" ca="1" si="256"/>
        <v>-12.68480442381528</v>
      </c>
      <c r="DK234" s="155">
        <f t="shared" ca="1" si="256"/>
        <v>-16.568323998642519</v>
      </c>
      <c r="DL234" s="155">
        <f t="shared" ca="1" si="256"/>
        <v>-19.021879445311903</v>
      </c>
      <c r="DM234" s="155">
        <f t="shared" ca="1" si="256"/>
        <v>-29.918342222072599</v>
      </c>
      <c r="DN234" s="155" t="e">
        <f t="shared" si="256"/>
        <v>#DIV/0!</v>
      </c>
      <c r="DO234" s="155" t="e">
        <f t="shared" si="256"/>
        <v>#DIV/0!</v>
      </c>
      <c r="DP234" s="155" t="e">
        <f t="shared" si="256"/>
        <v>#DIV/0!</v>
      </c>
      <c r="DQ234" s="155" t="e">
        <f t="shared" si="256"/>
        <v>#DIV/0!</v>
      </c>
      <c r="DR234" s="155" t="e">
        <f t="shared" si="270"/>
        <v>#DIV/0!</v>
      </c>
      <c r="DS234" s="155" t="e">
        <f t="shared" si="271"/>
        <v>#DIV/0!</v>
      </c>
      <c r="DU234" s="288">
        <v>0.5</v>
      </c>
      <c r="DV234" s="155">
        <f t="shared" ca="1" si="257"/>
        <v>-1.2527146915890417</v>
      </c>
      <c r="DW234" s="155">
        <f t="shared" ca="1" si="257"/>
        <v>-1.8869436005291784</v>
      </c>
      <c r="DX234" s="155">
        <f t="shared" ca="1" si="257"/>
        <v>-2.4364718626196771</v>
      </c>
      <c r="DY234" s="155">
        <f t="shared" ca="1" si="257"/>
        <v>-3.3525614200616758</v>
      </c>
      <c r="DZ234" s="155">
        <f t="shared" ca="1" si="257"/>
        <v>-5.2228398419568682</v>
      </c>
      <c r="EA234" s="155">
        <f t="shared" ca="1" si="257"/>
        <v>-6.385941150639213</v>
      </c>
      <c r="EB234" s="155">
        <f t="shared" ca="1" si="257"/>
        <v>-11.481622190909921</v>
      </c>
      <c r="EC234" s="155" t="e">
        <f t="shared" si="257"/>
        <v>#DIV/0!</v>
      </c>
      <c r="ED234" s="155" t="e">
        <f t="shared" si="257"/>
        <v>#DIV/0!</v>
      </c>
      <c r="EE234" s="155" t="e">
        <f t="shared" si="257"/>
        <v>#DIV/0!</v>
      </c>
      <c r="EF234" s="155" t="e">
        <f t="shared" si="257"/>
        <v>#DIV/0!</v>
      </c>
      <c r="EG234" s="155" t="e">
        <f t="shared" si="272"/>
        <v>#DIV/0!</v>
      </c>
      <c r="EH234" s="155" t="e">
        <f t="shared" si="272"/>
        <v>#DIV/0!</v>
      </c>
      <c r="EJ234" s="288">
        <v>0.5</v>
      </c>
      <c r="EK234" s="155">
        <f t="shared" ca="1" si="258"/>
        <v>1.2527146915890417</v>
      </c>
      <c r="EL234" s="155">
        <f t="shared" ca="1" si="258"/>
        <v>1.8869436005291784</v>
      </c>
      <c r="EM234" s="155">
        <f t="shared" ca="1" si="258"/>
        <v>2.4364718626196771</v>
      </c>
      <c r="EN234" s="155">
        <f t="shared" ca="1" si="258"/>
        <v>3.3525614200616758</v>
      </c>
      <c r="EO234" s="155">
        <f t="shared" ca="1" si="258"/>
        <v>5.2228398419568682</v>
      </c>
      <c r="EP234" s="155">
        <f t="shared" ca="1" si="258"/>
        <v>6.385941150639213</v>
      </c>
      <c r="EQ234" s="155">
        <f t="shared" ca="1" si="258"/>
        <v>11.481622190909921</v>
      </c>
      <c r="ER234" s="155" t="e">
        <f t="shared" si="258"/>
        <v>#DIV/0!</v>
      </c>
      <c r="ES234" s="155" t="e">
        <f t="shared" si="258"/>
        <v>#DIV/0!</v>
      </c>
      <c r="ET234" s="155" t="e">
        <f t="shared" si="258"/>
        <v>#DIV/0!</v>
      </c>
      <c r="EU234" s="155" t="e">
        <f t="shared" si="258"/>
        <v>#DIV/0!</v>
      </c>
      <c r="EV234" s="155" t="e">
        <f t="shared" si="260"/>
        <v>#DIV/0!</v>
      </c>
      <c r="EW234" s="155" t="e">
        <f t="shared" si="260"/>
        <v>#DIV/0!</v>
      </c>
    </row>
    <row r="235" spans="1:157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T235" s="283">
        <v>0.5714285714285714</v>
      </c>
      <c r="U235" s="152">
        <f t="shared" ref="U235:AG235" ca="1" si="275">($H$5/U205-$G$5*U85/U190)*1000</f>
        <v>-24.887636702615946</v>
      </c>
      <c r="V235" s="152">
        <f t="shared" ca="1" si="275"/>
        <v>-28.677105268440418</v>
      </c>
      <c r="W235" s="152">
        <f t="shared" ca="1" si="275"/>
        <v>-32.288934878383166</v>
      </c>
      <c r="X235" s="152">
        <f t="shared" ca="1" si="275"/>
        <v>-39.012043182385547</v>
      </c>
      <c r="Y235" s="152">
        <f t="shared" ca="1" si="275"/>
        <v>-55.84422828744637</v>
      </c>
      <c r="Z235" s="152">
        <f t="shared" ca="1" si="275"/>
        <v>-68.929408939368258</v>
      </c>
      <c r="AA235" s="152" t="e">
        <f t="shared" si="275"/>
        <v>#DIV/0!</v>
      </c>
      <c r="AB235" s="152" t="e">
        <f t="shared" si="275"/>
        <v>#DIV/0!</v>
      </c>
      <c r="AC235" s="152" t="e">
        <f t="shared" si="275"/>
        <v>#DIV/0!</v>
      </c>
      <c r="AD235" s="152" t="e">
        <f t="shared" si="275"/>
        <v>#DIV/0!</v>
      </c>
      <c r="AE235" s="152" t="e">
        <f t="shared" si="275"/>
        <v>#DIV/0!</v>
      </c>
      <c r="AF235" s="152" t="e">
        <f t="shared" si="275"/>
        <v>#DIV/0!</v>
      </c>
      <c r="AG235" s="152" t="e">
        <f t="shared" si="275"/>
        <v>#DIV/0!</v>
      </c>
      <c r="AI235" s="288">
        <v>0.5714285714285714</v>
      </c>
      <c r="AJ235" s="155">
        <f t="shared" ca="1" si="244"/>
        <v>-24.887636702615946</v>
      </c>
      <c r="AK235" s="155">
        <f t="shared" ca="1" si="244"/>
        <v>-28.677105268440418</v>
      </c>
      <c r="AL235" s="155">
        <f t="shared" ca="1" si="244"/>
        <v>-32.288934878383166</v>
      </c>
      <c r="AM235" s="155">
        <f t="shared" ca="1" si="244"/>
        <v>-39.012043182385547</v>
      </c>
      <c r="AN235" s="155">
        <f t="shared" ca="1" si="244"/>
        <v>-55.84422828744637</v>
      </c>
      <c r="AO235" s="155">
        <f t="shared" ca="1" si="244"/>
        <v>-68.929408939368258</v>
      </c>
      <c r="AP235" s="155" t="e">
        <f t="shared" si="244"/>
        <v>#DIV/0!</v>
      </c>
      <c r="AQ235" s="155" t="e">
        <f t="shared" si="244"/>
        <v>#DIV/0!</v>
      </c>
      <c r="AR235" s="155" t="e">
        <f t="shared" si="244"/>
        <v>#DIV/0!</v>
      </c>
      <c r="AS235" s="155" t="e">
        <f t="shared" si="244"/>
        <v>#DIV/0!</v>
      </c>
      <c r="AT235" s="155" t="e">
        <f t="shared" si="244"/>
        <v>#DIV/0!</v>
      </c>
      <c r="AU235" s="155" t="e">
        <f t="shared" si="263"/>
        <v>#DIV/0!</v>
      </c>
      <c r="AV235" s="155" t="e">
        <f t="shared" si="264"/>
        <v>#DIV/0!</v>
      </c>
      <c r="AX235" s="283">
        <v>0.5714285714285714</v>
      </c>
      <c r="AY235" s="155">
        <f t="shared" ca="1" si="245"/>
        <v>15.350503588867634</v>
      </c>
      <c r="AZ235" s="155">
        <f t="shared" ca="1" si="245"/>
        <v>17.858002571706429</v>
      </c>
      <c r="BA235" s="155">
        <f t="shared" ca="1" si="245"/>
        <v>20.241663420463876</v>
      </c>
      <c r="BB235" s="155">
        <f t="shared" ca="1" si="245"/>
        <v>24.669315334636313</v>
      </c>
      <c r="BC235" s="155">
        <f t="shared" ca="1" si="245"/>
        <v>35.730292298924184</v>
      </c>
      <c r="BD235" s="155">
        <f t="shared" ca="1" si="245"/>
        <v>44.3189523648076</v>
      </c>
      <c r="BE235" s="155" t="e">
        <f t="shared" si="245"/>
        <v>#DIV/0!</v>
      </c>
      <c r="BF235" s="155" t="e">
        <f t="shared" si="245"/>
        <v>#DIV/0!</v>
      </c>
      <c r="BG235" s="155" t="e">
        <f t="shared" si="245"/>
        <v>#DIV/0!</v>
      </c>
      <c r="BH235" s="155" t="e">
        <f t="shared" si="245"/>
        <v>#DIV/0!</v>
      </c>
      <c r="BI235" s="155" t="e">
        <f t="shared" si="245"/>
        <v>#DIV/0!</v>
      </c>
      <c r="BJ235" s="155" t="e">
        <f t="shared" si="245"/>
        <v>#DIV/0!</v>
      </c>
      <c r="BK235" s="155" t="e">
        <f t="shared" si="265"/>
        <v>#DIV/0!</v>
      </c>
      <c r="BL235" s="138"/>
      <c r="BM235" s="288">
        <v>0.5714285714285714</v>
      </c>
      <c r="BN235" s="155">
        <f t="shared" ca="1" si="246"/>
        <v>-0.83584313459613391</v>
      </c>
      <c r="BO235" s="155">
        <f t="shared" ca="1" si="246"/>
        <v>-1.3034788212843551</v>
      </c>
      <c r="BP235" s="155">
        <f t="shared" ca="1" si="246"/>
        <v>-1.7366049868679578</v>
      </c>
      <c r="BQ235" s="155">
        <f t="shared" ca="1" si="246"/>
        <v>-2.5241788504099758</v>
      </c>
      <c r="BR235" s="155">
        <f t="shared" ca="1" si="246"/>
        <v>-4.4475106529127189</v>
      </c>
      <c r="BS235" s="155">
        <f t="shared" ca="1" si="246"/>
        <v>-5.9226140023732841</v>
      </c>
      <c r="BT235" s="155" t="e">
        <f t="shared" si="246"/>
        <v>#DIV/0!</v>
      </c>
      <c r="BU235" s="155" t="e">
        <f t="shared" si="246"/>
        <v>#DIV/0!</v>
      </c>
      <c r="BV235" s="155" t="e">
        <f t="shared" si="246"/>
        <v>#DIV/0!</v>
      </c>
      <c r="BW235" s="155" t="e">
        <f t="shared" si="246"/>
        <v>#DIV/0!</v>
      </c>
      <c r="BX235" s="155" t="e">
        <f t="shared" si="246"/>
        <v>#DIV/0!</v>
      </c>
      <c r="BY235" s="155" t="e">
        <f t="shared" si="246"/>
        <v>#DIV/0!</v>
      </c>
      <c r="BZ235" s="155" t="e">
        <f t="shared" si="266"/>
        <v>#DIV/0!</v>
      </c>
      <c r="CA235" s="138"/>
      <c r="CB235" s="288">
        <v>0.5714285714285714</v>
      </c>
      <c r="CC235" s="155">
        <f t="shared" ca="1" si="247"/>
        <v>17.908920853678907</v>
      </c>
      <c r="CD235" s="155">
        <f t="shared" ca="1" si="247"/>
        <v>20.8343363336575</v>
      </c>
      <c r="CE235" s="155">
        <f t="shared" ca="1" si="247"/>
        <v>23.615273990541187</v>
      </c>
      <c r="CF235" s="155">
        <f t="shared" ca="1" si="247"/>
        <v>28.780867890409031</v>
      </c>
      <c r="CG235" s="155">
        <f t="shared" ca="1" si="247"/>
        <v>41.685341015411538</v>
      </c>
      <c r="CH235" s="155">
        <f t="shared" ca="1" si="247"/>
        <v>51.705444425608867</v>
      </c>
      <c r="CI235" s="155" t="e">
        <f t="shared" si="247"/>
        <v>#DIV/0!</v>
      </c>
      <c r="CJ235" s="155" t="e">
        <f t="shared" si="247"/>
        <v>#DIV/0!</v>
      </c>
      <c r="CK235" s="155" t="e">
        <f t="shared" si="247"/>
        <v>#DIV/0!</v>
      </c>
      <c r="CL235" s="155" t="e">
        <f t="shared" si="247"/>
        <v>#DIV/0!</v>
      </c>
      <c r="CM235" s="155" t="e">
        <f t="shared" si="247"/>
        <v>#DIV/0!</v>
      </c>
      <c r="CN235" s="155" t="e">
        <f t="shared" si="247"/>
        <v>#DIV/0!</v>
      </c>
      <c r="CO235" s="155" t="e">
        <f t="shared" si="267"/>
        <v>#DIV/0!</v>
      </c>
      <c r="CQ235" s="288">
        <v>0.5714285714285714</v>
      </c>
      <c r="CR235" s="155">
        <f t="shared" ca="1" si="255"/>
        <v>-0.27861437819871132</v>
      </c>
      <c r="CS235" s="155">
        <f t="shared" ca="1" si="255"/>
        <v>-0.43449294042811842</v>
      </c>
      <c r="CT235" s="155">
        <f t="shared" ca="1" si="255"/>
        <v>-0.57886832895598606</v>
      </c>
      <c r="CU235" s="155">
        <f t="shared" ca="1" si="255"/>
        <v>-0.8413929501366586</v>
      </c>
      <c r="CV235" s="155">
        <f t="shared" ca="1" si="255"/>
        <v>-1.4825035509709066</v>
      </c>
      <c r="CW235" s="155">
        <f t="shared" ca="1" si="255"/>
        <v>-1.9742046674577616</v>
      </c>
      <c r="CX235" s="155" t="e">
        <f t="shared" si="255"/>
        <v>#DIV/0!</v>
      </c>
      <c r="CY235" s="155" t="e">
        <f t="shared" si="255"/>
        <v>#DIV/0!</v>
      </c>
      <c r="CZ235" s="155" t="e">
        <f t="shared" si="255"/>
        <v>#DIV/0!</v>
      </c>
      <c r="DA235" s="155" t="e">
        <f t="shared" si="255"/>
        <v>#DIV/0!</v>
      </c>
      <c r="DB235" s="155" t="e">
        <f t="shared" si="255"/>
        <v>#DIV/0!</v>
      </c>
      <c r="DC235" s="155" t="e">
        <f t="shared" si="268"/>
        <v>#DIV/0!</v>
      </c>
      <c r="DD235" s="155" t="e">
        <f t="shared" si="269"/>
        <v>#DIV/0!</v>
      </c>
      <c r="DF235" s="288">
        <v>0.5714285714285714</v>
      </c>
      <c r="DG235" s="155">
        <f t="shared" ca="1" si="256"/>
        <v>-10.651590626543157</v>
      </c>
      <c r="DH235" s="155">
        <f t="shared" ca="1" si="256"/>
        <v>-12.557074458446463</v>
      </c>
      <c r="DI235" s="155">
        <f t="shared" ca="1" si="256"/>
        <v>-14.362744773743231</v>
      </c>
      <c r="DJ235" s="155">
        <f t="shared" ca="1" si="256"/>
        <v>-17.708299648295863</v>
      </c>
      <c r="DK235" s="155">
        <f t="shared" ca="1" si="256"/>
        <v>-26.043950192405816</v>
      </c>
      <c r="DL235" s="155">
        <f t="shared" ca="1" si="256"/>
        <v>-32.507275244391714</v>
      </c>
      <c r="DM235" s="155" t="e">
        <f t="shared" si="256"/>
        <v>#DIV/0!</v>
      </c>
      <c r="DN235" s="155" t="e">
        <f t="shared" si="256"/>
        <v>#DIV/0!</v>
      </c>
      <c r="DO235" s="155" t="e">
        <f t="shared" si="256"/>
        <v>#DIV/0!</v>
      </c>
      <c r="DP235" s="155" t="e">
        <f t="shared" si="256"/>
        <v>#DIV/0!</v>
      </c>
      <c r="DQ235" s="155" t="e">
        <f t="shared" si="256"/>
        <v>#DIV/0!</v>
      </c>
      <c r="DR235" s="155" t="e">
        <f t="shared" si="270"/>
        <v>#DIV/0!</v>
      </c>
      <c r="DS235" s="155" t="e">
        <f t="shared" si="271"/>
        <v>#DIV/0!</v>
      </c>
      <c r="DU235" s="288">
        <v>0.5714285714285714</v>
      </c>
      <c r="DV235" s="155">
        <f t="shared" ca="1" si="257"/>
        <v>-1.3930718909935567</v>
      </c>
      <c r="DW235" s="155">
        <f t="shared" ca="1" si="257"/>
        <v>-2.1724647021405921</v>
      </c>
      <c r="DX235" s="155">
        <f t="shared" ca="1" si="257"/>
        <v>-2.8943416447799297</v>
      </c>
      <c r="DY235" s="155">
        <f t="shared" ca="1" si="257"/>
        <v>-4.2069647506832926</v>
      </c>
      <c r="DZ235" s="155">
        <f t="shared" ca="1" si="257"/>
        <v>-7.412517754854532</v>
      </c>
      <c r="EA235" s="155">
        <f t="shared" ca="1" si="257"/>
        <v>-9.8710233372888077</v>
      </c>
      <c r="EB235" s="155" t="e">
        <f t="shared" si="257"/>
        <v>#DIV/0!</v>
      </c>
      <c r="EC235" s="155" t="e">
        <f t="shared" si="257"/>
        <v>#DIV/0!</v>
      </c>
      <c r="ED235" s="155" t="e">
        <f t="shared" si="257"/>
        <v>#DIV/0!</v>
      </c>
      <c r="EE235" s="155" t="e">
        <f t="shared" si="257"/>
        <v>#DIV/0!</v>
      </c>
      <c r="EF235" s="155" t="e">
        <f t="shared" si="257"/>
        <v>#DIV/0!</v>
      </c>
      <c r="EG235" s="155" t="e">
        <f t="shared" si="272"/>
        <v>#DIV/0!</v>
      </c>
      <c r="EH235" s="155" t="e">
        <f t="shared" si="272"/>
        <v>#DIV/0!</v>
      </c>
      <c r="EJ235" s="288">
        <v>0.5714285714285714</v>
      </c>
      <c r="EK235" s="155">
        <f t="shared" ca="1" si="258"/>
        <v>1.3930718909935567</v>
      </c>
      <c r="EL235" s="155">
        <f t="shared" ca="1" si="258"/>
        <v>2.1724647021405921</v>
      </c>
      <c r="EM235" s="155">
        <f t="shared" ca="1" si="258"/>
        <v>2.8943416447799297</v>
      </c>
      <c r="EN235" s="155">
        <f t="shared" ca="1" si="258"/>
        <v>4.2069647506832926</v>
      </c>
      <c r="EO235" s="155">
        <f t="shared" ca="1" si="258"/>
        <v>7.412517754854532</v>
      </c>
      <c r="EP235" s="155">
        <f t="shared" ca="1" si="258"/>
        <v>9.8710233372888077</v>
      </c>
      <c r="EQ235" s="155" t="e">
        <f t="shared" si="258"/>
        <v>#DIV/0!</v>
      </c>
      <c r="ER235" s="155" t="e">
        <f t="shared" si="258"/>
        <v>#DIV/0!</v>
      </c>
      <c r="ES235" s="155" t="e">
        <f t="shared" si="258"/>
        <v>#DIV/0!</v>
      </c>
      <c r="ET235" s="155" t="e">
        <f t="shared" si="258"/>
        <v>#DIV/0!</v>
      </c>
      <c r="EU235" s="155" t="e">
        <f t="shared" si="258"/>
        <v>#DIV/0!</v>
      </c>
      <c r="EV235" s="155" t="e">
        <f t="shared" si="260"/>
        <v>#DIV/0!</v>
      </c>
      <c r="EW235" s="155" t="e">
        <f t="shared" si="260"/>
        <v>#DIV/0!</v>
      </c>
    </row>
    <row r="236" spans="1:157">
      <c r="T236" s="283">
        <v>0.6</v>
      </c>
      <c r="U236" s="152">
        <f t="shared" ref="U236:AG236" ca="1" si="276">($H$5/U206-$G$5*U86/U191)*1000</f>
        <v>-27.764413231522308</v>
      </c>
      <c r="V236" s="152">
        <f t="shared" ca="1" si="276"/>
        <v>-32.603256646234875</v>
      </c>
      <c r="W236" s="152">
        <f t="shared" ca="1" si="276"/>
        <v>-37.382280102975855</v>
      </c>
      <c r="X236" s="152">
        <f t="shared" ca="1" si="276"/>
        <v>-46.745334590326955</v>
      </c>
      <c r="Y236" s="152">
        <f t="shared" ca="1" si="276"/>
        <v>-73.266718767444445</v>
      </c>
      <c r="Z236" s="152" t="e">
        <f t="shared" si="276"/>
        <v>#DIV/0!</v>
      </c>
      <c r="AA236" s="152" t="e">
        <f t="shared" si="276"/>
        <v>#DIV/0!</v>
      </c>
      <c r="AB236" s="152" t="e">
        <f t="shared" si="276"/>
        <v>#DIV/0!</v>
      </c>
      <c r="AC236" s="152" t="e">
        <f t="shared" si="276"/>
        <v>#DIV/0!</v>
      </c>
      <c r="AD236" s="152" t="e">
        <f t="shared" si="276"/>
        <v>#DIV/0!</v>
      </c>
      <c r="AE236" s="152" t="e">
        <f t="shared" si="276"/>
        <v>#DIV/0!</v>
      </c>
      <c r="AF236" s="152" t="e">
        <f t="shared" si="276"/>
        <v>#DIV/0!</v>
      </c>
      <c r="AG236" s="152" t="e">
        <f t="shared" si="276"/>
        <v>#DIV/0!</v>
      </c>
      <c r="AI236" s="288">
        <v>0.6</v>
      </c>
      <c r="AJ236" s="155">
        <f t="shared" ca="1" si="244"/>
        <v>-27.764413231522308</v>
      </c>
      <c r="AK236" s="155">
        <f t="shared" ca="1" si="244"/>
        <v>-32.603256646234875</v>
      </c>
      <c r="AL236" s="155">
        <f t="shared" ca="1" si="244"/>
        <v>-37.382280102975855</v>
      </c>
      <c r="AM236" s="155">
        <f t="shared" ca="1" si="244"/>
        <v>-46.745334590326955</v>
      </c>
      <c r="AN236" s="155">
        <f t="shared" ca="1" si="244"/>
        <v>-73.266718767444445</v>
      </c>
      <c r="AO236" s="155" t="e">
        <f t="shared" si="244"/>
        <v>#DIV/0!</v>
      </c>
      <c r="AP236" s="155" t="e">
        <f t="shared" si="244"/>
        <v>#DIV/0!</v>
      </c>
      <c r="AQ236" s="155" t="e">
        <f t="shared" si="244"/>
        <v>#DIV/0!</v>
      </c>
      <c r="AR236" s="155" t="e">
        <f t="shared" si="244"/>
        <v>#DIV/0!</v>
      </c>
      <c r="AS236" s="155" t="e">
        <f t="shared" si="244"/>
        <v>#DIV/0!</v>
      </c>
      <c r="AT236" s="155" t="e">
        <f t="shared" si="244"/>
        <v>#DIV/0!</v>
      </c>
      <c r="AU236" s="155" t="e">
        <f t="shared" si="263"/>
        <v>#DIV/0!</v>
      </c>
      <c r="AV236" s="155" t="e">
        <f t="shared" si="264"/>
        <v>#DIV/0!</v>
      </c>
      <c r="AX236" s="283">
        <v>0.6</v>
      </c>
      <c r="AY236" s="155">
        <f t="shared" ca="1" si="245"/>
        <v>17.103874583379412</v>
      </c>
      <c r="AZ236" s="155">
        <f t="shared" ca="1" si="245"/>
        <v>20.269870709911736</v>
      </c>
      <c r="BA236" s="155">
        <f t="shared" ca="1" si="245"/>
        <v>23.390109991462879</v>
      </c>
      <c r="BB236" s="155">
        <f t="shared" ca="1" si="245"/>
        <v>29.493101183360473</v>
      </c>
      <c r="BC236" s="155">
        <f t="shared" ca="1" si="245"/>
        <v>46.751144356369309</v>
      </c>
      <c r="BD236" s="155" t="e">
        <f t="shared" si="245"/>
        <v>#DIV/0!</v>
      </c>
      <c r="BE236" s="155" t="e">
        <f t="shared" si="245"/>
        <v>#DIV/0!</v>
      </c>
      <c r="BF236" s="155" t="e">
        <f t="shared" si="245"/>
        <v>#DIV/0!</v>
      </c>
      <c r="BG236" s="155" t="e">
        <f t="shared" si="245"/>
        <v>#DIV/0!</v>
      </c>
      <c r="BH236" s="155" t="e">
        <f t="shared" si="245"/>
        <v>#DIV/0!</v>
      </c>
      <c r="BI236" s="155" t="e">
        <f t="shared" si="245"/>
        <v>#DIV/0!</v>
      </c>
      <c r="BJ236" s="155" t="e">
        <f t="shared" si="245"/>
        <v>#DIV/0!</v>
      </c>
      <c r="BK236" s="155" t="e">
        <f t="shared" si="265"/>
        <v>#DIV/0!</v>
      </c>
      <c r="BL236" s="138"/>
      <c r="BM236" s="288">
        <v>0.6</v>
      </c>
      <c r="BN236" s="155">
        <f t="shared" ca="1" si="246"/>
        <v>-0.89045328893205222</v>
      </c>
      <c r="BO236" s="155">
        <f t="shared" ca="1" si="246"/>
        <v>-1.4158334443416241</v>
      </c>
      <c r="BP236" s="155">
        <f t="shared" ca="1" si="246"/>
        <v>-1.9214838593547356</v>
      </c>
      <c r="BQ236" s="155">
        <f t="shared" ca="1" si="246"/>
        <v>-2.8918008583286094</v>
      </c>
      <c r="BR236" s="155">
        <f t="shared" ca="1" si="246"/>
        <v>-5.5822261918052911</v>
      </c>
      <c r="BS236" s="155" t="e">
        <f t="shared" si="246"/>
        <v>#DIV/0!</v>
      </c>
      <c r="BT236" s="155" t="e">
        <f t="shared" si="246"/>
        <v>#DIV/0!</v>
      </c>
      <c r="BU236" s="155" t="e">
        <f t="shared" si="246"/>
        <v>#DIV/0!</v>
      </c>
      <c r="BV236" s="155" t="e">
        <f t="shared" si="246"/>
        <v>#DIV/0!</v>
      </c>
      <c r="BW236" s="155" t="e">
        <f t="shared" si="246"/>
        <v>#DIV/0!</v>
      </c>
      <c r="BX236" s="155" t="e">
        <f t="shared" si="246"/>
        <v>#DIV/0!</v>
      </c>
      <c r="BY236" s="155" t="e">
        <f t="shared" si="246"/>
        <v>#DIV/0!</v>
      </c>
      <c r="BZ236" s="155" t="e">
        <f t="shared" si="266"/>
        <v>#DIV/0!</v>
      </c>
      <c r="CA236" s="138"/>
      <c r="CB236" s="288">
        <v>0.6</v>
      </c>
      <c r="CC236" s="155">
        <f t="shared" ca="1" si="247"/>
        <v>19.954520347275981</v>
      </c>
      <c r="CD236" s="155">
        <f t="shared" ca="1" si="247"/>
        <v>23.648182494897025</v>
      </c>
      <c r="CE236" s="155">
        <f t="shared" ca="1" si="247"/>
        <v>27.288461656706694</v>
      </c>
      <c r="CF236" s="155">
        <f t="shared" ca="1" si="247"/>
        <v>34.408618047253881</v>
      </c>
      <c r="CG236" s="155">
        <f t="shared" ca="1" si="247"/>
        <v>54.543001749097527</v>
      </c>
      <c r="CH236" s="155" t="e">
        <f t="shared" si="247"/>
        <v>#DIV/0!</v>
      </c>
      <c r="CI236" s="155" t="e">
        <f t="shared" si="247"/>
        <v>#DIV/0!</v>
      </c>
      <c r="CJ236" s="155" t="e">
        <f t="shared" si="247"/>
        <v>#DIV/0!</v>
      </c>
      <c r="CK236" s="155" t="e">
        <f t="shared" si="247"/>
        <v>#DIV/0!</v>
      </c>
      <c r="CL236" s="155" t="e">
        <f t="shared" si="247"/>
        <v>#DIV/0!</v>
      </c>
      <c r="CM236" s="155" t="e">
        <f t="shared" si="247"/>
        <v>#DIV/0!</v>
      </c>
      <c r="CN236" s="155" t="e">
        <f t="shared" si="247"/>
        <v>#DIV/0!</v>
      </c>
      <c r="CO236" s="155" t="e">
        <f t="shared" si="267"/>
        <v>#DIV/0!</v>
      </c>
      <c r="CQ236" s="288">
        <v>0.6</v>
      </c>
      <c r="CR236" s="155">
        <f t="shared" ca="1" si="255"/>
        <v>-0.2968177629773508</v>
      </c>
      <c r="CS236" s="155">
        <f t="shared" ca="1" si="255"/>
        <v>-0.47194448144720808</v>
      </c>
      <c r="CT236" s="155">
        <f t="shared" ca="1" si="255"/>
        <v>-0.64049461978491184</v>
      </c>
      <c r="CU236" s="155">
        <f t="shared" ca="1" si="255"/>
        <v>-0.96393361944286993</v>
      </c>
      <c r="CV236" s="155">
        <f t="shared" ca="1" si="255"/>
        <v>-1.8607420639350973</v>
      </c>
      <c r="CW236" s="155" t="e">
        <f t="shared" si="255"/>
        <v>#DIV/0!</v>
      </c>
      <c r="CX236" s="155" t="e">
        <f t="shared" si="255"/>
        <v>#DIV/0!</v>
      </c>
      <c r="CY236" s="155" t="e">
        <f t="shared" si="255"/>
        <v>#DIV/0!</v>
      </c>
      <c r="CZ236" s="155" t="e">
        <f t="shared" si="255"/>
        <v>#DIV/0!</v>
      </c>
      <c r="DA236" s="155" t="e">
        <f t="shared" si="255"/>
        <v>#DIV/0!</v>
      </c>
      <c r="DB236" s="155" t="e">
        <f t="shared" si="255"/>
        <v>#DIV/0!</v>
      </c>
      <c r="DC236" s="155" t="e">
        <f t="shared" si="268"/>
        <v>#DIV/0!</v>
      </c>
      <c r="DD236" s="155" t="e">
        <f t="shared" si="269"/>
        <v>#DIV/0!</v>
      </c>
      <c r="DF236" s="288">
        <v>0.6</v>
      </c>
      <c r="DG236" s="155">
        <f t="shared" ca="1" si="256"/>
        <v>-11.847809700052302</v>
      </c>
      <c r="DH236" s="155">
        <f t="shared" ca="1" si="256"/>
        <v>-14.22116386211197</v>
      </c>
      <c r="DI236" s="155">
        <f t="shared" ca="1" si="256"/>
        <v>-16.554148590652627</v>
      </c>
      <c r="DJ236" s="155">
        <f t="shared" ca="1" si="256"/>
        <v>-21.107967884737956</v>
      </c>
      <c r="DK236" s="155">
        <f t="shared" ca="1" si="256"/>
        <v>-33.958542666815518</v>
      </c>
      <c r="DL236" s="155" t="e">
        <f t="shared" si="256"/>
        <v>#DIV/0!</v>
      </c>
      <c r="DM236" s="155" t="e">
        <f t="shared" si="256"/>
        <v>#DIV/0!</v>
      </c>
      <c r="DN236" s="155" t="e">
        <f t="shared" si="256"/>
        <v>#DIV/0!</v>
      </c>
      <c r="DO236" s="155" t="e">
        <f t="shared" si="256"/>
        <v>#DIV/0!</v>
      </c>
      <c r="DP236" s="155" t="e">
        <f t="shared" si="256"/>
        <v>#DIV/0!</v>
      </c>
      <c r="DQ236" s="155" t="e">
        <f t="shared" si="256"/>
        <v>#DIV/0!</v>
      </c>
      <c r="DR236" s="155" t="e">
        <f t="shared" si="270"/>
        <v>#DIV/0!</v>
      </c>
      <c r="DS236" s="155" t="e">
        <f t="shared" si="271"/>
        <v>#DIV/0!</v>
      </c>
      <c r="DU236" s="288">
        <v>0.6</v>
      </c>
      <c r="DV236" s="155">
        <f t="shared" ca="1" si="257"/>
        <v>-1.4840888148867539</v>
      </c>
      <c r="DW236" s="155">
        <f t="shared" ca="1" si="257"/>
        <v>-2.3597224072360405</v>
      </c>
      <c r="DX236" s="155">
        <f t="shared" ca="1" si="257"/>
        <v>-3.2024730989245596</v>
      </c>
      <c r="DY236" s="155">
        <f t="shared" ca="1" si="257"/>
        <v>-4.8196680972143495</v>
      </c>
      <c r="DZ236" s="155">
        <f t="shared" ca="1" si="257"/>
        <v>-9.3037103196754849</v>
      </c>
      <c r="EA236" s="155" t="e">
        <f t="shared" si="257"/>
        <v>#DIV/0!</v>
      </c>
      <c r="EB236" s="155" t="e">
        <f t="shared" si="257"/>
        <v>#DIV/0!</v>
      </c>
      <c r="EC236" s="155" t="e">
        <f t="shared" si="257"/>
        <v>#DIV/0!</v>
      </c>
      <c r="ED236" s="155" t="e">
        <f t="shared" si="257"/>
        <v>#DIV/0!</v>
      </c>
      <c r="EE236" s="155" t="e">
        <f t="shared" si="257"/>
        <v>#DIV/0!</v>
      </c>
      <c r="EF236" s="155" t="e">
        <f t="shared" si="257"/>
        <v>#DIV/0!</v>
      </c>
      <c r="EG236" s="155" t="e">
        <f t="shared" si="272"/>
        <v>#DIV/0!</v>
      </c>
      <c r="EH236" s="155" t="e">
        <f t="shared" si="272"/>
        <v>#DIV/0!</v>
      </c>
      <c r="EJ236" s="288">
        <v>0.6</v>
      </c>
      <c r="EK236" s="155">
        <f t="shared" ca="1" si="258"/>
        <v>1.4840888148867539</v>
      </c>
      <c r="EL236" s="155">
        <f t="shared" ca="1" si="258"/>
        <v>2.3597224072360405</v>
      </c>
      <c r="EM236" s="155">
        <f t="shared" ca="1" si="258"/>
        <v>3.2024730989245596</v>
      </c>
      <c r="EN236" s="155">
        <f t="shared" ca="1" si="258"/>
        <v>4.8196680972143495</v>
      </c>
      <c r="EO236" s="155">
        <f t="shared" ca="1" si="258"/>
        <v>9.3037103196754849</v>
      </c>
      <c r="EP236" s="155" t="e">
        <f t="shared" si="258"/>
        <v>#DIV/0!</v>
      </c>
      <c r="EQ236" s="155" t="e">
        <f t="shared" si="258"/>
        <v>#DIV/0!</v>
      </c>
      <c r="ER236" s="155" t="e">
        <f t="shared" si="258"/>
        <v>#DIV/0!</v>
      </c>
      <c r="ES236" s="155" t="e">
        <f t="shared" si="258"/>
        <v>#DIV/0!</v>
      </c>
      <c r="ET236" s="155" t="e">
        <f t="shared" si="258"/>
        <v>#DIV/0!</v>
      </c>
      <c r="EU236" s="155" t="e">
        <f t="shared" si="258"/>
        <v>#DIV/0!</v>
      </c>
      <c r="EV236" s="155" t="e">
        <f t="shared" si="260"/>
        <v>#DIV/0!</v>
      </c>
      <c r="EW236" s="155" t="e">
        <f t="shared" si="260"/>
        <v>#DIV/0!</v>
      </c>
    </row>
    <row r="237" spans="1:157">
      <c r="T237" s="283">
        <v>0.66666666666666663</v>
      </c>
      <c r="U237" s="152">
        <f t="shared" ref="U237:AG237" ca="1" si="277">($H$5/U207-$G$5*U87/U192)*1000</f>
        <v>-37.952088780463178</v>
      </c>
      <c r="V237" s="152">
        <f t="shared" ca="1" si="277"/>
        <v>-47.777358470263685</v>
      </c>
      <c r="W237" s="152">
        <f t="shared" ca="1" si="277"/>
        <v>-58.936108359533122</v>
      </c>
      <c r="X237" s="152">
        <f t="shared" ca="1" si="277"/>
        <v>-86.455739534249005</v>
      </c>
      <c r="Y237" s="152" t="e">
        <f t="shared" si="277"/>
        <v>#DIV/0!</v>
      </c>
      <c r="Z237" s="152" t="e">
        <f t="shared" si="277"/>
        <v>#DIV/0!</v>
      </c>
      <c r="AA237" s="152" t="e">
        <f t="shared" si="277"/>
        <v>#DIV/0!</v>
      </c>
      <c r="AB237" s="152" t="e">
        <f t="shared" si="277"/>
        <v>#DIV/0!</v>
      </c>
      <c r="AC237" s="152" t="e">
        <f t="shared" si="277"/>
        <v>#DIV/0!</v>
      </c>
      <c r="AD237" s="152" t="e">
        <f t="shared" si="277"/>
        <v>#DIV/0!</v>
      </c>
      <c r="AE237" s="152" t="e">
        <f t="shared" si="277"/>
        <v>#DIV/0!</v>
      </c>
      <c r="AF237" s="152" t="e">
        <f t="shared" si="277"/>
        <v>#DIV/0!</v>
      </c>
      <c r="AG237" s="152" t="e">
        <f t="shared" si="277"/>
        <v>#DIV/0!</v>
      </c>
      <c r="AI237" s="288">
        <v>0.66666666666666663</v>
      </c>
      <c r="AJ237" s="155">
        <f t="shared" ca="1" si="244"/>
        <v>-37.952088780463178</v>
      </c>
      <c r="AK237" s="155">
        <f t="shared" ca="1" si="244"/>
        <v>-47.777358470263685</v>
      </c>
      <c r="AL237" s="155">
        <f t="shared" ca="1" si="244"/>
        <v>-58.936108359533122</v>
      </c>
      <c r="AM237" s="155">
        <f t="shared" ca="1" si="244"/>
        <v>-86.455739534249005</v>
      </c>
      <c r="AN237" s="155" t="e">
        <f t="shared" si="244"/>
        <v>#DIV/0!</v>
      </c>
      <c r="AO237" s="155" t="e">
        <f t="shared" si="244"/>
        <v>#DIV/0!</v>
      </c>
      <c r="AP237" s="155" t="e">
        <f t="shared" si="244"/>
        <v>#DIV/0!</v>
      </c>
      <c r="AQ237" s="155" t="e">
        <f t="shared" si="244"/>
        <v>#DIV/0!</v>
      </c>
      <c r="AR237" s="155" t="e">
        <f t="shared" si="244"/>
        <v>#DIV/0!</v>
      </c>
      <c r="AS237" s="155" t="e">
        <f t="shared" si="244"/>
        <v>#DIV/0!</v>
      </c>
      <c r="AT237" s="155" t="e">
        <f t="shared" si="244"/>
        <v>#DIV/0!</v>
      </c>
      <c r="AU237" s="155" t="e">
        <f t="shared" si="263"/>
        <v>#DIV/0!</v>
      </c>
      <c r="AV237" s="155" t="e">
        <f t="shared" si="264"/>
        <v>#DIV/0!</v>
      </c>
      <c r="AX237" s="283">
        <v>0.66666666666666663</v>
      </c>
      <c r="AY237" s="155">
        <f t="shared" ca="1" si="245"/>
        <v>23.321962039090014</v>
      </c>
      <c r="AZ237" s="155">
        <f t="shared" ca="1" si="245"/>
        <v>29.606014048253485</v>
      </c>
      <c r="BA237" s="155">
        <f t="shared" ca="1" si="245"/>
        <v>36.734463155174623</v>
      </c>
      <c r="BB237" s="155">
        <f t="shared" ca="1" si="245"/>
        <v>54.299229595988571</v>
      </c>
      <c r="BC237" s="155" t="e">
        <f t="shared" si="245"/>
        <v>#DIV/0!</v>
      </c>
      <c r="BD237" s="155" t="e">
        <f t="shared" si="245"/>
        <v>#DIV/0!</v>
      </c>
      <c r="BE237" s="155" t="e">
        <f t="shared" si="245"/>
        <v>#DIV/0!</v>
      </c>
      <c r="BF237" s="155" t="e">
        <f t="shared" si="245"/>
        <v>#DIV/0!</v>
      </c>
      <c r="BG237" s="155" t="e">
        <f t="shared" si="245"/>
        <v>#DIV/0!</v>
      </c>
      <c r="BH237" s="155" t="e">
        <f t="shared" si="245"/>
        <v>#DIV/0!</v>
      </c>
      <c r="BI237" s="155" t="e">
        <f t="shared" si="245"/>
        <v>#DIV/0!</v>
      </c>
      <c r="BJ237" s="155" t="e">
        <f t="shared" si="245"/>
        <v>#DIV/0!</v>
      </c>
      <c r="BK237" s="155" t="e">
        <f t="shared" si="265"/>
        <v>#DIV/0!</v>
      </c>
      <c r="BL237" s="138"/>
      <c r="BM237" s="288">
        <v>0.66666666666666663</v>
      </c>
      <c r="BN237" s="155">
        <f t="shared" ca="1" si="246"/>
        <v>-1.1014175416242198</v>
      </c>
      <c r="BO237" s="155">
        <f t="shared" ca="1" si="246"/>
        <v>-1.879197932190545</v>
      </c>
      <c r="BP237" s="155">
        <f t="shared" ca="1" si="246"/>
        <v>-2.7455962789095119</v>
      </c>
      <c r="BQ237" s="155">
        <f t="shared" ca="1" si="246"/>
        <v>-4.8515717508783327</v>
      </c>
      <c r="BR237" s="155" t="e">
        <f t="shared" si="246"/>
        <v>#DIV/0!</v>
      </c>
      <c r="BS237" s="155" t="e">
        <f t="shared" si="246"/>
        <v>#DIV/0!</v>
      </c>
      <c r="BT237" s="155" t="e">
        <f t="shared" si="246"/>
        <v>#DIV/0!</v>
      </c>
      <c r="BU237" s="155" t="e">
        <f t="shared" si="246"/>
        <v>#DIV/0!</v>
      </c>
      <c r="BV237" s="155" t="e">
        <f t="shared" si="246"/>
        <v>#DIV/0!</v>
      </c>
      <c r="BW237" s="155" t="e">
        <f t="shared" si="246"/>
        <v>#DIV/0!</v>
      </c>
      <c r="BX237" s="155" t="e">
        <f t="shared" si="246"/>
        <v>#DIV/0!</v>
      </c>
      <c r="BY237" s="155" t="e">
        <f t="shared" si="246"/>
        <v>#DIV/0!</v>
      </c>
      <c r="BZ237" s="155" t="e">
        <f t="shared" si="266"/>
        <v>#DIV/0!</v>
      </c>
      <c r="CA237" s="138"/>
      <c r="CB237" s="288">
        <v>0.66666666666666663</v>
      </c>
      <c r="CC237" s="155">
        <f t="shared" ca="1" si="247"/>
        <v>27.208955712271681</v>
      </c>
      <c r="CD237" s="155">
        <f t="shared" ca="1" si="247"/>
        <v>34.540349722962397</v>
      </c>
      <c r="CE237" s="155">
        <f t="shared" ca="1" si="247"/>
        <v>42.856873681037065</v>
      </c>
      <c r="CF237" s="155">
        <f t="shared" ca="1" si="247"/>
        <v>63.349101195319989</v>
      </c>
      <c r="CG237" s="155" t="e">
        <f t="shared" si="247"/>
        <v>#DIV/0!</v>
      </c>
      <c r="CH237" s="155" t="e">
        <f t="shared" si="247"/>
        <v>#DIV/0!</v>
      </c>
      <c r="CI237" s="155" t="e">
        <f t="shared" si="247"/>
        <v>#DIV/0!</v>
      </c>
      <c r="CJ237" s="155" t="e">
        <f t="shared" si="247"/>
        <v>#DIV/0!</v>
      </c>
      <c r="CK237" s="155" t="e">
        <f t="shared" si="247"/>
        <v>#DIV/0!</v>
      </c>
      <c r="CL237" s="155" t="e">
        <f t="shared" si="247"/>
        <v>#DIV/0!</v>
      </c>
      <c r="CM237" s="155" t="e">
        <f t="shared" si="247"/>
        <v>#DIV/0!</v>
      </c>
      <c r="CN237" s="155" t="e">
        <f t="shared" si="247"/>
        <v>#DIV/0!</v>
      </c>
      <c r="CO237" s="155" t="e">
        <f t="shared" si="267"/>
        <v>#DIV/0!</v>
      </c>
      <c r="CQ237" s="288">
        <v>0.66666666666666663</v>
      </c>
      <c r="CR237" s="155">
        <f t="shared" ca="1" si="255"/>
        <v>-0.36713918054140665</v>
      </c>
      <c r="CS237" s="155">
        <f t="shared" ca="1" si="255"/>
        <v>-0.62639931073018174</v>
      </c>
      <c r="CT237" s="155">
        <f t="shared" ca="1" si="255"/>
        <v>-0.91519875963650399</v>
      </c>
      <c r="CU237" s="155">
        <f t="shared" ca="1" si="255"/>
        <v>-1.6171905836261113</v>
      </c>
      <c r="CV237" s="155" t="e">
        <f t="shared" si="255"/>
        <v>#DIV/0!</v>
      </c>
      <c r="CW237" s="155" t="e">
        <f t="shared" si="255"/>
        <v>#DIV/0!</v>
      </c>
      <c r="CX237" s="155" t="e">
        <f t="shared" si="255"/>
        <v>#DIV/0!</v>
      </c>
      <c r="CY237" s="155" t="e">
        <f t="shared" si="255"/>
        <v>#DIV/0!</v>
      </c>
      <c r="CZ237" s="155" t="e">
        <f t="shared" si="255"/>
        <v>#DIV/0!</v>
      </c>
      <c r="DA237" s="155" t="e">
        <f t="shared" si="255"/>
        <v>#DIV/0!</v>
      </c>
      <c r="DB237" s="155" t="e">
        <f t="shared" si="255"/>
        <v>#DIV/0!</v>
      </c>
      <c r="DC237" s="155" t="e">
        <f t="shared" si="268"/>
        <v>#DIV/0!</v>
      </c>
      <c r="DD237" s="155" t="e">
        <f t="shared" si="269"/>
        <v>#DIV/0!</v>
      </c>
      <c r="DF237" s="288">
        <v>0.66666666666666663</v>
      </c>
      <c r="DG237" s="155">
        <f t="shared" ca="1" si="256"/>
        <v>-16.098683463538787</v>
      </c>
      <c r="DH237" s="155">
        <f t="shared" ca="1" si="256"/>
        <v>-20.676941664930929</v>
      </c>
      <c r="DI237" s="155">
        <f t="shared" ca="1" si="256"/>
        <v>-25.862440242904505</v>
      </c>
      <c r="DJ237" s="155">
        <f t="shared" ca="1" si="256"/>
        <v>-38.625272272764882</v>
      </c>
      <c r="DK237" s="155" t="e">
        <f t="shared" si="256"/>
        <v>#DIV/0!</v>
      </c>
      <c r="DL237" s="155" t="e">
        <f t="shared" si="256"/>
        <v>#DIV/0!</v>
      </c>
      <c r="DM237" s="155" t="e">
        <f t="shared" si="256"/>
        <v>#DIV/0!</v>
      </c>
      <c r="DN237" s="155" t="e">
        <f t="shared" si="256"/>
        <v>#DIV/0!</v>
      </c>
      <c r="DO237" s="155" t="e">
        <f t="shared" si="256"/>
        <v>#DIV/0!</v>
      </c>
      <c r="DP237" s="155" t="e">
        <f t="shared" si="256"/>
        <v>#DIV/0!</v>
      </c>
      <c r="DQ237" s="155" t="e">
        <f t="shared" si="256"/>
        <v>#DIV/0!</v>
      </c>
      <c r="DR237" s="155" t="e">
        <f t="shared" si="270"/>
        <v>#DIV/0!</v>
      </c>
      <c r="DS237" s="155" t="e">
        <f t="shared" si="271"/>
        <v>#DIV/0!</v>
      </c>
      <c r="DU237" s="288">
        <v>0.66666666666666663</v>
      </c>
      <c r="DV237" s="155">
        <f t="shared" ca="1" si="257"/>
        <v>-1.835695902707033</v>
      </c>
      <c r="DW237" s="155">
        <f t="shared" ca="1" si="257"/>
        <v>-3.1319965536509087</v>
      </c>
      <c r="DX237" s="155">
        <f t="shared" ca="1" si="257"/>
        <v>-4.5759937981825196</v>
      </c>
      <c r="DY237" s="155">
        <f t="shared" ca="1" si="257"/>
        <v>-8.0859529181305554</v>
      </c>
      <c r="DZ237" s="155" t="e">
        <f t="shared" si="257"/>
        <v>#DIV/0!</v>
      </c>
      <c r="EA237" s="155" t="e">
        <f t="shared" si="257"/>
        <v>#DIV/0!</v>
      </c>
      <c r="EB237" s="155" t="e">
        <f t="shared" si="257"/>
        <v>#DIV/0!</v>
      </c>
      <c r="EC237" s="155" t="e">
        <f t="shared" si="257"/>
        <v>#DIV/0!</v>
      </c>
      <c r="ED237" s="155" t="e">
        <f t="shared" si="257"/>
        <v>#DIV/0!</v>
      </c>
      <c r="EE237" s="155" t="e">
        <f t="shared" si="257"/>
        <v>#DIV/0!</v>
      </c>
      <c r="EF237" s="155" t="e">
        <f t="shared" si="257"/>
        <v>#DIV/0!</v>
      </c>
      <c r="EG237" s="155" t="e">
        <f t="shared" si="272"/>
        <v>#DIV/0!</v>
      </c>
      <c r="EH237" s="155" t="e">
        <f t="shared" si="272"/>
        <v>#DIV/0!</v>
      </c>
      <c r="EJ237" s="288">
        <v>0.66666666666666663</v>
      </c>
      <c r="EK237" s="155">
        <f t="shared" ca="1" si="258"/>
        <v>1.835695902707033</v>
      </c>
      <c r="EL237" s="155">
        <f t="shared" ca="1" si="258"/>
        <v>3.1319965536509087</v>
      </c>
      <c r="EM237" s="155">
        <f t="shared" ca="1" si="258"/>
        <v>4.5759937981825196</v>
      </c>
      <c r="EN237" s="155">
        <f t="shared" ca="1" si="258"/>
        <v>8.0859529181305554</v>
      </c>
      <c r="EO237" s="155" t="e">
        <f t="shared" si="258"/>
        <v>#DIV/0!</v>
      </c>
      <c r="EP237" s="155" t="e">
        <f t="shared" si="258"/>
        <v>#DIV/0!</v>
      </c>
      <c r="EQ237" s="155" t="e">
        <f t="shared" si="258"/>
        <v>#DIV/0!</v>
      </c>
      <c r="ER237" s="155" t="e">
        <f t="shared" si="258"/>
        <v>#DIV/0!</v>
      </c>
      <c r="ES237" s="155" t="e">
        <f t="shared" si="258"/>
        <v>#DIV/0!</v>
      </c>
      <c r="ET237" s="155" t="e">
        <f t="shared" si="258"/>
        <v>#DIV/0!</v>
      </c>
      <c r="EU237" s="155" t="e">
        <f t="shared" si="258"/>
        <v>#DIV/0!</v>
      </c>
      <c r="EV237" s="155" t="e">
        <f t="shared" si="260"/>
        <v>#DIV/0!</v>
      </c>
      <c r="EW237" s="155" t="e">
        <f t="shared" si="260"/>
        <v>#DIV/0!</v>
      </c>
    </row>
    <row r="238" spans="1:157">
      <c r="A238" s="1" t="s">
        <v>88</v>
      </c>
      <c r="T238" s="283">
        <v>0.7142857142857143</v>
      </c>
      <c r="U238" s="152">
        <f t="shared" ref="U238:AG238" ca="1" si="278">($H$5/U208-$G$5*U88/U193)*1000</f>
        <v>-51.34801651960769</v>
      </c>
      <c r="V238" s="152">
        <f t="shared" ca="1" si="278"/>
        <v>-71.36835935506285</v>
      </c>
      <c r="W238" s="152">
        <f t="shared" ca="1" si="278"/>
        <v>-99.766982595444901</v>
      </c>
      <c r="X238" s="152" t="e">
        <f t="shared" si="278"/>
        <v>#DIV/0!</v>
      </c>
      <c r="Y238" s="152" t="e">
        <f t="shared" si="278"/>
        <v>#DIV/0!</v>
      </c>
      <c r="Z238" s="152" t="e">
        <f t="shared" si="278"/>
        <v>#DIV/0!</v>
      </c>
      <c r="AA238" s="152" t="e">
        <f t="shared" si="278"/>
        <v>#DIV/0!</v>
      </c>
      <c r="AB238" s="152" t="e">
        <f t="shared" si="278"/>
        <v>#DIV/0!</v>
      </c>
      <c r="AC238" s="152" t="e">
        <f t="shared" si="278"/>
        <v>#DIV/0!</v>
      </c>
      <c r="AD238" s="152" t="e">
        <f t="shared" si="278"/>
        <v>#DIV/0!</v>
      </c>
      <c r="AE238" s="152" t="e">
        <f t="shared" si="278"/>
        <v>#DIV/0!</v>
      </c>
      <c r="AF238" s="152" t="e">
        <f t="shared" si="278"/>
        <v>#DIV/0!</v>
      </c>
      <c r="AG238" s="152" t="e">
        <f t="shared" si="278"/>
        <v>#DIV/0!</v>
      </c>
      <c r="AI238" s="288">
        <v>0.7142857142857143</v>
      </c>
      <c r="AJ238" s="155">
        <f t="shared" ca="1" si="244"/>
        <v>-51.34801651960769</v>
      </c>
      <c r="AK238" s="155">
        <f t="shared" ca="1" si="244"/>
        <v>-71.36835935506285</v>
      </c>
      <c r="AL238" s="155">
        <f t="shared" ca="1" si="244"/>
        <v>-99.766982595444901</v>
      </c>
      <c r="AM238" s="155" t="e">
        <f t="shared" si="244"/>
        <v>#DIV/0!</v>
      </c>
      <c r="AN238" s="155" t="e">
        <f t="shared" si="244"/>
        <v>#DIV/0!</v>
      </c>
      <c r="AO238" s="155" t="e">
        <f t="shared" si="244"/>
        <v>#DIV/0!</v>
      </c>
      <c r="AP238" s="155" t="e">
        <f t="shared" si="244"/>
        <v>#DIV/0!</v>
      </c>
      <c r="AQ238" s="155" t="e">
        <f t="shared" si="244"/>
        <v>#DIV/0!</v>
      </c>
      <c r="AR238" s="155" t="e">
        <f t="shared" si="244"/>
        <v>#DIV/0!</v>
      </c>
      <c r="AS238" s="155" t="e">
        <f t="shared" si="244"/>
        <v>#DIV/0!</v>
      </c>
      <c r="AT238" s="155" t="e">
        <f t="shared" si="244"/>
        <v>#DIV/0!</v>
      </c>
      <c r="AU238" s="155" t="e">
        <f t="shared" si="263"/>
        <v>#DIV/0!</v>
      </c>
      <c r="AV238" s="155" t="e">
        <f t="shared" si="264"/>
        <v>#DIV/0!</v>
      </c>
      <c r="AX238" s="283">
        <v>0.7142857142857143</v>
      </c>
      <c r="AY238" s="155">
        <f t="shared" ca="1" si="245"/>
        <v>31.506501657600648</v>
      </c>
      <c r="AZ238" s="155">
        <f t="shared" ca="1" si="245"/>
        <v>44.13601436998767</v>
      </c>
      <c r="BA238" s="155">
        <f t="shared" ca="1" si="245"/>
        <v>62.038321454684613</v>
      </c>
      <c r="BB238" s="155" t="e">
        <f t="shared" si="245"/>
        <v>#DIV/0!</v>
      </c>
      <c r="BC238" s="155" t="e">
        <f t="shared" si="245"/>
        <v>#DIV/0!</v>
      </c>
      <c r="BD238" s="155" t="e">
        <f t="shared" si="245"/>
        <v>#DIV/0!</v>
      </c>
      <c r="BE238" s="155" t="e">
        <f t="shared" si="245"/>
        <v>#DIV/0!</v>
      </c>
      <c r="BF238" s="155" t="e">
        <f t="shared" si="245"/>
        <v>#DIV/0!</v>
      </c>
      <c r="BG238" s="155" t="e">
        <f t="shared" si="245"/>
        <v>#DIV/0!</v>
      </c>
      <c r="BH238" s="155" t="e">
        <f t="shared" si="245"/>
        <v>#DIV/0!</v>
      </c>
      <c r="BI238" s="155" t="e">
        <f t="shared" si="245"/>
        <v>#DIV/0!</v>
      </c>
      <c r="BJ238" s="155" t="e">
        <f t="shared" si="245"/>
        <v>#DIV/0!</v>
      </c>
      <c r="BK238" s="155" t="e">
        <f t="shared" si="265"/>
        <v>#DIV/0!</v>
      </c>
      <c r="BL238" s="138"/>
      <c r="BM238" s="288">
        <v>0.7142857142857143</v>
      </c>
      <c r="BN238" s="155">
        <f t="shared" ca="1" si="246"/>
        <v>-1.3953834916720806</v>
      </c>
      <c r="BO238" s="155">
        <f t="shared" ca="1" si="246"/>
        <v>-2.629997513899935</v>
      </c>
      <c r="BP238" s="155">
        <f t="shared" ca="1" si="246"/>
        <v>-4.3562637948353506</v>
      </c>
      <c r="BQ238" s="155" t="e">
        <f t="shared" si="246"/>
        <v>#DIV/0!</v>
      </c>
      <c r="BR238" s="155" t="e">
        <f t="shared" si="246"/>
        <v>#DIV/0!</v>
      </c>
      <c r="BS238" s="155" t="e">
        <f t="shared" si="246"/>
        <v>#DIV/0!</v>
      </c>
      <c r="BT238" s="155" t="e">
        <f t="shared" si="246"/>
        <v>#DIV/0!</v>
      </c>
      <c r="BU238" s="155" t="e">
        <f t="shared" si="246"/>
        <v>#DIV/0!</v>
      </c>
      <c r="BV238" s="155" t="e">
        <f t="shared" si="246"/>
        <v>#DIV/0!</v>
      </c>
      <c r="BW238" s="155" t="e">
        <f t="shared" si="246"/>
        <v>#DIV/0!</v>
      </c>
      <c r="BX238" s="155" t="e">
        <f t="shared" si="246"/>
        <v>#DIV/0!</v>
      </c>
      <c r="BY238" s="155" t="e">
        <f t="shared" si="246"/>
        <v>#DIV/0!</v>
      </c>
      <c r="BZ238" s="155" t="e">
        <f t="shared" si="266"/>
        <v>#DIV/0!</v>
      </c>
      <c r="CA238" s="138"/>
      <c r="CB238" s="288">
        <v>0.7142857142857143</v>
      </c>
      <c r="CC238" s="155">
        <f t="shared" ca="1" si="247"/>
        <v>36.75758526720076</v>
      </c>
      <c r="CD238" s="155">
        <f t="shared" ca="1" si="247"/>
        <v>51.492016764985614</v>
      </c>
      <c r="CE238" s="155">
        <f t="shared" ca="1" si="247"/>
        <v>72.378041697132048</v>
      </c>
      <c r="CF238" s="155" t="e">
        <f t="shared" si="247"/>
        <v>#DIV/0!</v>
      </c>
      <c r="CG238" s="155" t="e">
        <f t="shared" si="247"/>
        <v>#DIV/0!</v>
      </c>
      <c r="CH238" s="155" t="e">
        <f t="shared" si="247"/>
        <v>#DIV/0!</v>
      </c>
      <c r="CI238" s="155" t="e">
        <f t="shared" si="247"/>
        <v>#DIV/0!</v>
      </c>
      <c r="CJ238" s="155" t="e">
        <f t="shared" si="247"/>
        <v>#DIV/0!</v>
      </c>
      <c r="CK238" s="155" t="e">
        <f t="shared" si="247"/>
        <v>#DIV/0!</v>
      </c>
      <c r="CL238" s="155" t="e">
        <f t="shared" si="247"/>
        <v>#DIV/0!</v>
      </c>
      <c r="CM238" s="155" t="e">
        <f t="shared" si="247"/>
        <v>#DIV/0!</v>
      </c>
      <c r="CN238" s="155" t="e">
        <f t="shared" si="247"/>
        <v>#DIV/0!</v>
      </c>
      <c r="CO238" s="155" t="e">
        <f t="shared" si="267"/>
        <v>#DIV/0!</v>
      </c>
      <c r="CQ238" s="288">
        <v>0.7142857142857143</v>
      </c>
      <c r="CR238" s="155">
        <f t="shared" ca="1" si="255"/>
        <v>-0.46512783055736029</v>
      </c>
      <c r="CS238" s="155">
        <f t="shared" ca="1" si="255"/>
        <v>-0.87666583796664499</v>
      </c>
      <c r="CT238" s="155">
        <f t="shared" ca="1" si="255"/>
        <v>-1.4520879316117836</v>
      </c>
      <c r="CU238" s="155" t="e">
        <f t="shared" si="255"/>
        <v>#DIV/0!</v>
      </c>
      <c r="CV238" s="155" t="e">
        <f t="shared" si="255"/>
        <v>#DIV/0!</v>
      </c>
      <c r="CW238" s="155" t="e">
        <f t="shared" si="255"/>
        <v>#DIV/0!</v>
      </c>
      <c r="CX238" s="155" t="e">
        <f t="shared" si="255"/>
        <v>#DIV/0!</v>
      </c>
      <c r="CY238" s="155" t="e">
        <f t="shared" si="255"/>
        <v>#DIV/0!</v>
      </c>
      <c r="CZ238" s="155" t="e">
        <f t="shared" si="255"/>
        <v>#DIV/0!</v>
      </c>
      <c r="DA238" s="155" t="e">
        <f t="shared" si="255"/>
        <v>#DIV/0!</v>
      </c>
      <c r="DB238" s="155" t="e">
        <f t="shared" si="255"/>
        <v>#DIV/0!</v>
      </c>
      <c r="DC238" s="155" t="e">
        <f t="shared" si="268"/>
        <v>#DIV/0!</v>
      </c>
      <c r="DD238" s="155" t="e">
        <f t="shared" si="269"/>
        <v>#DIV/0!</v>
      </c>
      <c r="DF238" s="288">
        <v>0.7142857142857143</v>
      </c>
      <c r="DG238" s="155">
        <f t="shared" ca="1" si="256"/>
        <v>-21.702026184236477</v>
      </c>
      <c r="DH238" s="155">
        <f t="shared" ca="1" si="256"/>
        <v>-30.739008336941751</v>
      </c>
      <c r="DI238" s="155">
        <f t="shared" ca="1" si="256"/>
        <v>-43.537012867207423</v>
      </c>
      <c r="DJ238" s="155" t="e">
        <f t="shared" si="256"/>
        <v>#DIV/0!</v>
      </c>
      <c r="DK238" s="155" t="e">
        <f t="shared" si="256"/>
        <v>#DIV/0!</v>
      </c>
      <c r="DL238" s="155" t="e">
        <f t="shared" si="256"/>
        <v>#DIV/0!</v>
      </c>
      <c r="DM238" s="155" t="e">
        <f t="shared" si="256"/>
        <v>#DIV/0!</v>
      </c>
      <c r="DN238" s="155" t="e">
        <f t="shared" si="256"/>
        <v>#DIV/0!</v>
      </c>
      <c r="DO238" s="155" t="e">
        <f t="shared" si="256"/>
        <v>#DIV/0!</v>
      </c>
      <c r="DP238" s="155" t="e">
        <f t="shared" si="256"/>
        <v>#DIV/0!</v>
      </c>
      <c r="DQ238" s="155" t="e">
        <f t="shared" si="256"/>
        <v>#DIV/0!</v>
      </c>
      <c r="DR238" s="155" t="e">
        <f t="shared" si="270"/>
        <v>#DIV/0!</v>
      </c>
      <c r="DS238" s="155" t="e">
        <f t="shared" si="271"/>
        <v>#DIV/0!</v>
      </c>
      <c r="DU238" s="288">
        <v>0.7142857142857143</v>
      </c>
      <c r="DV238" s="155">
        <f t="shared" ca="1" si="257"/>
        <v>-2.3256391527868017</v>
      </c>
      <c r="DW238" s="155">
        <f t="shared" ca="1" si="257"/>
        <v>-4.3833291898332245</v>
      </c>
      <c r="DX238" s="155">
        <f t="shared" ca="1" si="257"/>
        <v>-7.2604396580589174</v>
      </c>
      <c r="DY238" s="155" t="e">
        <f t="shared" si="257"/>
        <v>#DIV/0!</v>
      </c>
      <c r="DZ238" s="155" t="e">
        <f t="shared" si="257"/>
        <v>#DIV/0!</v>
      </c>
      <c r="EA238" s="155" t="e">
        <f t="shared" si="257"/>
        <v>#DIV/0!</v>
      </c>
      <c r="EB238" s="155" t="e">
        <f t="shared" si="257"/>
        <v>#DIV/0!</v>
      </c>
      <c r="EC238" s="155" t="e">
        <f t="shared" si="257"/>
        <v>#DIV/0!</v>
      </c>
      <c r="ED238" s="155" t="e">
        <f t="shared" si="257"/>
        <v>#DIV/0!</v>
      </c>
      <c r="EE238" s="155" t="e">
        <f t="shared" si="257"/>
        <v>#DIV/0!</v>
      </c>
      <c r="EF238" s="155" t="e">
        <f t="shared" si="257"/>
        <v>#DIV/0!</v>
      </c>
      <c r="EG238" s="155" t="e">
        <f t="shared" si="272"/>
        <v>#DIV/0!</v>
      </c>
      <c r="EH238" s="155" t="e">
        <f t="shared" si="272"/>
        <v>#DIV/0!</v>
      </c>
      <c r="EJ238" s="288">
        <v>0.7142857142857143</v>
      </c>
      <c r="EK238" s="155">
        <f t="shared" ca="1" si="258"/>
        <v>2.3256391527868017</v>
      </c>
      <c r="EL238" s="155">
        <f t="shared" ca="1" si="258"/>
        <v>4.3833291898332245</v>
      </c>
      <c r="EM238" s="155">
        <f t="shared" ca="1" si="258"/>
        <v>7.2604396580589174</v>
      </c>
      <c r="EN238" s="155" t="e">
        <f t="shared" si="258"/>
        <v>#DIV/0!</v>
      </c>
      <c r="EO238" s="155" t="e">
        <f t="shared" si="258"/>
        <v>#DIV/0!</v>
      </c>
      <c r="EP238" s="155" t="e">
        <f t="shared" si="258"/>
        <v>#DIV/0!</v>
      </c>
      <c r="EQ238" s="155" t="e">
        <f t="shared" si="258"/>
        <v>#DIV/0!</v>
      </c>
      <c r="ER238" s="155" t="e">
        <f t="shared" si="258"/>
        <v>#DIV/0!</v>
      </c>
      <c r="ES238" s="155" t="e">
        <f t="shared" si="258"/>
        <v>#DIV/0!</v>
      </c>
      <c r="ET238" s="155" t="e">
        <f t="shared" si="258"/>
        <v>#DIV/0!</v>
      </c>
      <c r="EU238" s="155" t="e">
        <f t="shared" si="258"/>
        <v>#DIV/0!</v>
      </c>
      <c r="EV238" s="155" t="e">
        <f t="shared" si="260"/>
        <v>#DIV/0!</v>
      </c>
      <c r="EW238" s="155" t="e">
        <f t="shared" si="260"/>
        <v>#DIV/0!</v>
      </c>
    </row>
    <row r="239" spans="1:157">
      <c r="A239" s="1" t="s">
        <v>83</v>
      </c>
      <c r="T239" s="283">
        <v>0.75</v>
      </c>
      <c r="U239" s="152">
        <f t="shared" ref="U239:AG239" ca="1" si="279">($H$5/U209-$G$5*U89/U194)*1000</f>
        <v>-69.766620911935064</v>
      </c>
      <c r="V239" s="152">
        <f t="shared" ca="1" si="279"/>
        <v>-113.11747613117475</v>
      </c>
      <c r="W239" s="152" t="e">
        <f t="shared" si="279"/>
        <v>#DIV/0!</v>
      </c>
      <c r="X239" s="152" t="e">
        <f t="shared" si="279"/>
        <v>#DIV/0!</v>
      </c>
      <c r="Y239" s="152" t="e">
        <f t="shared" si="279"/>
        <v>#DIV/0!</v>
      </c>
      <c r="Z239" s="152" t="e">
        <f t="shared" si="279"/>
        <v>#DIV/0!</v>
      </c>
      <c r="AA239" s="152" t="e">
        <f t="shared" si="279"/>
        <v>#DIV/0!</v>
      </c>
      <c r="AB239" s="152" t="e">
        <f t="shared" si="279"/>
        <v>#DIV/0!</v>
      </c>
      <c r="AC239" s="152" t="e">
        <f t="shared" si="279"/>
        <v>#DIV/0!</v>
      </c>
      <c r="AD239" s="152" t="e">
        <f t="shared" si="279"/>
        <v>#DIV/0!</v>
      </c>
      <c r="AE239" s="152" t="e">
        <f t="shared" si="279"/>
        <v>#DIV/0!</v>
      </c>
      <c r="AF239" s="152" t="e">
        <f t="shared" si="279"/>
        <v>#DIV/0!</v>
      </c>
      <c r="AG239" s="152" t="e">
        <f t="shared" si="279"/>
        <v>#DIV/0!</v>
      </c>
      <c r="AI239" s="288">
        <v>0.75</v>
      </c>
      <c r="AJ239" s="155">
        <f t="shared" ca="1" si="244"/>
        <v>-69.766620911935064</v>
      </c>
      <c r="AK239" s="155">
        <f t="shared" ca="1" si="244"/>
        <v>-113.11747613117475</v>
      </c>
      <c r="AL239" s="155" t="e">
        <f t="shared" si="244"/>
        <v>#DIV/0!</v>
      </c>
      <c r="AM239" s="155" t="e">
        <f t="shared" si="244"/>
        <v>#DIV/0!</v>
      </c>
      <c r="AN239" s="155" t="e">
        <f t="shared" si="244"/>
        <v>#DIV/0!</v>
      </c>
      <c r="AO239" s="155" t="e">
        <f t="shared" si="244"/>
        <v>#DIV/0!</v>
      </c>
      <c r="AP239" s="155" t="e">
        <f t="shared" si="244"/>
        <v>#DIV/0!</v>
      </c>
      <c r="AQ239" s="155" t="e">
        <f t="shared" si="244"/>
        <v>#DIV/0!</v>
      </c>
      <c r="AR239" s="155" t="e">
        <f t="shared" si="244"/>
        <v>#DIV/0!</v>
      </c>
      <c r="AS239" s="155" t="e">
        <f t="shared" si="244"/>
        <v>#DIV/0!</v>
      </c>
      <c r="AT239" s="155" t="e">
        <f t="shared" si="244"/>
        <v>#DIV/0!</v>
      </c>
      <c r="AU239" s="155" t="e">
        <f t="shared" si="263"/>
        <v>#DIV/0!</v>
      </c>
      <c r="AV239" s="155" t="e">
        <f t="shared" si="264"/>
        <v>#DIV/0!</v>
      </c>
      <c r="AX239" s="283">
        <v>0.75</v>
      </c>
      <c r="AY239" s="155">
        <f t="shared" ca="1" si="245"/>
        <v>42.764757621437823</v>
      </c>
      <c r="AZ239" s="155">
        <f t="shared" ca="1" si="245"/>
        <v>69.860571875076303</v>
      </c>
      <c r="BA239" s="155" t="e">
        <f t="shared" si="245"/>
        <v>#DIV/0!</v>
      </c>
      <c r="BB239" s="155" t="e">
        <f t="shared" si="245"/>
        <v>#DIV/0!</v>
      </c>
      <c r="BC239" s="155" t="e">
        <f t="shared" si="245"/>
        <v>#DIV/0!</v>
      </c>
      <c r="BD239" s="155" t="e">
        <f t="shared" si="245"/>
        <v>#DIV/0!</v>
      </c>
      <c r="BE239" s="155" t="e">
        <f t="shared" si="245"/>
        <v>#DIV/0!</v>
      </c>
      <c r="BF239" s="155" t="e">
        <f t="shared" si="245"/>
        <v>#DIV/0!</v>
      </c>
      <c r="BG239" s="155" t="e">
        <f t="shared" si="245"/>
        <v>#DIV/0!</v>
      </c>
      <c r="BH239" s="155" t="e">
        <f t="shared" si="245"/>
        <v>#DIV/0!</v>
      </c>
      <c r="BI239" s="155" t="e">
        <f t="shared" si="245"/>
        <v>#DIV/0!</v>
      </c>
      <c r="BJ239" s="155" t="e">
        <f t="shared" si="245"/>
        <v>#DIV/0!</v>
      </c>
      <c r="BK239" s="155" t="e">
        <f t="shared" si="265"/>
        <v>#DIV/0!</v>
      </c>
      <c r="BL239" s="138"/>
      <c r="BM239" s="288">
        <v>0.75</v>
      </c>
      <c r="BN239" s="155">
        <f t="shared" ca="1" si="246"/>
        <v>-1.8095701485535642</v>
      </c>
      <c r="BO239" s="155">
        <f t="shared" ca="1" si="246"/>
        <v>-3.9801723927429005</v>
      </c>
      <c r="BP239" s="155" t="e">
        <f t="shared" si="246"/>
        <v>#DIV/0!</v>
      </c>
      <c r="BQ239" s="155" t="e">
        <f t="shared" si="246"/>
        <v>#DIV/0!</v>
      </c>
      <c r="BR239" s="155" t="e">
        <f t="shared" si="246"/>
        <v>#DIV/0!</v>
      </c>
      <c r="BS239" s="155" t="e">
        <f t="shared" si="246"/>
        <v>#DIV/0!</v>
      </c>
      <c r="BT239" s="155" t="e">
        <f t="shared" si="246"/>
        <v>#DIV/0!</v>
      </c>
      <c r="BU239" s="155" t="e">
        <f t="shared" si="246"/>
        <v>#DIV/0!</v>
      </c>
      <c r="BV239" s="155" t="e">
        <f t="shared" si="246"/>
        <v>#DIV/0!</v>
      </c>
      <c r="BW239" s="155" t="e">
        <f t="shared" si="246"/>
        <v>#DIV/0!</v>
      </c>
      <c r="BX239" s="155" t="e">
        <f t="shared" si="246"/>
        <v>#DIV/0!</v>
      </c>
      <c r="BY239" s="155" t="e">
        <f t="shared" si="246"/>
        <v>#DIV/0!</v>
      </c>
      <c r="BZ239" s="155" t="e">
        <f t="shared" si="266"/>
        <v>#DIV/0!</v>
      </c>
      <c r="CA239" s="138"/>
      <c r="CB239" s="288">
        <v>0.75</v>
      </c>
      <c r="CC239" s="155">
        <f t="shared" ca="1" si="247"/>
        <v>49.892217225010789</v>
      </c>
      <c r="CD239" s="155">
        <f t="shared" ca="1" si="247"/>
        <v>81.504000520922361</v>
      </c>
      <c r="CE239" s="155" t="e">
        <f t="shared" si="247"/>
        <v>#DIV/0!</v>
      </c>
      <c r="CF239" s="155" t="e">
        <f t="shared" si="247"/>
        <v>#DIV/0!</v>
      </c>
      <c r="CG239" s="155" t="e">
        <f t="shared" si="247"/>
        <v>#DIV/0!</v>
      </c>
      <c r="CH239" s="155" t="e">
        <f t="shared" si="247"/>
        <v>#DIV/0!</v>
      </c>
      <c r="CI239" s="155" t="e">
        <f t="shared" si="247"/>
        <v>#DIV/0!</v>
      </c>
      <c r="CJ239" s="155" t="e">
        <f t="shared" si="247"/>
        <v>#DIV/0!</v>
      </c>
      <c r="CK239" s="155" t="e">
        <f t="shared" si="247"/>
        <v>#DIV/0!</v>
      </c>
      <c r="CL239" s="155" t="e">
        <f t="shared" si="247"/>
        <v>#DIV/0!</v>
      </c>
      <c r="CM239" s="155" t="e">
        <f t="shared" si="247"/>
        <v>#DIV/0!</v>
      </c>
      <c r="CN239" s="155" t="e">
        <f t="shared" si="247"/>
        <v>#DIV/0!</v>
      </c>
      <c r="CO239" s="155" t="e">
        <f t="shared" si="267"/>
        <v>#DIV/0!</v>
      </c>
      <c r="CQ239" s="288">
        <v>0.75</v>
      </c>
      <c r="CR239" s="155">
        <f t="shared" ca="1" si="255"/>
        <v>-0.60319004951785493</v>
      </c>
      <c r="CS239" s="155">
        <f t="shared" ca="1" si="255"/>
        <v>-1.3267241309143001</v>
      </c>
      <c r="CT239" s="155" t="e">
        <f t="shared" si="255"/>
        <v>#DIV/0!</v>
      </c>
      <c r="CU239" s="155" t="e">
        <f t="shared" si="255"/>
        <v>#DIV/0!</v>
      </c>
      <c r="CV239" s="155" t="e">
        <f t="shared" si="255"/>
        <v>#DIV/0!</v>
      </c>
      <c r="CW239" s="155" t="e">
        <f t="shared" si="255"/>
        <v>#DIV/0!</v>
      </c>
      <c r="CX239" s="155" t="e">
        <f t="shared" si="255"/>
        <v>#DIV/0!</v>
      </c>
      <c r="CY239" s="155" t="e">
        <f t="shared" si="255"/>
        <v>#DIV/0!</v>
      </c>
      <c r="CZ239" s="155" t="e">
        <f t="shared" si="255"/>
        <v>#DIV/0!</v>
      </c>
      <c r="DA239" s="155" t="e">
        <f t="shared" si="255"/>
        <v>#DIV/0!</v>
      </c>
      <c r="DB239" s="155" t="e">
        <f t="shared" si="255"/>
        <v>#DIV/0!</v>
      </c>
      <c r="DC239" s="155" t="e">
        <f t="shared" si="268"/>
        <v>#DIV/0!</v>
      </c>
      <c r="DD239" s="155" t="e">
        <f t="shared" si="269"/>
        <v>#DIV/0!</v>
      </c>
      <c r="DF239" s="288">
        <v>0.75</v>
      </c>
      <c r="DG239" s="155">
        <f t="shared" ca="1" si="256"/>
        <v>-29.414623488568665</v>
      </c>
      <c r="DH239" s="155">
        <f t="shared" ca="1" si="256"/>
        <v>-48.563800779755653</v>
      </c>
      <c r="DI239" s="155" t="e">
        <f t="shared" si="256"/>
        <v>#DIV/0!</v>
      </c>
      <c r="DJ239" s="155" t="e">
        <f t="shared" si="256"/>
        <v>#DIV/0!</v>
      </c>
      <c r="DK239" s="155" t="e">
        <f t="shared" si="256"/>
        <v>#DIV/0!</v>
      </c>
      <c r="DL239" s="155" t="e">
        <f t="shared" si="256"/>
        <v>#DIV/0!</v>
      </c>
      <c r="DM239" s="155" t="e">
        <f t="shared" si="256"/>
        <v>#DIV/0!</v>
      </c>
      <c r="DN239" s="155" t="e">
        <f t="shared" si="256"/>
        <v>#DIV/0!</v>
      </c>
      <c r="DO239" s="155" t="e">
        <f t="shared" si="256"/>
        <v>#DIV/0!</v>
      </c>
      <c r="DP239" s="155" t="e">
        <f t="shared" si="256"/>
        <v>#DIV/0!</v>
      </c>
      <c r="DQ239" s="155" t="e">
        <f t="shared" si="256"/>
        <v>#DIV/0!</v>
      </c>
      <c r="DR239" s="155" t="e">
        <f t="shared" si="270"/>
        <v>#DIV/0!</v>
      </c>
      <c r="DS239" s="155" t="e">
        <f t="shared" si="271"/>
        <v>#DIV/0!</v>
      </c>
      <c r="DU239" s="288">
        <v>0.75</v>
      </c>
      <c r="DV239" s="155">
        <f t="shared" ca="1" si="257"/>
        <v>-3.0159502475892741</v>
      </c>
      <c r="DW239" s="155">
        <f t="shared" ca="1" si="257"/>
        <v>-6.6336206545715006</v>
      </c>
      <c r="DX239" s="155" t="e">
        <f t="shared" si="257"/>
        <v>#DIV/0!</v>
      </c>
      <c r="DY239" s="155" t="e">
        <f t="shared" si="257"/>
        <v>#DIV/0!</v>
      </c>
      <c r="DZ239" s="155" t="e">
        <f t="shared" si="257"/>
        <v>#DIV/0!</v>
      </c>
      <c r="EA239" s="155" t="e">
        <f t="shared" si="257"/>
        <v>#DIV/0!</v>
      </c>
      <c r="EB239" s="155" t="e">
        <f t="shared" si="257"/>
        <v>#DIV/0!</v>
      </c>
      <c r="EC239" s="155" t="e">
        <f t="shared" si="257"/>
        <v>#DIV/0!</v>
      </c>
      <c r="ED239" s="155" t="e">
        <f t="shared" si="257"/>
        <v>#DIV/0!</v>
      </c>
      <c r="EE239" s="155" t="e">
        <f t="shared" si="257"/>
        <v>#DIV/0!</v>
      </c>
      <c r="EF239" s="155" t="e">
        <f t="shared" si="257"/>
        <v>#DIV/0!</v>
      </c>
      <c r="EG239" s="155" t="e">
        <f t="shared" si="272"/>
        <v>#DIV/0!</v>
      </c>
      <c r="EH239" s="155" t="e">
        <f t="shared" si="272"/>
        <v>#DIV/0!</v>
      </c>
      <c r="EJ239" s="288">
        <v>0.75</v>
      </c>
      <c r="EK239" s="155">
        <f t="shared" ca="1" si="258"/>
        <v>3.0159502475892741</v>
      </c>
      <c r="EL239" s="155">
        <f t="shared" ca="1" si="258"/>
        <v>6.6336206545715006</v>
      </c>
      <c r="EM239" s="155" t="e">
        <f t="shared" si="258"/>
        <v>#DIV/0!</v>
      </c>
      <c r="EN239" s="155" t="e">
        <f t="shared" si="258"/>
        <v>#DIV/0!</v>
      </c>
      <c r="EO239" s="155" t="e">
        <f t="shared" si="258"/>
        <v>#DIV/0!</v>
      </c>
      <c r="EP239" s="155" t="e">
        <f t="shared" si="258"/>
        <v>#DIV/0!</v>
      </c>
      <c r="EQ239" s="155" t="e">
        <f t="shared" si="258"/>
        <v>#DIV/0!</v>
      </c>
      <c r="ER239" s="155" t="e">
        <f t="shared" si="258"/>
        <v>#DIV/0!</v>
      </c>
      <c r="ES239" s="155" t="e">
        <f t="shared" si="258"/>
        <v>#DIV/0!</v>
      </c>
      <c r="ET239" s="155" t="e">
        <f t="shared" si="258"/>
        <v>#DIV/0!</v>
      </c>
      <c r="EU239" s="155" t="e">
        <f t="shared" si="258"/>
        <v>#DIV/0!</v>
      </c>
      <c r="EV239" s="155" t="e">
        <f t="shared" si="260"/>
        <v>#DIV/0!</v>
      </c>
      <c r="EW239" s="155" t="e">
        <f t="shared" si="260"/>
        <v>#DIV/0!</v>
      </c>
    </row>
    <row r="240" spans="1:157">
      <c r="T240" s="283">
        <v>0.8</v>
      </c>
      <c r="U240" s="152">
        <f t="shared" ref="U240:AG240" ca="1" si="280">($H$5/U210-$G$5*U90/U195)*1000</f>
        <v>-139.81057906784915</v>
      </c>
      <c r="V240" s="152" t="e">
        <f t="shared" si="280"/>
        <v>#DIV/0!</v>
      </c>
      <c r="W240" s="152" t="e">
        <f t="shared" si="280"/>
        <v>#DIV/0!</v>
      </c>
      <c r="X240" s="152" t="e">
        <f t="shared" si="280"/>
        <v>#DIV/0!</v>
      </c>
      <c r="Y240" s="152" t="e">
        <f t="shared" si="280"/>
        <v>#DIV/0!</v>
      </c>
      <c r="Z240" s="152" t="e">
        <f t="shared" si="280"/>
        <v>#DIV/0!</v>
      </c>
      <c r="AA240" s="152" t="e">
        <f t="shared" si="280"/>
        <v>#DIV/0!</v>
      </c>
      <c r="AB240" s="152" t="e">
        <f t="shared" si="280"/>
        <v>#DIV/0!</v>
      </c>
      <c r="AC240" s="152" t="e">
        <f t="shared" si="280"/>
        <v>#DIV/0!</v>
      </c>
      <c r="AD240" s="152" t="e">
        <f t="shared" si="280"/>
        <v>#DIV/0!</v>
      </c>
      <c r="AE240" s="152" t="e">
        <f t="shared" si="280"/>
        <v>#DIV/0!</v>
      </c>
      <c r="AF240" s="152" t="e">
        <f t="shared" si="280"/>
        <v>#DIV/0!</v>
      </c>
      <c r="AG240" s="152" t="e">
        <f t="shared" si="280"/>
        <v>#DIV/0!</v>
      </c>
      <c r="AI240" s="288">
        <v>0.8</v>
      </c>
      <c r="AJ240" s="155">
        <f t="shared" ca="1" si="244"/>
        <v>-139.81057906784915</v>
      </c>
      <c r="AK240" s="159"/>
      <c r="AL240" s="159"/>
      <c r="AM240" s="159"/>
      <c r="AN240" s="159"/>
      <c r="AO240" s="159"/>
      <c r="AP240" s="159"/>
      <c r="AQ240" s="159"/>
      <c r="AR240" s="159"/>
      <c r="AS240" s="159"/>
      <c r="AT240" s="159"/>
      <c r="AU240" s="159"/>
      <c r="AV240" s="155"/>
      <c r="AX240" s="283">
        <v>0.8</v>
      </c>
      <c r="AY240" s="155">
        <f t="shared" ca="1" si="245"/>
        <v>85.590842977142827</v>
      </c>
      <c r="AZ240" s="155" t="e">
        <f>($H$7/#REF!-$G$7*#REF!/#REF!)*1000</f>
        <v>#REF!</v>
      </c>
      <c r="BA240" s="155" t="e">
        <f>($H$7/#REF!-$G$7*#REF!/#REF!)*1000</f>
        <v>#REF!</v>
      </c>
      <c r="BB240" s="155" t="e">
        <f>($H$7/#REF!-$G$7*#REF!/#REF!)*1000</f>
        <v>#REF!</v>
      </c>
      <c r="BC240" s="155" t="e">
        <f>($H$7/#REF!-$G$7*#REF!/#REF!)*1000</f>
        <v>#REF!</v>
      </c>
      <c r="BD240" s="155" t="e">
        <f>($H$7/#REF!-$G$7*#REF!/#REF!)*1000</f>
        <v>#REF!</v>
      </c>
      <c r="BE240" s="155" t="e">
        <f>($H$7/#REF!-$G$7*#REF!/#REF!)*1000</f>
        <v>#REF!</v>
      </c>
      <c r="BF240" s="155" t="e">
        <f>($H$7/#REF!-$G$7*#REF!/#REF!)*1000</f>
        <v>#REF!</v>
      </c>
      <c r="BG240" s="155" t="e">
        <f>($H$7/#REF!-$G$7*#REF!/#REF!)*1000</f>
        <v>#REF!</v>
      </c>
      <c r="BH240" s="155" t="e">
        <f>($H$7/#REF!-$G$7*#REF!/#REF!)*1000</f>
        <v>#REF!</v>
      </c>
      <c r="BI240" s="155" t="e">
        <f>($H$7/#REF!-$G$7*#REF!/#REF!)*1000</f>
        <v>#REF!</v>
      </c>
      <c r="BJ240" s="155" t="e">
        <f>($H$7/#REF!-$G$7*#REF!/#REF!)*1000</f>
        <v>#REF!</v>
      </c>
      <c r="BK240" s="155" t="e">
        <f t="shared" si="245"/>
        <v>#DIV/0!</v>
      </c>
      <c r="BL240" s="138"/>
      <c r="BM240" s="288">
        <v>0.8</v>
      </c>
      <c r="BN240" s="155">
        <f t="shared" ca="1" si="246"/>
        <v>-3.4089910728666895</v>
      </c>
      <c r="BO240" s="155" t="e">
        <f>($H$8/#REF!-$G$8*#REF!/#REF!)*1000</f>
        <v>#REF!</v>
      </c>
      <c r="BP240" s="155" t="e">
        <f>($H$8/#REF!-$G$8*#REF!/#REF!)*1000</f>
        <v>#REF!</v>
      </c>
      <c r="BQ240" s="155" t="e">
        <f>($H$8/#REF!-$G$8*#REF!/#REF!)*1000</f>
        <v>#REF!</v>
      </c>
      <c r="BR240" s="155" t="e">
        <f>($H$8/#REF!-$G$8*#REF!/#REF!)*1000</f>
        <v>#REF!</v>
      </c>
      <c r="BS240" s="155" t="e">
        <f>($H$8/#REF!-$G$8*#REF!/#REF!)*1000</f>
        <v>#REF!</v>
      </c>
      <c r="BT240" s="155" t="e">
        <f>($H$8/#REF!-$G$8*#REF!/#REF!)*1000</f>
        <v>#REF!</v>
      </c>
      <c r="BU240" s="155" t="e">
        <f>($H$8/#REF!-$G$8*#REF!/#REF!)*1000</f>
        <v>#REF!</v>
      </c>
      <c r="BV240" s="155" t="e">
        <f>($H$8/#REF!-$G$8*#REF!/#REF!)*1000</f>
        <v>#REF!</v>
      </c>
      <c r="BW240" s="155" t="e">
        <f>($H$8/#REF!-$G$8*#REF!/#REF!)*1000</f>
        <v>#REF!</v>
      </c>
      <c r="BX240" s="155" t="e">
        <f>($H$8/#REF!-$G$8*#REF!/#REF!)*1000</f>
        <v>#REF!</v>
      </c>
      <c r="BY240" s="155" t="e">
        <f>($H$8/#REF!-$G$8*#REF!/#REF!)*1000</f>
        <v>#REF!</v>
      </c>
      <c r="BZ240" s="155" t="e">
        <f t="shared" si="246"/>
        <v>#DIV/0!</v>
      </c>
      <c r="CA240" s="138"/>
      <c r="CB240" s="288">
        <v>0.8</v>
      </c>
      <c r="CC240" s="155">
        <f t="shared" ca="1" si="247"/>
        <v>99.855983473333296</v>
      </c>
      <c r="CD240" s="155" t="e">
        <f>($H$9/#REF!-$G$9*#REF!/#REF!)*1000</f>
        <v>#REF!</v>
      </c>
      <c r="CE240" s="155" t="e">
        <f>($H$9/#REF!-$G$9*#REF!/#REF!)*1000</f>
        <v>#REF!</v>
      </c>
      <c r="CF240" s="155" t="e">
        <f>($H$9/#REF!-$G$9*#REF!/#REF!)*1000</f>
        <v>#REF!</v>
      </c>
      <c r="CG240" s="155" t="e">
        <f>($H$9/#REF!-$G$9*#REF!/#REF!)*1000</f>
        <v>#REF!</v>
      </c>
      <c r="CH240" s="155" t="e">
        <f>($H$9/#REF!-$G$9*#REF!/#REF!)*1000</f>
        <v>#REF!</v>
      </c>
      <c r="CI240" s="155" t="e">
        <f>($H$9/#REF!-$G$9*#REF!/#REF!)*1000</f>
        <v>#REF!</v>
      </c>
      <c r="CJ240" s="155" t="e">
        <f>($H$9/#REF!-$G$9*#REF!/#REF!)*1000</f>
        <v>#REF!</v>
      </c>
      <c r="CK240" s="155" t="e">
        <f>($H$9/#REF!-$G$9*#REF!/#REF!)*1000</f>
        <v>#REF!</v>
      </c>
      <c r="CL240" s="155" t="e">
        <f>($H$9/#REF!-$G$9*#REF!/#REF!)*1000</f>
        <v>#REF!</v>
      </c>
      <c r="CM240" s="155" t="e">
        <f>($H$9/#REF!-$G$9*#REF!/#REF!)*1000</f>
        <v>#REF!</v>
      </c>
      <c r="CN240" s="155" t="e">
        <f>($H$9/#REF!-$G$9*#REF!/#REF!)*1000</f>
        <v>#REF!</v>
      </c>
      <c r="CO240" s="155" t="e">
        <f t="shared" si="247"/>
        <v>#DIV/0!</v>
      </c>
      <c r="CQ240" s="288">
        <v>0.8</v>
      </c>
      <c r="CR240" s="155">
        <f t="shared" ca="1" si="255"/>
        <v>-1.1363303576222299</v>
      </c>
      <c r="CS240" s="155" t="e">
        <f>($P$90/#REF!-$O$90*#REF!/#REF!)*1000</f>
        <v>#REF!</v>
      </c>
      <c r="CT240" s="155" t="e">
        <f>($P$90/#REF!-$O$90*#REF!/#REF!)*1000</f>
        <v>#REF!</v>
      </c>
      <c r="CU240" s="155" t="e">
        <f>($P$90/#REF!-$O$90*#REF!/#REF!)*1000</f>
        <v>#REF!</v>
      </c>
      <c r="CV240" s="155" t="e">
        <f>($P$90/#REF!-$O$90*#REF!/#REF!)*1000</f>
        <v>#REF!</v>
      </c>
      <c r="CW240" s="155" t="e">
        <f>($P$90/#REF!-$O$90*#REF!/#REF!)*1000</f>
        <v>#REF!</v>
      </c>
      <c r="CX240" s="155" t="e">
        <f>($P$90/#REF!-$O$90*#REF!/#REF!)*1000</f>
        <v>#REF!</v>
      </c>
      <c r="CY240" s="155" t="e">
        <f>($P$90/#REF!-$O$90*#REF!/#REF!)*1000</f>
        <v>#REF!</v>
      </c>
      <c r="CZ240" s="155" t="e">
        <f>($P$90/#REF!-$O$90*#REF!/#REF!)*1000</f>
        <v>#REF!</v>
      </c>
      <c r="DA240" s="155" t="e">
        <f>($P$90/#REF!-$O$90*#REF!/#REF!)*1000</f>
        <v>#REF!</v>
      </c>
      <c r="DB240" s="155" t="e">
        <f>($P$90/#REF!-$O$90*#REF!/#REF!)*1000</f>
        <v>#REF!</v>
      </c>
      <c r="DC240" s="155" t="e">
        <f>($P$90/#REF!-$O$90*#REF!/#REF!)*1000</f>
        <v>#REF!</v>
      </c>
      <c r="DD240" s="155" t="e">
        <f>($P$90/AG210-$O$90*AG90/AG195)*1000</f>
        <v>#DIV/0!</v>
      </c>
      <c r="DF240" s="288">
        <v>0.8</v>
      </c>
      <c r="DG240" s="155">
        <f t="shared" ca="1" si="256"/>
        <v>-58.765057521195232</v>
      </c>
      <c r="DH240" s="155" t="e">
        <f>($P$91/#REF!-$O$91*#REF!/#REF!)*1000</f>
        <v>#REF!</v>
      </c>
      <c r="DI240" s="155" t="e">
        <f>($P$91/#REF!-$O$91*#REF!/#REF!)*1000</f>
        <v>#REF!</v>
      </c>
      <c r="DJ240" s="155" t="e">
        <f>($P$91/#REF!-$O$91*#REF!/#REF!)*1000</f>
        <v>#REF!</v>
      </c>
      <c r="DK240" s="155" t="e">
        <f>($P$91/#REF!-$O$91*#REF!/#REF!)*1000</f>
        <v>#REF!</v>
      </c>
      <c r="DL240" s="155" t="e">
        <f>($P$91/#REF!-$O$91*#REF!/#REF!)*1000</f>
        <v>#REF!</v>
      </c>
      <c r="DM240" s="155" t="e">
        <f>($P$91/#REF!-$O$91*#REF!/#REF!)*1000</f>
        <v>#REF!</v>
      </c>
      <c r="DN240" s="155" t="e">
        <f>($P$91/#REF!-$O$91*#REF!/#REF!)*1000</f>
        <v>#REF!</v>
      </c>
      <c r="DO240" s="155" t="e">
        <f>($P$91/#REF!-$O$91*#REF!/#REF!)*1000</f>
        <v>#REF!</v>
      </c>
      <c r="DP240" s="155" t="e">
        <f>($P$91/#REF!-$O$91*#REF!/#REF!)*1000</f>
        <v>#REF!</v>
      </c>
      <c r="DQ240" s="155" t="e">
        <f>($P$91/#REF!-$O$91*#REF!/#REF!)*1000</f>
        <v>#REF!</v>
      </c>
      <c r="DR240" s="155" t="e">
        <f>($P$91/#REF!-$O$91*#REF!/#REF!)*1000</f>
        <v>#REF!</v>
      </c>
      <c r="DS240" s="155" t="e">
        <f>($P$91/AG210-$O$91*AG90/AG195)*1000</f>
        <v>#DIV/0!</v>
      </c>
      <c r="DU240" s="288">
        <v>0.8</v>
      </c>
      <c r="DV240" s="155">
        <f t="shared" ca="1" si="257"/>
        <v>-5.6816517881111492</v>
      </c>
      <c r="DW240" s="155" t="e">
        <f t="shared" ref="DW240:EF240" si="281">($P$90/AZ210-$O$90*AZ90/AZ195)*1000</f>
        <v>#DIV/0!</v>
      </c>
      <c r="DX240" s="155" t="e">
        <f t="shared" si="281"/>
        <v>#DIV/0!</v>
      </c>
      <c r="DY240" s="155" t="e">
        <f t="shared" si="281"/>
        <v>#DIV/0!</v>
      </c>
      <c r="DZ240" s="155" t="e">
        <f t="shared" si="281"/>
        <v>#DIV/0!</v>
      </c>
      <c r="EA240" s="155" t="e">
        <f t="shared" si="281"/>
        <v>#DIV/0!</v>
      </c>
      <c r="EB240" s="155" t="e">
        <f t="shared" si="281"/>
        <v>#DIV/0!</v>
      </c>
      <c r="EC240" s="155" t="e">
        <f t="shared" si="281"/>
        <v>#DIV/0!</v>
      </c>
      <c r="ED240" s="155" t="e">
        <f t="shared" si="281"/>
        <v>#DIV/0!</v>
      </c>
      <c r="EE240" s="155" t="e">
        <f t="shared" si="281"/>
        <v>#DIV/0!</v>
      </c>
      <c r="EF240" s="155" t="e">
        <f t="shared" si="281"/>
        <v>#DIV/0!</v>
      </c>
      <c r="EG240" s="155" t="e">
        <f>($P$90/BJ210-$O$90*BJ90/BJ195)*1000</f>
        <v>#DIV/0!</v>
      </c>
      <c r="EH240" s="155" t="e">
        <f>($P$90/BK210-$O$90*BK90/BK195)*1000</f>
        <v>#DIV/0!</v>
      </c>
      <c r="EJ240" s="288">
        <v>0.8</v>
      </c>
      <c r="EK240" s="155">
        <f t="shared" ca="1" si="258"/>
        <v>5.6816517881111492</v>
      </c>
      <c r="EL240" s="155" t="e">
        <f t="shared" ref="EL240:EU240" si="282">($P$91/AZ210-$O$91*AZ90/AZ195)*1000</f>
        <v>#DIV/0!</v>
      </c>
      <c r="EM240" s="155" t="e">
        <f t="shared" si="282"/>
        <v>#DIV/0!</v>
      </c>
      <c r="EN240" s="155" t="e">
        <f t="shared" si="282"/>
        <v>#DIV/0!</v>
      </c>
      <c r="EO240" s="155" t="e">
        <f t="shared" si="282"/>
        <v>#DIV/0!</v>
      </c>
      <c r="EP240" s="155" t="e">
        <f t="shared" si="282"/>
        <v>#DIV/0!</v>
      </c>
      <c r="EQ240" s="155" t="e">
        <f t="shared" si="282"/>
        <v>#DIV/0!</v>
      </c>
      <c r="ER240" s="155" t="e">
        <f t="shared" si="282"/>
        <v>#DIV/0!</v>
      </c>
      <c r="ES240" s="155" t="e">
        <f t="shared" si="282"/>
        <v>#DIV/0!</v>
      </c>
      <c r="ET240" s="155" t="e">
        <f t="shared" si="282"/>
        <v>#DIV/0!</v>
      </c>
      <c r="EU240" s="155" t="e">
        <f t="shared" si="282"/>
        <v>#DIV/0!</v>
      </c>
      <c r="EV240" s="155" t="e">
        <f t="shared" si="260"/>
        <v>#DIV/0!</v>
      </c>
      <c r="EW240" s="155" t="e">
        <f t="shared" si="260"/>
        <v>#DIV/0!</v>
      </c>
    </row>
    <row r="241" spans="1:157">
      <c r="U241" s="145"/>
      <c r="V241" s="145"/>
      <c r="W241" s="145"/>
      <c r="X241" s="145"/>
      <c r="Y241" s="145"/>
      <c r="Z241" s="145"/>
      <c r="AA241" s="145"/>
      <c r="AB241" s="145"/>
      <c r="AC241" s="145"/>
      <c r="AD241" s="145"/>
      <c r="AE241" s="145"/>
      <c r="AF241" s="145"/>
      <c r="AG241" s="145"/>
      <c r="AH241" s="269"/>
      <c r="AI241" s="138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159"/>
      <c r="AX241" s="138"/>
      <c r="AY241" s="159"/>
      <c r="AZ241" s="159"/>
      <c r="BA241" s="159"/>
      <c r="BB241" s="159"/>
      <c r="BC241" s="159"/>
      <c r="BD241" s="159"/>
      <c r="BE241" s="159"/>
      <c r="BF241" s="159"/>
      <c r="BG241" s="159"/>
      <c r="BH241" s="159"/>
      <c r="BI241" s="159"/>
      <c r="BJ241" s="159"/>
      <c r="BK241" s="159"/>
      <c r="BL241" s="138"/>
      <c r="BM241" s="138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38"/>
      <c r="CB241" s="138"/>
      <c r="CC241" s="159"/>
      <c r="CD241" s="159"/>
      <c r="CE241" s="159"/>
      <c r="CF241" s="159"/>
      <c r="CG241" s="159"/>
      <c r="CH241" s="159"/>
      <c r="CI241" s="159"/>
      <c r="CJ241" s="159"/>
      <c r="CK241" s="159"/>
      <c r="CL241" s="159"/>
      <c r="CM241" s="159"/>
      <c r="CN241" s="159"/>
      <c r="CO241" s="159"/>
      <c r="CQ241" s="138"/>
      <c r="CR241" s="159"/>
      <c r="CS241" s="159"/>
      <c r="CT241" s="159"/>
      <c r="CU241" s="159"/>
      <c r="CV241" s="159"/>
      <c r="CW241" s="159"/>
      <c r="CX241" s="159"/>
      <c r="CY241" s="159"/>
      <c r="CZ241" s="159"/>
      <c r="DA241" s="159"/>
      <c r="DB241" s="159"/>
      <c r="DC241" s="159"/>
      <c r="DD241" s="159"/>
      <c r="DF241" s="138"/>
      <c r="DG241" s="159"/>
      <c r="DH241" s="159"/>
      <c r="DI241" s="159"/>
      <c r="DJ241" s="159"/>
      <c r="DK241" s="159"/>
      <c r="DL241" s="159"/>
      <c r="DM241" s="159"/>
      <c r="DN241" s="159"/>
      <c r="DO241" s="159"/>
      <c r="DP241" s="159"/>
      <c r="DQ241" s="159"/>
      <c r="DR241" s="159"/>
      <c r="DS241" s="159"/>
      <c r="DU241" s="138"/>
      <c r="DV241" s="159"/>
      <c r="DW241" s="159"/>
      <c r="DX241" s="159"/>
      <c r="DY241" s="159"/>
      <c r="DZ241" s="159"/>
      <c r="EA241" s="159"/>
      <c r="EB241" s="159"/>
      <c r="EC241" s="159"/>
      <c r="ED241" s="159"/>
      <c r="EE241" s="159"/>
      <c r="EF241" s="159"/>
      <c r="EG241" s="159"/>
      <c r="EH241" s="159"/>
      <c r="EJ241" s="138"/>
      <c r="EK241" s="159"/>
      <c r="EL241" s="159"/>
      <c r="EM241" s="159"/>
      <c r="EN241" s="159"/>
      <c r="EO241" s="159"/>
      <c r="EP241" s="159"/>
      <c r="EQ241" s="159"/>
      <c r="ER241" s="159"/>
      <c r="ES241" s="159"/>
      <c r="ET241" s="159"/>
      <c r="EU241" s="159"/>
      <c r="EV241" s="159"/>
      <c r="EW241" s="159"/>
    </row>
    <row r="242" spans="1:157">
      <c r="A242" s="2"/>
      <c r="T242" s="112" t="s">
        <v>89</v>
      </c>
      <c r="U242" s="288">
        <v>0.2</v>
      </c>
      <c r="V242" s="288">
        <v>0.25</v>
      </c>
      <c r="W242" s="288">
        <v>0.2857142857142857</v>
      </c>
      <c r="X242" s="288">
        <v>0.33333333333333331</v>
      </c>
      <c r="Y242" s="288">
        <v>0.4</v>
      </c>
      <c r="Z242" s="288">
        <v>0.42857142857142855</v>
      </c>
      <c r="AA242" s="288">
        <v>0.5</v>
      </c>
      <c r="AB242" s="288">
        <v>0.5714285714285714</v>
      </c>
      <c r="AC242" s="288">
        <v>0.6</v>
      </c>
      <c r="AD242" s="288">
        <v>0.66666666666666663</v>
      </c>
      <c r="AE242" s="288">
        <v>0.7142857142857143</v>
      </c>
      <c r="AF242" s="288">
        <v>0.75</v>
      </c>
      <c r="AG242" s="288">
        <v>0.8</v>
      </c>
      <c r="AI242" s="150" t="s">
        <v>89</v>
      </c>
      <c r="AJ242" s="268">
        <f>U242</f>
        <v>0.2</v>
      </c>
      <c r="AK242" s="268">
        <f t="shared" ref="AK242:AU242" si="283">V242</f>
        <v>0.25</v>
      </c>
      <c r="AL242" s="268">
        <f t="shared" si="283"/>
        <v>0.2857142857142857</v>
      </c>
      <c r="AM242" s="268">
        <f t="shared" si="283"/>
        <v>0.33333333333333331</v>
      </c>
      <c r="AN242" s="268">
        <f t="shared" si="283"/>
        <v>0.4</v>
      </c>
      <c r="AO242" s="268">
        <f t="shared" si="283"/>
        <v>0.42857142857142855</v>
      </c>
      <c r="AP242" s="268">
        <f t="shared" si="283"/>
        <v>0.5</v>
      </c>
      <c r="AQ242" s="268">
        <f t="shared" si="283"/>
        <v>0.5714285714285714</v>
      </c>
      <c r="AR242" s="268">
        <f t="shared" si="283"/>
        <v>0.6</v>
      </c>
      <c r="AS242" s="268">
        <f t="shared" si="283"/>
        <v>0.66666666666666663</v>
      </c>
      <c r="AT242" s="268">
        <f t="shared" si="283"/>
        <v>0.7142857142857143</v>
      </c>
      <c r="AU242" s="268">
        <f t="shared" si="283"/>
        <v>0.75</v>
      </c>
      <c r="AV242" s="29">
        <f>AV227</f>
        <v>0.8</v>
      </c>
      <c r="AX242" s="150" t="s">
        <v>89</v>
      </c>
      <c r="AY242" s="29">
        <f>AY227</f>
        <v>0.2</v>
      </c>
      <c r="AZ242" s="29">
        <f t="shared" ref="AZ242:BK242" si="284">AZ227</f>
        <v>0.25</v>
      </c>
      <c r="BA242" s="29">
        <f t="shared" si="284"/>
        <v>0.2857142857142857</v>
      </c>
      <c r="BB242" s="29">
        <f t="shared" si="284"/>
        <v>0.33333333333333331</v>
      </c>
      <c r="BC242" s="29">
        <f t="shared" si="284"/>
        <v>0.4</v>
      </c>
      <c r="BD242" s="29">
        <f t="shared" si="284"/>
        <v>0.42857142857142855</v>
      </c>
      <c r="BE242" s="29">
        <f t="shared" si="284"/>
        <v>0.5</v>
      </c>
      <c r="BF242" s="29">
        <f t="shared" si="284"/>
        <v>0.5714285714285714</v>
      </c>
      <c r="BG242" s="29">
        <f t="shared" si="284"/>
        <v>0.6</v>
      </c>
      <c r="BH242" s="29">
        <f t="shared" si="284"/>
        <v>0.66666666666666663</v>
      </c>
      <c r="BI242" s="29">
        <f t="shared" si="284"/>
        <v>0.7142857142857143</v>
      </c>
      <c r="BJ242" s="29">
        <f t="shared" si="284"/>
        <v>0.75</v>
      </c>
      <c r="BK242" s="29">
        <f t="shared" si="284"/>
        <v>0.8</v>
      </c>
      <c r="BL242" s="138"/>
      <c r="BM242" s="150" t="s">
        <v>89</v>
      </c>
      <c r="BN242" s="29">
        <f>BN227</f>
        <v>0.2</v>
      </c>
      <c r="BO242" s="29">
        <f t="shared" ref="BO242:BZ242" si="285">BO227</f>
        <v>0.25</v>
      </c>
      <c r="BP242" s="29">
        <f t="shared" si="285"/>
        <v>0.2857142857142857</v>
      </c>
      <c r="BQ242" s="29">
        <f t="shared" si="285"/>
        <v>0.33333333333333331</v>
      </c>
      <c r="BR242" s="29">
        <f t="shared" si="285"/>
        <v>0.4</v>
      </c>
      <c r="BS242" s="29">
        <f t="shared" si="285"/>
        <v>0.42857142857142855</v>
      </c>
      <c r="BT242" s="29">
        <f t="shared" si="285"/>
        <v>0.5</v>
      </c>
      <c r="BU242" s="29">
        <f t="shared" si="285"/>
        <v>0.5714285714285714</v>
      </c>
      <c r="BV242" s="29">
        <f t="shared" si="285"/>
        <v>0.6</v>
      </c>
      <c r="BW242" s="29">
        <f t="shared" si="285"/>
        <v>0.66666666666666663</v>
      </c>
      <c r="BX242" s="29">
        <f t="shared" si="285"/>
        <v>0.7142857142857143</v>
      </c>
      <c r="BY242" s="29">
        <f t="shared" si="285"/>
        <v>0.75</v>
      </c>
      <c r="BZ242" s="29">
        <f t="shared" si="285"/>
        <v>0.8</v>
      </c>
      <c r="CA242" s="138"/>
      <c r="CB242" s="150" t="s">
        <v>89</v>
      </c>
      <c r="CC242" s="29">
        <f>CC227</f>
        <v>0.2</v>
      </c>
      <c r="CD242" s="29">
        <f t="shared" ref="CD242:CO242" si="286">CD227</f>
        <v>0.25</v>
      </c>
      <c r="CE242" s="29">
        <f t="shared" si="286"/>
        <v>0.2857142857142857</v>
      </c>
      <c r="CF242" s="29">
        <f t="shared" si="286"/>
        <v>0.33333333333333331</v>
      </c>
      <c r="CG242" s="29">
        <f t="shared" si="286"/>
        <v>0.4</v>
      </c>
      <c r="CH242" s="29">
        <f t="shared" si="286"/>
        <v>0.42857142857142855</v>
      </c>
      <c r="CI242" s="29">
        <f t="shared" si="286"/>
        <v>0.5</v>
      </c>
      <c r="CJ242" s="29">
        <f t="shared" si="286"/>
        <v>0.5714285714285714</v>
      </c>
      <c r="CK242" s="29">
        <f t="shared" si="286"/>
        <v>0.6</v>
      </c>
      <c r="CL242" s="29">
        <f t="shared" si="286"/>
        <v>0.66666666666666663</v>
      </c>
      <c r="CM242" s="29">
        <f t="shared" si="286"/>
        <v>0.7142857142857143</v>
      </c>
      <c r="CN242" s="29">
        <f t="shared" si="286"/>
        <v>0.75</v>
      </c>
      <c r="CO242" s="29">
        <f t="shared" si="286"/>
        <v>0.8</v>
      </c>
      <c r="CQ242" s="150" t="s">
        <v>89</v>
      </c>
      <c r="CR242" s="29">
        <f>CR227</f>
        <v>0.2</v>
      </c>
      <c r="CS242" s="29">
        <f t="shared" ref="CS242:DD242" si="287">CS227</f>
        <v>0.25</v>
      </c>
      <c r="CT242" s="29">
        <f t="shared" si="287"/>
        <v>0.2857142857142857</v>
      </c>
      <c r="CU242" s="29">
        <f t="shared" si="287"/>
        <v>0.33333333333333331</v>
      </c>
      <c r="CV242" s="29">
        <f t="shared" si="287"/>
        <v>0.4</v>
      </c>
      <c r="CW242" s="29">
        <f t="shared" si="287"/>
        <v>0.42857142857142855</v>
      </c>
      <c r="CX242" s="29">
        <f t="shared" si="287"/>
        <v>0.5</v>
      </c>
      <c r="CY242" s="29">
        <f t="shared" si="287"/>
        <v>0.5714285714285714</v>
      </c>
      <c r="CZ242" s="29">
        <f t="shared" si="287"/>
        <v>0.6</v>
      </c>
      <c r="DA242" s="29">
        <f t="shared" si="287"/>
        <v>0.66666666666666663</v>
      </c>
      <c r="DB242" s="29">
        <f t="shared" si="287"/>
        <v>0.7142857142857143</v>
      </c>
      <c r="DC242" s="29">
        <f t="shared" si="287"/>
        <v>0.75</v>
      </c>
      <c r="DD242" s="29">
        <f t="shared" si="287"/>
        <v>0.8</v>
      </c>
      <c r="DF242" s="150" t="s">
        <v>89</v>
      </c>
      <c r="DG242" s="29">
        <f>DG227</f>
        <v>0.2</v>
      </c>
      <c r="DH242" s="29">
        <f t="shared" ref="DH242:DS242" si="288">DH227</f>
        <v>0.25</v>
      </c>
      <c r="DI242" s="29">
        <f t="shared" si="288"/>
        <v>0.2857142857142857</v>
      </c>
      <c r="DJ242" s="29">
        <f t="shared" si="288"/>
        <v>0.33333333333333331</v>
      </c>
      <c r="DK242" s="29">
        <f t="shared" si="288"/>
        <v>0.4</v>
      </c>
      <c r="DL242" s="29">
        <f t="shared" si="288"/>
        <v>0.42857142857142855</v>
      </c>
      <c r="DM242" s="29">
        <f t="shared" si="288"/>
        <v>0.5</v>
      </c>
      <c r="DN242" s="29">
        <f t="shared" si="288"/>
        <v>0.5714285714285714</v>
      </c>
      <c r="DO242" s="29">
        <f t="shared" si="288"/>
        <v>0.6</v>
      </c>
      <c r="DP242" s="29">
        <f t="shared" si="288"/>
        <v>0.66666666666666663</v>
      </c>
      <c r="DQ242" s="29">
        <f t="shared" si="288"/>
        <v>0.7142857142857143</v>
      </c>
      <c r="DR242" s="29">
        <f t="shared" si="288"/>
        <v>0.75</v>
      </c>
      <c r="DS242" s="29">
        <f t="shared" si="288"/>
        <v>0.8</v>
      </c>
      <c r="DU242" s="150" t="s">
        <v>89</v>
      </c>
      <c r="DV242" s="29">
        <f>DV227</f>
        <v>0.2</v>
      </c>
      <c r="DW242" s="29">
        <f t="shared" ref="DW242:EH242" si="289">DW227</f>
        <v>0.25</v>
      </c>
      <c r="DX242" s="29">
        <f t="shared" si="289"/>
        <v>0.2857142857142857</v>
      </c>
      <c r="DY242" s="29">
        <f t="shared" si="289"/>
        <v>0.33333333333333331</v>
      </c>
      <c r="DZ242" s="29">
        <f t="shared" si="289"/>
        <v>0.4</v>
      </c>
      <c r="EA242" s="29">
        <f t="shared" si="289"/>
        <v>0.42857142857142855</v>
      </c>
      <c r="EB242" s="29">
        <f t="shared" si="289"/>
        <v>0.5</v>
      </c>
      <c r="EC242" s="29">
        <f t="shared" si="289"/>
        <v>0.5714285714285714</v>
      </c>
      <c r="ED242" s="29">
        <f t="shared" si="289"/>
        <v>0.6</v>
      </c>
      <c r="EE242" s="29">
        <f t="shared" si="289"/>
        <v>0.66666666666666663</v>
      </c>
      <c r="EF242" s="29">
        <f t="shared" si="289"/>
        <v>0.7142857142857143</v>
      </c>
      <c r="EG242" s="29">
        <f t="shared" si="289"/>
        <v>0.75</v>
      </c>
      <c r="EH242" s="29">
        <f t="shared" si="289"/>
        <v>0.8</v>
      </c>
      <c r="EJ242" s="150" t="s">
        <v>89</v>
      </c>
      <c r="EK242" s="29">
        <f>EK227</f>
        <v>0.2</v>
      </c>
      <c r="EL242" s="29">
        <f t="shared" ref="EL242:EW242" si="290">EL227</f>
        <v>0.25</v>
      </c>
      <c r="EM242" s="29">
        <f t="shared" si="290"/>
        <v>0.2857142857142857</v>
      </c>
      <c r="EN242" s="29">
        <f t="shared" si="290"/>
        <v>0.33333333333333331</v>
      </c>
      <c r="EO242" s="29">
        <f t="shared" si="290"/>
        <v>0.4</v>
      </c>
      <c r="EP242" s="29">
        <f t="shared" si="290"/>
        <v>0.42857142857142855</v>
      </c>
      <c r="EQ242" s="29">
        <f t="shared" si="290"/>
        <v>0.5</v>
      </c>
      <c r="ER242" s="29">
        <f t="shared" si="290"/>
        <v>0.5714285714285714</v>
      </c>
      <c r="ES242" s="29">
        <f t="shared" si="290"/>
        <v>0.6</v>
      </c>
      <c r="ET242" s="29">
        <f t="shared" si="290"/>
        <v>0.66666666666666663</v>
      </c>
      <c r="EU242" s="29">
        <f t="shared" si="290"/>
        <v>0.7142857142857143</v>
      </c>
      <c r="EV242" s="29">
        <f t="shared" si="290"/>
        <v>0.75</v>
      </c>
      <c r="EW242" s="29">
        <f t="shared" si="290"/>
        <v>0.8</v>
      </c>
    </row>
    <row r="243" spans="1:157">
      <c r="A243" s="1" t="s">
        <v>84</v>
      </c>
      <c r="T243" s="283">
        <v>0.2</v>
      </c>
      <c r="U243" s="152">
        <f t="shared" ref="U243:AF255" ca="1" si="291">$I$5/U18*1000</f>
        <v>0</v>
      </c>
      <c r="V243" s="152">
        <f t="shared" ca="1" si="291"/>
        <v>0</v>
      </c>
      <c r="W243" s="152">
        <f t="shared" ca="1" si="291"/>
        <v>0</v>
      </c>
      <c r="X243" s="152">
        <f t="shared" ca="1" si="291"/>
        <v>0</v>
      </c>
      <c r="Y243" s="152">
        <f t="shared" ca="1" si="291"/>
        <v>0</v>
      </c>
      <c r="Z243" s="152">
        <f t="shared" ca="1" si="291"/>
        <v>0</v>
      </c>
      <c r="AA243" s="152">
        <f t="shared" ca="1" si="291"/>
        <v>0</v>
      </c>
      <c r="AB243" s="152">
        <f t="shared" ca="1" si="291"/>
        <v>0</v>
      </c>
      <c r="AC243" s="152">
        <f t="shared" ca="1" si="291"/>
        <v>0</v>
      </c>
      <c r="AD243" s="152">
        <f t="shared" ca="1" si="291"/>
        <v>0</v>
      </c>
      <c r="AE243" s="152">
        <f t="shared" ca="1" si="291"/>
        <v>0</v>
      </c>
      <c r="AF243" s="152">
        <f t="shared" ca="1" si="291"/>
        <v>0</v>
      </c>
      <c r="AG243" s="152">
        <f ca="1">$I$5/AG18*1000</f>
        <v>0</v>
      </c>
      <c r="AI243" s="288">
        <v>0.2</v>
      </c>
      <c r="AJ243" s="155">
        <f t="shared" ref="AJ243:AU255" ca="1" si="292">$I$5/U18*1000</f>
        <v>0</v>
      </c>
      <c r="AK243" s="155">
        <f t="shared" ca="1" si="292"/>
        <v>0</v>
      </c>
      <c r="AL243" s="155">
        <f t="shared" ca="1" si="292"/>
        <v>0</v>
      </c>
      <c r="AM243" s="155">
        <f t="shared" ca="1" si="292"/>
        <v>0</v>
      </c>
      <c r="AN243" s="155">
        <f t="shared" ca="1" si="292"/>
        <v>0</v>
      </c>
      <c r="AO243" s="155">
        <f t="shared" ca="1" si="292"/>
        <v>0</v>
      </c>
      <c r="AP243" s="155">
        <f t="shared" ca="1" si="292"/>
        <v>0</v>
      </c>
      <c r="AQ243" s="155">
        <f t="shared" ca="1" si="292"/>
        <v>0</v>
      </c>
      <c r="AR243" s="155">
        <f t="shared" ca="1" si="292"/>
        <v>0</v>
      </c>
      <c r="AS243" s="155">
        <f t="shared" ca="1" si="292"/>
        <v>0</v>
      </c>
      <c r="AT243" s="155">
        <f t="shared" ca="1" si="292"/>
        <v>0</v>
      </c>
      <c r="AU243" s="155">
        <f ca="1">$I$6/AF19*1000</f>
        <v>7.5642965204236008</v>
      </c>
      <c r="AV243" s="155">
        <f ca="1">$I$6/AG18*1000</f>
        <v>7.0942111237230421</v>
      </c>
      <c r="AX243" s="283">
        <v>0.2</v>
      </c>
      <c r="AY243" s="155">
        <f t="shared" ref="AY243:BK255" ca="1" si="293">$I$7/U18*1000</f>
        <v>27.901785714285712</v>
      </c>
      <c r="AZ243" s="155">
        <f t="shared" ca="1" si="293"/>
        <v>22.421524663677133</v>
      </c>
      <c r="BA243" s="155">
        <f t="shared" ca="1" si="293"/>
        <v>19.662921348314608</v>
      </c>
      <c r="BB243" s="155">
        <f t="shared" ca="1" si="293"/>
        <v>16.891891891891888</v>
      </c>
      <c r="BC243" s="155">
        <f t="shared" ca="1" si="293"/>
        <v>14.108352144469524</v>
      </c>
      <c r="BD243" s="155">
        <f t="shared" ca="1" si="293"/>
        <v>13.177710843373495</v>
      </c>
      <c r="BE243" s="155">
        <f t="shared" ca="1" si="293"/>
        <v>11.312217194570136</v>
      </c>
      <c r="BF243" s="155">
        <f t="shared" ca="1" si="293"/>
        <v>9.9093997734994357</v>
      </c>
      <c r="BG243" s="155">
        <f t="shared" ca="1" si="293"/>
        <v>9.4410876132930497</v>
      </c>
      <c r="BH243" s="155">
        <f t="shared" ca="1" si="293"/>
        <v>8.5034013605442169</v>
      </c>
      <c r="BI243" s="155">
        <f t="shared" ca="1" si="293"/>
        <v>7.9401088929219599</v>
      </c>
      <c r="BJ243" s="155">
        <f t="shared" ca="1" si="293"/>
        <v>7.5642965204236008</v>
      </c>
      <c r="BK243" s="155">
        <f t="shared" ca="1" si="293"/>
        <v>7.0942111237230421</v>
      </c>
      <c r="BL243" s="138"/>
      <c r="BM243" s="288">
        <v>0.2</v>
      </c>
      <c r="BN243" s="155">
        <f t="shared" ref="BN243:BZ255" ca="1" si="294">$I$8/U18*1000</f>
        <v>41.852678571428562</v>
      </c>
      <c r="BO243" s="155">
        <f t="shared" ca="1" si="294"/>
        <v>33.632286995515692</v>
      </c>
      <c r="BP243" s="155">
        <f t="shared" ca="1" si="294"/>
        <v>29.49438202247191</v>
      </c>
      <c r="BQ243" s="155">
        <f t="shared" ca="1" si="294"/>
        <v>25.337837837837832</v>
      </c>
      <c r="BR243" s="155">
        <f t="shared" ca="1" si="294"/>
        <v>21.162528216704285</v>
      </c>
      <c r="BS243" s="155">
        <f t="shared" ca="1" si="294"/>
        <v>19.766566265060241</v>
      </c>
      <c r="BT243" s="155">
        <f t="shared" ca="1" si="294"/>
        <v>16.968325791855204</v>
      </c>
      <c r="BU243" s="155">
        <f t="shared" ca="1" si="294"/>
        <v>14.864099660249151</v>
      </c>
      <c r="BV243" s="155">
        <f t="shared" ca="1" si="294"/>
        <v>14.161631419939573</v>
      </c>
      <c r="BW243" s="155">
        <f t="shared" ca="1" si="294"/>
        <v>12.755102040816325</v>
      </c>
      <c r="BX243" s="155">
        <f t="shared" ca="1" si="294"/>
        <v>11.91016333938294</v>
      </c>
      <c r="BY243" s="155">
        <f t="shared" ca="1" si="294"/>
        <v>11.346444780635402</v>
      </c>
      <c r="BZ243" s="155">
        <f t="shared" ca="1" si="294"/>
        <v>10.641316685584561</v>
      </c>
      <c r="CA243" s="138"/>
      <c r="CB243" s="288">
        <v>0.2</v>
      </c>
      <c r="CC243" s="155">
        <f t="shared" ref="CC243:CO255" ca="1" si="295">$I$9/U18*1000</f>
        <v>0</v>
      </c>
      <c r="CD243" s="155">
        <f t="shared" ca="1" si="295"/>
        <v>0</v>
      </c>
      <c r="CE243" s="155">
        <f t="shared" ca="1" si="295"/>
        <v>0</v>
      </c>
      <c r="CF243" s="155">
        <f t="shared" ca="1" si="295"/>
        <v>0</v>
      </c>
      <c r="CG243" s="155">
        <f t="shared" ca="1" si="295"/>
        <v>0</v>
      </c>
      <c r="CH243" s="155">
        <f t="shared" ca="1" si="295"/>
        <v>0</v>
      </c>
      <c r="CI243" s="155">
        <f t="shared" ca="1" si="295"/>
        <v>0</v>
      </c>
      <c r="CJ243" s="155">
        <f t="shared" ca="1" si="295"/>
        <v>0</v>
      </c>
      <c r="CK243" s="155">
        <f t="shared" ca="1" si="295"/>
        <v>0</v>
      </c>
      <c r="CL243" s="155">
        <f t="shared" ca="1" si="295"/>
        <v>0</v>
      </c>
      <c r="CM243" s="155">
        <f t="shared" ca="1" si="295"/>
        <v>0</v>
      </c>
      <c r="CN243" s="155">
        <f t="shared" ca="1" si="295"/>
        <v>0</v>
      </c>
      <c r="CO243" s="155">
        <f t="shared" ca="1" si="295"/>
        <v>0</v>
      </c>
      <c r="CQ243" s="288">
        <v>0.2</v>
      </c>
      <c r="CR243" s="155">
        <f ca="1">$I$10/U18*1000</f>
        <v>83.705357142857125</v>
      </c>
      <c r="CS243" s="155">
        <f t="shared" ref="CS243:DB246" ca="1" si="296">$I$10/V18*1000</f>
        <v>67.264573991031384</v>
      </c>
      <c r="CT243" s="155">
        <f t="shared" ca="1" si="296"/>
        <v>58.988764044943821</v>
      </c>
      <c r="CU243" s="155">
        <f t="shared" ca="1" si="296"/>
        <v>50.675675675675663</v>
      </c>
      <c r="CV243" s="155">
        <f t="shared" ca="1" si="296"/>
        <v>42.325056433408569</v>
      </c>
      <c r="CW243" s="155">
        <f t="shared" ca="1" si="296"/>
        <v>39.533132530120483</v>
      </c>
      <c r="CX243" s="155">
        <f t="shared" ca="1" si="296"/>
        <v>33.936651583710407</v>
      </c>
      <c r="CY243" s="155">
        <f t="shared" ca="1" si="296"/>
        <v>29.728199320498302</v>
      </c>
      <c r="CZ243" s="155">
        <f t="shared" ca="1" si="296"/>
        <v>28.323262839879146</v>
      </c>
      <c r="DA243" s="155">
        <f t="shared" ca="1" si="296"/>
        <v>25.510204081632651</v>
      </c>
      <c r="DB243" s="155">
        <f t="shared" ca="1" si="296"/>
        <v>23.820326678765881</v>
      </c>
      <c r="DC243" s="155">
        <f t="shared" ref="DC243:DD245" ca="1" si="297">$Q$90/AF18*1000</f>
        <v>0</v>
      </c>
      <c r="DD243" s="155">
        <f t="shared" ca="1" si="297"/>
        <v>0</v>
      </c>
      <c r="DF243" s="288">
        <v>0.2</v>
      </c>
      <c r="DG243" s="155">
        <f ca="1">$I$11/U18*1000</f>
        <v>27.901785714285712</v>
      </c>
      <c r="DH243" s="155">
        <f t="shared" ref="DH243:DQ246" ca="1" si="298">$I$11/V18*1000</f>
        <v>22.421524663677133</v>
      </c>
      <c r="DI243" s="155">
        <f t="shared" ca="1" si="298"/>
        <v>19.662921348314608</v>
      </c>
      <c r="DJ243" s="155">
        <f t="shared" ca="1" si="298"/>
        <v>16.891891891891888</v>
      </c>
      <c r="DK243" s="155">
        <f t="shared" ca="1" si="298"/>
        <v>14.108352144469524</v>
      </c>
      <c r="DL243" s="155">
        <f t="shared" ca="1" si="298"/>
        <v>13.177710843373495</v>
      </c>
      <c r="DM243" s="155">
        <f t="shared" ca="1" si="298"/>
        <v>11.312217194570136</v>
      </c>
      <c r="DN243" s="155">
        <f t="shared" ca="1" si="298"/>
        <v>9.9093997734994357</v>
      </c>
      <c r="DO243" s="155">
        <f t="shared" ca="1" si="298"/>
        <v>9.4410876132930497</v>
      </c>
      <c r="DP243" s="155">
        <f t="shared" ca="1" si="298"/>
        <v>8.5034013605442169</v>
      </c>
      <c r="DQ243" s="155">
        <f t="shared" ca="1" si="298"/>
        <v>7.9401088929219599</v>
      </c>
      <c r="DR243" s="155">
        <f t="shared" ref="DR243:DS245" ca="1" si="299">$Q$91/AF18*1000</f>
        <v>0</v>
      </c>
      <c r="DS243" s="155">
        <f t="shared" ca="1" si="299"/>
        <v>0</v>
      </c>
      <c r="DU243" s="288">
        <v>0.2</v>
      </c>
      <c r="DV243" s="155">
        <f ca="1">$Q$90/U18*1000</f>
        <v>0</v>
      </c>
      <c r="DW243" s="155">
        <f t="shared" ref="DW243:EF246" ca="1" si="300">$Q$90/V18*1000</f>
        <v>0</v>
      </c>
      <c r="DX243" s="155">
        <f t="shared" ca="1" si="300"/>
        <v>0</v>
      </c>
      <c r="DY243" s="155">
        <f t="shared" ca="1" si="300"/>
        <v>0</v>
      </c>
      <c r="DZ243" s="155">
        <f t="shared" ca="1" si="300"/>
        <v>0</v>
      </c>
      <c r="EA243" s="155">
        <f t="shared" ca="1" si="300"/>
        <v>0</v>
      </c>
      <c r="EB243" s="155">
        <f t="shared" ca="1" si="300"/>
        <v>0</v>
      </c>
      <c r="EC243" s="155">
        <f t="shared" ca="1" si="300"/>
        <v>0</v>
      </c>
      <c r="ED243" s="155">
        <f t="shared" ca="1" si="300"/>
        <v>0</v>
      </c>
      <c r="EE243" s="155">
        <f t="shared" ca="1" si="300"/>
        <v>0</v>
      </c>
      <c r="EF243" s="155">
        <f t="shared" ca="1" si="300"/>
        <v>0</v>
      </c>
      <c r="EG243" s="155">
        <f ca="1">$Q$90/AF18*1000</f>
        <v>0</v>
      </c>
      <c r="EH243" s="155">
        <f ca="1">$Q$90/AG18*1000</f>
        <v>0</v>
      </c>
      <c r="EJ243" s="288">
        <v>0.2</v>
      </c>
      <c r="EK243" s="155">
        <f ca="1">$Q$91/U18*1000</f>
        <v>0</v>
      </c>
      <c r="EL243" s="155">
        <f t="shared" ref="EL243:EU246" ca="1" si="301">$Q$91/V18*1000</f>
        <v>0</v>
      </c>
      <c r="EM243" s="155">
        <f t="shared" ca="1" si="301"/>
        <v>0</v>
      </c>
      <c r="EN243" s="155">
        <f t="shared" ca="1" si="301"/>
        <v>0</v>
      </c>
      <c r="EO243" s="155">
        <f t="shared" ca="1" si="301"/>
        <v>0</v>
      </c>
      <c r="EP243" s="155">
        <f t="shared" ca="1" si="301"/>
        <v>0</v>
      </c>
      <c r="EQ243" s="155">
        <f t="shared" ca="1" si="301"/>
        <v>0</v>
      </c>
      <c r="ER243" s="155">
        <f t="shared" ca="1" si="301"/>
        <v>0</v>
      </c>
      <c r="ES243" s="155">
        <f t="shared" ca="1" si="301"/>
        <v>0</v>
      </c>
      <c r="ET243" s="155">
        <f t="shared" ca="1" si="301"/>
        <v>0</v>
      </c>
      <c r="EU243" s="155">
        <f t="shared" ca="1" si="301"/>
        <v>0</v>
      </c>
      <c r="EV243" s="155">
        <f ca="1">$Q$91/AF18*1000</f>
        <v>0</v>
      </c>
      <c r="EW243" s="155">
        <f ca="1">$Q$91/AG18*1000</f>
        <v>0</v>
      </c>
    </row>
    <row r="244" spans="1:157">
      <c r="T244" s="283">
        <v>0.25</v>
      </c>
      <c r="U244" s="152">
        <f t="shared" ca="1" si="291"/>
        <v>0</v>
      </c>
      <c r="V244" s="152">
        <f t="shared" ca="1" si="291"/>
        <v>0</v>
      </c>
      <c r="W244" s="152">
        <f t="shared" ca="1" si="291"/>
        <v>0</v>
      </c>
      <c r="X244" s="152">
        <f t="shared" ca="1" si="291"/>
        <v>0</v>
      </c>
      <c r="Y244" s="152">
        <f t="shared" ca="1" si="291"/>
        <v>0</v>
      </c>
      <c r="Z244" s="152">
        <f t="shared" ca="1" si="291"/>
        <v>0</v>
      </c>
      <c r="AA244" s="152">
        <f t="shared" ca="1" si="291"/>
        <v>0</v>
      </c>
      <c r="AB244" s="152">
        <f t="shared" ca="1" si="291"/>
        <v>0</v>
      </c>
      <c r="AC244" s="152">
        <f t="shared" ca="1" si="291"/>
        <v>0</v>
      </c>
      <c r="AD244" s="152">
        <f t="shared" ca="1" si="291"/>
        <v>0</v>
      </c>
      <c r="AE244" s="152">
        <f t="shared" ca="1" si="291"/>
        <v>0</v>
      </c>
      <c r="AF244" s="152">
        <f t="shared" ca="1" si="291"/>
        <v>0</v>
      </c>
      <c r="AG244" s="152" t="e">
        <f>$I$5/AG19*1000</f>
        <v>#DIV/0!</v>
      </c>
      <c r="AI244" s="288">
        <v>0.25</v>
      </c>
      <c r="AJ244" s="155">
        <f t="shared" ca="1" si="292"/>
        <v>0</v>
      </c>
      <c r="AK244" s="155">
        <f t="shared" ca="1" si="292"/>
        <v>0</v>
      </c>
      <c r="AL244" s="155">
        <f t="shared" ca="1" si="292"/>
        <v>0</v>
      </c>
      <c r="AM244" s="155">
        <f t="shared" ca="1" si="292"/>
        <v>0</v>
      </c>
      <c r="AN244" s="155">
        <f t="shared" ca="1" si="292"/>
        <v>0</v>
      </c>
      <c r="AO244" s="155">
        <f t="shared" ca="1" si="292"/>
        <v>0</v>
      </c>
      <c r="AP244" s="155">
        <f t="shared" ca="1" si="292"/>
        <v>0</v>
      </c>
      <c r="AQ244" s="155">
        <f t="shared" ca="1" si="292"/>
        <v>0</v>
      </c>
      <c r="AR244" s="155">
        <f t="shared" ca="1" si="292"/>
        <v>0</v>
      </c>
      <c r="AS244" s="155">
        <f t="shared" ca="1" si="292"/>
        <v>0</v>
      </c>
      <c r="AT244" s="155">
        <f t="shared" ca="1" si="292"/>
        <v>0</v>
      </c>
      <c r="AU244" s="155">
        <f t="shared" ca="1" si="292"/>
        <v>0</v>
      </c>
      <c r="AV244" s="155" t="e">
        <f>$I$6/AG19*1000</f>
        <v>#DIV/0!</v>
      </c>
      <c r="AX244" s="283">
        <v>0.25</v>
      </c>
      <c r="AY244" s="155">
        <f t="shared" ca="1" si="293"/>
        <v>27.901785714285712</v>
      </c>
      <c r="AZ244" s="155">
        <f t="shared" ca="1" si="293"/>
        <v>22.421524663677133</v>
      </c>
      <c r="BA244" s="155">
        <f t="shared" ca="1" si="293"/>
        <v>19.662921348314612</v>
      </c>
      <c r="BB244" s="155">
        <f t="shared" ca="1" si="293"/>
        <v>16.891891891891891</v>
      </c>
      <c r="BC244" s="155">
        <f t="shared" ca="1" si="293"/>
        <v>14.108352144469524</v>
      </c>
      <c r="BD244" s="155">
        <f t="shared" ca="1" si="293"/>
        <v>13.177710843373495</v>
      </c>
      <c r="BE244" s="155">
        <f t="shared" ca="1" si="293"/>
        <v>11.312217194570136</v>
      </c>
      <c r="BF244" s="155">
        <f t="shared" ca="1" si="293"/>
        <v>9.9093997734994375</v>
      </c>
      <c r="BG244" s="155">
        <f t="shared" ca="1" si="293"/>
        <v>9.4410876132930497</v>
      </c>
      <c r="BH244" s="155">
        <f t="shared" ca="1" si="293"/>
        <v>8.5034013605442187</v>
      </c>
      <c r="BI244" s="155">
        <f t="shared" ca="1" si="293"/>
        <v>7.9401088929219599</v>
      </c>
      <c r="BJ244" s="155">
        <f t="shared" ca="1" si="293"/>
        <v>7.5642965204236008</v>
      </c>
      <c r="BK244" s="155" t="e">
        <f t="shared" si="293"/>
        <v>#DIV/0!</v>
      </c>
      <c r="BL244" s="138"/>
      <c r="BM244" s="288">
        <v>0.25</v>
      </c>
      <c r="BN244" s="155">
        <f t="shared" ca="1" si="294"/>
        <v>41.852678571428562</v>
      </c>
      <c r="BO244" s="155">
        <f t="shared" ca="1" si="294"/>
        <v>33.632286995515692</v>
      </c>
      <c r="BP244" s="155">
        <f t="shared" ca="1" si="294"/>
        <v>29.494382022471918</v>
      </c>
      <c r="BQ244" s="155">
        <f t="shared" ca="1" si="294"/>
        <v>25.337837837837835</v>
      </c>
      <c r="BR244" s="155">
        <f t="shared" ca="1" si="294"/>
        <v>21.162528216704285</v>
      </c>
      <c r="BS244" s="155">
        <f t="shared" ca="1" si="294"/>
        <v>19.766566265060241</v>
      </c>
      <c r="BT244" s="155">
        <f t="shared" ca="1" si="294"/>
        <v>16.968325791855204</v>
      </c>
      <c r="BU244" s="155">
        <f t="shared" ca="1" si="294"/>
        <v>14.864099660249154</v>
      </c>
      <c r="BV244" s="155">
        <f t="shared" ca="1" si="294"/>
        <v>14.161631419939573</v>
      </c>
      <c r="BW244" s="155">
        <f t="shared" ca="1" si="294"/>
        <v>12.755102040816327</v>
      </c>
      <c r="BX244" s="155">
        <f t="shared" ca="1" si="294"/>
        <v>11.91016333938294</v>
      </c>
      <c r="BY244" s="155">
        <f t="shared" ca="1" si="294"/>
        <v>11.346444780635402</v>
      </c>
      <c r="BZ244" s="155" t="e">
        <f t="shared" si="294"/>
        <v>#DIV/0!</v>
      </c>
      <c r="CA244" s="138"/>
      <c r="CB244" s="288">
        <v>0.25</v>
      </c>
      <c r="CC244" s="155">
        <f t="shared" ca="1" si="295"/>
        <v>0</v>
      </c>
      <c r="CD244" s="155">
        <f t="shared" ca="1" si="295"/>
        <v>0</v>
      </c>
      <c r="CE244" s="155">
        <f t="shared" ca="1" si="295"/>
        <v>0</v>
      </c>
      <c r="CF244" s="155">
        <f t="shared" ca="1" si="295"/>
        <v>0</v>
      </c>
      <c r="CG244" s="155">
        <f t="shared" ca="1" si="295"/>
        <v>0</v>
      </c>
      <c r="CH244" s="155">
        <f t="shared" ca="1" si="295"/>
        <v>0</v>
      </c>
      <c r="CI244" s="155">
        <f t="shared" ca="1" si="295"/>
        <v>0</v>
      </c>
      <c r="CJ244" s="155">
        <f t="shared" ca="1" si="295"/>
        <v>0</v>
      </c>
      <c r="CK244" s="155">
        <f t="shared" ca="1" si="295"/>
        <v>0</v>
      </c>
      <c r="CL244" s="155">
        <f t="shared" ca="1" si="295"/>
        <v>0</v>
      </c>
      <c r="CM244" s="155">
        <f t="shared" ca="1" si="295"/>
        <v>0</v>
      </c>
      <c r="CN244" s="155">
        <f t="shared" ca="1" si="295"/>
        <v>0</v>
      </c>
      <c r="CO244" s="155" t="e">
        <f t="shared" si="295"/>
        <v>#DIV/0!</v>
      </c>
      <c r="CQ244" s="288">
        <v>0.25</v>
      </c>
      <c r="CR244" s="155">
        <f t="shared" ref="CR244:DB255" ca="1" si="302">$I$10/U19*1000</f>
        <v>83.705357142857125</v>
      </c>
      <c r="CS244" s="155">
        <f t="shared" ca="1" si="296"/>
        <v>67.264573991031384</v>
      </c>
      <c r="CT244" s="155">
        <f t="shared" ca="1" si="296"/>
        <v>58.988764044943835</v>
      </c>
      <c r="CU244" s="155">
        <f t="shared" ca="1" si="296"/>
        <v>50.67567567567567</v>
      </c>
      <c r="CV244" s="155">
        <f t="shared" ca="1" si="296"/>
        <v>42.325056433408569</v>
      </c>
      <c r="CW244" s="155">
        <f t="shared" ca="1" si="296"/>
        <v>39.533132530120483</v>
      </c>
      <c r="CX244" s="155">
        <f t="shared" ca="1" si="296"/>
        <v>33.936651583710407</v>
      </c>
      <c r="CY244" s="155">
        <f t="shared" ca="1" si="296"/>
        <v>29.728199320498309</v>
      </c>
      <c r="CZ244" s="155">
        <f t="shared" ca="1" si="296"/>
        <v>28.323262839879146</v>
      </c>
      <c r="DA244" s="155">
        <f t="shared" ca="1" si="296"/>
        <v>25.510204081632654</v>
      </c>
      <c r="DB244" s="155">
        <f t="shared" ca="1" si="296"/>
        <v>23.820326678765881</v>
      </c>
      <c r="DC244" s="155">
        <f t="shared" ca="1" si="297"/>
        <v>0</v>
      </c>
      <c r="DD244" s="155" t="e">
        <f t="shared" si="297"/>
        <v>#DIV/0!</v>
      </c>
      <c r="DF244" s="288">
        <v>0.25</v>
      </c>
      <c r="DG244" s="155">
        <f t="shared" ref="DG244:DQ255" ca="1" si="303">$I$11/U19*1000</f>
        <v>27.901785714285712</v>
      </c>
      <c r="DH244" s="155">
        <f t="shared" ca="1" si="298"/>
        <v>22.421524663677133</v>
      </c>
      <c r="DI244" s="155">
        <f t="shared" ca="1" si="298"/>
        <v>19.662921348314612</v>
      </c>
      <c r="DJ244" s="155">
        <f t="shared" ca="1" si="298"/>
        <v>16.891891891891891</v>
      </c>
      <c r="DK244" s="155">
        <f t="shared" ca="1" si="298"/>
        <v>14.108352144469524</v>
      </c>
      <c r="DL244" s="155">
        <f t="shared" ca="1" si="298"/>
        <v>13.177710843373495</v>
      </c>
      <c r="DM244" s="155">
        <f t="shared" ca="1" si="298"/>
        <v>11.312217194570136</v>
      </c>
      <c r="DN244" s="155">
        <f t="shared" ca="1" si="298"/>
        <v>9.9093997734994375</v>
      </c>
      <c r="DO244" s="155">
        <f t="shared" ca="1" si="298"/>
        <v>9.4410876132930497</v>
      </c>
      <c r="DP244" s="155">
        <f t="shared" ca="1" si="298"/>
        <v>8.5034013605442187</v>
      </c>
      <c r="DQ244" s="155">
        <f t="shared" ca="1" si="298"/>
        <v>7.9401088929219599</v>
      </c>
      <c r="DR244" s="155">
        <f t="shared" ca="1" si="299"/>
        <v>0</v>
      </c>
      <c r="DS244" s="155" t="e">
        <f t="shared" si="299"/>
        <v>#DIV/0!</v>
      </c>
      <c r="DU244" s="288">
        <v>0.25</v>
      </c>
      <c r="DV244" s="155">
        <f t="shared" ref="DV244:EF255" ca="1" si="304">$Q$90/U19*1000</f>
        <v>0</v>
      </c>
      <c r="DW244" s="155">
        <f t="shared" ca="1" si="300"/>
        <v>0</v>
      </c>
      <c r="DX244" s="155">
        <f t="shared" ca="1" si="300"/>
        <v>0</v>
      </c>
      <c r="DY244" s="155">
        <f t="shared" ca="1" si="300"/>
        <v>0</v>
      </c>
      <c r="DZ244" s="155">
        <f t="shared" ca="1" si="300"/>
        <v>0</v>
      </c>
      <c r="EA244" s="155">
        <f t="shared" ca="1" si="300"/>
        <v>0</v>
      </c>
      <c r="EB244" s="155">
        <f t="shared" ca="1" si="300"/>
        <v>0</v>
      </c>
      <c r="EC244" s="155">
        <f t="shared" ca="1" si="300"/>
        <v>0</v>
      </c>
      <c r="ED244" s="155">
        <f t="shared" ca="1" si="300"/>
        <v>0</v>
      </c>
      <c r="EE244" s="155">
        <f t="shared" ca="1" si="300"/>
        <v>0</v>
      </c>
      <c r="EF244" s="155">
        <f t="shared" ca="1" si="300"/>
        <v>0</v>
      </c>
      <c r="EG244" s="155">
        <f ca="1">$Q$90/AF19*1000</f>
        <v>0</v>
      </c>
      <c r="EH244" s="155" t="e">
        <f>$Q$90/AG19*1000</f>
        <v>#DIV/0!</v>
      </c>
      <c r="EJ244" s="288">
        <v>0.25</v>
      </c>
      <c r="EK244" s="155">
        <f t="shared" ref="EK244:EU255" ca="1" si="305">$Q$91/U19*1000</f>
        <v>0</v>
      </c>
      <c r="EL244" s="155">
        <f t="shared" ca="1" si="301"/>
        <v>0</v>
      </c>
      <c r="EM244" s="155">
        <f t="shared" ca="1" si="301"/>
        <v>0</v>
      </c>
      <c r="EN244" s="155">
        <f t="shared" ca="1" si="301"/>
        <v>0</v>
      </c>
      <c r="EO244" s="155">
        <f t="shared" ca="1" si="301"/>
        <v>0</v>
      </c>
      <c r="EP244" s="155">
        <f t="shared" ca="1" si="301"/>
        <v>0</v>
      </c>
      <c r="EQ244" s="155">
        <f t="shared" ca="1" si="301"/>
        <v>0</v>
      </c>
      <c r="ER244" s="155">
        <f t="shared" ca="1" si="301"/>
        <v>0</v>
      </c>
      <c r="ES244" s="155">
        <f t="shared" ca="1" si="301"/>
        <v>0</v>
      </c>
      <c r="ET244" s="155">
        <f t="shared" ca="1" si="301"/>
        <v>0</v>
      </c>
      <c r="EU244" s="155">
        <f t="shared" ca="1" si="301"/>
        <v>0</v>
      </c>
      <c r="EV244" s="155">
        <f ca="1">$Q$91/AF19*1000</f>
        <v>0</v>
      </c>
      <c r="EW244" s="155" t="e">
        <f>$Q$91/AG19*1000</f>
        <v>#DIV/0!</v>
      </c>
    </row>
    <row r="245" spans="1:157">
      <c r="T245" s="283">
        <v>0.2857142857142857</v>
      </c>
      <c r="U245" s="152">
        <f t="shared" ca="1" si="291"/>
        <v>0</v>
      </c>
      <c r="V245" s="152">
        <f t="shared" ca="1" si="291"/>
        <v>0</v>
      </c>
      <c r="W245" s="152">
        <f t="shared" ca="1" si="291"/>
        <v>0</v>
      </c>
      <c r="X245" s="152">
        <f t="shared" ca="1" si="291"/>
        <v>0</v>
      </c>
      <c r="Y245" s="152">
        <f t="shared" ca="1" si="291"/>
        <v>0</v>
      </c>
      <c r="Z245" s="152">
        <f t="shared" ca="1" si="291"/>
        <v>0</v>
      </c>
      <c r="AA245" s="152">
        <f t="shared" ca="1" si="291"/>
        <v>0</v>
      </c>
      <c r="AB245" s="152">
        <f t="shared" ca="1" si="291"/>
        <v>0</v>
      </c>
      <c r="AC245" s="152">
        <f t="shared" ca="1" si="291"/>
        <v>0</v>
      </c>
      <c r="AD245" s="152">
        <f t="shared" ca="1" si="291"/>
        <v>0</v>
      </c>
      <c r="AE245" s="152">
        <f t="shared" ca="1" si="291"/>
        <v>0</v>
      </c>
      <c r="AF245" s="152" t="e">
        <f t="shared" si="291"/>
        <v>#DIV/0!</v>
      </c>
      <c r="AG245" s="152"/>
      <c r="AI245" s="288">
        <v>0.2857142857142857</v>
      </c>
      <c r="AJ245" s="155">
        <f t="shared" ca="1" si="292"/>
        <v>0</v>
      </c>
      <c r="AK245" s="155">
        <f t="shared" ca="1" si="292"/>
        <v>0</v>
      </c>
      <c r="AL245" s="155">
        <f t="shared" ca="1" si="292"/>
        <v>0</v>
      </c>
      <c r="AM245" s="155">
        <f t="shared" ca="1" si="292"/>
        <v>0</v>
      </c>
      <c r="AN245" s="155">
        <f t="shared" ca="1" si="292"/>
        <v>0</v>
      </c>
      <c r="AO245" s="155">
        <f t="shared" ca="1" si="292"/>
        <v>0</v>
      </c>
      <c r="AP245" s="155">
        <f t="shared" ca="1" si="292"/>
        <v>0</v>
      </c>
      <c r="AQ245" s="155">
        <f t="shared" ca="1" si="292"/>
        <v>0</v>
      </c>
      <c r="AR245" s="155">
        <f t="shared" ca="1" si="292"/>
        <v>0</v>
      </c>
      <c r="AS245" s="155">
        <f t="shared" ca="1" si="292"/>
        <v>0</v>
      </c>
      <c r="AT245" s="155">
        <f t="shared" ca="1" si="292"/>
        <v>0</v>
      </c>
      <c r="AU245" s="155" t="e">
        <f>$I$6/AF22*1000</f>
        <v>#DIV/0!</v>
      </c>
      <c r="AV245" s="155" t="e">
        <f>$I$6/AG20*1000</f>
        <v>#DIV/0!</v>
      </c>
      <c r="AX245" s="283">
        <v>0.2857142857142857</v>
      </c>
      <c r="AY245" s="155">
        <f t="shared" ca="1" si="293"/>
        <v>27.901785714285712</v>
      </c>
      <c r="AZ245" s="155">
        <f t="shared" ca="1" si="293"/>
        <v>22.421524663677133</v>
      </c>
      <c r="BA245" s="155">
        <f t="shared" ca="1" si="293"/>
        <v>19.662921348314608</v>
      </c>
      <c r="BB245" s="155">
        <f t="shared" ca="1" si="293"/>
        <v>16.891891891891888</v>
      </c>
      <c r="BC245" s="155">
        <f t="shared" ca="1" si="293"/>
        <v>14.108352144469524</v>
      </c>
      <c r="BD245" s="155">
        <f t="shared" ca="1" si="293"/>
        <v>13.177710843373495</v>
      </c>
      <c r="BE245" s="155">
        <f t="shared" ca="1" si="293"/>
        <v>11.312217194570136</v>
      </c>
      <c r="BF245" s="155">
        <f t="shared" ca="1" si="293"/>
        <v>9.9093997734994375</v>
      </c>
      <c r="BG245" s="155">
        <f t="shared" ca="1" si="293"/>
        <v>9.4410876132930532</v>
      </c>
      <c r="BH245" s="155">
        <f t="shared" ca="1" si="293"/>
        <v>8.5034013605442187</v>
      </c>
      <c r="BI245" s="155">
        <f t="shared" ca="1" si="293"/>
        <v>7.9401088929219599</v>
      </c>
      <c r="BJ245" s="155" t="e">
        <f t="shared" si="293"/>
        <v>#DIV/0!</v>
      </c>
      <c r="BK245" s="155" t="e">
        <f t="shared" si="293"/>
        <v>#DIV/0!</v>
      </c>
      <c r="BL245" s="138"/>
      <c r="BM245" s="288">
        <v>0.2857142857142857</v>
      </c>
      <c r="BN245" s="155">
        <f t="shared" ca="1" si="294"/>
        <v>41.852678571428562</v>
      </c>
      <c r="BO245" s="155">
        <f t="shared" ca="1" si="294"/>
        <v>33.632286995515692</v>
      </c>
      <c r="BP245" s="155">
        <f t="shared" ca="1" si="294"/>
        <v>29.49438202247191</v>
      </c>
      <c r="BQ245" s="155">
        <f t="shared" ca="1" si="294"/>
        <v>25.337837837837832</v>
      </c>
      <c r="BR245" s="155">
        <f t="shared" ca="1" si="294"/>
        <v>21.162528216704285</v>
      </c>
      <c r="BS245" s="155">
        <f t="shared" ca="1" si="294"/>
        <v>19.766566265060241</v>
      </c>
      <c r="BT245" s="155">
        <f t="shared" ca="1" si="294"/>
        <v>16.968325791855204</v>
      </c>
      <c r="BU245" s="155">
        <f t="shared" ca="1" si="294"/>
        <v>14.864099660249154</v>
      </c>
      <c r="BV245" s="155">
        <f t="shared" ca="1" si="294"/>
        <v>14.161631419939578</v>
      </c>
      <c r="BW245" s="155">
        <f t="shared" ca="1" si="294"/>
        <v>12.755102040816327</v>
      </c>
      <c r="BX245" s="155">
        <f t="shared" ca="1" si="294"/>
        <v>11.91016333938294</v>
      </c>
      <c r="BY245" s="155" t="e">
        <f t="shared" si="294"/>
        <v>#DIV/0!</v>
      </c>
      <c r="BZ245" s="155" t="e">
        <f t="shared" si="294"/>
        <v>#DIV/0!</v>
      </c>
      <c r="CA245" s="138"/>
      <c r="CB245" s="288">
        <v>0.2857142857142857</v>
      </c>
      <c r="CC245" s="155">
        <f t="shared" ca="1" si="295"/>
        <v>0</v>
      </c>
      <c r="CD245" s="155">
        <f t="shared" ca="1" si="295"/>
        <v>0</v>
      </c>
      <c r="CE245" s="155">
        <f t="shared" ca="1" si="295"/>
        <v>0</v>
      </c>
      <c r="CF245" s="155">
        <f t="shared" ca="1" si="295"/>
        <v>0</v>
      </c>
      <c r="CG245" s="155">
        <f t="shared" ca="1" si="295"/>
        <v>0</v>
      </c>
      <c r="CH245" s="155">
        <f t="shared" ca="1" si="295"/>
        <v>0</v>
      </c>
      <c r="CI245" s="155">
        <f t="shared" ca="1" si="295"/>
        <v>0</v>
      </c>
      <c r="CJ245" s="155">
        <f t="shared" ca="1" si="295"/>
        <v>0</v>
      </c>
      <c r="CK245" s="155">
        <f t="shared" ca="1" si="295"/>
        <v>0</v>
      </c>
      <c r="CL245" s="155">
        <f t="shared" ca="1" si="295"/>
        <v>0</v>
      </c>
      <c r="CM245" s="155">
        <f t="shared" ca="1" si="295"/>
        <v>0</v>
      </c>
      <c r="CN245" s="155" t="e">
        <f t="shared" si="295"/>
        <v>#DIV/0!</v>
      </c>
      <c r="CO245" s="155" t="e">
        <f t="shared" si="295"/>
        <v>#DIV/0!</v>
      </c>
      <c r="CQ245" s="288">
        <v>0.2857142857142857</v>
      </c>
      <c r="CR245" s="155">
        <f t="shared" ca="1" si="302"/>
        <v>83.705357142857125</v>
      </c>
      <c r="CS245" s="155">
        <f t="shared" ca="1" si="296"/>
        <v>67.264573991031384</v>
      </c>
      <c r="CT245" s="155">
        <f t="shared" ca="1" si="296"/>
        <v>58.988764044943821</v>
      </c>
      <c r="CU245" s="155">
        <f t="shared" ca="1" si="296"/>
        <v>50.675675675675663</v>
      </c>
      <c r="CV245" s="155">
        <f t="shared" ca="1" si="296"/>
        <v>42.325056433408569</v>
      </c>
      <c r="CW245" s="155">
        <f t="shared" ca="1" si="296"/>
        <v>39.533132530120483</v>
      </c>
      <c r="CX245" s="155">
        <f t="shared" ca="1" si="296"/>
        <v>33.936651583710407</v>
      </c>
      <c r="CY245" s="155">
        <f t="shared" ca="1" si="296"/>
        <v>29.728199320498309</v>
      </c>
      <c r="CZ245" s="155">
        <f t="shared" ca="1" si="296"/>
        <v>28.323262839879156</v>
      </c>
      <c r="DA245" s="155">
        <f t="shared" ca="1" si="296"/>
        <v>25.510204081632654</v>
      </c>
      <c r="DB245" s="155">
        <f t="shared" ca="1" si="296"/>
        <v>23.820326678765881</v>
      </c>
      <c r="DC245" s="155" t="e">
        <f t="shared" si="297"/>
        <v>#DIV/0!</v>
      </c>
      <c r="DD245" s="155" t="e">
        <f t="shared" si="297"/>
        <v>#DIV/0!</v>
      </c>
      <c r="DF245" s="288">
        <v>0.2857142857142857</v>
      </c>
      <c r="DG245" s="155">
        <f t="shared" ca="1" si="303"/>
        <v>27.901785714285712</v>
      </c>
      <c r="DH245" s="155">
        <f t="shared" ca="1" si="298"/>
        <v>22.421524663677133</v>
      </c>
      <c r="DI245" s="155">
        <f t="shared" ca="1" si="298"/>
        <v>19.662921348314608</v>
      </c>
      <c r="DJ245" s="155">
        <f t="shared" ca="1" si="298"/>
        <v>16.891891891891888</v>
      </c>
      <c r="DK245" s="155">
        <f t="shared" ca="1" si="298"/>
        <v>14.108352144469524</v>
      </c>
      <c r="DL245" s="155">
        <f t="shared" ca="1" si="298"/>
        <v>13.177710843373495</v>
      </c>
      <c r="DM245" s="155">
        <f t="shared" ca="1" si="298"/>
        <v>11.312217194570136</v>
      </c>
      <c r="DN245" s="155">
        <f t="shared" ca="1" si="298"/>
        <v>9.9093997734994375</v>
      </c>
      <c r="DO245" s="155">
        <f t="shared" ca="1" si="298"/>
        <v>9.4410876132930532</v>
      </c>
      <c r="DP245" s="155">
        <f t="shared" ca="1" si="298"/>
        <v>8.5034013605442187</v>
      </c>
      <c r="DQ245" s="155">
        <f t="shared" ca="1" si="298"/>
        <v>7.9401088929219599</v>
      </c>
      <c r="DR245" s="155" t="e">
        <f t="shared" si="299"/>
        <v>#DIV/0!</v>
      </c>
      <c r="DS245" s="155" t="e">
        <f t="shared" si="299"/>
        <v>#DIV/0!</v>
      </c>
      <c r="DU245" s="288">
        <v>0.2857142857142857</v>
      </c>
      <c r="DV245" s="155">
        <f t="shared" ca="1" si="304"/>
        <v>0</v>
      </c>
      <c r="DW245" s="155">
        <f t="shared" ca="1" si="300"/>
        <v>0</v>
      </c>
      <c r="DX245" s="155">
        <f t="shared" ca="1" si="300"/>
        <v>0</v>
      </c>
      <c r="DY245" s="155">
        <f t="shared" ca="1" si="300"/>
        <v>0</v>
      </c>
      <c r="DZ245" s="155">
        <f t="shared" ca="1" si="300"/>
        <v>0</v>
      </c>
      <c r="EA245" s="155">
        <f t="shared" ca="1" si="300"/>
        <v>0</v>
      </c>
      <c r="EB245" s="155">
        <f t="shared" ca="1" si="300"/>
        <v>0</v>
      </c>
      <c r="EC245" s="155">
        <f t="shared" ca="1" si="300"/>
        <v>0</v>
      </c>
      <c r="ED245" s="155">
        <f t="shared" ca="1" si="300"/>
        <v>0</v>
      </c>
      <c r="EE245" s="155">
        <f t="shared" ca="1" si="300"/>
        <v>0</v>
      </c>
      <c r="EF245" s="155">
        <f t="shared" ca="1" si="300"/>
        <v>0</v>
      </c>
      <c r="EG245" s="155" t="e">
        <f>$Q$90/BJ20*1000</f>
        <v>#DIV/0!</v>
      </c>
      <c r="EH245" s="155" t="e">
        <f>$Q$90/BK20*1000</f>
        <v>#DIV/0!</v>
      </c>
      <c r="EJ245" s="288">
        <v>0.2857142857142857</v>
      </c>
      <c r="EK245" s="155">
        <f t="shared" ca="1" si="305"/>
        <v>0</v>
      </c>
      <c r="EL245" s="155">
        <f t="shared" ca="1" si="301"/>
        <v>0</v>
      </c>
      <c r="EM245" s="155">
        <f t="shared" ca="1" si="301"/>
        <v>0</v>
      </c>
      <c r="EN245" s="155">
        <f t="shared" ca="1" si="301"/>
        <v>0</v>
      </c>
      <c r="EO245" s="155">
        <f t="shared" ca="1" si="301"/>
        <v>0</v>
      </c>
      <c r="EP245" s="155">
        <f t="shared" ca="1" si="301"/>
        <v>0</v>
      </c>
      <c r="EQ245" s="155">
        <f t="shared" ca="1" si="301"/>
        <v>0</v>
      </c>
      <c r="ER245" s="155">
        <f t="shared" ca="1" si="301"/>
        <v>0</v>
      </c>
      <c r="ES245" s="155">
        <f t="shared" ca="1" si="301"/>
        <v>0</v>
      </c>
      <c r="ET245" s="155">
        <f t="shared" ca="1" si="301"/>
        <v>0</v>
      </c>
      <c r="EU245" s="155">
        <f t="shared" ca="1" si="301"/>
        <v>0</v>
      </c>
      <c r="EV245" s="155" t="e">
        <f>$Q$91/BJ20*1000</f>
        <v>#DIV/0!</v>
      </c>
      <c r="EW245" s="155" t="e">
        <f>$Q$91/BK20*1000</f>
        <v>#DIV/0!</v>
      </c>
    </row>
    <row r="246" spans="1:157">
      <c r="T246" s="283">
        <v>0.33333333333333331</v>
      </c>
      <c r="U246" s="152">
        <f t="shared" ca="1" si="291"/>
        <v>0</v>
      </c>
      <c r="V246" s="152">
        <f t="shared" ca="1" si="291"/>
        <v>0</v>
      </c>
      <c r="W246" s="152">
        <f t="shared" ca="1" si="291"/>
        <v>0</v>
      </c>
      <c r="X246" s="152">
        <f t="shared" ca="1" si="291"/>
        <v>0</v>
      </c>
      <c r="Y246" s="152">
        <f t="shared" ca="1" si="291"/>
        <v>0</v>
      </c>
      <c r="Z246" s="152">
        <f t="shared" ca="1" si="291"/>
        <v>0</v>
      </c>
      <c r="AA246" s="152">
        <f t="shared" ca="1" si="291"/>
        <v>0</v>
      </c>
      <c r="AB246" s="152">
        <f t="shared" ca="1" si="291"/>
        <v>0</v>
      </c>
      <c r="AC246" s="152">
        <f t="shared" ca="1" si="291"/>
        <v>0</v>
      </c>
      <c r="AD246" s="152">
        <f t="shared" ca="1" si="291"/>
        <v>0</v>
      </c>
      <c r="AE246" s="152" t="e">
        <f t="shared" si="291"/>
        <v>#DIV/0!</v>
      </c>
      <c r="AI246" s="288">
        <v>0.33333333333333331</v>
      </c>
      <c r="AJ246" s="155">
        <f t="shared" ca="1" si="292"/>
        <v>0</v>
      </c>
      <c r="AK246" s="155">
        <f t="shared" ca="1" si="292"/>
        <v>0</v>
      </c>
      <c r="AL246" s="155">
        <f t="shared" ca="1" si="292"/>
        <v>0</v>
      </c>
      <c r="AM246" s="155">
        <f t="shared" ca="1" si="292"/>
        <v>0</v>
      </c>
      <c r="AN246" s="155">
        <f t="shared" ca="1" si="292"/>
        <v>0</v>
      </c>
      <c r="AO246" s="155">
        <f t="shared" ca="1" si="292"/>
        <v>0</v>
      </c>
      <c r="AP246" s="155">
        <f t="shared" ca="1" si="292"/>
        <v>0</v>
      </c>
      <c r="AQ246" s="155">
        <f t="shared" ca="1" si="292"/>
        <v>0</v>
      </c>
      <c r="AR246" s="155">
        <f t="shared" ca="1" si="292"/>
        <v>0</v>
      </c>
      <c r="AS246" s="155">
        <f t="shared" ca="1" si="292"/>
        <v>0</v>
      </c>
      <c r="AT246" s="155" t="e">
        <f t="shared" si="292"/>
        <v>#DIV/0!</v>
      </c>
      <c r="AX246" s="283">
        <v>0.33333333333333331</v>
      </c>
      <c r="AY246" s="155">
        <f t="shared" ca="1" si="293"/>
        <v>27.901785714285715</v>
      </c>
      <c r="AZ246" s="155">
        <f t="shared" ca="1" si="293"/>
        <v>22.421524663677133</v>
      </c>
      <c r="BA246" s="155">
        <f t="shared" ca="1" si="293"/>
        <v>19.662921348314608</v>
      </c>
      <c r="BB246" s="155">
        <f t="shared" ca="1" si="293"/>
        <v>16.891891891891888</v>
      </c>
      <c r="BC246" s="155">
        <f t="shared" ca="1" si="293"/>
        <v>14.108352144469524</v>
      </c>
      <c r="BD246" s="155">
        <f t="shared" ca="1" si="293"/>
        <v>13.177710843373495</v>
      </c>
      <c r="BE246" s="155">
        <f t="shared" ca="1" si="293"/>
        <v>11.312217194570136</v>
      </c>
      <c r="BF246" s="155">
        <f t="shared" ca="1" si="293"/>
        <v>9.9093997734994375</v>
      </c>
      <c r="BG246" s="155">
        <f t="shared" ca="1" si="293"/>
        <v>9.4410876132930532</v>
      </c>
      <c r="BH246" s="155">
        <f t="shared" ca="1" si="293"/>
        <v>8.5034013605442187</v>
      </c>
      <c r="BI246" s="155" t="e">
        <f t="shared" si="293"/>
        <v>#DIV/0!</v>
      </c>
      <c r="BM246" s="288">
        <v>0.33333333333333331</v>
      </c>
      <c r="BN246" s="155">
        <f t="shared" ca="1" si="294"/>
        <v>41.852678571428569</v>
      </c>
      <c r="BO246" s="155">
        <f t="shared" ca="1" si="294"/>
        <v>33.632286995515692</v>
      </c>
      <c r="BP246" s="155">
        <f t="shared" ca="1" si="294"/>
        <v>29.49438202247191</v>
      </c>
      <c r="BQ246" s="155">
        <f t="shared" ca="1" si="294"/>
        <v>25.337837837837832</v>
      </c>
      <c r="BR246" s="155">
        <f t="shared" ca="1" si="294"/>
        <v>21.162528216704285</v>
      </c>
      <c r="BS246" s="155">
        <f t="shared" ca="1" si="294"/>
        <v>19.766566265060241</v>
      </c>
      <c r="BT246" s="155">
        <f t="shared" ca="1" si="294"/>
        <v>16.968325791855204</v>
      </c>
      <c r="BU246" s="155">
        <f t="shared" ca="1" si="294"/>
        <v>14.864099660249154</v>
      </c>
      <c r="BV246" s="155">
        <f t="shared" ca="1" si="294"/>
        <v>14.161631419939578</v>
      </c>
      <c r="BW246" s="155">
        <f t="shared" ca="1" si="294"/>
        <v>12.755102040816327</v>
      </c>
      <c r="BX246" s="155" t="e">
        <f t="shared" si="294"/>
        <v>#DIV/0!</v>
      </c>
      <c r="CB246" s="288">
        <v>0.33333333333333331</v>
      </c>
      <c r="CC246" s="155">
        <f t="shared" ca="1" si="295"/>
        <v>0</v>
      </c>
      <c r="CD246" s="155">
        <f t="shared" ca="1" si="295"/>
        <v>0</v>
      </c>
      <c r="CE246" s="155">
        <f t="shared" ca="1" si="295"/>
        <v>0</v>
      </c>
      <c r="CF246" s="155">
        <f t="shared" ca="1" si="295"/>
        <v>0</v>
      </c>
      <c r="CG246" s="155">
        <f t="shared" ca="1" si="295"/>
        <v>0</v>
      </c>
      <c r="CH246" s="155">
        <f t="shared" ca="1" si="295"/>
        <v>0</v>
      </c>
      <c r="CI246" s="155">
        <f t="shared" ca="1" si="295"/>
        <v>0</v>
      </c>
      <c r="CJ246" s="155">
        <f t="shared" ca="1" si="295"/>
        <v>0</v>
      </c>
      <c r="CK246" s="155">
        <f t="shared" ca="1" si="295"/>
        <v>0</v>
      </c>
      <c r="CL246" s="155">
        <f t="shared" ca="1" si="295"/>
        <v>0</v>
      </c>
      <c r="CM246" s="155" t="e">
        <f t="shared" si="295"/>
        <v>#DIV/0!</v>
      </c>
      <c r="CQ246" s="288">
        <v>0.33333333333333331</v>
      </c>
      <c r="CR246" s="155">
        <f t="shared" ca="1" si="302"/>
        <v>83.705357142857139</v>
      </c>
      <c r="CS246" s="155">
        <f t="shared" ca="1" si="296"/>
        <v>67.264573991031384</v>
      </c>
      <c r="CT246" s="155">
        <f t="shared" ca="1" si="296"/>
        <v>58.988764044943821</v>
      </c>
      <c r="CU246" s="155">
        <f t="shared" ca="1" si="296"/>
        <v>50.675675675675663</v>
      </c>
      <c r="CV246" s="155">
        <f t="shared" ca="1" si="296"/>
        <v>42.325056433408569</v>
      </c>
      <c r="CW246" s="155">
        <f t="shared" ca="1" si="296"/>
        <v>39.533132530120483</v>
      </c>
      <c r="CX246" s="155">
        <f t="shared" ca="1" si="296"/>
        <v>33.936651583710407</v>
      </c>
      <c r="CY246" s="155">
        <f t="shared" ca="1" si="296"/>
        <v>29.728199320498309</v>
      </c>
      <c r="CZ246" s="155">
        <f t="shared" ca="1" si="296"/>
        <v>28.323262839879156</v>
      </c>
      <c r="DA246" s="155">
        <f t="shared" ca="1" si="296"/>
        <v>25.510204081632654</v>
      </c>
      <c r="DB246" s="155" t="e">
        <f t="shared" si="296"/>
        <v>#DIV/0!</v>
      </c>
      <c r="DF246" s="288">
        <v>0.33333333333333331</v>
      </c>
      <c r="DG246" s="155">
        <f t="shared" ca="1" si="303"/>
        <v>27.901785714285715</v>
      </c>
      <c r="DH246" s="155">
        <f t="shared" ca="1" si="298"/>
        <v>22.421524663677133</v>
      </c>
      <c r="DI246" s="155">
        <f t="shared" ca="1" si="298"/>
        <v>19.662921348314608</v>
      </c>
      <c r="DJ246" s="155">
        <f t="shared" ca="1" si="298"/>
        <v>16.891891891891888</v>
      </c>
      <c r="DK246" s="155">
        <f t="shared" ca="1" si="298"/>
        <v>14.108352144469524</v>
      </c>
      <c r="DL246" s="155">
        <f t="shared" ca="1" si="298"/>
        <v>13.177710843373495</v>
      </c>
      <c r="DM246" s="155">
        <f t="shared" ca="1" si="298"/>
        <v>11.312217194570136</v>
      </c>
      <c r="DN246" s="155">
        <f t="shared" ca="1" si="298"/>
        <v>9.9093997734994375</v>
      </c>
      <c r="DO246" s="155">
        <f t="shared" ca="1" si="298"/>
        <v>9.4410876132930532</v>
      </c>
      <c r="DP246" s="155">
        <f t="shared" ca="1" si="298"/>
        <v>8.5034013605442187</v>
      </c>
      <c r="DQ246" s="155" t="e">
        <f t="shared" si="298"/>
        <v>#DIV/0!</v>
      </c>
      <c r="DU246" s="288">
        <v>0.33333333333333331</v>
      </c>
      <c r="DV246" s="155">
        <f t="shared" ca="1" si="304"/>
        <v>0</v>
      </c>
      <c r="DW246" s="155">
        <f t="shared" ca="1" si="300"/>
        <v>0</v>
      </c>
      <c r="DX246" s="155">
        <f t="shared" ca="1" si="300"/>
        <v>0</v>
      </c>
      <c r="DY246" s="155">
        <f t="shared" ca="1" si="300"/>
        <v>0</v>
      </c>
      <c r="DZ246" s="155">
        <f t="shared" ca="1" si="300"/>
        <v>0</v>
      </c>
      <c r="EA246" s="155">
        <f t="shared" ca="1" si="300"/>
        <v>0</v>
      </c>
      <c r="EB246" s="155">
        <f t="shared" ca="1" si="300"/>
        <v>0</v>
      </c>
      <c r="EC246" s="155">
        <f t="shared" ca="1" si="300"/>
        <v>0</v>
      </c>
      <c r="ED246" s="155">
        <f t="shared" ca="1" si="300"/>
        <v>0</v>
      </c>
      <c r="EE246" s="155">
        <f t="shared" ca="1" si="300"/>
        <v>0</v>
      </c>
      <c r="EF246" s="155" t="e">
        <f t="shared" si="300"/>
        <v>#DIV/0!</v>
      </c>
      <c r="EJ246" s="288">
        <v>0.33333333333333331</v>
      </c>
      <c r="EK246" s="155">
        <f t="shared" ca="1" si="305"/>
        <v>0</v>
      </c>
      <c r="EL246" s="155">
        <f t="shared" ca="1" si="301"/>
        <v>0</v>
      </c>
      <c r="EM246" s="155">
        <f t="shared" ca="1" si="301"/>
        <v>0</v>
      </c>
      <c r="EN246" s="155">
        <f t="shared" ca="1" si="301"/>
        <v>0</v>
      </c>
      <c r="EO246" s="155">
        <f t="shared" ca="1" si="301"/>
        <v>0</v>
      </c>
      <c r="EP246" s="155">
        <f t="shared" ca="1" si="301"/>
        <v>0</v>
      </c>
      <c r="EQ246" s="155">
        <f t="shared" ca="1" si="301"/>
        <v>0</v>
      </c>
      <c r="ER246" s="155">
        <f t="shared" ca="1" si="301"/>
        <v>0</v>
      </c>
      <c r="ES246" s="155">
        <f t="shared" ca="1" si="301"/>
        <v>0</v>
      </c>
      <c r="ET246" s="155">
        <f t="shared" ca="1" si="301"/>
        <v>0</v>
      </c>
      <c r="EU246" s="155" t="e">
        <f t="shared" si="301"/>
        <v>#DIV/0!</v>
      </c>
    </row>
    <row r="247" spans="1:157">
      <c r="A247" s="1" t="s">
        <v>86</v>
      </c>
      <c r="T247" s="283">
        <v>0.4</v>
      </c>
      <c r="U247" s="152">
        <f t="shared" ca="1" si="291"/>
        <v>0</v>
      </c>
      <c r="V247" s="152">
        <f t="shared" ca="1" si="291"/>
        <v>0</v>
      </c>
      <c r="W247" s="152">
        <f t="shared" ca="1" si="291"/>
        <v>0</v>
      </c>
      <c r="X247" s="152">
        <f t="shared" ca="1" si="291"/>
        <v>0</v>
      </c>
      <c r="Y247" s="152">
        <f t="shared" ca="1" si="291"/>
        <v>0</v>
      </c>
      <c r="Z247" s="152">
        <f t="shared" ca="1" si="291"/>
        <v>0</v>
      </c>
      <c r="AA247" s="152">
        <f t="shared" ca="1" si="291"/>
        <v>0</v>
      </c>
      <c r="AB247" s="152">
        <f t="shared" ca="1" si="291"/>
        <v>0</v>
      </c>
      <c r="AC247" s="152">
        <f t="shared" ca="1" si="291"/>
        <v>0</v>
      </c>
      <c r="AD247" s="152" t="e">
        <f t="shared" si="291"/>
        <v>#DIV/0!</v>
      </c>
      <c r="AE247" s="152" t="e">
        <f t="shared" si="291"/>
        <v>#DIV/0!</v>
      </c>
      <c r="AF247" s="152" t="e">
        <f t="shared" si="291"/>
        <v>#DIV/0!</v>
      </c>
      <c r="AG247" s="152"/>
      <c r="AI247" s="288">
        <v>0.4</v>
      </c>
      <c r="AJ247" s="155">
        <f t="shared" ca="1" si="292"/>
        <v>0</v>
      </c>
      <c r="AK247" s="155">
        <f t="shared" ca="1" si="292"/>
        <v>0</v>
      </c>
      <c r="AL247" s="155">
        <f t="shared" ca="1" si="292"/>
        <v>0</v>
      </c>
      <c r="AM247" s="155">
        <f t="shared" ca="1" si="292"/>
        <v>0</v>
      </c>
      <c r="AN247" s="155">
        <f t="shared" ca="1" si="292"/>
        <v>0</v>
      </c>
      <c r="AO247" s="155">
        <f t="shared" ca="1" si="292"/>
        <v>0</v>
      </c>
      <c r="AP247" s="155">
        <f t="shared" ca="1" si="292"/>
        <v>0</v>
      </c>
      <c r="AQ247" s="155">
        <f t="shared" ca="1" si="292"/>
        <v>0</v>
      </c>
      <c r="AR247" s="155">
        <f t="shared" ca="1" si="292"/>
        <v>0</v>
      </c>
      <c r="AS247" s="155" t="e">
        <f t="shared" si="292"/>
        <v>#DIV/0!</v>
      </c>
      <c r="AT247" s="155" t="e">
        <f t="shared" si="292"/>
        <v>#DIV/0!</v>
      </c>
      <c r="AU247" s="155" t="e">
        <f t="shared" ref="AU247:AU254" si="306">$I$6/AF23*1000</f>
        <v>#DIV/0!</v>
      </c>
      <c r="AV247" s="155" t="e">
        <f t="shared" ref="AV247:AV254" si="307">$I$6/AG21*1000</f>
        <v>#DIV/0!</v>
      </c>
      <c r="AX247" s="283">
        <v>0.4</v>
      </c>
      <c r="AY247" s="155">
        <f t="shared" ca="1" si="293"/>
        <v>27.901785714285715</v>
      </c>
      <c r="AZ247" s="155">
        <f t="shared" ca="1" si="293"/>
        <v>22.421524663677133</v>
      </c>
      <c r="BA247" s="155">
        <f t="shared" ca="1" si="293"/>
        <v>19.662921348314612</v>
      </c>
      <c r="BB247" s="155">
        <f t="shared" ca="1" si="293"/>
        <v>16.891891891891891</v>
      </c>
      <c r="BC247" s="155">
        <f t="shared" ca="1" si="293"/>
        <v>14.108352144469524</v>
      </c>
      <c r="BD247" s="155">
        <f t="shared" ca="1" si="293"/>
        <v>13.177710843373495</v>
      </c>
      <c r="BE247" s="155">
        <f t="shared" ca="1" si="293"/>
        <v>11.312217194570136</v>
      </c>
      <c r="BF247" s="155">
        <f t="shared" ca="1" si="293"/>
        <v>9.9093997734994357</v>
      </c>
      <c r="BG247" s="155">
        <f t="shared" ca="1" si="293"/>
        <v>9.4410876132930497</v>
      </c>
      <c r="BH247" s="155" t="e">
        <f t="shared" si="293"/>
        <v>#DIV/0!</v>
      </c>
      <c r="BI247" s="155" t="e">
        <f t="shared" si="293"/>
        <v>#DIV/0!</v>
      </c>
      <c r="BJ247" s="155" t="e">
        <f t="shared" si="293"/>
        <v>#DIV/0!</v>
      </c>
      <c r="BK247" s="155" t="e">
        <f t="shared" ref="BK247:BK254" si="308">$I$7/AG21*1000</f>
        <v>#DIV/0!</v>
      </c>
      <c r="BL247" s="138"/>
      <c r="BM247" s="288">
        <v>0.4</v>
      </c>
      <c r="BN247" s="155">
        <f t="shared" ca="1" si="294"/>
        <v>41.852678571428569</v>
      </c>
      <c r="BO247" s="155">
        <f t="shared" ca="1" si="294"/>
        <v>33.632286995515692</v>
      </c>
      <c r="BP247" s="155">
        <f t="shared" ca="1" si="294"/>
        <v>29.494382022471918</v>
      </c>
      <c r="BQ247" s="155">
        <f t="shared" ca="1" si="294"/>
        <v>25.337837837837835</v>
      </c>
      <c r="BR247" s="155">
        <f t="shared" ca="1" si="294"/>
        <v>21.162528216704285</v>
      </c>
      <c r="BS247" s="155">
        <f t="shared" ca="1" si="294"/>
        <v>19.766566265060241</v>
      </c>
      <c r="BT247" s="155">
        <f t="shared" ca="1" si="294"/>
        <v>16.968325791855204</v>
      </c>
      <c r="BU247" s="155">
        <f t="shared" ca="1" si="294"/>
        <v>14.864099660249151</v>
      </c>
      <c r="BV247" s="155">
        <f t="shared" ca="1" si="294"/>
        <v>14.161631419939573</v>
      </c>
      <c r="BW247" s="155" t="e">
        <f t="shared" si="294"/>
        <v>#DIV/0!</v>
      </c>
      <c r="BX247" s="155" t="e">
        <f t="shared" si="294"/>
        <v>#DIV/0!</v>
      </c>
      <c r="BY247" s="155" t="e">
        <f t="shared" si="294"/>
        <v>#DIV/0!</v>
      </c>
      <c r="BZ247" s="155" t="e">
        <f t="shared" ref="BZ247:BZ254" si="309">$I$8/AG21*1000</f>
        <v>#DIV/0!</v>
      </c>
      <c r="CA247" s="138"/>
      <c r="CB247" s="288">
        <v>0.4</v>
      </c>
      <c r="CC247" s="155">
        <f t="shared" ca="1" si="295"/>
        <v>0</v>
      </c>
      <c r="CD247" s="155">
        <f t="shared" ca="1" si="295"/>
        <v>0</v>
      </c>
      <c r="CE247" s="155">
        <f t="shared" ca="1" si="295"/>
        <v>0</v>
      </c>
      <c r="CF247" s="155">
        <f t="shared" ca="1" si="295"/>
        <v>0</v>
      </c>
      <c r="CG247" s="155">
        <f t="shared" ca="1" si="295"/>
        <v>0</v>
      </c>
      <c r="CH247" s="155">
        <f t="shared" ca="1" si="295"/>
        <v>0</v>
      </c>
      <c r="CI247" s="155">
        <f t="shared" ca="1" si="295"/>
        <v>0</v>
      </c>
      <c r="CJ247" s="155">
        <f t="shared" ca="1" si="295"/>
        <v>0</v>
      </c>
      <c r="CK247" s="155">
        <f t="shared" ca="1" si="295"/>
        <v>0</v>
      </c>
      <c r="CL247" s="155" t="e">
        <f t="shared" si="295"/>
        <v>#DIV/0!</v>
      </c>
      <c r="CM247" s="155" t="e">
        <f t="shared" si="295"/>
        <v>#DIV/0!</v>
      </c>
      <c r="CN247" s="155" t="e">
        <f t="shared" si="295"/>
        <v>#DIV/0!</v>
      </c>
      <c r="CO247" s="155" t="e">
        <f t="shared" ref="CO247:CO254" si="310">$I$9/AG21*1000</f>
        <v>#DIV/0!</v>
      </c>
      <c r="CQ247" s="288">
        <v>0.4</v>
      </c>
      <c r="CR247" s="155">
        <f t="shared" ca="1" si="302"/>
        <v>83.705357142857139</v>
      </c>
      <c r="CS247" s="155">
        <f t="shared" ca="1" si="302"/>
        <v>67.264573991031384</v>
      </c>
      <c r="CT247" s="155">
        <f t="shared" ca="1" si="302"/>
        <v>58.988764044943835</v>
      </c>
      <c r="CU247" s="155">
        <f t="shared" ca="1" si="302"/>
        <v>50.67567567567567</v>
      </c>
      <c r="CV247" s="155">
        <f t="shared" ca="1" si="302"/>
        <v>42.325056433408569</v>
      </c>
      <c r="CW247" s="155">
        <f t="shared" ca="1" si="302"/>
        <v>39.533132530120483</v>
      </c>
      <c r="CX247" s="155">
        <f t="shared" ca="1" si="302"/>
        <v>33.936651583710407</v>
      </c>
      <c r="CY247" s="155">
        <f t="shared" ca="1" si="302"/>
        <v>29.728199320498302</v>
      </c>
      <c r="CZ247" s="155">
        <f t="shared" ca="1" si="302"/>
        <v>28.323262839879146</v>
      </c>
      <c r="DA247" s="155" t="e">
        <f t="shared" si="302"/>
        <v>#DIV/0!</v>
      </c>
      <c r="DB247" s="155" t="e">
        <f t="shared" si="302"/>
        <v>#DIV/0!</v>
      </c>
      <c r="DC247" s="155" t="e">
        <f t="shared" ref="DC247:DC254" si="311">$Q$90/AF22*1000</f>
        <v>#DIV/0!</v>
      </c>
      <c r="DD247" s="155" t="e">
        <f t="shared" ref="DD247:DD254" si="312">$Q$90/AG21*1000</f>
        <v>#DIV/0!</v>
      </c>
      <c r="DF247" s="288">
        <v>0.4</v>
      </c>
      <c r="DG247" s="155">
        <f t="shared" ca="1" si="303"/>
        <v>27.901785714285715</v>
      </c>
      <c r="DH247" s="155">
        <f t="shared" ca="1" si="303"/>
        <v>22.421524663677133</v>
      </c>
      <c r="DI247" s="155">
        <f t="shared" ca="1" si="303"/>
        <v>19.662921348314612</v>
      </c>
      <c r="DJ247" s="155">
        <f t="shared" ca="1" si="303"/>
        <v>16.891891891891891</v>
      </c>
      <c r="DK247" s="155">
        <f t="shared" ca="1" si="303"/>
        <v>14.108352144469524</v>
      </c>
      <c r="DL247" s="155">
        <f t="shared" ca="1" si="303"/>
        <v>13.177710843373495</v>
      </c>
      <c r="DM247" s="155">
        <f t="shared" ca="1" si="303"/>
        <v>11.312217194570136</v>
      </c>
      <c r="DN247" s="155">
        <f t="shared" ca="1" si="303"/>
        <v>9.9093997734994357</v>
      </c>
      <c r="DO247" s="155">
        <f t="shared" ca="1" si="303"/>
        <v>9.4410876132930497</v>
      </c>
      <c r="DP247" s="155" t="e">
        <f t="shared" si="303"/>
        <v>#DIV/0!</v>
      </c>
      <c r="DQ247" s="155" t="e">
        <f t="shared" si="303"/>
        <v>#DIV/0!</v>
      </c>
      <c r="DR247" s="155" t="e">
        <f t="shared" ref="DR247:DR254" si="313">$Q$91/AF22*1000</f>
        <v>#DIV/0!</v>
      </c>
      <c r="DS247" s="155" t="e">
        <f t="shared" ref="DS247:DS254" si="314">$Q$91/AG21*1000</f>
        <v>#DIV/0!</v>
      </c>
      <c r="DU247" s="288">
        <v>0.4</v>
      </c>
      <c r="DV247" s="155">
        <f t="shared" ca="1" si="304"/>
        <v>0</v>
      </c>
      <c r="DW247" s="155">
        <f t="shared" ca="1" si="304"/>
        <v>0</v>
      </c>
      <c r="DX247" s="155">
        <f t="shared" ca="1" si="304"/>
        <v>0</v>
      </c>
      <c r="DY247" s="155">
        <f t="shared" ca="1" si="304"/>
        <v>0</v>
      </c>
      <c r="DZ247" s="155">
        <f t="shared" ca="1" si="304"/>
        <v>0</v>
      </c>
      <c r="EA247" s="155">
        <f t="shared" ca="1" si="304"/>
        <v>0</v>
      </c>
      <c r="EB247" s="155">
        <f t="shared" ca="1" si="304"/>
        <v>0</v>
      </c>
      <c r="EC247" s="155">
        <f t="shared" ca="1" si="304"/>
        <v>0</v>
      </c>
      <c r="ED247" s="155">
        <f t="shared" ca="1" si="304"/>
        <v>0</v>
      </c>
      <c r="EE247" s="155" t="e">
        <f t="shared" si="304"/>
        <v>#DIV/0!</v>
      </c>
      <c r="EF247" s="155" t="e">
        <f t="shared" si="304"/>
        <v>#DIV/0!</v>
      </c>
      <c r="EG247" s="155" t="e">
        <f t="shared" ref="EG247:EH254" si="315">$Q$90/BJ21*1000</f>
        <v>#DIV/0!</v>
      </c>
      <c r="EH247" s="155" t="e">
        <f t="shared" si="315"/>
        <v>#DIV/0!</v>
      </c>
      <c r="EJ247" s="288">
        <v>0.4</v>
      </c>
      <c r="EK247" s="155">
        <f t="shared" ca="1" si="305"/>
        <v>0</v>
      </c>
      <c r="EL247" s="155">
        <f t="shared" ca="1" si="305"/>
        <v>0</v>
      </c>
      <c r="EM247" s="155">
        <f t="shared" ca="1" si="305"/>
        <v>0</v>
      </c>
      <c r="EN247" s="155">
        <f t="shared" ca="1" si="305"/>
        <v>0</v>
      </c>
      <c r="EO247" s="155">
        <f t="shared" ca="1" si="305"/>
        <v>0</v>
      </c>
      <c r="EP247" s="155">
        <f t="shared" ca="1" si="305"/>
        <v>0</v>
      </c>
      <c r="EQ247" s="155">
        <f t="shared" ca="1" si="305"/>
        <v>0</v>
      </c>
      <c r="ER247" s="155">
        <f t="shared" ca="1" si="305"/>
        <v>0</v>
      </c>
      <c r="ES247" s="155">
        <f t="shared" ca="1" si="305"/>
        <v>0</v>
      </c>
      <c r="ET247" s="155" t="e">
        <f t="shared" si="305"/>
        <v>#DIV/0!</v>
      </c>
      <c r="EU247" s="155" t="e">
        <f t="shared" si="305"/>
        <v>#DIV/0!</v>
      </c>
      <c r="EV247" s="155" t="e">
        <f t="shared" ref="EV247:EW254" si="316">$Q$91/BJ21*1000</f>
        <v>#DIV/0!</v>
      </c>
      <c r="EW247" s="155" t="e">
        <f t="shared" si="316"/>
        <v>#DIV/0!</v>
      </c>
    </row>
    <row r="248" spans="1:157">
      <c r="T248" s="283">
        <v>0.42857142857142855</v>
      </c>
      <c r="U248" s="152">
        <f t="shared" ca="1" si="291"/>
        <v>0</v>
      </c>
      <c r="V248" s="152">
        <f t="shared" ca="1" si="291"/>
        <v>0</v>
      </c>
      <c r="W248" s="152">
        <f t="shared" ca="1" si="291"/>
        <v>0</v>
      </c>
      <c r="X248" s="152">
        <f t="shared" ca="1" si="291"/>
        <v>0</v>
      </c>
      <c r="Y248" s="152">
        <f t="shared" ca="1" si="291"/>
        <v>0</v>
      </c>
      <c r="Z248" s="152">
        <f t="shared" ca="1" si="291"/>
        <v>0</v>
      </c>
      <c r="AA248" s="152">
        <f t="shared" ca="1" si="291"/>
        <v>0</v>
      </c>
      <c r="AB248" s="152">
        <f t="shared" ca="1" si="291"/>
        <v>0</v>
      </c>
      <c r="AC248" s="152" t="e">
        <f t="shared" si="291"/>
        <v>#DIV/0!</v>
      </c>
      <c r="AD248" s="152" t="e">
        <f t="shared" si="291"/>
        <v>#DIV/0!</v>
      </c>
      <c r="AE248" s="152" t="e">
        <f t="shared" si="291"/>
        <v>#DIV/0!</v>
      </c>
      <c r="AF248" s="152" t="e">
        <f t="shared" si="291"/>
        <v>#DIV/0!</v>
      </c>
      <c r="AG248" s="152"/>
      <c r="AI248" s="288">
        <v>0.42857142857142855</v>
      </c>
      <c r="AJ248" s="155">
        <f t="shared" ca="1" si="292"/>
        <v>0</v>
      </c>
      <c r="AK248" s="155">
        <f t="shared" ca="1" si="292"/>
        <v>0</v>
      </c>
      <c r="AL248" s="155">
        <f t="shared" ca="1" si="292"/>
        <v>0</v>
      </c>
      <c r="AM248" s="155">
        <f t="shared" ca="1" si="292"/>
        <v>0</v>
      </c>
      <c r="AN248" s="155">
        <f t="shared" ca="1" si="292"/>
        <v>0</v>
      </c>
      <c r="AO248" s="155">
        <f t="shared" ca="1" si="292"/>
        <v>0</v>
      </c>
      <c r="AP248" s="155">
        <f t="shared" ca="1" si="292"/>
        <v>0</v>
      </c>
      <c r="AQ248" s="155">
        <f t="shared" ca="1" si="292"/>
        <v>0</v>
      </c>
      <c r="AR248" s="155" t="e">
        <f t="shared" si="292"/>
        <v>#DIV/0!</v>
      </c>
      <c r="AS248" s="155" t="e">
        <f t="shared" si="292"/>
        <v>#DIV/0!</v>
      </c>
      <c r="AT248" s="155" t="e">
        <f t="shared" si="292"/>
        <v>#DIV/0!</v>
      </c>
      <c r="AU248" s="155" t="e">
        <f t="shared" si="306"/>
        <v>#DIV/0!</v>
      </c>
      <c r="AV248" s="155" t="e">
        <f t="shared" si="307"/>
        <v>#DIV/0!</v>
      </c>
      <c r="AX248" s="283">
        <v>0.42857142857142855</v>
      </c>
      <c r="AY248" s="155">
        <f t="shared" ca="1" si="293"/>
        <v>27.901785714285712</v>
      </c>
      <c r="AZ248" s="155">
        <f t="shared" ca="1" si="293"/>
        <v>22.421524663677133</v>
      </c>
      <c r="BA248" s="155">
        <f t="shared" ca="1" si="293"/>
        <v>19.662921348314608</v>
      </c>
      <c r="BB248" s="155">
        <f t="shared" ca="1" si="293"/>
        <v>16.891891891891891</v>
      </c>
      <c r="BC248" s="155">
        <f t="shared" ca="1" si="293"/>
        <v>14.108352144469524</v>
      </c>
      <c r="BD248" s="155">
        <f t="shared" ca="1" si="293"/>
        <v>13.177710843373495</v>
      </c>
      <c r="BE248" s="155">
        <f t="shared" ca="1" si="293"/>
        <v>11.312217194570136</v>
      </c>
      <c r="BF248" s="155">
        <f t="shared" ca="1" si="293"/>
        <v>9.9093997734994375</v>
      </c>
      <c r="BG248" s="155" t="e">
        <f t="shared" si="293"/>
        <v>#DIV/0!</v>
      </c>
      <c r="BH248" s="155" t="e">
        <f t="shared" si="293"/>
        <v>#DIV/0!</v>
      </c>
      <c r="BI248" s="155" t="e">
        <f t="shared" si="293"/>
        <v>#DIV/0!</v>
      </c>
      <c r="BJ248" s="155" t="e">
        <f t="shared" si="293"/>
        <v>#DIV/0!</v>
      </c>
      <c r="BK248" s="155" t="e">
        <f t="shared" si="308"/>
        <v>#DIV/0!</v>
      </c>
      <c r="BL248" s="138"/>
      <c r="BM248" s="288">
        <v>0.42857142857142855</v>
      </c>
      <c r="BN248" s="155">
        <f t="shared" ca="1" si="294"/>
        <v>41.852678571428562</v>
      </c>
      <c r="BO248" s="155">
        <f t="shared" ca="1" si="294"/>
        <v>33.632286995515692</v>
      </c>
      <c r="BP248" s="155">
        <f t="shared" ca="1" si="294"/>
        <v>29.49438202247191</v>
      </c>
      <c r="BQ248" s="155">
        <f t="shared" ca="1" si="294"/>
        <v>25.337837837837835</v>
      </c>
      <c r="BR248" s="155">
        <f t="shared" ca="1" si="294"/>
        <v>21.162528216704285</v>
      </c>
      <c r="BS248" s="155">
        <f t="shared" ca="1" si="294"/>
        <v>19.766566265060241</v>
      </c>
      <c r="BT248" s="155">
        <f t="shared" ca="1" si="294"/>
        <v>16.968325791855204</v>
      </c>
      <c r="BU248" s="155">
        <f t="shared" ca="1" si="294"/>
        <v>14.864099660249154</v>
      </c>
      <c r="BV248" s="155" t="e">
        <f t="shared" si="294"/>
        <v>#DIV/0!</v>
      </c>
      <c r="BW248" s="155" t="e">
        <f t="shared" si="294"/>
        <v>#DIV/0!</v>
      </c>
      <c r="BX248" s="155" t="e">
        <f t="shared" si="294"/>
        <v>#DIV/0!</v>
      </c>
      <c r="BY248" s="155" t="e">
        <f t="shared" si="294"/>
        <v>#DIV/0!</v>
      </c>
      <c r="BZ248" s="155" t="e">
        <f t="shared" si="309"/>
        <v>#DIV/0!</v>
      </c>
      <c r="CA248" s="138"/>
      <c r="CB248" s="288">
        <v>0.42857142857142855</v>
      </c>
      <c r="CC248" s="155">
        <f t="shared" ca="1" si="295"/>
        <v>0</v>
      </c>
      <c r="CD248" s="155">
        <f t="shared" ca="1" si="295"/>
        <v>0</v>
      </c>
      <c r="CE248" s="155">
        <f t="shared" ca="1" si="295"/>
        <v>0</v>
      </c>
      <c r="CF248" s="155">
        <f t="shared" ca="1" si="295"/>
        <v>0</v>
      </c>
      <c r="CG248" s="155">
        <f t="shared" ca="1" si="295"/>
        <v>0</v>
      </c>
      <c r="CH248" s="155">
        <f t="shared" ca="1" si="295"/>
        <v>0</v>
      </c>
      <c r="CI248" s="155">
        <f t="shared" ca="1" si="295"/>
        <v>0</v>
      </c>
      <c r="CJ248" s="155">
        <f t="shared" ca="1" si="295"/>
        <v>0</v>
      </c>
      <c r="CK248" s="155" t="e">
        <f t="shared" si="295"/>
        <v>#DIV/0!</v>
      </c>
      <c r="CL248" s="155" t="e">
        <f t="shared" si="295"/>
        <v>#DIV/0!</v>
      </c>
      <c r="CM248" s="155" t="e">
        <f t="shared" si="295"/>
        <v>#DIV/0!</v>
      </c>
      <c r="CN248" s="155" t="e">
        <f t="shared" si="295"/>
        <v>#DIV/0!</v>
      </c>
      <c r="CO248" s="155" t="e">
        <f t="shared" si="310"/>
        <v>#DIV/0!</v>
      </c>
      <c r="CQ248" s="288">
        <v>0.42857142857142855</v>
      </c>
      <c r="CR248" s="155">
        <f t="shared" ca="1" si="302"/>
        <v>83.705357142857125</v>
      </c>
      <c r="CS248" s="155">
        <f t="shared" ca="1" si="302"/>
        <v>67.264573991031384</v>
      </c>
      <c r="CT248" s="155">
        <f t="shared" ca="1" si="302"/>
        <v>58.988764044943821</v>
      </c>
      <c r="CU248" s="155">
        <f t="shared" ca="1" si="302"/>
        <v>50.67567567567567</v>
      </c>
      <c r="CV248" s="155">
        <f t="shared" ca="1" si="302"/>
        <v>42.325056433408569</v>
      </c>
      <c r="CW248" s="155">
        <f t="shared" ca="1" si="302"/>
        <v>39.533132530120483</v>
      </c>
      <c r="CX248" s="155">
        <f t="shared" ca="1" si="302"/>
        <v>33.936651583710407</v>
      </c>
      <c r="CY248" s="155">
        <f t="shared" ca="1" si="302"/>
        <v>29.728199320498309</v>
      </c>
      <c r="CZ248" s="155" t="e">
        <f t="shared" si="302"/>
        <v>#DIV/0!</v>
      </c>
      <c r="DA248" s="155" t="e">
        <f t="shared" si="302"/>
        <v>#DIV/0!</v>
      </c>
      <c r="DB248" s="155" t="e">
        <f t="shared" si="302"/>
        <v>#DIV/0!</v>
      </c>
      <c r="DC248" s="155" t="e">
        <f t="shared" si="311"/>
        <v>#DIV/0!</v>
      </c>
      <c r="DD248" s="155" t="e">
        <f t="shared" si="312"/>
        <v>#DIV/0!</v>
      </c>
      <c r="DF248" s="288">
        <v>0.42857142857142855</v>
      </c>
      <c r="DG248" s="155">
        <f t="shared" ca="1" si="303"/>
        <v>27.901785714285712</v>
      </c>
      <c r="DH248" s="155">
        <f t="shared" ca="1" si="303"/>
        <v>22.421524663677133</v>
      </c>
      <c r="DI248" s="155">
        <f t="shared" ca="1" si="303"/>
        <v>19.662921348314608</v>
      </c>
      <c r="DJ248" s="155">
        <f t="shared" ca="1" si="303"/>
        <v>16.891891891891891</v>
      </c>
      <c r="DK248" s="155">
        <f t="shared" ca="1" si="303"/>
        <v>14.108352144469524</v>
      </c>
      <c r="DL248" s="155">
        <f t="shared" ca="1" si="303"/>
        <v>13.177710843373495</v>
      </c>
      <c r="DM248" s="155">
        <f t="shared" ca="1" si="303"/>
        <v>11.312217194570136</v>
      </c>
      <c r="DN248" s="155">
        <f t="shared" ca="1" si="303"/>
        <v>9.9093997734994375</v>
      </c>
      <c r="DO248" s="155" t="e">
        <f t="shared" si="303"/>
        <v>#DIV/0!</v>
      </c>
      <c r="DP248" s="155" t="e">
        <f t="shared" si="303"/>
        <v>#DIV/0!</v>
      </c>
      <c r="DQ248" s="155" t="e">
        <f t="shared" si="303"/>
        <v>#DIV/0!</v>
      </c>
      <c r="DR248" s="155" t="e">
        <f t="shared" si="313"/>
        <v>#DIV/0!</v>
      </c>
      <c r="DS248" s="155" t="e">
        <f t="shared" si="314"/>
        <v>#DIV/0!</v>
      </c>
      <c r="DU248" s="288">
        <v>0.42857142857142855</v>
      </c>
      <c r="DV248" s="155">
        <f t="shared" ca="1" si="304"/>
        <v>0</v>
      </c>
      <c r="DW248" s="155">
        <f t="shared" ca="1" si="304"/>
        <v>0</v>
      </c>
      <c r="DX248" s="155">
        <f t="shared" ca="1" si="304"/>
        <v>0</v>
      </c>
      <c r="DY248" s="155">
        <f t="shared" ca="1" si="304"/>
        <v>0</v>
      </c>
      <c r="DZ248" s="155">
        <f t="shared" ca="1" si="304"/>
        <v>0</v>
      </c>
      <c r="EA248" s="155">
        <f t="shared" ca="1" si="304"/>
        <v>0</v>
      </c>
      <c r="EB248" s="155">
        <f t="shared" ca="1" si="304"/>
        <v>0</v>
      </c>
      <c r="EC248" s="155">
        <f t="shared" ca="1" si="304"/>
        <v>0</v>
      </c>
      <c r="ED248" s="155" t="e">
        <f t="shared" si="304"/>
        <v>#DIV/0!</v>
      </c>
      <c r="EE248" s="155" t="e">
        <f t="shared" si="304"/>
        <v>#DIV/0!</v>
      </c>
      <c r="EF248" s="155" t="e">
        <f t="shared" si="304"/>
        <v>#DIV/0!</v>
      </c>
      <c r="EG248" s="155" t="e">
        <f t="shared" si="315"/>
        <v>#DIV/0!</v>
      </c>
      <c r="EH248" s="155" t="e">
        <f t="shared" si="315"/>
        <v>#DIV/0!</v>
      </c>
      <c r="EJ248" s="288">
        <v>0.42857142857142855</v>
      </c>
      <c r="EK248" s="155">
        <f t="shared" ca="1" si="305"/>
        <v>0</v>
      </c>
      <c r="EL248" s="155">
        <f t="shared" ca="1" si="305"/>
        <v>0</v>
      </c>
      <c r="EM248" s="155">
        <f t="shared" ca="1" si="305"/>
        <v>0</v>
      </c>
      <c r="EN248" s="155">
        <f t="shared" ca="1" si="305"/>
        <v>0</v>
      </c>
      <c r="EO248" s="155">
        <f t="shared" ca="1" si="305"/>
        <v>0</v>
      </c>
      <c r="EP248" s="155">
        <f t="shared" ca="1" si="305"/>
        <v>0</v>
      </c>
      <c r="EQ248" s="155">
        <f t="shared" ca="1" si="305"/>
        <v>0</v>
      </c>
      <c r="ER248" s="155">
        <f t="shared" ca="1" si="305"/>
        <v>0</v>
      </c>
      <c r="ES248" s="155" t="e">
        <f t="shared" si="305"/>
        <v>#DIV/0!</v>
      </c>
      <c r="ET248" s="155" t="e">
        <f t="shared" si="305"/>
        <v>#DIV/0!</v>
      </c>
      <c r="EU248" s="155" t="e">
        <f t="shared" si="305"/>
        <v>#DIV/0!</v>
      </c>
      <c r="EV248" s="155" t="e">
        <f t="shared" si="316"/>
        <v>#DIV/0!</v>
      </c>
      <c r="EW248" s="155" t="e">
        <f t="shared" si="316"/>
        <v>#DIV/0!</v>
      </c>
    </row>
    <row r="249" spans="1:157">
      <c r="T249" s="283">
        <v>0.5</v>
      </c>
      <c r="U249" s="152">
        <f t="shared" ca="1" si="291"/>
        <v>0</v>
      </c>
      <c r="V249" s="152">
        <f t="shared" ca="1" si="291"/>
        <v>0</v>
      </c>
      <c r="W249" s="152">
        <f t="shared" ca="1" si="291"/>
        <v>0</v>
      </c>
      <c r="X249" s="152">
        <f t="shared" ca="1" si="291"/>
        <v>0</v>
      </c>
      <c r="Y249" s="152">
        <f t="shared" ca="1" si="291"/>
        <v>0</v>
      </c>
      <c r="Z249" s="152">
        <f t="shared" ca="1" si="291"/>
        <v>0</v>
      </c>
      <c r="AA249" s="152">
        <f t="shared" ca="1" si="291"/>
        <v>0</v>
      </c>
      <c r="AB249" s="152" t="e">
        <f t="shared" si="291"/>
        <v>#DIV/0!</v>
      </c>
      <c r="AC249" s="152" t="e">
        <f t="shared" si="291"/>
        <v>#DIV/0!</v>
      </c>
      <c r="AD249" s="152" t="e">
        <f t="shared" si="291"/>
        <v>#DIV/0!</v>
      </c>
      <c r="AE249" s="152" t="e">
        <f t="shared" si="291"/>
        <v>#DIV/0!</v>
      </c>
      <c r="AF249" s="152" t="e">
        <f t="shared" si="291"/>
        <v>#DIV/0!</v>
      </c>
      <c r="AG249" s="152"/>
      <c r="AI249" s="288">
        <v>0.5</v>
      </c>
      <c r="AJ249" s="155">
        <f t="shared" ca="1" si="292"/>
        <v>0</v>
      </c>
      <c r="AK249" s="155">
        <f t="shared" ca="1" si="292"/>
        <v>0</v>
      </c>
      <c r="AL249" s="155">
        <f t="shared" ca="1" si="292"/>
        <v>0</v>
      </c>
      <c r="AM249" s="155">
        <f t="shared" ca="1" si="292"/>
        <v>0</v>
      </c>
      <c r="AN249" s="155">
        <f t="shared" ca="1" si="292"/>
        <v>0</v>
      </c>
      <c r="AO249" s="155">
        <f t="shared" ca="1" si="292"/>
        <v>0</v>
      </c>
      <c r="AP249" s="155">
        <f t="shared" ca="1" si="292"/>
        <v>0</v>
      </c>
      <c r="AQ249" s="155" t="e">
        <f t="shared" si="292"/>
        <v>#DIV/0!</v>
      </c>
      <c r="AR249" s="155" t="e">
        <f t="shared" si="292"/>
        <v>#DIV/0!</v>
      </c>
      <c r="AS249" s="155" t="e">
        <f t="shared" si="292"/>
        <v>#DIV/0!</v>
      </c>
      <c r="AT249" s="155" t="e">
        <f t="shared" si="292"/>
        <v>#DIV/0!</v>
      </c>
      <c r="AU249" s="155" t="e">
        <f t="shared" si="306"/>
        <v>#DIV/0!</v>
      </c>
      <c r="AV249" s="155" t="e">
        <f t="shared" si="307"/>
        <v>#DIV/0!</v>
      </c>
      <c r="AX249" s="283">
        <v>0.5</v>
      </c>
      <c r="AY249" s="155">
        <f t="shared" ca="1" si="293"/>
        <v>27.901785714285712</v>
      </c>
      <c r="AZ249" s="155">
        <f t="shared" ca="1" si="293"/>
        <v>22.421524663677133</v>
      </c>
      <c r="BA249" s="155">
        <f t="shared" ca="1" si="293"/>
        <v>19.662921348314612</v>
      </c>
      <c r="BB249" s="155">
        <f t="shared" ca="1" si="293"/>
        <v>16.891891891891891</v>
      </c>
      <c r="BC249" s="155">
        <f t="shared" ca="1" si="293"/>
        <v>14.108352144469524</v>
      </c>
      <c r="BD249" s="155">
        <f t="shared" ca="1" si="293"/>
        <v>13.177710843373495</v>
      </c>
      <c r="BE249" s="155">
        <f t="shared" ca="1" si="293"/>
        <v>11.312217194570136</v>
      </c>
      <c r="BF249" s="155" t="e">
        <f t="shared" si="293"/>
        <v>#DIV/0!</v>
      </c>
      <c r="BG249" s="155" t="e">
        <f t="shared" si="293"/>
        <v>#DIV/0!</v>
      </c>
      <c r="BH249" s="155" t="e">
        <f t="shared" si="293"/>
        <v>#DIV/0!</v>
      </c>
      <c r="BI249" s="155" t="e">
        <f t="shared" si="293"/>
        <v>#DIV/0!</v>
      </c>
      <c r="BJ249" s="155" t="e">
        <f t="shared" si="293"/>
        <v>#DIV/0!</v>
      </c>
      <c r="BK249" s="155" t="e">
        <f t="shared" si="308"/>
        <v>#DIV/0!</v>
      </c>
      <c r="BL249" s="138"/>
      <c r="BM249" s="288">
        <v>0.5</v>
      </c>
      <c r="BN249" s="155">
        <f t="shared" ca="1" si="294"/>
        <v>41.852678571428562</v>
      </c>
      <c r="BO249" s="155">
        <f t="shared" ca="1" si="294"/>
        <v>33.632286995515692</v>
      </c>
      <c r="BP249" s="155">
        <f t="shared" ca="1" si="294"/>
        <v>29.494382022471918</v>
      </c>
      <c r="BQ249" s="155">
        <f t="shared" ca="1" si="294"/>
        <v>25.337837837837835</v>
      </c>
      <c r="BR249" s="155">
        <f t="shared" ca="1" si="294"/>
        <v>21.162528216704285</v>
      </c>
      <c r="BS249" s="155">
        <f t="shared" ca="1" si="294"/>
        <v>19.766566265060241</v>
      </c>
      <c r="BT249" s="155">
        <f t="shared" ca="1" si="294"/>
        <v>16.968325791855204</v>
      </c>
      <c r="BU249" s="155" t="e">
        <f t="shared" si="294"/>
        <v>#DIV/0!</v>
      </c>
      <c r="BV249" s="155" t="e">
        <f t="shared" si="294"/>
        <v>#DIV/0!</v>
      </c>
      <c r="BW249" s="155" t="e">
        <f t="shared" si="294"/>
        <v>#DIV/0!</v>
      </c>
      <c r="BX249" s="155" t="e">
        <f t="shared" si="294"/>
        <v>#DIV/0!</v>
      </c>
      <c r="BY249" s="155" t="e">
        <f t="shared" si="294"/>
        <v>#DIV/0!</v>
      </c>
      <c r="BZ249" s="155" t="e">
        <f t="shared" si="309"/>
        <v>#DIV/0!</v>
      </c>
      <c r="CA249" s="138"/>
      <c r="CB249" s="288">
        <v>0.5</v>
      </c>
      <c r="CC249" s="155">
        <f t="shared" ca="1" si="295"/>
        <v>0</v>
      </c>
      <c r="CD249" s="155">
        <f t="shared" ca="1" si="295"/>
        <v>0</v>
      </c>
      <c r="CE249" s="155">
        <f t="shared" ca="1" si="295"/>
        <v>0</v>
      </c>
      <c r="CF249" s="155">
        <f t="shared" ca="1" si="295"/>
        <v>0</v>
      </c>
      <c r="CG249" s="155">
        <f t="shared" ca="1" si="295"/>
        <v>0</v>
      </c>
      <c r="CH249" s="155">
        <f t="shared" ca="1" si="295"/>
        <v>0</v>
      </c>
      <c r="CI249" s="155">
        <f t="shared" ca="1" si="295"/>
        <v>0</v>
      </c>
      <c r="CJ249" s="155" t="e">
        <f t="shared" si="295"/>
        <v>#DIV/0!</v>
      </c>
      <c r="CK249" s="155" t="e">
        <f t="shared" si="295"/>
        <v>#DIV/0!</v>
      </c>
      <c r="CL249" s="155" t="e">
        <f t="shared" si="295"/>
        <v>#DIV/0!</v>
      </c>
      <c r="CM249" s="155" t="e">
        <f t="shared" si="295"/>
        <v>#DIV/0!</v>
      </c>
      <c r="CN249" s="155" t="e">
        <f t="shared" si="295"/>
        <v>#DIV/0!</v>
      </c>
      <c r="CO249" s="155" t="e">
        <f t="shared" si="310"/>
        <v>#DIV/0!</v>
      </c>
      <c r="CQ249" s="288">
        <v>0.5</v>
      </c>
      <c r="CR249" s="155">
        <f t="shared" ca="1" si="302"/>
        <v>83.705357142857125</v>
      </c>
      <c r="CS249" s="155">
        <f t="shared" ca="1" si="302"/>
        <v>67.264573991031384</v>
      </c>
      <c r="CT249" s="155">
        <f t="shared" ca="1" si="302"/>
        <v>58.988764044943835</v>
      </c>
      <c r="CU249" s="155">
        <f t="shared" ca="1" si="302"/>
        <v>50.67567567567567</v>
      </c>
      <c r="CV249" s="155">
        <f t="shared" ca="1" si="302"/>
        <v>42.325056433408569</v>
      </c>
      <c r="CW249" s="155">
        <f t="shared" ca="1" si="302"/>
        <v>39.533132530120483</v>
      </c>
      <c r="CX249" s="155">
        <f t="shared" ca="1" si="302"/>
        <v>33.936651583710407</v>
      </c>
      <c r="CY249" s="155" t="e">
        <f t="shared" si="302"/>
        <v>#DIV/0!</v>
      </c>
      <c r="CZ249" s="155" t="e">
        <f t="shared" si="302"/>
        <v>#DIV/0!</v>
      </c>
      <c r="DA249" s="155" t="e">
        <f t="shared" si="302"/>
        <v>#DIV/0!</v>
      </c>
      <c r="DB249" s="155" t="e">
        <f t="shared" si="302"/>
        <v>#DIV/0!</v>
      </c>
      <c r="DC249" s="155" t="e">
        <f t="shared" si="311"/>
        <v>#DIV/0!</v>
      </c>
      <c r="DD249" s="155" t="e">
        <f t="shared" si="312"/>
        <v>#DIV/0!</v>
      </c>
      <c r="DF249" s="288">
        <v>0.5</v>
      </c>
      <c r="DG249" s="155">
        <f t="shared" ca="1" si="303"/>
        <v>27.901785714285712</v>
      </c>
      <c r="DH249" s="155">
        <f t="shared" ca="1" si="303"/>
        <v>22.421524663677133</v>
      </c>
      <c r="DI249" s="155">
        <f t="shared" ca="1" si="303"/>
        <v>19.662921348314612</v>
      </c>
      <c r="DJ249" s="155">
        <f t="shared" ca="1" si="303"/>
        <v>16.891891891891891</v>
      </c>
      <c r="DK249" s="155">
        <f t="shared" ca="1" si="303"/>
        <v>14.108352144469524</v>
      </c>
      <c r="DL249" s="155">
        <f t="shared" ca="1" si="303"/>
        <v>13.177710843373495</v>
      </c>
      <c r="DM249" s="155">
        <f t="shared" ca="1" si="303"/>
        <v>11.312217194570136</v>
      </c>
      <c r="DN249" s="155" t="e">
        <f t="shared" si="303"/>
        <v>#DIV/0!</v>
      </c>
      <c r="DO249" s="155" t="e">
        <f t="shared" si="303"/>
        <v>#DIV/0!</v>
      </c>
      <c r="DP249" s="155" t="e">
        <f t="shared" si="303"/>
        <v>#DIV/0!</v>
      </c>
      <c r="DQ249" s="155" t="e">
        <f t="shared" si="303"/>
        <v>#DIV/0!</v>
      </c>
      <c r="DR249" s="155" t="e">
        <f t="shared" si="313"/>
        <v>#DIV/0!</v>
      </c>
      <c r="DS249" s="155" t="e">
        <f t="shared" si="314"/>
        <v>#DIV/0!</v>
      </c>
      <c r="DU249" s="288">
        <v>0.5</v>
      </c>
      <c r="DV249" s="155">
        <f t="shared" ca="1" si="304"/>
        <v>0</v>
      </c>
      <c r="DW249" s="155">
        <f t="shared" ca="1" si="304"/>
        <v>0</v>
      </c>
      <c r="DX249" s="155">
        <f t="shared" ca="1" si="304"/>
        <v>0</v>
      </c>
      <c r="DY249" s="155">
        <f t="shared" ca="1" si="304"/>
        <v>0</v>
      </c>
      <c r="DZ249" s="155">
        <f t="shared" ca="1" si="304"/>
        <v>0</v>
      </c>
      <c r="EA249" s="155">
        <f t="shared" ca="1" si="304"/>
        <v>0</v>
      </c>
      <c r="EB249" s="155">
        <f t="shared" ca="1" si="304"/>
        <v>0</v>
      </c>
      <c r="EC249" s="155" t="e">
        <f t="shared" si="304"/>
        <v>#DIV/0!</v>
      </c>
      <c r="ED249" s="155" t="e">
        <f t="shared" si="304"/>
        <v>#DIV/0!</v>
      </c>
      <c r="EE249" s="155" t="e">
        <f t="shared" si="304"/>
        <v>#DIV/0!</v>
      </c>
      <c r="EF249" s="155" t="e">
        <f t="shared" si="304"/>
        <v>#DIV/0!</v>
      </c>
      <c r="EG249" s="155" t="e">
        <f t="shared" si="315"/>
        <v>#DIV/0!</v>
      </c>
      <c r="EH249" s="155" t="e">
        <f t="shared" si="315"/>
        <v>#DIV/0!</v>
      </c>
      <c r="EJ249" s="288">
        <v>0.5</v>
      </c>
      <c r="EK249" s="155">
        <f t="shared" ca="1" si="305"/>
        <v>0</v>
      </c>
      <c r="EL249" s="155">
        <f t="shared" ca="1" si="305"/>
        <v>0</v>
      </c>
      <c r="EM249" s="155">
        <f t="shared" ca="1" si="305"/>
        <v>0</v>
      </c>
      <c r="EN249" s="155">
        <f t="shared" ca="1" si="305"/>
        <v>0</v>
      </c>
      <c r="EO249" s="155">
        <f t="shared" ca="1" si="305"/>
        <v>0</v>
      </c>
      <c r="EP249" s="155">
        <f t="shared" ca="1" si="305"/>
        <v>0</v>
      </c>
      <c r="EQ249" s="155">
        <f t="shared" ca="1" si="305"/>
        <v>0</v>
      </c>
      <c r="ER249" s="155" t="e">
        <f t="shared" si="305"/>
        <v>#DIV/0!</v>
      </c>
      <c r="ES249" s="155" t="e">
        <f t="shared" si="305"/>
        <v>#DIV/0!</v>
      </c>
      <c r="ET249" s="155" t="e">
        <f t="shared" si="305"/>
        <v>#DIV/0!</v>
      </c>
      <c r="EU249" s="155" t="e">
        <f t="shared" si="305"/>
        <v>#DIV/0!</v>
      </c>
      <c r="EV249" s="155" t="e">
        <f t="shared" si="316"/>
        <v>#DIV/0!</v>
      </c>
      <c r="EW249" s="155" t="e">
        <f t="shared" si="316"/>
        <v>#DIV/0!</v>
      </c>
    </row>
    <row r="250" spans="1:157">
      <c r="T250" s="283">
        <v>0.5714285714285714</v>
      </c>
      <c r="U250" s="152">
        <f t="shared" ca="1" si="291"/>
        <v>0</v>
      </c>
      <c r="V250" s="152">
        <f t="shared" ca="1" si="291"/>
        <v>0</v>
      </c>
      <c r="W250" s="152">
        <f t="shared" ca="1" si="291"/>
        <v>0</v>
      </c>
      <c r="X250" s="152">
        <f t="shared" ca="1" si="291"/>
        <v>0</v>
      </c>
      <c r="Y250" s="152">
        <f t="shared" ca="1" si="291"/>
        <v>0</v>
      </c>
      <c r="Z250" s="152">
        <f t="shared" ca="1" si="291"/>
        <v>0</v>
      </c>
      <c r="AA250" s="152" t="e">
        <f t="shared" si="291"/>
        <v>#DIV/0!</v>
      </c>
      <c r="AB250" s="152" t="e">
        <f t="shared" si="291"/>
        <v>#DIV/0!</v>
      </c>
      <c r="AC250" s="152" t="e">
        <f t="shared" si="291"/>
        <v>#DIV/0!</v>
      </c>
      <c r="AD250" s="152" t="e">
        <f t="shared" si="291"/>
        <v>#DIV/0!</v>
      </c>
      <c r="AE250" s="152" t="e">
        <f t="shared" si="291"/>
        <v>#DIV/0!</v>
      </c>
      <c r="AF250" s="152" t="e">
        <f t="shared" si="291"/>
        <v>#DIV/0!</v>
      </c>
      <c r="AG250" s="152"/>
      <c r="AI250" s="288">
        <v>0.5714285714285714</v>
      </c>
      <c r="AJ250" s="155">
        <f t="shared" ca="1" si="292"/>
        <v>0</v>
      </c>
      <c r="AK250" s="155">
        <f t="shared" ca="1" si="292"/>
        <v>0</v>
      </c>
      <c r="AL250" s="155">
        <f t="shared" ca="1" si="292"/>
        <v>0</v>
      </c>
      <c r="AM250" s="155">
        <f t="shared" ca="1" si="292"/>
        <v>0</v>
      </c>
      <c r="AN250" s="155">
        <f t="shared" ca="1" si="292"/>
        <v>0</v>
      </c>
      <c r="AO250" s="155">
        <f t="shared" ca="1" si="292"/>
        <v>0</v>
      </c>
      <c r="AP250" s="155" t="e">
        <f t="shared" si="292"/>
        <v>#DIV/0!</v>
      </c>
      <c r="AQ250" s="155" t="e">
        <f t="shared" si="292"/>
        <v>#DIV/0!</v>
      </c>
      <c r="AR250" s="155" t="e">
        <f t="shared" si="292"/>
        <v>#DIV/0!</v>
      </c>
      <c r="AS250" s="155" t="e">
        <f t="shared" si="292"/>
        <v>#DIV/0!</v>
      </c>
      <c r="AT250" s="155" t="e">
        <f t="shared" si="292"/>
        <v>#DIV/0!</v>
      </c>
      <c r="AU250" s="155" t="e">
        <f t="shared" si="306"/>
        <v>#DIV/0!</v>
      </c>
      <c r="AV250" s="155" t="e">
        <f t="shared" si="307"/>
        <v>#DIV/0!</v>
      </c>
      <c r="AX250" s="283">
        <v>0.5714285714285714</v>
      </c>
      <c r="AY250" s="155">
        <f t="shared" ca="1" si="293"/>
        <v>27.901785714285715</v>
      </c>
      <c r="AZ250" s="155">
        <f t="shared" ca="1" si="293"/>
        <v>22.421524663677133</v>
      </c>
      <c r="BA250" s="155">
        <f t="shared" ca="1" si="293"/>
        <v>19.662921348314612</v>
      </c>
      <c r="BB250" s="155">
        <f t="shared" ca="1" si="293"/>
        <v>16.891891891891891</v>
      </c>
      <c r="BC250" s="155">
        <f t="shared" ca="1" si="293"/>
        <v>14.108352144469524</v>
      </c>
      <c r="BD250" s="155">
        <f t="shared" ca="1" si="293"/>
        <v>13.177710843373495</v>
      </c>
      <c r="BE250" s="155" t="e">
        <f t="shared" si="293"/>
        <v>#DIV/0!</v>
      </c>
      <c r="BF250" s="155" t="e">
        <f t="shared" si="293"/>
        <v>#DIV/0!</v>
      </c>
      <c r="BG250" s="155" t="e">
        <f t="shared" si="293"/>
        <v>#DIV/0!</v>
      </c>
      <c r="BH250" s="155" t="e">
        <f t="shared" si="293"/>
        <v>#DIV/0!</v>
      </c>
      <c r="BI250" s="155" t="e">
        <f t="shared" si="293"/>
        <v>#DIV/0!</v>
      </c>
      <c r="BJ250" s="155" t="e">
        <f t="shared" si="293"/>
        <v>#DIV/0!</v>
      </c>
      <c r="BK250" s="155" t="e">
        <f t="shared" si="308"/>
        <v>#DIV/0!</v>
      </c>
      <c r="BL250" s="138"/>
      <c r="BM250" s="288">
        <v>0.5714285714285714</v>
      </c>
      <c r="BN250" s="155">
        <f t="shared" ca="1" si="294"/>
        <v>41.852678571428569</v>
      </c>
      <c r="BO250" s="155">
        <f t="shared" ca="1" si="294"/>
        <v>33.632286995515692</v>
      </c>
      <c r="BP250" s="155">
        <f t="shared" ca="1" si="294"/>
        <v>29.494382022471918</v>
      </c>
      <c r="BQ250" s="155">
        <f t="shared" ca="1" si="294"/>
        <v>25.337837837837835</v>
      </c>
      <c r="BR250" s="155">
        <f t="shared" ca="1" si="294"/>
        <v>21.162528216704285</v>
      </c>
      <c r="BS250" s="155">
        <f t="shared" ca="1" si="294"/>
        <v>19.766566265060241</v>
      </c>
      <c r="BT250" s="155" t="e">
        <f t="shared" si="294"/>
        <v>#DIV/0!</v>
      </c>
      <c r="BU250" s="155" t="e">
        <f t="shared" si="294"/>
        <v>#DIV/0!</v>
      </c>
      <c r="BV250" s="155" t="e">
        <f t="shared" si="294"/>
        <v>#DIV/0!</v>
      </c>
      <c r="BW250" s="155" t="e">
        <f t="shared" si="294"/>
        <v>#DIV/0!</v>
      </c>
      <c r="BX250" s="155" t="e">
        <f t="shared" si="294"/>
        <v>#DIV/0!</v>
      </c>
      <c r="BY250" s="155" t="e">
        <f t="shared" si="294"/>
        <v>#DIV/0!</v>
      </c>
      <c r="BZ250" s="155" t="e">
        <f t="shared" si="309"/>
        <v>#DIV/0!</v>
      </c>
      <c r="CA250" s="138"/>
      <c r="CB250" s="288">
        <v>0.5714285714285714</v>
      </c>
      <c r="CC250" s="155">
        <f t="shared" ca="1" si="295"/>
        <v>0</v>
      </c>
      <c r="CD250" s="155">
        <f t="shared" ca="1" si="295"/>
        <v>0</v>
      </c>
      <c r="CE250" s="155">
        <f t="shared" ca="1" si="295"/>
        <v>0</v>
      </c>
      <c r="CF250" s="155">
        <f t="shared" ca="1" si="295"/>
        <v>0</v>
      </c>
      <c r="CG250" s="155">
        <f t="shared" ca="1" si="295"/>
        <v>0</v>
      </c>
      <c r="CH250" s="155">
        <f t="shared" ca="1" si="295"/>
        <v>0</v>
      </c>
      <c r="CI250" s="155" t="e">
        <f t="shared" si="295"/>
        <v>#DIV/0!</v>
      </c>
      <c r="CJ250" s="155" t="e">
        <f t="shared" si="295"/>
        <v>#DIV/0!</v>
      </c>
      <c r="CK250" s="155" t="e">
        <f t="shared" si="295"/>
        <v>#DIV/0!</v>
      </c>
      <c r="CL250" s="155" t="e">
        <f t="shared" si="295"/>
        <v>#DIV/0!</v>
      </c>
      <c r="CM250" s="155" t="e">
        <f t="shared" si="295"/>
        <v>#DIV/0!</v>
      </c>
      <c r="CN250" s="155" t="e">
        <f t="shared" si="295"/>
        <v>#DIV/0!</v>
      </c>
      <c r="CO250" s="155" t="e">
        <f t="shared" si="310"/>
        <v>#DIV/0!</v>
      </c>
      <c r="CQ250" s="288">
        <v>0.5714285714285714</v>
      </c>
      <c r="CR250" s="155">
        <f t="shared" ca="1" si="302"/>
        <v>83.705357142857139</v>
      </c>
      <c r="CS250" s="155">
        <f t="shared" ca="1" si="302"/>
        <v>67.264573991031384</v>
      </c>
      <c r="CT250" s="155">
        <f t="shared" ca="1" si="302"/>
        <v>58.988764044943835</v>
      </c>
      <c r="CU250" s="155">
        <f t="shared" ca="1" si="302"/>
        <v>50.67567567567567</v>
      </c>
      <c r="CV250" s="155">
        <f t="shared" ca="1" si="302"/>
        <v>42.325056433408569</v>
      </c>
      <c r="CW250" s="155">
        <f t="shared" ca="1" si="302"/>
        <v>39.533132530120483</v>
      </c>
      <c r="CX250" s="155" t="e">
        <f t="shared" si="302"/>
        <v>#DIV/0!</v>
      </c>
      <c r="CY250" s="155" t="e">
        <f t="shared" si="302"/>
        <v>#DIV/0!</v>
      </c>
      <c r="CZ250" s="155" t="e">
        <f t="shared" si="302"/>
        <v>#DIV/0!</v>
      </c>
      <c r="DA250" s="155" t="e">
        <f t="shared" si="302"/>
        <v>#DIV/0!</v>
      </c>
      <c r="DB250" s="155" t="e">
        <f t="shared" si="302"/>
        <v>#DIV/0!</v>
      </c>
      <c r="DC250" s="155" t="e">
        <f t="shared" si="311"/>
        <v>#DIV/0!</v>
      </c>
      <c r="DD250" s="155" t="e">
        <f t="shared" si="312"/>
        <v>#DIV/0!</v>
      </c>
      <c r="DF250" s="288">
        <v>0.5714285714285714</v>
      </c>
      <c r="DG250" s="155">
        <f t="shared" ca="1" si="303"/>
        <v>27.901785714285715</v>
      </c>
      <c r="DH250" s="155">
        <f t="shared" ca="1" si="303"/>
        <v>22.421524663677133</v>
      </c>
      <c r="DI250" s="155">
        <f t="shared" ca="1" si="303"/>
        <v>19.662921348314612</v>
      </c>
      <c r="DJ250" s="155">
        <f t="shared" ca="1" si="303"/>
        <v>16.891891891891891</v>
      </c>
      <c r="DK250" s="155">
        <f t="shared" ca="1" si="303"/>
        <v>14.108352144469524</v>
      </c>
      <c r="DL250" s="155">
        <f t="shared" ca="1" si="303"/>
        <v>13.177710843373495</v>
      </c>
      <c r="DM250" s="155" t="e">
        <f t="shared" si="303"/>
        <v>#DIV/0!</v>
      </c>
      <c r="DN250" s="155" t="e">
        <f t="shared" si="303"/>
        <v>#DIV/0!</v>
      </c>
      <c r="DO250" s="155" t="e">
        <f t="shared" si="303"/>
        <v>#DIV/0!</v>
      </c>
      <c r="DP250" s="155" t="e">
        <f t="shared" si="303"/>
        <v>#DIV/0!</v>
      </c>
      <c r="DQ250" s="155" t="e">
        <f t="shared" si="303"/>
        <v>#DIV/0!</v>
      </c>
      <c r="DR250" s="155" t="e">
        <f t="shared" si="313"/>
        <v>#DIV/0!</v>
      </c>
      <c r="DS250" s="155" t="e">
        <f t="shared" si="314"/>
        <v>#DIV/0!</v>
      </c>
      <c r="DU250" s="288">
        <v>0.5714285714285714</v>
      </c>
      <c r="DV250" s="155">
        <f t="shared" ca="1" si="304"/>
        <v>0</v>
      </c>
      <c r="DW250" s="155">
        <f t="shared" ca="1" si="304"/>
        <v>0</v>
      </c>
      <c r="DX250" s="155">
        <f t="shared" ca="1" si="304"/>
        <v>0</v>
      </c>
      <c r="DY250" s="155">
        <f t="shared" ca="1" si="304"/>
        <v>0</v>
      </c>
      <c r="DZ250" s="155">
        <f t="shared" ca="1" si="304"/>
        <v>0</v>
      </c>
      <c r="EA250" s="155">
        <f t="shared" ca="1" si="304"/>
        <v>0</v>
      </c>
      <c r="EB250" s="155" t="e">
        <f t="shared" si="304"/>
        <v>#DIV/0!</v>
      </c>
      <c r="EC250" s="155" t="e">
        <f t="shared" si="304"/>
        <v>#DIV/0!</v>
      </c>
      <c r="ED250" s="155" t="e">
        <f t="shared" si="304"/>
        <v>#DIV/0!</v>
      </c>
      <c r="EE250" s="155" t="e">
        <f t="shared" si="304"/>
        <v>#DIV/0!</v>
      </c>
      <c r="EF250" s="155" t="e">
        <f t="shared" si="304"/>
        <v>#DIV/0!</v>
      </c>
      <c r="EG250" s="155" t="e">
        <f t="shared" si="315"/>
        <v>#DIV/0!</v>
      </c>
      <c r="EH250" s="155" t="e">
        <f t="shared" si="315"/>
        <v>#DIV/0!</v>
      </c>
      <c r="EJ250" s="288">
        <v>0.5714285714285714</v>
      </c>
      <c r="EK250" s="155">
        <f t="shared" ca="1" si="305"/>
        <v>0</v>
      </c>
      <c r="EL250" s="155">
        <f t="shared" ca="1" si="305"/>
        <v>0</v>
      </c>
      <c r="EM250" s="155">
        <f t="shared" ca="1" si="305"/>
        <v>0</v>
      </c>
      <c r="EN250" s="155">
        <f t="shared" ca="1" si="305"/>
        <v>0</v>
      </c>
      <c r="EO250" s="155">
        <f t="shared" ca="1" si="305"/>
        <v>0</v>
      </c>
      <c r="EP250" s="155">
        <f t="shared" ca="1" si="305"/>
        <v>0</v>
      </c>
      <c r="EQ250" s="155" t="e">
        <f t="shared" si="305"/>
        <v>#DIV/0!</v>
      </c>
      <c r="ER250" s="155" t="e">
        <f t="shared" si="305"/>
        <v>#DIV/0!</v>
      </c>
      <c r="ES250" s="155" t="e">
        <f t="shared" si="305"/>
        <v>#DIV/0!</v>
      </c>
      <c r="ET250" s="155" t="e">
        <f t="shared" si="305"/>
        <v>#DIV/0!</v>
      </c>
      <c r="EU250" s="155" t="e">
        <f t="shared" si="305"/>
        <v>#DIV/0!</v>
      </c>
      <c r="EV250" s="155" t="e">
        <f t="shared" si="316"/>
        <v>#DIV/0!</v>
      </c>
      <c r="EW250" s="155" t="e">
        <f t="shared" si="316"/>
        <v>#DIV/0!</v>
      </c>
    </row>
    <row r="251" spans="1:157">
      <c r="T251" s="283">
        <v>0.6</v>
      </c>
      <c r="U251" s="152">
        <f t="shared" ca="1" si="291"/>
        <v>0</v>
      </c>
      <c r="V251" s="152">
        <f t="shared" ca="1" si="291"/>
        <v>0</v>
      </c>
      <c r="W251" s="152">
        <f t="shared" ca="1" si="291"/>
        <v>0</v>
      </c>
      <c r="X251" s="152">
        <f t="shared" ca="1" si="291"/>
        <v>0</v>
      </c>
      <c r="Y251" s="152">
        <f t="shared" ca="1" si="291"/>
        <v>0</v>
      </c>
      <c r="Z251" s="152" t="e">
        <f t="shared" si="291"/>
        <v>#DIV/0!</v>
      </c>
      <c r="AA251" s="152" t="e">
        <f t="shared" si="291"/>
        <v>#DIV/0!</v>
      </c>
      <c r="AB251" s="152" t="e">
        <f t="shared" si="291"/>
        <v>#DIV/0!</v>
      </c>
      <c r="AC251" s="152" t="e">
        <f t="shared" si="291"/>
        <v>#DIV/0!</v>
      </c>
      <c r="AD251" s="152" t="e">
        <f t="shared" si="291"/>
        <v>#DIV/0!</v>
      </c>
      <c r="AE251" s="152" t="e">
        <f t="shared" si="291"/>
        <v>#DIV/0!</v>
      </c>
      <c r="AF251" s="152" t="e">
        <f t="shared" si="291"/>
        <v>#DIV/0!</v>
      </c>
      <c r="AG251" s="152"/>
      <c r="AI251" s="288">
        <v>0.6</v>
      </c>
      <c r="AJ251" s="155">
        <f t="shared" ca="1" si="292"/>
        <v>0</v>
      </c>
      <c r="AK251" s="155">
        <f t="shared" ca="1" si="292"/>
        <v>0</v>
      </c>
      <c r="AL251" s="155">
        <f t="shared" ca="1" si="292"/>
        <v>0</v>
      </c>
      <c r="AM251" s="155">
        <f t="shared" ca="1" si="292"/>
        <v>0</v>
      </c>
      <c r="AN251" s="155">
        <f t="shared" ca="1" si="292"/>
        <v>0</v>
      </c>
      <c r="AO251" s="155" t="e">
        <f t="shared" si="292"/>
        <v>#DIV/0!</v>
      </c>
      <c r="AP251" s="155" t="e">
        <f t="shared" si="292"/>
        <v>#DIV/0!</v>
      </c>
      <c r="AQ251" s="155" t="e">
        <f t="shared" si="292"/>
        <v>#DIV/0!</v>
      </c>
      <c r="AR251" s="155" t="e">
        <f t="shared" si="292"/>
        <v>#DIV/0!</v>
      </c>
      <c r="AS251" s="155" t="e">
        <f t="shared" si="292"/>
        <v>#DIV/0!</v>
      </c>
      <c r="AT251" s="155" t="e">
        <f t="shared" si="292"/>
        <v>#DIV/0!</v>
      </c>
      <c r="AU251" s="155" t="e">
        <f t="shared" si="306"/>
        <v>#DIV/0!</v>
      </c>
      <c r="AV251" s="155" t="e">
        <f t="shared" si="307"/>
        <v>#DIV/0!</v>
      </c>
      <c r="AX251" s="283">
        <v>0.6</v>
      </c>
      <c r="AY251" s="155">
        <f t="shared" ca="1" si="293"/>
        <v>27.901785714285712</v>
      </c>
      <c r="AZ251" s="155">
        <f t="shared" ca="1" si="293"/>
        <v>22.421524663677133</v>
      </c>
      <c r="BA251" s="155">
        <f t="shared" ca="1" si="293"/>
        <v>19.662921348314608</v>
      </c>
      <c r="BB251" s="155">
        <f t="shared" ca="1" si="293"/>
        <v>16.891891891891888</v>
      </c>
      <c r="BC251" s="155">
        <f t="shared" ca="1" si="293"/>
        <v>14.108352144469524</v>
      </c>
      <c r="BD251" s="155" t="e">
        <f t="shared" si="293"/>
        <v>#DIV/0!</v>
      </c>
      <c r="BE251" s="155" t="e">
        <f t="shared" si="293"/>
        <v>#DIV/0!</v>
      </c>
      <c r="BF251" s="155" t="e">
        <f t="shared" si="293"/>
        <v>#DIV/0!</v>
      </c>
      <c r="BG251" s="155" t="e">
        <f t="shared" si="293"/>
        <v>#DIV/0!</v>
      </c>
      <c r="BH251" s="155" t="e">
        <f t="shared" si="293"/>
        <v>#DIV/0!</v>
      </c>
      <c r="BI251" s="155" t="e">
        <f t="shared" si="293"/>
        <v>#DIV/0!</v>
      </c>
      <c r="BJ251" s="155" t="e">
        <f t="shared" si="293"/>
        <v>#DIV/0!</v>
      </c>
      <c r="BK251" s="155" t="e">
        <f t="shared" si="308"/>
        <v>#DIV/0!</v>
      </c>
      <c r="BL251" s="138"/>
      <c r="BM251" s="288">
        <v>0.6</v>
      </c>
      <c r="BN251" s="155">
        <f t="shared" ca="1" si="294"/>
        <v>41.852678571428562</v>
      </c>
      <c r="BO251" s="155">
        <f t="shared" ca="1" si="294"/>
        <v>33.632286995515692</v>
      </c>
      <c r="BP251" s="155">
        <f t="shared" ca="1" si="294"/>
        <v>29.49438202247191</v>
      </c>
      <c r="BQ251" s="155">
        <f t="shared" ca="1" si="294"/>
        <v>25.337837837837832</v>
      </c>
      <c r="BR251" s="155">
        <f t="shared" ca="1" si="294"/>
        <v>21.162528216704285</v>
      </c>
      <c r="BS251" s="155" t="e">
        <f t="shared" si="294"/>
        <v>#DIV/0!</v>
      </c>
      <c r="BT251" s="155" t="e">
        <f t="shared" si="294"/>
        <v>#DIV/0!</v>
      </c>
      <c r="BU251" s="155" t="e">
        <f t="shared" si="294"/>
        <v>#DIV/0!</v>
      </c>
      <c r="BV251" s="155" t="e">
        <f t="shared" si="294"/>
        <v>#DIV/0!</v>
      </c>
      <c r="BW251" s="155" t="e">
        <f t="shared" si="294"/>
        <v>#DIV/0!</v>
      </c>
      <c r="BX251" s="155" t="e">
        <f t="shared" si="294"/>
        <v>#DIV/0!</v>
      </c>
      <c r="BY251" s="155" t="e">
        <f t="shared" si="294"/>
        <v>#DIV/0!</v>
      </c>
      <c r="BZ251" s="155" t="e">
        <f t="shared" si="309"/>
        <v>#DIV/0!</v>
      </c>
      <c r="CA251" s="138"/>
      <c r="CB251" s="288">
        <v>0.6</v>
      </c>
      <c r="CC251" s="155">
        <f t="shared" ca="1" si="295"/>
        <v>0</v>
      </c>
      <c r="CD251" s="155">
        <f t="shared" ca="1" si="295"/>
        <v>0</v>
      </c>
      <c r="CE251" s="155">
        <f t="shared" ca="1" si="295"/>
        <v>0</v>
      </c>
      <c r="CF251" s="155">
        <f t="shared" ca="1" si="295"/>
        <v>0</v>
      </c>
      <c r="CG251" s="155">
        <f t="shared" ca="1" si="295"/>
        <v>0</v>
      </c>
      <c r="CH251" s="155" t="e">
        <f t="shared" si="295"/>
        <v>#DIV/0!</v>
      </c>
      <c r="CI251" s="155" t="e">
        <f t="shared" si="295"/>
        <v>#DIV/0!</v>
      </c>
      <c r="CJ251" s="155" t="e">
        <f t="shared" si="295"/>
        <v>#DIV/0!</v>
      </c>
      <c r="CK251" s="155" t="e">
        <f t="shared" si="295"/>
        <v>#DIV/0!</v>
      </c>
      <c r="CL251" s="155" t="e">
        <f t="shared" si="295"/>
        <v>#DIV/0!</v>
      </c>
      <c r="CM251" s="155" t="e">
        <f t="shared" si="295"/>
        <v>#DIV/0!</v>
      </c>
      <c r="CN251" s="155" t="e">
        <f t="shared" si="295"/>
        <v>#DIV/0!</v>
      </c>
      <c r="CO251" s="155" t="e">
        <f t="shared" si="310"/>
        <v>#DIV/0!</v>
      </c>
      <c r="CQ251" s="288">
        <v>0.6</v>
      </c>
      <c r="CR251" s="155">
        <f t="shared" ca="1" si="302"/>
        <v>83.705357142857125</v>
      </c>
      <c r="CS251" s="155">
        <f t="shared" ca="1" si="302"/>
        <v>67.264573991031384</v>
      </c>
      <c r="CT251" s="155">
        <f t="shared" ca="1" si="302"/>
        <v>58.988764044943821</v>
      </c>
      <c r="CU251" s="155">
        <f t="shared" ca="1" si="302"/>
        <v>50.675675675675663</v>
      </c>
      <c r="CV251" s="155">
        <f t="shared" ca="1" si="302"/>
        <v>42.325056433408569</v>
      </c>
      <c r="CW251" s="155" t="e">
        <f t="shared" si="302"/>
        <v>#DIV/0!</v>
      </c>
      <c r="CX251" s="155" t="e">
        <f t="shared" si="302"/>
        <v>#DIV/0!</v>
      </c>
      <c r="CY251" s="155" t="e">
        <f t="shared" si="302"/>
        <v>#DIV/0!</v>
      </c>
      <c r="CZ251" s="155" t="e">
        <f t="shared" si="302"/>
        <v>#DIV/0!</v>
      </c>
      <c r="DA251" s="155" t="e">
        <f t="shared" si="302"/>
        <v>#DIV/0!</v>
      </c>
      <c r="DB251" s="155" t="e">
        <f t="shared" si="302"/>
        <v>#DIV/0!</v>
      </c>
      <c r="DC251" s="155" t="e">
        <f t="shared" si="311"/>
        <v>#DIV/0!</v>
      </c>
      <c r="DD251" s="155" t="e">
        <f t="shared" si="312"/>
        <v>#DIV/0!</v>
      </c>
      <c r="DF251" s="288">
        <v>0.6</v>
      </c>
      <c r="DG251" s="155">
        <f t="shared" ca="1" si="303"/>
        <v>27.901785714285712</v>
      </c>
      <c r="DH251" s="155">
        <f t="shared" ca="1" si="303"/>
        <v>22.421524663677133</v>
      </c>
      <c r="DI251" s="155">
        <f t="shared" ca="1" si="303"/>
        <v>19.662921348314608</v>
      </c>
      <c r="DJ251" s="155">
        <f t="shared" ca="1" si="303"/>
        <v>16.891891891891888</v>
      </c>
      <c r="DK251" s="155">
        <f t="shared" ca="1" si="303"/>
        <v>14.108352144469524</v>
      </c>
      <c r="DL251" s="155" t="e">
        <f t="shared" si="303"/>
        <v>#DIV/0!</v>
      </c>
      <c r="DM251" s="155" t="e">
        <f t="shared" si="303"/>
        <v>#DIV/0!</v>
      </c>
      <c r="DN251" s="155" t="e">
        <f t="shared" si="303"/>
        <v>#DIV/0!</v>
      </c>
      <c r="DO251" s="155" t="e">
        <f t="shared" si="303"/>
        <v>#DIV/0!</v>
      </c>
      <c r="DP251" s="155" t="e">
        <f t="shared" si="303"/>
        <v>#DIV/0!</v>
      </c>
      <c r="DQ251" s="155" t="e">
        <f t="shared" si="303"/>
        <v>#DIV/0!</v>
      </c>
      <c r="DR251" s="155" t="e">
        <f t="shared" si="313"/>
        <v>#DIV/0!</v>
      </c>
      <c r="DS251" s="155" t="e">
        <f t="shared" si="314"/>
        <v>#DIV/0!</v>
      </c>
      <c r="DU251" s="288">
        <v>0.6</v>
      </c>
      <c r="DV251" s="155">
        <f t="shared" ca="1" si="304"/>
        <v>0</v>
      </c>
      <c r="DW251" s="155">
        <f t="shared" ca="1" si="304"/>
        <v>0</v>
      </c>
      <c r="DX251" s="155">
        <f t="shared" ca="1" si="304"/>
        <v>0</v>
      </c>
      <c r="DY251" s="155">
        <f t="shared" ca="1" si="304"/>
        <v>0</v>
      </c>
      <c r="DZ251" s="155">
        <f t="shared" ca="1" si="304"/>
        <v>0</v>
      </c>
      <c r="EA251" s="155" t="e">
        <f t="shared" si="304"/>
        <v>#DIV/0!</v>
      </c>
      <c r="EB251" s="155" t="e">
        <f t="shared" si="304"/>
        <v>#DIV/0!</v>
      </c>
      <c r="EC251" s="155" t="e">
        <f t="shared" si="304"/>
        <v>#DIV/0!</v>
      </c>
      <c r="ED251" s="155" t="e">
        <f t="shared" si="304"/>
        <v>#DIV/0!</v>
      </c>
      <c r="EE251" s="155" t="e">
        <f t="shared" si="304"/>
        <v>#DIV/0!</v>
      </c>
      <c r="EF251" s="155" t="e">
        <f t="shared" si="304"/>
        <v>#DIV/0!</v>
      </c>
      <c r="EG251" s="155" t="e">
        <f t="shared" si="315"/>
        <v>#DIV/0!</v>
      </c>
      <c r="EH251" s="155" t="e">
        <f t="shared" si="315"/>
        <v>#DIV/0!</v>
      </c>
      <c r="EJ251" s="288">
        <v>0.6</v>
      </c>
      <c r="EK251" s="155">
        <f t="shared" ca="1" si="305"/>
        <v>0</v>
      </c>
      <c r="EL251" s="155">
        <f t="shared" ca="1" si="305"/>
        <v>0</v>
      </c>
      <c r="EM251" s="155">
        <f t="shared" ca="1" si="305"/>
        <v>0</v>
      </c>
      <c r="EN251" s="155">
        <f t="shared" ca="1" si="305"/>
        <v>0</v>
      </c>
      <c r="EO251" s="155">
        <f t="shared" ca="1" si="305"/>
        <v>0</v>
      </c>
      <c r="EP251" s="155" t="e">
        <f t="shared" si="305"/>
        <v>#DIV/0!</v>
      </c>
      <c r="EQ251" s="155" t="e">
        <f t="shared" si="305"/>
        <v>#DIV/0!</v>
      </c>
      <c r="ER251" s="155" t="e">
        <f t="shared" si="305"/>
        <v>#DIV/0!</v>
      </c>
      <c r="ES251" s="155" t="e">
        <f t="shared" si="305"/>
        <v>#DIV/0!</v>
      </c>
      <c r="ET251" s="155" t="e">
        <f t="shared" si="305"/>
        <v>#DIV/0!</v>
      </c>
      <c r="EU251" s="155" t="e">
        <f t="shared" si="305"/>
        <v>#DIV/0!</v>
      </c>
      <c r="EV251" s="155" t="e">
        <f t="shared" si="316"/>
        <v>#DIV/0!</v>
      </c>
      <c r="EW251" s="155" t="e">
        <f t="shared" si="316"/>
        <v>#DIV/0!</v>
      </c>
    </row>
    <row r="252" spans="1:157">
      <c r="O252" s="19"/>
      <c r="P252" s="19"/>
      <c r="T252" s="283">
        <v>0.66666666666666663</v>
      </c>
      <c r="U252" s="152">
        <f t="shared" ca="1" si="291"/>
        <v>0</v>
      </c>
      <c r="V252" s="152">
        <f t="shared" ca="1" si="291"/>
        <v>0</v>
      </c>
      <c r="W252" s="152">
        <f t="shared" ca="1" si="291"/>
        <v>0</v>
      </c>
      <c r="X252" s="152">
        <f t="shared" ca="1" si="291"/>
        <v>0</v>
      </c>
      <c r="Y252" s="152" t="e">
        <f t="shared" si="291"/>
        <v>#DIV/0!</v>
      </c>
      <c r="Z252" s="152" t="e">
        <f t="shared" si="291"/>
        <v>#DIV/0!</v>
      </c>
      <c r="AA252" s="152" t="e">
        <f t="shared" si="291"/>
        <v>#DIV/0!</v>
      </c>
      <c r="AB252" s="152" t="e">
        <f t="shared" si="291"/>
        <v>#DIV/0!</v>
      </c>
      <c r="AC252" s="152" t="e">
        <f t="shared" si="291"/>
        <v>#DIV/0!</v>
      </c>
      <c r="AD252" s="152" t="e">
        <f t="shared" si="291"/>
        <v>#DIV/0!</v>
      </c>
      <c r="AE252" s="152" t="e">
        <f t="shared" si="291"/>
        <v>#DIV/0!</v>
      </c>
      <c r="AF252" s="152" t="e">
        <f t="shared" si="291"/>
        <v>#DIV/0!</v>
      </c>
      <c r="AG252" s="152"/>
      <c r="AI252" s="288">
        <v>0.66666666666666663</v>
      </c>
      <c r="AJ252" s="155">
        <f t="shared" ca="1" si="292"/>
        <v>0</v>
      </c>
      <c r="AK252" s="155">
        <f t="shared" ca="1" si="292"/>
        <v>0</v>
      </c>
      <c r="AL252" s="155">
        <f t="shared" ca="1" si="292"/>
        <v>0</v>
      </c>
      <c r="AM252" s="155">
        <f t="shared" ca="1" si="292"/>
        <v>0</v>
      </c>
      <c r="AN252" s="155" t="e">
        <f t="shared" si="292"/>
        <v>#DIV/0!</v>
      </c>
      <c r="AO252" s="155" t="e">
        <f t="shared" si="292"/>
        <v>#DIV/0!</v>
      </c>
      <c r="AP252" s="155" t="e">
        <f t="shared" si="292"/>
        <v>#DIV/0!</v>
      </c>
      <c r="AQ252" s="155" t="e">
        <f t="shared" si="292"/>
        <v>#DIV/0!</v>
      </c>
      <c r="AR252" s="155" t="e">
        <f t="shared" si="292"/>
        <v>#DIV/0!</v>
      </c>
      <c r="AS252" s="155" t="e">
        <f t="shared" si="292"/>
        <v>#DIV/0!</v>
      </c>
      <c r="AT252" s="155" t="e">
        <f t="shared" si="292"/>
        <v>#DIV/0!</v>
      </c>
      <c r="AU252" s="155" t="e">
        <f t="shared" si="306"/>
        <v>#DIV/0!</v>
      </c>
      <c r="AV252" s="155" t="e">
        <f t="shared" si="307"/>
        <v>#DIV/0!</v>
      </c>
      <c r="AX252" s="283">
        <v>0.66666666666666663</v>
      </c>
      <c r="AY252" s="155">
        <f t="shared" ca="1" si="293"/>
        <v>27.901785714285712</v>
      </c>
      <c r="AZ252" s="155">
        <f t="shared" ca="1" si="293"/>
        <v>22.421524663677133</v>
      </c>
      <c r="BA252" s="155">
        <f t="shared" ca="1" si="293"/>
        <v>19.662921348314612</v>
      </c>
      <c r="BB252" s="155">
        <f t="shared" ca="1" si="293"/>
        <v>16.891891891891891</v>
      </c>
      <c r="BC252" s="155" t="e">
        <f t="shared" si="293"/>
        <v>#DIV/0!</v>
      </c>
      <c r="BD252" s="155" t="e">
        <f t="shared" si="293"/>
        <v>#DIV/0!</v>
      </c>
      <c r="BE252" s="155" t="e">
        <f t="shared" si="293"/>
        <v>#DIV/0!</v>
      </c>
      <c r="BF252" s="155" t="e">
        <f t="shared" si="293"/>
        <v>#DIV/0!</v>
      </c>
      <c r="BG252" s="155" t="e">
        <f t="shared" si="293"/>
        <v>#DIV/0!</v>
      </c>
      <c r="BH252" s="155" t="e">
        <f t="shared" si="293"/>
        <v>#DIV/0!</v>
      </c>
      <c r="BI252" s="155" t="e">
        <f t="shared" si="293"/>
        <v>#DIV/0!</v>
      </c>
      <c r="BJ252" s="155" t="e">
        <f t="shared" si="293"/>
        <v>#DIV/0!</v>
      </c>
      <c r="BK252" s="155" t="e">
        <f t="shared" si="308"/>
        <v>#DIV/0!</v>
      </c>
      <c r="BL252" s="138"/>
      <c r="BM252" s="288">
        <v>0.66666666666666663</v>
      </c>
      <c r="BN252" s="155">
        <f t="shared" ca="1" si="294"/>
        <v>41.852678571428562</v>
      </c>
      <c r="BO252" s="155">
        <f t="shared" ca="1" si="294"/>
        <v>33.632286995515692</v>
      </c>
      <c r="BP252" s="155">
        <f t="shared" ca="1" si="294"/>
        <v>29.494382022471918</v>
      </c>
      <c r="BQ252" s="155">
        <f t="shared" ca="1" si="294"/>
        <v>25.337837837837835</v>
      </c>
      <c r="BR252" s="155" t="e">
        <f t="shared" si="294"/>
        <v>#DIV/0!</v>
      </c>
      <c r="BS252" s="155" t="e">
        <f t="shared" si="294"/>
        <v>#DIV/0!</v>
      </c>
      <c r="BT252" s="155" t="e">
        <f t="shared" si="294"/>
        <v>#DIV/0!</v>
      </c>
      <c r="BU252" s="155" t="e">
        <f t="shared" si="294"/>
        <v>#DIV/0!</v>
      </c>
      <c r="BV252" s="155" t="e">
        <f t="shared" si="294"/>
        <v>#DIV/0!</v>
      </c>
      <c r="BW252" s="155" t="e">
        <f t="shared" si="294"/>
        <v>#DIV/0!</v>
      </c>
      <c r="BX252" s="155" t="e">
        <f t="shared" si="294"/>
        <v>#DIV/0!</v>
      </c>
      <c r="BY252" s="155" t="e">
        <f t="shared" si="294"/>
        <v>#DIV/0!</v>
      </c>
      <c r="BZ252" s="155" t="e">
        <f t="shared" si="309"/>
        <v>#DIV/0!</v>
      </c>
      <c r="CA252" s="138"/>
      <c r="CB252" s="288">
        <v>0.66666666666666663</v>
      </c>
      <c r="CC252" s="155">
        <f t="shared" ca="1" si="295"/>
        <v>0</v>
      </c>
      <c r="CD252" s="155">
        <f t="shared" ca="1" si="295"/>
        <v>0</v>
      </c>
      <c r="CE252" s="155">
        <f t="shared" ca="1" si="295"/>
        <v>0</v>
      </c>
      <c r="CF252" s="155">
        <f t="shared" ca="1" si="295"/>
        <v>0</v>
      </c>
      <c r="CG252" s="155" t="e">
        <f t="shared" si="295"/>
        <v>#DIV/0!</v>
      </c>
      <c r="CH252" s="155" t="e">
        <f t="shared" si="295"/>
        <v>#DIV/0!</v>
      </c>
      <c r="CI252" s="155" t="e">
        <f t="shared" si="295"/>
        <v>#DIV/0!</v>
      </c>
      <c r="CJ252" s="155" t="e">
        <f t="shared" si="295"/>
        <v>#DIV/0!</v>
      </c>
      <c r="CK252" s="155" t="e">
        <f t="shared" si="295"/>
        <v>#DIV/0!</v>
      </c>
      <c r="CL252" s="155" t="e">
        <f t="shared" si="295"/>
        <v>#DIV/0!</v>
      </c>
      <c r="CM252" s="155" t="e">
        <f t="shared" si="295"/>
        <v>#DIV/0!</v>
      </c>
      <c r="CN252" s="155" t="e">
        <f t="shared" si="295"/>
        <v>#DIV/0!</v>
      </c>
      <c r="CO252" s="155" t="e">
        <f t="shared" si="310"/>
        <v>#DIV/0!</v>
      </c>
      <c r="CQ252" s="288">
        <v>0.66666666666666663</v>
      </c>
      <c r="CR252" s="155">
        <f t="shared" ca="1" si="302"/>
        <v>83.705357142857125</v>
      </c>
      <c r="CS252" s="155">
        <f t="shared" ca="1" si="302"/>
        <v>67.264573991031384</v>
      </c>
      <c r="CT252" s="155">
        <f t="shared" ca="1" si="302"/>
        <v>58.988764044943835</v>
      </c>
      <c r="CU252" s="155">
        <f t="shared" ca="1" si="302"/>
        <v>50.67567567567567</v>
      </c>
      <c r="CV252" s="155" t="e">
        <f t="shared" si="302"/>
        <v>#DIV/0!</v>
      </c>
      <c r="CW252" s="155" t="e">
        <f t="shared" si="302"/>
        <v>#DIV/0!</v>
      </c>
      <c r="CX252" s="155" t="e">
        <f t="shared" si="302"/>
        <v>#DIV/0!</v>
      </c>
      <c r="CY252" s="155" t="e">
        <f t="shared" si="302"/>
        <v>#DIV/0!</v>
      </c>
      <c r="CZ252" s="155" t="e">
        <f t="shared" si="302"/>
        <v>#DIV/0!</v>
      </c>
      <c r="DA252" s="155" t="e">
        <f t="shared" si="302"/>
        <v>#DIV/0!</v>
      </c>
      <c r="DB252" s="155" t="e">
        <f t="shared" si="302"/>
        <v>#DIV/0!</v>
      </c>
      <c r="DC252" s="155" t="e">
        <f t="shared" si="311"/>
        <v>#DIV/0!</v>
      </c>
      <c r="DD252" s="155" t="e">
        <f t="shared" si="312"/>
        <v>#DIV/0!</v>
      </c>
      <c r="DF252" s="288">
        <v>0.66666666666666663</v>
      </c>
      <c r="DG252" s="155">
        <f t="shared" ca="1" si="303"/>
        <v>27.901785714285712</v>
      </c>
      <c r="DH252" s="155">
        <f t="shared" ca="1" si="303"/>
        <v>22.421524663677133</v>
      </c>
      <c r="DI252" s="155">
        <f t="shared" ca="1" si="303"/>
        <v>19.662921348314612</v>
      </c>
      <c r="DJ252" s="155">
        <f t="shared" ca="1" si="303"/>
        <v>16.891891891891891</v>
      </c>
      <c r="DK252" s="155" t="e">
        <f t="shared" si="303"/>
        <v>#DIV/0!</v>
      </c>
      <c r="DL252" s="155" t="e">
        <f t="shared" si="303"/>
        <v>#DIV/0!</v>
      </c>
      <c r="DM252" s="155" t="e">
        <f t="shared" si="303"/>
        <v>#DIV/0!</v>
      </c>
      <c r="DN252" s="155" t="e">
        <f t="shared" si="303"/>
        <v>#DIV/0!</v>
      </c>
      <c r="DO252" s="155" t="e">
        <f t="shared" si="303"/>
        <v>#DIV/0!</v>
      </c>
      <c r="DP252" s="155" t="e">
        <f t="shared" si="303"/>
        <v>#DIV/0!</v>
      </c>
      <c r="DQ252" s="155" t="e">
        <f t="shared" si="303"/>
        <v>#DIV/0!</v>
      </c>
      <c r="DR252" s="155" t="e">
        <f t="shared" si="313"/>
        <v>#DIV/0!</v>
      </c>
      <c r="DS252" s="155" t="e">
        <f t="shared" si="314"/>
        <v>#DIV/0!</v>
      </c>
      <c r="DU252" s="288">
        <v>0.66666666666666663</v>
      </c>
      <c r="DV252" s="155">
        <f t="shared" ca="1" si="304"/>
        <v>0</v>
      </c>
      <c r="DW252" s="155">
        <f t="shared" ca="1" si="304"/>
        <v>0</v>
      </c>
      <c r="DX252" s="155">
        <f t="shared" ca="1" si="304"/>
        <v>0</v>
      </c>
      <c r="DY252" s="155">
        <f t="shared" ca="1" si="304"/>
        <v>0</v>
      </c>
      <c r="DZ252" s="155" t="e">
        <f t="shared" si="304"/>
        <v>#DIV/0!</v>
      </c>
      <c r="EA252" s="155" t="e">
        <f t="shared" si="304"/>
        <v>#DIV/0!</v>
      </c>
      <c r="EB252" s="155" t="e">
        <f t="shared" si="304"/>
        <v>#DIV/0!</v>
      </c>
      <c r="EC252" s="155" t="e">
        <f t="shared" si="304"/>
        <v>#DIV/0!</v>
      </c>
      <c r="ED252" s="155" t="e">
        <f t="shared" si="304"/>
        <v>#DIV/0!</v>
      </c>
      <c r="EE252" s="155" t="e">
        <f t="shared" si="304"/>
        <v>#DIV/0!</v>
      </c>
      <c r="EF252" s="155" t="e">
        <f t="shared" si="304"/>
        <v>#DIV/0!</v>
      </c>
      <c r="EG252" s="155" t="e">
        <f t="shared" si="315"/>
        <v>#DIV/0!</v>
      </c>
      <c r="EH252" s="155" t="e">
        <f t="shared" si="315"/>
        <v>#DIV/0!</v>
      </c>
      <c r="EJ252" s="288">
        <v>0.66666666666666663</v>
      </c>
      <c r="EK252" s="155">
        <f t="shared" ca="1" si="305"/>
        <v>0</v>
      </c>
      <c r="EL252" s="155">
        <f t="shared" ca="1" si="305"/>
        <v>0</v>
      </c>
      <c r="EM252" s="155">
        <f t="shared" ca="1" si="305"/>
        <v>0</v>
      </c>
      <c r="EN252" s="155">
        <f t="shared" ca="1" si="305"/>
        <v>0</v>
      </c>
      <c r="EO252" s="155" t="e">
        <f t="shared" si="305"/>
        <v>#DIV/0!</v>
      </c>
      <c r="EP252" s="155" t="e">
        <f t="shared" si="305"/>
        <v>#DIV/0!</v>
      </c>
      <c r="EQ252" s="155" t="e">
        <f t="shared" si="305"/>
        <v>#DIV/0!</v>
      </c>
      <c r="ER252" s="155" t="e">
        <f t="shared" si="305"/>
        <v>#DIV/0!</v>
      </c>
      <c r="ES252" s="155" t="e">
        <f t="shared" si="305"/>
        <v>#DIV/0!</v>
      </c>
      <c r="ET252" s="155" t="e">
        <f t="shared" si="305"/>
        <v>#DIV/0!</v>
      </c>
      <c r="EU252" s="155" t="e">
        <f t="shared" si="305"/>
        <v>#DIV/0!</v>
      </c>
      <c r="EV252" s="155" t="e">
        <f t="shared" si="316"/>
        <v>#DIV/0!</v>
      </c>
      <c r="EW252" s="155" t="e">
        <f t="shared" si="316"/>
        <v>#DIV/0!</v>
      </c>
    </row>
    <row r="253" spans="1:157">
      <c r="T253" s="283">
        <v>0.7142857142857143</v>
      </c>
      <c r="U253" s="152">
        <f t="shared" ca="1" si="291"/>
        <v>0</v>
      </c>
      <c r="V253" s="152">
        <f t="shared" ca="1" si="291"/>
        <v>0</v>
      </c>
      <c r="W253" s="152">
        <f t="shared" ca="1" si="291"/>
        <v>0</v>
      </c>
      <c r="X253" s="152" t="e">
        <f t="shared" si="291"/>
        <v>#DIV/0!</v>
      </c>
      <c r="Y253" s="152" t="e">
        <f t="shared" si="291"/>
        <v>#DIV/0!</v>
      </c>
      <c r="Z253" s="152" t="e">
        <f t="shared" si="291"/>
        <v>#DIV/0!</v>
      </c>
      <c r="AA253" s="152" t="e">
        <f t="shared" si="291"/>
        <v>#DIV/0!</v>
      </c>
      <c r="AB253" s="152" t="e">
        <f t="shared" si="291"/>
        <v>#DIV/0!</v>
      </c>
      <c r="AC253" s="152" t="e">
        <f t="shared" si="291"/>
        <v>#DIV/0!</v>
      </c>
      <c r="AD253" s="152" t="e">
        <f t="shared" si="291"/>
        <v>#DIV/0!</v>
      </c>
      <c r="AE253" s="152" t="e">
        <f t="shared" si="291"/>
        <v>#DIV/0!</v>
      </c>
      <c r="AF253" s="152" t="e">
        <f t="shared" si="291"/>
        <v>#DIV/0!</v>
      </c>
      <c r="AG253" s="152"/>
      <c r="AI253" s="288">
        <v>0.7142857142857143</v>
      </c>
      <c r="AJ253" s="155">
        <f t="shared" ca="1" si="292"/>
        <v>0</v>
      </c>
      <c r="AK253" s="155">
        <f t="shared" ca="1" si="292"/>
        <v>0</v>
      </c>
      <c r="AL253" s="155">
        <f t="shared" ca="1" si="292"/>
        <v>0</v>
      </c>
      <c r="AM253" s="155" t="e">
        <f t="shared" si="292"/>
        <v>#DIV/0!</v>
      </c>
      <c r="AN253" s="155" t="e">
        <f t="shared" si="292"/>
        <v>#DIV/0!</v>
      </c>
      <c r="AO253" s="155" t="e">
        <f t="shared" si="292"/>
        <v>#DIV/0!</v>
      </c>
      <c r="AP253" s="155" t="e">
        <f t="shared" si="292"/>
        <v>#DIV/0!</v>
      </c>
      <c r="AQ253" s="155" t="e">
        <f t="shared" si="292"/>
        <v>#DIV/0!</v>
      </c>
      <c r="AR253" s="155" t="e">
        <f t="shared" si="292"/>
        <v>#DIV/0!</v>
      </c>
      <c r="AS253" s="155" t="e">
        <f t="shared" si="292"/>
        <v>#DIV/0!</v>
      </c>
      <c r="AT253" s="155" t="e">
        <f t="shared" si="292"/>
        <v>#DIV/0!</v>
      </c>
      <c r="AU253" s="155" t="e">
        <f t="shared" si="306"/>
        <v>#DIV/0!</v>
      </c>
      <c r="AV253" s="155" t="e">
        <f t="shared" si="307"/>
        <v>#DIV/0!</v>
      </c>
      <c r="AX253" s="283">
        <v>0.7142857142857143</v>
      </c>
      <c r="AY253" s="155">
        <f t="shared" ca="1" si="293"/>
        <v>27.901785714285712</v>
      </c>
      <c r="AZ253" s="155">
        <f t="shared" ca="1" si="293"/>
        <v>22.421524663677133</v>
      </c>
      <c r="BA253" s="155">
        <f t="shared" ca="1" si="293"/>
        <v>19.662921348314612</v>
      </c>
      <c r="BB253" s="155" t="e">
        <f t="shared" si="293"/>
        <v>#DIV/0!</v>
      </c>
      <c r="BC253" s="155" t="e">
        <f t="shared" si="293"/>
        <v>#DIV/0!</v>
      </c>
      <c r="BD253" s="155" t="e">
        <f t="shared" si="293"/>
        <v>#DIV/0!</v>
      </c>
      <c r="BE253" s="155" t="e">
        <f t="shared" si="293"/>
        <v>#DIV/0!</v>
      </c>
      <c r="BF253" s="155" t="e">
        <f t="shared" si="293"/>
        <v>#DIV/0!</v>
      </c>
      <c r="BG253" s="155" t="e">
        <f t="shared" si="293"/>
        <v>#DIV/0!</v>
      </c>
      <c r="BH253" s="155" t="e">
        <f t="shared" si="293"/>
        <v>#DIV/0!</v>
      </c>
      <c r="BI253" s="155" t="e">
        <f t="shared" si="293"/>
        <v>#DIV/0!</v>
      </c>
      <c r="BJ253" s="155" t="e">
        <f t="shared" si="293"/>
        <v>#DIV/0!</v>
      </c>
      <c r="BK253" s="155" t="e">
        <f t="shared" si="308"/>
        <v>#DIV/0!</v>
      </c>
      <c r="BL253" s="138"/>
      <c r="BM253" s="288">
        <v>0.7142857142857143</v>
      </c>
      <c r="BN253" s="155">
        <f t="shared" ca="1" si="294"/>
        <v>41.852678571428562</v>
      </c>
      <c r="BO253" s="155">
        <f t="shared" ca="1" si="294"/>
        <v>33.632286995515692</v>
      </c>
      <c r="BP253" s="155">
        <f t="shared" ca="1" si="294"/>
        <v>29.494382022471918</v>
      </c>
      <c r="BQ253" s="155" t="e">
        <f t="shared" si="294"/>
        <v>#DIV/0!</v>
      </c>
      <c r="BR253" s="155" t="e">
        <f t="shared" si="294"/>
        <v>#DIV/0!</v>
      </c>
      <c r="BS253" s="155" t="e">
        <f t="shared" si="294"/>
        <v>#DIV/0!</v>
      </c>
      <c r="BT253" s="155" t="e">
        <f t="shared" si="294"/>
        <v>#DIV/0!</v>
      </c>
      <c r="BU253" s="155" t="e">
        <f t="shared" si="294"/>
        <v>#DIV/0!</v>
      </c>
      <c r="BV253" s="155" t="e">
        <f t="shared" si="294"/>
        <v>#DIV/0!</v>
      </c>
      <c r="BW253" s="155" t="e">
        <f t="shared" si="294"/>
        <v>#DIV/0!</v>
      </c>
      <c r="BX253" s="155" t="e">
        <f t="shared" si="294"/>
        <v>#DIV/0!</v>
      </c>
      <c r="BY253" s="155" t="e">
        <f t="shared" si="294"/>
        <v>#DIV/0!</v>
      </c>
      <c r="BZ253" s="155" t="e">
        <f t="shared" si="309"/>
        <v>#DIV/0!</v>
      </c>
      <c r="CA253" s="138"/>
      <c r="CB253" s="288">
        <v>0.7142857142857143</v>
      </c>
      <c r="CC253" s="155">
        <f t="shared" ca="1" si="295"/>
        <v>0</v>
      </c>
      <c r="CD253" s="155">
        <f t="shared" ca="1" si="295"/>
        <v>0</v>
      </c>
      <c r="CE253" s="155">
        <f t="shared" ca="1" si="295"/>
        <v>0</v>
      </c>
      <c r="CF253" s="155" t="e">
        <f t="shared" si="295"/>
        <v>#DIV/0!</v>
      </c>
      <c r="CG253" s="155" t="e">
        <f t="shared" si="295"/>
        <v>#DIV/0!</v>
      </c>
      <c r="CH253" s="155" t="e">
        <f t="shared" si="295"/>
        <v>#DIV/0!</v>
      </c>
      <c r="CI253" s="155" t="e">
        <f t="shared" si="295"/>
        <v>#DIV/0!</v>
      </c>
      <c r="CJ253" s="155" t="e">
        <f t="shared" si="295"/>
        <v>#DIV/0!</v>
      </c>
      <c r="CK253" s="155" t="e">
        <f t="shared" si="295"/>
        <v>#DIV/0!</v>
      </c>
      <c r="CL253" s="155" t="e">
        <f t="shared" si="295"/>
        <v>#DIV/0!</v>
      </c>
      <c r="CM253" s="155" t="e">
        <f t="shared" si="295"/>
        <v>#DIV/0!</v>
      </c>
      <c r="CN253" s="155" t="e">
        <f t="shared" si="295"/>
        <v>#DIV/0!</v>
      </c>
      <c r="CO253" s="155" t="e">
        <f t="shared" si="310"/>
        <v>#DIV/0!</v>
      </c>
      <c r="CQ253" s="288">
        <v>0.7142857142857143</v>
      </c>
      <c r="CR253" s="155">
        <f t="shared" ca="1" si="302"/>
        <v>83.705357142857125</v>
      </c>
      <c r="CS253" s="155">
        <f t="shared" ca="1" si="302"/>
        <v>67.264573991031384</v>
      </c>
      <c r="CT253" s="155">
        <f t="shared" ca="1" si="302"/>
        <v>58.988764044943835</v>
      </c>
      <c r="CU253" s="155" t="e">
        <f t="shared" si="302"/>
        <v>#DIV/0!</v>
      </c>
      <c r="CV253" s="155" t="e">
        <f t="shared" si="302"/>
        <v>#DIV/0!</v>
      </c>
      <c r="CW253" s="155" t="e">
        <f t="shared" si="302"/>
        <v>#DIV/0!</v>
      </c>
      <c r="CX253" s="155" t="e">
        <f t="shared" si="302"/>
        <v>#DIV/0!</v>
      </c>
      <c r="CY253" s="155" t="e">
        <f t="shared" si="302"/>
        <v>#DIV/0!</v>
      </c>
      <c r="CZ253" s="155" t="e">
        <f t="shared" si="302"/>
        <v>#DIV/0!</v>
      </c>
      <c r="DA253" s="155" t="e">
        <f t="shared" si="302"/>
        <v>#DIV/0!</v>
      </c>
      <c r="DB253" s="155" t="e">
        <f t="shared" si="302"/>
        <v>#DIV/0!</v>
      </c>
      <c r="DC253" s="155" t="e">
        <f t="shared" si="311"/>
        <v>#DIV/0!</v>
      </c>
      <c r="DD253" s="155" t="e">
        <f t="shared" si="312"/>
        <v>#DIV/0!</v>
      </c>
      <c r="DF253" s="288">
        <v>0.7142857142857143</v>
      </c>
      <c r="DG253" s="155">
        <f t="shared" ca="1" si="303"/>
        <v>27.901785714285712</v>
      </c>
      <c r="DH253" s="155">
        <f t="shared" ca="1" si="303"/>
        <v>22.421524663677133</v>
      </c>
      <c r="DI253" s="155">
        <f t="shared" ca="1" si="303"/>
        <v>19.662921348314612</v>
      </c>
      <c r="DJ253" s="155" t="e">
        <f t="shared" si="303"/>
        <v>#DIV/0!</v>
      </c>
      <c r="DK253" s="155" t="e">
        <f t="shared" si="303"/>
        <v>#DIV/0!</v>
      </c>
      <c r="DL253" s="155" t="e">
        <f t="shared" si="303"/>
        <v>#DIV/0!</v>
      </c>
      <c r="DM253" s="155" t="e">
        <f t="shared" si="303"/>
        <v>#DIV/0!</v>
      </c>
      <c r="DN253" s="155" t="e">
        <f t="shared" si="303"/>
        <v>#DIV/0!</v>
      </c>
      <c r="DO253" s="155" t="e">
        <f t="shared" si="303"/>
        <v>#DIV/0!</v>
      </c>
      <c r="DP253" s="155" t="e">
        <f t="shared" si="303"/>
        <v>#DIV/0!</v>
      </c>
      <c r="DQ253" s="155" t="e">
        <f t="shared" si="303"/>
        <v>#DIV/0!</v>
      </c>
      <c r="DR253" s="155" t="e">
        <f t="shared" si="313"/>
        <v>#DIV/0!</v>
      </c>
      <c r="DS253" s="155" t="e">
        <f t="shared" si="314"/>
        <v>#DIV/0!</v>
      </c>
      <c r="DU253" s="288">
        <v>0.7142857142857143</v>
      </c>
      <c r="DV253" s="155">
        <f t="shared" ca="1" si="304"/>
        <v>0</v>
      </c>
      <c r="DW253" s="155">
        <f t="shared" ca="1" si="304"/>
        <v>0</v>
      </c>
      <c r="DX253" s="155">
        <f t="shared" ca="1" si="304"/>
        <v>0</v>
      </c>
      <c r="DY253" s="155" t="e">
        <f t="shared" si="304"/>
        <v>#DIV/0!</v>
      </c>
      <c r="DZ253" s="155" t="e">
        <f t="shared" si="304"/>
        <v>#DIV/0!</v>
      </c>
      <c r="EA253" s="155" t="e">
        <f t="shared" si="304"/>
        <v>#DIV/0!</v>
      </c>
      <c r="EB253" s="155" t="e">
        <f t="shared" si="304"/>
        <v>#DIV/0!</v>
      </c>
      <c r="EC253" s="155" t="e">
        <f t="shared" si="304"/>
        <v>#DIV/0!</v>
      </c>
      <c r="ED253" s="155" t="e">
        <f t="shared" si="304"/>
        <v>#DIV/0!</v>
      </c>
      <c r="EE253" s="155" t="e">
        <f t="shared" si="304"/>
        <v>#DIV/0!</v>
      </c>
      <c r="EF253" s="155" t="e">
        <f t="shared" si="304"/>
        <v>#DIV/0!</v>
      </c>
      <c r="EG253" s="155" t="e">
        <f t="shared" si="315"/>
        <v>#DIV/0!</v>
      </c>
      <c r="EH253" s="155" t="e">
        <f t="shared" si="315"/>
        <v>#DIV/0!</v>
      </c>
      <c r="EJ253" s="288">
        <v>0.7142857142857143</v>
      </c>
      <c r="EK253" s="155">
        <f t="shared" ca="1" si="305"/>
        <v>0</v>
      </c>
      <c r="EL253" s="155">
        <f t="shared" ca="1" si="305"/>
        <v>0</v>
      </c>
      <c r="EM253" s="155">
        <f t="shared" ca="1" si="305"/>
        <v>0</v>
      </c>
      <c r="EN253" s="155" t="e">
        <f t="shared" si="305"/>
        <v>#DIV/0!</v>
      </c>
      <c r="EO253" s="155" t="e">
        <f t="shared" si="305"/>
        <v>#DIV/0!</v>
      </c>
      <c r="EP253" s="155" t="e">
        <f t="shared" si="305"/>
        <v>#DIV/0!</v>
      </c>
      <c r="EQ253" s="155" t="e">
        <f t="shared" si="305"/>
        <v>#DIV/0!</v>
      </c>
      <c r="ER253" s="155" t="e">
        <f t="shared" si="305"/>
        <v>#DIV/0!</v>
      </c>
      <c r="ES253" s="155" t="e">
        <f t="shared" si="305"/>
        <v>#DIV/0!</v>
      </c>
      <c r="ET253" s="155" t="e">
        <f t="shared" si="305"/>
        <v>#DIV/0!</v>
      </c>
      <c r="EU253" s="155" t="e">
        <f t="shared" si="305"/>
        <v>#DIV/0!</v>
      </c>
      <c r="EV253" s="155" t="e">
        <f t="shared" si="316"/>
        <v>#DIV/0!</v>
      </c>
      <c r="EW253" s="155" t="e">
        <f t="shared" si="316"/>
        <v>#DIV/0!</v>
      </c>
    </row>
    <row r="254" spans="1:157">
      <c r="T254" s="283">
        <v>0.75</v>
      </c>
      <c r="U254" s="152">
        <f t="shared" ca="1" si="291"/>
        <v>0</v>
      </c>
      <c r="V254" s="152">
        <f t="shared" ca="1" si="291"/>
        <v>0</v>
      </c>
      <c r="W254" s="152" t="e">
        <f t="shared" si="291"/>
        <v>#DIV/0!</v>
      </c>
      <c r="X254" s="152" t="e">
        <f t="shared" si="291"/>
        <v>#DIV/0!</v>
      </c>
      <c r="Y254" s="152" t="e">
        <f t="shared" si="291"/>
        <v>#DIV/0!</v>
      </c>
      <c r="Z254" s="152" t="e">
        <f t="shared" si="291"/>
        <v>#DIV/0!</v>
      </c>
      <c r="AA254" s="152" t="e">
        <f t="shared" si="291"/>
        <v>#DIV/0!</v>
      </c>
      <c r="AB254" s="152" t="e">
        <f t="shared" si="291"/>
        <v>#DIV/0!</v>
      </c>
      <c r="AC254" s="152" t="e">
        <f t="shared" si="291"/>
        <v>#DIV/0!</v>
      </c>
      <c r="AD254" s="152" t="e">
        <f t="shared" si="291"/>
        <v>#DIV/0!</v>
      </c>
      <c r="AE254" s="152" t="e">
        <f t="shared" si="291"/>
        <v>#DIV/0!</v>
      </c>
      <c r="AF254" s="152" t="e">
        <f t="shared" si="291"/>
        <v>#DIV/0!</v>
      </c>
      <c r="AG254" s="152"/>
      <c r="AI254" s="288">
        <v>0.75</v>
      </c>
      <c r="AJ254" s="155">
        <f t="shared" ca="1" si="292"/>
        <v>0</v>
      </c>
      <c r="AK254" s="155">
        <f t="shared" ca="1" si="292"/>
        <v>0</v>
      </c>
      <c r="AL254" s="155" t="e">
        <f t="shared" si="292"/>
        <v>#DIV/0!</v>
      </c>
      <c r="AM254" s="155" t="e">
        <f t="shared" si="292"/>
        <v>#DIV/0!</v>
      </c>
      <c r="AN254" s="155" t="e">
        <f t="shared" si="292"/>
        <v>#DIV/0!</v>
      </c>
      <c r="AO254" s="155" t="e">
        <f t="shared" si="292"/>
        <v>#DIV/0!</v>
      </c>
      <c r="AP254" s="155" t="e">
        <f t="shared" si="292"/>
        <v>#DIV/0!</v>
      </c>
      <c r="AQ254" s="155" t="e">
        <f t="shared" si="292"/>
        <v>#DIV/0!</v>
      </c>
      <c r="AR254" s="155" t="e">
        <f t="shared" si="292"/>
        <v>#DIV/0!</v>
      </c>
      <c r="AS254" s="155" t="e">
        <f t="shared" si="292"/>
        <v>#DIV/0!</v>
      </c>
      <c r="AT254" s="155" t="e">
        <f t="shared" si="292"/>
        <v>#DIV/0!</v>
      </c>
      <c r="AU254" s="155" t="e">
        <f t="shared" si="306"/>
        <v>#DIV/0!</v>
      </c>
      <c r="AV254" s="155" t="e">
        <f t="shared" si="307"/>
        <v>#DIV/0!</v>
      </c>
      <c r="AX254" s="283">
        <v>0.75</v>
      </c>
      <c r="AY254" s="155">
        <f t="shared" ca="1" si="293"/>
        <v>27.901785714285712</v>
      </c>
      <c r="AZ254" s="155">
        <f t="shared" ca="1" si="293"/>
        <v>22.421524663677133</v>
      </c>
      <c r="BA254" s="155" t="e">
        <f t="shared" si="293"/>
        <v>#DIV/0!</v>
      </c>
      <c r="BB254" s="155" t="e">
        <f t="shared" si="293"/>
        <v>#DIV/0!</v>
      </c>
      <c r="BC254" s="155" t="e">
        <f t="shared" si="293"/>
        <v>#DIV/0!</v>
      </c>
      <c r="BD254" s="155" t="e">
        <f t="shared" si="293"/>
        <v>#DIV/0!</v>
      </c>
      <c r="BE254" s="155" t="e">
        <f t="shared" si="293"/>
        <v>#DIV/0!</v>
      </c>
      <c r="BF254" s="155" t="e">
        <f t="shared" si="293"/>
        <v>#DIV/0!</v>
      </c>
      <c r="BG254" s="155" t="e">
        <f t="shared" si="293"/>
        <v>#DIV/0!</v>
      </c>
      <c r="BH254" s="155" t="e">
        <f t="shared" si="293"/>
        <v>#DIV/0!</v>
      </c>
      <c r="BI254" s="155" t="e">
        <f t="shared" si="293"/>
        <v>#DIV/0!</v>
      </c>
      <c r="BJ254" s="155" t="e">
        <f t="shared" si="293"/>
        <v>#DIV/0!</v>
      </c>
      <c r="BK254" s="155" t="e">
        <f t="shared" si="308"/>
        <v>#DIV/0!</v>
      </c>
      <c r="BL254" s="138"/>
      <c r="BM254" s="288">
        <v>0.75</v>
      </c>
      <c r="BN254" s="155">
        <f t="shared" ca="1" si="294"/>
        <v>41.852678571428562</v>
      </c>
      <c r="BO254" s="155">
        <f t="shared" ca="1" si="294"/>
        <v>33.632286995515692</v>
      </c>
      <c r="BP254" s="155" t="e">
        <f t="shared" si="294"/>
        <v>#DIV/0!</v>
      </c>
      <c r="BQ254" s="155" t="e">
        <f t="shared" si="294"/>
        <v>#DIV/0!</v>
      </c>
      <c r="BR254" s="155" t="e">
        <f t="shared" si="294"/>
        <v>#DIV/0!</v>
      </c>
      <c r="BS254" s="155" t="e">
        <f t="shared" si="294"/>
        <v>#DIV/0!</v>
      </c>
      <c r="BT254" s="155" t="e">
        <f t="shared" si="294"/>
        <v>#DIV/0!</v>
      </c>
      <c r="BU254" s="155" t="e">
        <f t="shared" si="294"/>
        <v>#DIV/0!</v>
      </c>
      <c r="BV254" s="155" t="e">
        <f t="shared" si="294"/>
        <v>#DIV/0!</v>
      </c>
      <c r="BW254" s="155" t="e">
        <f t="shared" si="294"/>
        <v>#DIV/0!</v>
      </c>
      <c r="BX254" s="155" t="e">
        <f t="shared" si="294"/>
        <v>#DIV/0!</v>
      </c>
      <c r="BY254" s="155" t="e">
        <f t="shared" si="294"/>
        <v>#DIV/0!</v>
      </c>
      <c r="BZ254" s="155" t="e">
        <f t="shared" si="309"/>
        <v>#DIV/0!</v>
      </c>
      <c r="CA254" s="138"/>
      <c r="CB254" s="288">
        <v>0.75</v>
      </c>
      <c r="CC254" s="155">
        <f t="shared" ca="1" si="295"/>
        <v>0</v>
      </c>
      <c r="CD254" s="155">
        <f t="shared" ca="1" si="295"/>
        <v>0</v>
      </c>
      <c r="CE254" s="155" t="e">
        <f t="shared" si="295"/>
        <v>#DIV/0!</v>
      </c>
      <c r="CF254" s="155" t="e">
        <f t="shared" si="295"/>
        <v>#DIV/0!</v>
      </c>
      <c r="CG254" s="155" t="e">
        <f t="shared" si="295"/>
        <v>#DIV/0!</v>
      </c>
      <c r="CH254" s="155" t="e">
        <f t="shared" si="295"/>
        <v>#DIV/0!</v>
      </c>
      <c r="CI254" s="155" t="e">
        <f t="shared" si="295"/>
        <v>#DIV/0!</v>
      </c>
      <c r="CJ254" s="155" t="e">
        <f t="shared" si="295"/>
        <v>#DIV/0!</v>
      </c>
      <c r="CK254" s="155" t="e">
        <f t="shared" si="295"/>
        <v>#DIV/0!</v>
      </c>
      <c r="CL254" s="155" t="e">
        <f t="shared" si="295"/>
        <v>#DIV/0!</v>
      </c>
      <c r="CM254" s="155" t="e">
        <f t="shared" si="295"/>
        <v>#DIV/0!</v>
      </c>
      <c r="CN254" s="155" t="e">
        <f t="shared" si="295"/>
        <v>#DIV/0!</v>
      </c>
      <c r="CO254" s="155" t="e">
        <f t="shared" si="310"/>
        <v>#DIV/0!</v>
      </c>
      <c r="CQ254" s="288">
        <v>0.75</v>
      </c>
      <c r="CR254" s="155">
        <f t="shared" ca="1" si="302"/>
        <v>83.705357142857125</v>
      </c>
      <c r="CS254" s="155">
        <f t="shared" ca="1" si="302"/>
        <v>67.264573991031384</v>
      </c>
      <c r="CT254" s="155" t="e">
        <f t="shared" si="302"/>
        <v>#DIV/0!</v>
      </c>
      <c r="CU254" s="155" t="e">
        <f t="shared" si="302"/>
        <v>#DIV/0!</v>
      </c>
      <c r="CV254" s="155" t="e">
        <f t="shared" si="302"/>
        <v>#DIV/0!</v>
      </c>
      <c r="CW254" s="155" t="e">
        <f t="shared" si="302"/>
        <v>#DIV/0!</v>
      </c>
      <c r="CX254" s="155" t="e">
        <f t="shared" si="302"/>
        <v>#DIV/0!</v>
      </c>
      <c r="CY254" s="155" t="e">
        <f t="shared" si="302"/>
        <v>#DIV/0!</v>
      </c>
      <c r="CZ254" s="155" t="e">
        <f t="shared" si="302"/>
        <v>#DIV/0!</v>
      </c>
      <c r="DA254" s="155" t="e">
        <f t="shared" si="302"/>
        <v>#DIV/0!</v>
      </c>
      <c r="DB254" s="155" t="e">
        <f t="shared" si="302"/>
        <v>#DIV/0!</v>
      </c>
      <c r="DC254" s="155" t="e">
        <f t="shared" si="311"/>
        <v>#DIV/0!</v>
      </c>
      <c r="DD254" s="155" t="e">
        <f t="shared" si="312"/>
        <v>#DIV/0!</v>
      </c>
      <c r="DF254" s="288">
        <v>0.75</v>
      </c>
      <c r="DG254" s="155">
        <f t="shared" ca="1" si="303"/>
        <v>27.901785714285712</v>
      </c>
      <c r="DH254" s="155">
        <f t="shared" ca="1" si="303"/>
        <v>22.421524663677133</v>
      </c>
      <c r="DI254" s="155" t="e">
        <f t="shared" si="303"/>
        <v>#DIV/0!</v>
      </c>
      <c r="DJ254" s="155" t="e">
        <f t="shared" si="303"/>
        <v>#DIV/0!</v>
      </c>
      <c r="DK254" s="155" t="e">
        <f t="shared" si="303"/>
        <v>#DIV/0!</v>
      </c>
      <c r="DL254" s="155" t="e">
        <f t="shared" si="303"/>
        <v>#DIV/0!</v>
      </c>
      <c r="DM254" s="155" t="e">
        <f t="shared" si="303"/>
        <v>#DIV/0!</v>
      </c>
      <c r="DN254" s="155" t="e">
        <f t="shared" si="303"/>
        <v>#DIV/0!</v>
      </c>
      <c r="DO254" s="155" t="e">
        <f t="shared" si="303"/>
        <v>#DIV/0!</v>
      </c>
      <c r="DP254" s="155" t="e">
        <f t="shared" si="303"/>
        <v>#DIV/0!</v>
      </c>
      <c r="DQ254" s="155" t="e">
        <f t="shared" si="303"/>
        <v>#DIV/0!</v>
      </c>
      <c r="DR254" s="155" t="e">
        <f t="shared" si="313"/>
        <v>#DIV/0!</v>
      </c>
      <c r="DS254" s="155" t="e">
        <f t="shared" si="314"/>
        <v>#DIV/0!</v>
      </c>
      <c r="DU254" s="288">
        <v>0.75</v>
      </c>
      <c r="DV254" s="155">
        <f t="shared" ca="1" si="304"/>
        <v>0</v>
      </c>
      <c r="DW254" s="155">
        <f t="shared" ca="1" si="304"/>
        <v>0</v>
      </c>
      <c r="DX254" s="155" t="e">
        <f t="shared" si="304"/>
        <v>#DIV/0!</v>
      </c>
      <c r="DY254" s="155" t="e">
        <f t="shared" si="304"/>
        <v>#DIV/0!</v>
      </c>
      <c r="DZ254" s="155" t="e">
        <f t="shared" si="304"/>
        <v>#DIV/0!</v>
      </c>
      <c r="EA254" s="155" t="e">
        <f t="shared" si="304"/>
        <v>#DIV/0!</v>
      </c>
      <c r="EB254" s="155" t="e">
        <f t="shared" si="304"/>
        <v>#DIV/0!</v>
      </c>
      <c r="EC254" s="155" t="e">
        <f t="shared" si="304"/>
        <v>#DIV/0!</v>
      </c>
      <c r="ED254" s="155" t="e">
        <f t="shared" si="304"/>
        <v>#DIV/0!</v>
      </c>
      <c r="EE254" s="155" t="e">
        <f t="shared" si="304"/>
        <v>#DIV/0!</v>
      </c>
      <c r="EF254" s="155" t="e">
        <f t="shared" si="304"/>
        <v>#DIV/0!</v>
      </c>
      <c r="EG254" s="155" t="e">
        <f t="shared" si="315"/>
        <v>#DIV/0!</v>
      </c>
      <c r="EH254" s="155" t="e">
        <f t="shared" si="315"/>
        <v>#DIV/0!</v>
      </c>
      <c r="EJ254" s="288">
        <v>0.75</v>
      </c>
      <c r="EK254" s="155">
        <f t="shared" ca="1" si="305"/>
        <v>0</v>
      </c>
      <c r="EL254" s="155">
        <f t="shared" ca="1" si="305"/>
        <v>0</v>
      </c>
      <c r="EM254" s="155" t="e">
        <f t="shared" si="305"/>
        <v>#DIV/0!</v>
      </c>
      <c r="EN254" s="155" t="e">
        <f t="shared" si="305"/>
        <v>#DIV/0!</v>
      </c>
      <c r="EO254" s="155" t="e">
        <f t="shared" si="305"/>
        <v>#DIV/0!</v>
      </c>
      <c r="EP254" s="155" t="e">
        <f t="shared" si="305"/>
        <v>#DIV/0!</v>
      </c>
      <c r="EQ254" s="155" t="e">
        <f t="shared" si="305"/>
        <v>#DIV/0!</v>
      </c>
      <c r="ER254" s="155" t="e">
        <f t="shared" si="305"/>
        <v>#DIV/0!</v>
      </c>
      <c r="ES254" s="155" t="e">
        <f t="shared" si="305"/>
        <v>#DIV/0!</v>
      </c>
      <c r="ET254" s="155" t="e">
        <f t="shared" si="305"/>
        <v>#DIV/0!</v>
      </c>
      <c r="EU254" s="155" t="e">
        <f t="shared" si="305"/>
        <v>#DIV/0!</v>
      </c>
      <c r="EV254" s="155" t="e">
        <f t="shared" si="316"/>
        <v>#DIV/0!</v>
      </c>
      <c r="EW254" s="155" t="e">
        <f t="shared" si="316"/>
        <v>#DIV/0!</v>
      </c>
    </row>
    <row r="255" spans="1:157">
      <c r="T255" s="283">
        <v>0.8</v>
      </c>
      <c r="U255" s="152">
        <f t="shared" ca="1" si="291"/>
        <v>0</v>
      </c>
      <c r="V255" s="152"/>
      <c r="W255" s="152"/>
      <c r="X255" s="152"/>
      <c r="Y255" s="152"/>
      <c r="Z255" s="152"/>
      <c r="AA255" s="152"/>
      <c r="AB255" s="152"/>
      <c r="AC255" s="152"/>
      <c r="AD255" s="152"/>
      <c r="AE255" s="152"/>
      <c r="AF255" s="152"/>
      <c r="AG255" s="152"/>
      <c r="AI255" s="288">
        <v>0.8</v>
      </c>
      <c r="AJ255" s="155">
        <f t="shared" ca="1" si="292"/>
        <v>0</v>
      </c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155" t="e">
        <f>$I$6/AG30*1000</f>
        <v>#DIV/0!</v>
      </c>
      <c r="AX255" s="283">
        <v>0.8</v>
      </c>
      <c r="AY255" s="155">
        <f t="shared" ca="1" si="293"/>
        <v>27.901785714285712</v>
      </c>
      <c r="AZ255" s="155" t="e">
        <f>$I$7/#REF!*1000</f>
        <v>#REF!</v>
      </c>
      <c r="BA255" s="155" t="e">
        <f>$I$7/#REF!*1000</f>
        <v>#REF!</v>
      </c>
      <c r="BB255" s="155" t="e">
        <f>$I$7/#REF!*1000</f>
        <v>#REF!</v>
      </c>
      <c r="BC255" s="155" t="e">
        <f>$I$7/#REF!*1000</f>
        <v>#REF!</v>
      </c>
      <c r="BD255" s="155" t="e">
        <f>$I$7/#REF!*1000</f>
        <v>#REF!</v>
      </c>
      <c r="BE255" s="155" t="e">
        <f>$I$7/#REF!*1000</f>
        <v>#REF!</v>
      </c>
      <c r="BF255" s="155" t="e">
        <f>$I$7/#REF!*1000</f>
        <v>#REF!</v>
      </c>
      <c r="BG255" s="155" t="e">
        <f>$I$7/#REF!*1000</f>
        <v>#REF!</v>
      </c>
      <c r="BH255" s="155" t="e">
        <f>$I$7/#REF!*1000</f>
        <v>#REF!</v>
      </c>
      <c r="BI255" s="155" t="e">
        <f>$I$7/#REF!*1000</f>
        <v>#REF!</v>
      </c>
      <c r="BJ255" s="155" t="e">
        <f>$I$7/#REF!*1000</f>
        <v>#REF!</v>
      </c>
      <c r="BK255" s="155" t="e">
        <f t="shared" si="293"/>
        <v>#DIV/0!</v>
      </c>
      <c r="BL255" s="138"/>
      <c r="BM255" s="288">
        <v>0.8</v>
      </c>
      <c r="BN255" s="155">
        <f t="shared" ca="1" si="294"/>
        <v>41.852678571428562</v>
      </c>
      <c r="BO255" s="155" t="e">
        <f>$I$8/#REF!*1000</f>
        <v>#REF!</v>
      </c>
      <c r="BP255" s="155" t="e">
        <f>$I$8/#REF!*1000</f>
        <v>#REF!</v>
      </c>
      <c r="BQ255" s="155" t="e">
        <f>$I$8/#REF!*1000</f>
        <v>#REF!</v>
      </c>
      <c r="BR255" s="155" t="e">
        <f>$I$8/#REF!*1000</f>
        <v>#REF!</v>
      </c>
      <c r="BS255" s="155" t="e">
        <f>$I$8/#REF!*1000</f>
        <v>#REF!</v>
      </c>
      <c r="BT255" s="155" t="e">
        <f>$I$8/#REF!*1000</f>
        <v>#REF!</v>
      </c>
      <c r="BU255" s="155" t="e">
        <f>$I$8/#REF!*1000</f>
        <v>#REF!</v>
      </c>
      <c r="BV255" s="155" t="e">
        <f>$I$8/#REF!*1000</f>
        <v>#REF!</v>
      </c>
      <c r="BW255" s="155" t="e">
        <f>$I$8/#REF!*1000</f>
        <v>#REF!</v>
      </c>
      <c r="BX255" s="155" t="e">
        <f>$I$8/#REF!*1000</f>
        <v>#REF!</v>
      </c>
      <c r="BY255" s="155" t="e">
        <f>$I$8/#REF!*1000</f>
        <v>#REF!</v>
      </c>
      <c r="BZ255" s="155" t="e">
        <f t="shared" si="294"/>
        <v>#DIV/0!</v>
      </c>
      <c r="CA255" s="138"/>
      <c r="CB255" s="288">
        <v>0.8</v>
      </c>
      <c r="CC255" s="155">
        <f t="shared" ca="1" si="295"/>
        <v>0</v>
      </c>
      <c r="CD255" s="155" t="e">
        <f>$I$9/#REF!*1000</f>
        <v>#REF!</v>
      </c>
      <c r="CE255" s="155" t="e">
        <f>$I$9/#REF!*1000</f>
        <v>#REF!</v>
      </c>
      <c r="CF255" s="155" t="e">
        <f>$I$9/#REF!*1000</f>
        <v>#REF!</v>
      </c>
      <c r="CG255" s="155" t="e">
        <f>$I$9/#REF!*1000</f>
        <v>#REF!</v>
      </c>
      <c r="CH255" s="155" t="e">
        <f>$I$9/#REF!*1000</f>
        <v>#REF!</v>
      </c>
      <c r="CI255" s="155" t="e">
        <f>$I$9/#REF!*1000</f>
        <v>#REF!</v>
      </c>
      <c r="CJ255" s="155" t="e">
        <f>$I$9/#REF!*1000</f>
        <v>#REF!</v>
      </c>
      <c r="CK255" s="155" t="e">
        <f>$I$9/#REF!*1000</f>
        <v>#REF!</v>
      </c>
      <c r="CL255" s="155" t="e">
        <f>$I$9/#REF!*1000</f>
        <v>#REF!</v>
      </c>
      <c r="CM255" s="155" t="e">
        <f>$I$9/#REF!*1000</f>
        <v>#REF!</v>
      </c>
      <c r="CN255" s="155" t="e">
        <f>$I$9/#REF!*1000</f>
        <v>#REF!</v>
      </c>
      <c r="CO255" s="155" t="e">
        <f t="shared" si="295"/>
        <v>#DIV/0!</v>
      </c>
      <c r="CQ255" s="288">
        <v>0.8</v>
      </c>
      <c r="CR255" s="155">
        <f t="shared" ca="1" si="302"/>
        <v>83.705357142857125</v>
      </c>
      <c r="CS255" s="155" t="e">
        <f>$Q$90/#REF!*1000</f>
        <v>#REF!</v>
      </c>
      <c r="CT255" s="155" t="e">
        <f>$Q$90/#REF!*1000</f>
        <v>#REF!</v>
      </c>
      <c r="CU255" s="155" t="e">
        <f>$Q$90/#REF!*1000</f>
        <v>#REF!</v>
      </c>
      <c r="CV255" s="155" t="e">
        <f>$Q$90/#REF!*1000</f>
        <v>#REF!</v>
      </c>
      <c r="CW255" s="155" t="e">
        <f>$Q$90/#REF!*1000</f>
        <v>#REF!</v>
      </c>
      <c r="CX255" s="155" t="e">
        <f>$Q$90/#REF!*1000</f>
        <v>#REF!</v>
      </c>
      <c r="CY255" s="155" t="e">
        <f>$Q$90/#REF!*1000</f>
        <v>#REF!</v>
      </c>
      <c r="CZ255" s="155" t="e">
        <f>$Q$90/#REF!*1000</f>
        <v>#REF!</v>
      </c>
      <c r="DA255" s="155" t="e">
        <f>$Q$90/#REF!*1000</f>
        <v>#REF!</v>
      </c>
      <c r="DB255" s="155" t="e">
        <f>$Q$90/#REF!*1000</f>
        <v>#REF!</v>
      </c>
      <c r="DC255" s="155" t="e">
        <f>$Q$90/#REF!*1000</f>
        <v>#REF!</v>
      </c>
      <c r="DD255" s="155" t="e">
        <f>$Q$90/AG30*1000</f>
        <v>#DIV/0!</v>
      </c>
      <c r="DF255" s="288">
        <v>0.8</v>
      </c>
      <c r="DG255" s="155">
        <f t="shared" ca="1" si="303"/>
        <v>27.901785714285712</v>
      </c>
      <c r="DH255" s="155" t="e">
        <f>$Q$91/#REF!*1000</f>
        <v>#REF!</v>
      </c>
      <c r="DI255" s="155" t="e">
        <f>$Q$91/#REF!*1000</f>
        <v>#REF!</v>
      </c>
      <c r="DJ255" s="155" t="e">
        <f>$Q$91/#REF!*1000</f>
        <v>#REF!</v>
      </c>
      <c r="DK255" s="155" t="e">
        <f>$Q$91/#REF!*1000</f>
        <v>#REF!</v>
      </c>
      <c r="DL255" s="155" t="e">
        <f>$Q$91/#REF!*1000</f>
        <v>#REF!</v>
      </c>
      <c r="DM255" s="155" t="e">
        <f>$Q$91/#REF!*1000</f>
        <v>#REF!</v>
      </c>
      <c r="DN255" s="155" t="e">
        <f>$Q$91/#REF!*1000</f>
        <v>#REF!</v>
      </c>
      <c r="DO255" s="155" t="e">
        <f>$Q$91/#REF!*1000</f>
        <v>#REF!</v>
      </c>
      <c r="DP255" s="155" t="e">
        <f>$Q$91/#REF!*1000</f>
        <v>#REF!</v>
      </c>
      <c r="DQ255" s="155" t="e">
        <f>$Q$91/#REF!*1000</f>
        <v>#REF!</v>
      </c>
      <c r="DR255" s="155" t="e">
        <f>$Q$91/#REF!*1000</f>
        <v>#REF!</v>
      </c>
      <c r="DS255" s="155" t="e">
        <f>$Q$91/AG30*1000</f>
        <v>#DIV/0!</v>
      </c>
      <c r="DU255" s="288">
        <v>0.8</v>
      </c>
      <c r="DV255" s="155">
        <f t="shared" ca="1" si="304"/>
        <v>0</v>
      </c>
      <c r="DW255" s="155">
        <f>$Q$90/AZ12*1000</f>
        <v>0</v>
      </c>
      <c r="DX255" s="155">
        <f>$Q$90/BA12*1000</f>
        <v>0</v>
      </c>
      <c r="DY255" s="155" t="e">
        <f t="shared" ref="DY255:EF255" si="317">$Q$90/BB30*1000</f>
        <v>#DIV/0!</v>
      </c>
      <c r="DZ255" s="155" t="e">
        <f t="shared" si="317"/>
        <v>#DIV/0!</v>
      </c>
      <c r="EA255" s="155" t="e">
        <f t="shared" si="317"/>
        <v>#DIV/0!</v>
      </c>
      <c r="EB255" s="155" t="e">
        <f t="shared" si="317"/>
        <v>#DIV/0!</v>
      </c>
      <c r="EC255" s="155" t="e">
        <f t="shared" si="317"/>
        <v>#DIV/0!</v>
      </c>
      <c r="ED255" s="155" t="e">
        <f t="shared" si="317"/>
        <v>#DIV/0!</v>
      </c>
      <c r="EE255" s="155" t="e">
        <f t="shared" si="317"/>
        <v>#DIV/0!</v>
      </c>
      <c r="EF255" s="155" t="e">
        <f t="shared" si="317"/>
        <v>#DIV/0!</v>
      </c>
      <c r="EG255" s="155" t="e">
        <f>$Q$90/BJ30*1000</f>
        <v>#DIV/0!</v>
      </c>
      <c r="EH255" s="155" t="e">
        <f>$Q$90/BK30*1000</f>
        <v>#DIV/0!</v>
      </c>
      <c r="EJ255" s="288">
        <v>0.8</v>
      </c>
      <c r="EK255" s="155">
        <f t="shared" ca="1" si="305"/>
        <v>0</v>
      </c>
      <c r="EL255" s="155">
        <f>$Q$91/AZ12*1000</f>
        <v>0</v>
      </c>
      <c r="EM255" s="155">
        <f>$Q$91/BA12*1000</f>
        <v>0</v>
      </c>
      <c r="EN255" s="155" t="e">
        <f t="shared" ref="EN255:EU255" si="318">$Q$91/BB30*1000</f>
        <v>#DIV/0!</v>
      </c>
      <c r="EO255" s="155" t="e">
        <f t="shared" si="318"/>
        <v>#DIV/0!</v>
      </c>
      <c r="EP255" s="155" t="e">
        <f t="shared" si="318"/>
        <v>#DIV/0!</v>
      </c>
      <c r="EQ255" s="155" t="e">
        <f t="shared" si="318"/>
        <v>#DIV/0!</v>
      </c>
      <c r="ER255" s="155" t="e">
        <f t="shared" si="318"/>
        <v>#DIV/0!</v>
      </c>
      <c r="ES255" s="155" t="e">
        <f t="shared" si="318"/>
        <v>#DIV/0!</v>
      </c>
      <c r="ET255" s="155" t="e">
        <f t="shared" si="318"/>
        <v>#DIV/0!</v>
      </c>
      <c r="EU255" s="155" t="e">
        <f t="shared" si="318"/>
        <v>#DIV/0!</v>
      </c>
      <c r="EV255" s="155" t="e">
        <f>$Q$91/BJ30*1000</f>
        <v>#DIV/0!</v>
      </c>
      <c r="EW255" s="155" t="e">
        <f>$Q$91/BK30*1000</f>
        <v>#DIV/0!</v>
      </c>
    </row>
    <row r="256" spans="1:157">
      <c r="T256" s="2" t="s">
        <v>69</v>
      </c>
      <c r="U256" s="154"/>
      <c r="V256" s="154"/>
      <c r="W256" s="154"/>
      <c r="X256" s="154"/>
      <c r="Y256" s="154"/>
      <c r="Z256" s="154"/>
      <c r="AA256" s="154"/>
      <c r="AB256" s="154"/>
      <c r="AC256" s="154"/>
      <c r="AD256" s="154"/>
      <c r="AE256" s="154"/>
      <c r="AF256" s="154"/>
      <c r="AG256" s="154"/>
      <c r="AH256" s="2"/>
      <c r="AI256" s="2" t="s">
        <v>70</v>
      </c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 t="s">
        <v>72</v>
      </c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 t="s">
        <v>73</v>
      </c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 t="s">
        <v>74</v>
      </c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 t="s">
        <v>75</v>
      </c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 t="s">
        <v>76</v>
      </c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 t="s">
        <v>77</v>
      </c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</row>
    <row r="257" spans="20:157">
      <c r="T257" s="27" t="s">
        <v>90</v>
      </c>
      <c r="U257" s="288">
        <v>0.2</v>
      </c>
      <c r="V257" s="288">
        <v>0.25</v>
      </c>
      <c r="W257" s="288">
        <v>0.2857142857142857</v>
      </c>
      <c r="X257" s="288">
        <v>0.33333333333333331</v>
      </c>
      <c r="Y257" s="288">
        <v>0.4</v>
      </c>
      <c r="Z257" s="288">
        <v>0.42857142857142855</v>
      </c>
      <c r="AA257" s="288">
        <v>0.5</v>
      </c>
      <c r="AB257" s="288">
        <v>0.5714285714285714</v>
      </c>
      <c r="AC257" s="288">
        <v>0.6</v>
      </c>
      <c r="AD257" s="288">
        <v>0.66666666666666663</v>
      </c>
      <c r="AE257" s="288">
        <v>0.7142857142857143</v>
      </c>
      <c r="AF257" s="288">
        <v>0.75</v>
      </c>
      <c r="AG257" s="288">
        <v>0.8</v>
      </c>
      <c r="AI257" s="161" t="s">
        <v>90</v>
      </c>
      <c r="AJ257" s="155">
        <f>(AJ212+AJ227)/2</f>
        <v>0.2</v>
      </c>
      <c r="AK257" s="155">
        <f t="shared" ref="AK257:AU257" si="319">(AK212+AK227)/2</f>
        <v>0.25</v>
      </c>
      <c r="AL257" s="155">
        <f t="shared" si="319"/>
        <v>0.2857142857142857</v>
      </c>
      <c r="AM257" s="155">
        <f t="shared" si="319"/>
        <v>0.33333333333333331</v>
      </c>
      <c r="AN257" s="155">
        <f t="shared" si="319"/>
        <v>0.4</v>
      </c>
      <c r="AO257" s="155">
        <f t="shared" si="319"/>
        <v>0.42857142857142855</v>
      </c>
      <c r="AP257" s="155">
        <f t="shared" si="319"/>
        <v>0.5</v>
      </c>
      <c r="AQ257" s="155">
        <f t="shared" si="319"/>
        <v>0.5714285714285714</v>
      </c>
      <c r="AR257" s="155">
        <f t="shared" si="319"/>
        <v>0.6</v>
      </c>
      <c r="AS257" s="155">
        <f t="shared" si="319"/>
        <v>0.66666666666666663</v>
      </c>
      <c r="AT257" s="155">
        <f t="shared" si="319"/>
        <v>0.7142857142857143</v>
      </c>
      <c r="AU257" s="155">
        <f t="shared" si="319"/>
        <v>0.75</v>
      </c>
      <c r="AV257" s="29">
        <f>AV242</f>
        <v>0.8</v>
      </c>
      <c r="AX257" s="161" t="s">
        <v>90</v>
      </c>
      <c r="AY257" s="29">
        <f>AY242</f>
        <v>0.2</v>
      </c>
      <c r="AZ257" s="29">
        <f t="shared" ref="AZ257:BK257" si="320">AZ242</f>
        <v>0.25</v>
      </c>
      <c r="BA257" s="29">
        <f t="shared" si="320"/>
        <v>0.2857142857142857</v>
      </c>
      <c r="BB257" s="29">
        <f t="shared" si="320"/>
        <v>0.33333333333333331</v>
      </c>
      <c r="BC257" s="29">
        <f t="shared" si="320"/>
        <v>0.4</v>
      </c>
      <c r="BD257" s="29">
        <f t="shared" si="320"/>
        <v>0.42857142857142855</v>
      </c>
      <c r="BE257" s="29">
        <f t="shared" si="320"/>
        <v>0.5</v>
      </c>
      <c r="BF257" s="29">
        <f t="shared" si="320"/>
        <v>0.5714285714285714</v>
      </c>
      <c r="BG257" s="29">
        <f t="shared" si="320"/>
        <v>0.6</v>
      </c>
      <c r="BH257" s="29">
        <f t="shared" si="320"/>
        <v>0.66666666666666663</v>
      </c>
      <c r="BI257" s="29">
        <f t="shared" si="320"/>
        <v>0.7142857142857143</v>
      </c>
      <c r="BJ257" s="29">
        <f t="shared" si="320"/>
        <v>0.75</v>
      </c>
      <c r="BK257" s="29">
        <f t="shared" si="320"/>
        <v>0.8</v>
      </c>
      <c r="BL257" s="138"/>
      <c r="BM257" s="161" t="s">
        <v>90</v>
      </c>
      <c r="BN257" s="29">
        <f>BN242</f>
        <v>0.2</v>
      </c>
      <c r="BO257" s="29">
        <f t="shared" ref="BO257:BZ257" si="321">BO242</f>
        <v>0.25</v>
      </c>
      <c r="BP257" s="29">
        <f t="shared" si="321"/>
        <v>0.2857142857142857</v>
      </c>
      <c r="BQ257" s="29">
        <f t="shared" si="321"/>
        <v>0.33333333333333331</v>
      </c>
      <c r="BR257" s="29">
        <f t="shared" si="321"/>
        <v>0.4</v>
      </c>
      <c r="BS257" s="29">
        <f t="shared" si="321"/>
        <v>0.42857142857142855</v>
      </c>
      <c r="BT257" s="29">
        <f t="shared" si="321"/>
        <v>0.5</v>
      </c>
      <c r="BU257" s="29">
        <f t="shared" si="321"/>
        <v>0.5714285714285714</v>
      </c>
      <c r="BV257" s="29">
        <f t="shared" si="321"/>
        <v>0.6</v>
      </c>
      <c r="BW257" s="29">
        <f t="shared" si="321"/>
        <v>0.66666666666666663</v>
      </c>
      <c r="BX257" s="29">
        <f t="shared" si="321"/>
        <v>0.7142857142857143</v>
      </c>
      <c r="BY257" s="29">
        <f t="shared" si="321"/>
        <v>0.75</v>
      </c>
      <c r="BZ257" s="29">
        <f t="shared" si="321"/>
        <v>0.8</v>
      </c>
      <c r="CA257" s="138"/>
      <c r="CB257" s="161" t="s">
        <v>90</v>
      </c>
      <c r="CC257" s="29">
        <f>CC242</f>
        <v>0.2</v>
      </c>
      <c r="CD257" s="29">
        <f t="shared" ref="CD257:CO257" si="322">CD242</f>
        <v>0.25</v>
      </c>
      <c r="CE257" s="29">
        <f t="shared" si="322"/>
        <v>0.2857142857142857</v>
      </c>
      <c r="CF257" s="29">
        <f t="shared" si="322"/>
        <v>0.33333333333333331</v>
      </c>
      <c r="CG257" s="29">
        <f t="shared" si="322"/>
        <v>0.4</v>
      </c>
      <c r="CH257" s="29">
        <f t="shared" si="322"/>
        <v>0.42857142857142855</v>
      </c>
      <c r="CI257" s="29">
        <f t="shared" si="322"/>
        <v>0.5</v>
      </c>
      <c r="CJ257" s="29">
        <f t="shared" si="322"/>
        <v>0.5714285714285714</v>
      </c>
      <c r="CK257" s="29">
        <f t="shared" si="322"/>
        <v>0.6</v>
      </c>
      <c r="CL257" s="29">
        <f t="shared" si="322"/>
        <v>0.66666666666666663</v>
      </c>
      <c r="CM257" s="29">
        <f t="shared" si="322"/>
        <v>0.7142857142857143</v>
      </c>
      <c r="CN257" s="29">
        <f t="shared" si="322"/>
        <v>0.75</v>
      </c>
      <c r="CO257" s="29">
        <f t="shared" si="322"/>
        <v>0.8</v>
      </c>
      <c r="CQ257" s="161" t="s">
        <v>90</v>
      </c>
      <c r="CR257" s="29">
        <f>CR242</f>
        <v>0.2</v>
      </c>
      <c r="CS257" s="29">
        <f t="shared" ref="CS257:DD257" si="323">CS242</f>
        <v>0.25</v>
      </c>
      <c r="CT257" s="29">
        <f t="shared" si="323"/>
        <v>0.2857142857142857</v>
      </c>
      <c r="CU257" s="29">
        <f t="shared" si="323"/>
        <v>0.33333333333333331</v>
      </c>
      <c r="CV257" s="29">
        <f t="shared" si="323"/>
        <v>0.4</v>
      </c>
      <c r="CW257" s="29">
        <f t="shared" si="323"/>
        <v>0.42857142857142855</v>
      </c>
      <c r="CX257" s="29">
        <f t="shared" si="323"/>
        <v>0.5</v>
      </c>
      <c r="CY257" s="29">
        <f t="shared" si="323"/>
        <v>0.5714285714285714</v>
      </c>
      <c r="CZ257" s="29">
        <f t="shared" si="323"/>
        <v>0.6</v>
      </c>
      <c r="DA257" s="29">
        <f t="shared" si="323"/>
        <v>0.66666666666666663</v>
      </c>
      <c r="DB257" s="29">
        <f t="shared" si="323"/>
        <v>0.7142857142857143</v>
      </c>
      <c r="DC257" s="29">
        <f t="shared" si="323"/>
        <v>0.75</v>
      </c>
      <c r="DD257" s="29">
        <f t="shared" si="323"/>
        <v>0.8</v>
      </c>
      <c r="DF257" s="161" t="s">
        <v>90</v>
      </c>
      <c r="DG257" s="29">
        <f>DG242</f>
        <v>0.2</v>
      </c>
      <c r="DH257" s="29">
        <f t="shared" ref="DH257:DS257" si="324">DH242</f>
        <v>0.25</v>
      </c>
      <c r="DI257" s="29">
        <f t="shared" si="324"/>
        <v>0.2857142857142857</v>
      </c>
      <c r="DJ257" s="29">
        <f t="shared" si="324"/>
        <v>0.33333333333333331</v>
      </c>
      <c r="DK257" s="29">
        <f t="shared" si="324"/>
        <v>0.4</v>
      </c>
      <c r="DL257" s="29">
        <f t="shared" si="324"/>
        <v>0.42857142857142855</v>
      </c>
      <c r="DM257" s="29">
        <f t="shared" si="324"/>
        <v>0.5</v>
      </c>
      <c r="DN257" s="29">
        <f t="shared" si="324"/>
        <v>0.5714285714285714</v>
      </c>
      <c r="DO257" s="29">
        <f t="shared" si="324"/>
        <v>0.6</v>
      </c>
      <c r="DP257" s="29">
        <f t="shared" si="324"/>
        <v>0.66666666666666663</v>
      </c>
      <c r="DQ257" s="29">
        <f t="shared" si="324"/>
        <v>0.7142857142857143</v>
      </c>
      <c r="DR257" s="29">
        <f t="shared" si="324"/>
        <v>0.75</v>
      </c>
      <c r="DS257" s="29">
        <f t="shared" si="324"/>
        <v>0.8</v>
      </c>
      <c r="DU257" s="161" t="s">
        <v>90</v>
      </c>
      <c r="DV257" s="29">
        <f>DV242</f>
        <v>0.2</v>
      </c>
      <c r="DW257" s="29">
        <f t="shared" ref="DW257:EH257" si="325">DW242</f>
        <v>0.25</v>
      </c>
      <c r="DX257" s="29">
        <f t="shared" si="325"/>
        <v>0.2857142857142857</v>
      </c>
      <c r="DY257" s="29">
        <f t="shared" si="325"/>
        <v>0.33333333333333331</v>
      </c>
      <c r="DZ257" s="29">
        <f t="shared" si="325"/>
        <v>0.4</v>
      </c>
      <c r="EA257" s="29">
        <f t="shared" si="325"/>
        <v>0.42857142857142855</v>
      </c>
      <c r="EB257" s="29">
        <f t="shared" si="325"/>
        <v>0.5</v>
      </c>
      <c r="EC257" s="29">
        <f t="shared" si="325"/>
        <v>0.5714285714285714</v>
      </c>
      <c r="ED257" s="29">
        <f t="shared" si="325"/>
        <v>0.6</v>
      </c>
      <c r="EE257" s="29">
        <f t="shared" si="325"/>
        <v>0.66666666666666663</v>
      </c>
      <c r="EF257" s="29">
        <f t="shared" si="325"/>
        <v>0.7142857142857143</v>
      </c>
      <c r="EG257" s="29">
        <f t="shared" si="325"/>
        <v>0.75</v>
      </c>
      <c r="EH257" s="29">
        <f t="shared" si="325"/>
        <v>0.8</v>
      </c>
      <c r="EJ257" s="161" t="s">
        <v>90</v>
      </c>
      <c r="EK257" s="29">
        <f>EK242</f>
        <v>0.2</v>
      </c>
      <c r="EL257" s="29">
        <f t="shared" ref="EL257:EW257" si="326">EL242</f>
        <v>0.25</v>
      </c>
      <c r="EM257" s="29">
        <f t="shared" si="326"/>
        <v>0.2857142857142857</v>
      </c>
      <c r="EN257" s="29">
        <f t="shared" si="326"/>
        <v>0.33333333333333331</v>
      </c>
      <c r="EO257" s="29">
        <f t="shared" si="326"/>
        <v>0.4</v>
      </c>
      <c r="EP257" s="29">
        <f t="shared" si="326"/>
        <v>0.42857142857142855</v>
      </c>
      <c r="EQ257" s="29">
        <f t="shared" si="326"/>
        <v>0.5</v>
      </c>
      <c r="ER257" s="29">
        <f t="shared" si="326"/>
        <v>0.5714285714285714</v>
      </c>
      <c r="ES257" s="29">
        <f t="shared" si="326"/>
        <v>0.6</v>
      </c>
      <c r="ET257" s="29">
        <f t="shared" si="326"/>
        <v>0.66666666666666663</v>
      </c>
      <c r="EU257" s="29">
        <f t="shared" si="326"/>
        <v>0.7142857142857143</v>
      </c>
      <c r="EV257" s="29">
        <f t="shared" si="326"/>
        <v>0.75</v>
      </c>
      <c r="EW257" s="29">
        <f t="shared" si="326"/>
        <v>0.8</v>
      </c>
    </row>
    <row r="258" spans="20:157">
      <c r="T258" s="283">
        <v>0.2</v>
      </c>
      <c r="U258" s="152">
        <f ca="1">(U213+U228)/2</f>
        <v>-11.511648642989027</v>
      </c>
      <c r="V258" s="152">
        <f t="shared" ref="V258:AG258" ca="1" si="327">(V213+V228)/2</f>
        <v>-11.154206263339077</v>
      </c>
      <c r="W258" s="152">
        <f t="shared" ca="1" si="327"/>
        <v>-10.944337883025103</v>
      </c>
      <c r="X258" s="152">
        <f t="shared" ca="1" si="327"/>
        <v>-10.722225058068675</v>
      </c>
      <c r="Y258" s="152">
        <f t="shared" ca="1" si="327"/>
        <v>-10.524910043619137</v>
      </c>
      <c r="Z258" s="152">
        <f t="shared" ca="1" si="327"/>
        <v>-10.483886270523854</v>
      </c>
      <c r="AA258" s="152">
        <f t="shared" ca="1" si="327"/>
        <v>-10.514780253866768</v>
      </c>
      <c r="AB258" s="152">
        <f t="shared" ca="1" si="327"/>
        <v>-10.791828987136082</v>
      </c>
      <c r="AC258" s="152">
        <f t="shared" ca="1" si="327"/>
        <v>-10.998357578601595</v>
      </c>
      <c r="AD258" s="152">
        <f t="shared" ca="1" si="327"/>
        <v>-11.808341998448093</v>
      </c>
      <c r="AE258" s="152">
        <f t="shared" ca="1" si="327"/>
        <v>-12.841450556138746</v>
      </c>
      <c r="AF258" s="152">
        <f t="shared" ca="1" si="327"/>
        <v>-14.066546276345036</v>
      </c>
      <c r="AG258" s="152">
        <f t="shared" ca="1" si="327"/>
        <v>-17.099143284066777</v>
      </c>
      <c r="AI258" s="288">
        <v>0.2</v>
      </c>
      <c r="AJ258" s="155">
        <f t="shared" ref="AJ258:AV270" ca="1" si="328">(AJ213+AJ228)/2</f>
        <v>-11.511648642989027</v>
      </c>
      <c r="AK258" s="155">
        <f t="shared" ca="1" si="328"/>
        <v>-11.154206263339077</v>
      </c>
      <c r="AL258" s="155">
        <f t="shared" ca="1" si="328"/>
        <v>-10.944337883025103</v>
      </c>
      <c r="AM258" s="155">
        <f t="shared" ca="1" si="328"/>
        <v>-10.722225058068675</v>
      </c>
      <c r="AN258" s="155">
        <f t="shared" ca="1" si="328"/>
        <v>-10.524910043619137</v>
      </c>
      <c r="AO258" s="155">
        <f t="shared" ca="1" si="328"/>
        <v>-10.483886270523854</v>
      </c>
      <c r="AP258" s="155">
        <f t="shared" ca="1" si="328"/>
        <v>-10.514780253866768</v>
      </c>
      <c r="AQ258" s="155">
        <f t="shared" ca="1" si="328"/>
        <v>-10.791828987136082</v>
      </c>
      <c r="AR258" s="155">
        <f t="shared" ca="1" si="328"/>
        <v>-10.998357578601595</v>
      </c>
      <c r="AS258" s="155">
        <f t="shared" ca="1" si="328"/>
        <v>-11.808341998448093</v>
      </c>
      <c r="AT258" s="155">
        <f t="shared" ref="AT258:AV259" ca="1" si="329">(AT213+AT228)/2</f>
        <v>-12.841450556138746</v>
      </c>
      <c r="AU258" s="155">
        <f t="shared" ca="1" si="329"/>
        <v>-20.536795034137477</v>
      </c>
      <c r="AV258" s="155">
        <f t="shared" ca="1" si="329"/>
        <v>-17.099143284066777</v>
      </c>
      <c r="AX258" s="283">
        <v>0.2</v>
      </c>
      <c r="AY258" s="155">
        <f ca="1">(AY213+AY228)/2</f>
        <v>2.8536338621815749</v>
      </c>
      <c r="AZ258" s="155">
        <f t="shared" ref="AZ258:BK258" ca="1" si="330">(AZ213+AZ228)/2</f>
        <v>2.9032848863909133</v>
      </c>
      <c r="BA258" s="155">
        <f t="shared" ca="1" si="330"/>
        <v>2.9541209468942347</v>
      </c>
      <c r="BB258" s="155">
        <f t="shared" ca="1" si="330"/>
        <v>3.0443792266880805</v>
      </c>
      <c r="BC258" s="155">
        <f t="shared" ca="1" si="330"/>
        <v>3.2223583672377574</v>
      </c>
      <c r="BD258" s="155">
        <f t="shared" ca="1" si="330"/>
        <v>3.3211998962781273</v>
      </c>
      <c r="BE258" s="155">
        <f t="shared" ca="1" si="330"/>
        <v>3.6472846102714653</v>
      </c>
      <c r="BF258" s="155">
        <f t="shared" ca="1" si="330"/>
        <v>4.1358129341059904</v>
      </c>
      <c r="BG258" s="155">
        <f t="shared" ca="1" si="330"/>
        <v>4.3993430314406377</v>
      </c>
      <c r="BH258" s="155">
        <f t="shared" ca="1" si="330"/>
        <v>5.2599547451792041</v>
      </c>
      <c r="BI258" s="155">
        <f t="shared" ca="1" si="330"/>
        <v>6.2250040193670602</v>
      </c>
      <c r="BJ258" s="155">
        <f t="shared" ca="1" si="330"/>
        <v>7.3020242255661039</v>
      </c>
      <c r="BK258" s="155">
        <f t="shared" ca="1" si="330"/>
        <v>9.8532206112096059</v>
      </c>
      <c r="BL258" s="138"/>
      <c r="BM258" s="288">
        <v>0.2</v>
      </c>
      <c r="BN258" s="155">
        <f ca="1">(BN213+BN228)/2</f>
        <v>8.1067106472236805</v>
      </c>
      <c r="BO258" s="155">
        <f t="shared" ref="BO258:BZ258" ca="1" si="331">(BO213+BO228)/2</f>
        <v>7.5784777432250658</v>
      </c>
      <c r="BP258" s="155">
        <f t="shared" ca="1" si="331"/>
        <v>7.2249635658416533</v>
      </c>
      <c r="BQ258" s="155">
        <f t="shared" ca="1" si="331"/>
        <v>6.7779116163062492</v>
      </c>
      <c r="BR258" s="155">
        <f t="shared" ca="1" si="331"/>
        <v>6.1851753178674498</v>
      </c>
      <c r="BS258" s="155">
        <f t="shared" ca="1" si="331"/>
        <v>5.9382637320723681</v>
      </c>
      <c r="BT258" s="155">
        <f t="shared" ca="1" si="331"/>
        <v>5.3231670840971921</v>
      </c>
      <c r="BU258" s="155">
        <f t="shared" ca="1" si="331"/>
        <v>4.6785689163513133</v>
      </c>
      <c r="BV258" s="155">
        <f t="shared" ca="1" si="331"/>
        <v>4.3993430314406385</v>
      </c>
      <c r="BW258" s="155">
        <f t="shared" ca="1" si="331"/>
        <v>3.6501009077793025</v>
      </c>
      <c r="BX258" s="155">
        <f t="shared" ca="1" si="331"/>
        <v>2.9597326286323753</v>
      </c>
      <c r="BY258" s="155">
        <f t="shared" ca="1" si="331"/>
        <v>2.2758070804818402</v>
      </c>
      <c r="BZ258" s="155">
        <f t="shared" ca="1" si="331"/>
        <v>0.81253071846091274</v>
      </c>
      <c r="CA258" s="138"/>
      <c r="CB258" s="288">
        <v>0.2</v>
      </c>
      <c r="CC258" s="155">
        <f ca="1">(CC213+CC228)/2</f>
        <v>3.3292395058785043</v>
      </c>
      <c r="CD258" s="155">
        <f t="shared" ref="CD258:CL258" ca="1" si="332">(CD213+CD228)/2</f>
        <v>3.3871657007893994</v>
      </c>
      <c r="CE258" s="155">
        <f t="shared" ca="1" si="332"/>
        <v>3.446474438043273</v>
      </c>
      <c r="CF258" s="155">
        <f t="shared" ca="1" si="332"/>
        <v>3.5517757644694274</v>
      </c>
      <c r="CG258" s="155">
        <f t="shared" ca="1" si="332"/>
        <v>3.7594180951107163</v>
      </c>
      <c r="CH258" s="155">
        <f t="shared" ca="1" si="332"/>
        <v>3.8747332123244829</v>
      </c>
      <c r="CI258" s="155">
        <f t="shared" ca="1" si="332"/>
        <v>4.2551653786500419</v>
      </c>
      <c r="CJ258" s="155">
        <f t="shared" ca="1" si="332"/>
        <v>4.825115089790323</v>
      </c>
      <c r="CK258" s="155">
        <f t="shared" ca="1" si="332"/>
        <v>5.1325668700140774</v>
      </c>
      <c r="CL258" s="155">
        <f t="shared" ca="1" si="332"/>
        <v>6.1366138693757382</v>
      </c>
      <c r="CM258" s="155">
        <f t="shared" ref="CM258:CO259" ca="1" si="333">(CM213+CM228)/2</f>
        <v>7.2625046892615686</v>
      </c>
      <c r="CN258" s="155">
        <f t="shared" ca="1" si="333"/>
        <v>8.5190282631604539</v>
      </c>
      <c r="CO258" s="155">
        <f t="shared" ca="1" si="333"/>
        <v>11.495424046411205</v>
      </c>
      <c r="CQ258" s="288">
        <v>0.2</v>
      </c>
      <c r="CR258" s="155">
        <f ca="1">(CR213+CR228)/2</f>
        <v>2.7022368824078939</v>
      </c>
      <c r="CS258" s="155">
        <f t="shared" ref="CS258:DA258" ca="1" si="334">(CS213+CS228)/2</f>
        <v>2.5261592477416883</v>
      </c>
      <c r="CT258" s="155">
        <f t="shared" ca="1" si="334"/>
        <v>2.4083211886138849</v>
      </c>
      <c r="CU258" s="155">
        <f t="shared" ca="1" si="334"/>
        <v>2.2593038721020839</v>
      </c>
      <c r="CV258" s="155">
        <f t="shared" ca="1" si="334"/>
        <v>2.0617251059558166</v>
      </c>
      <c r="CW258" s="155">
        <f t="shared" ca="1" si="334"/>
        <v>1.9794212440241226</v>
      </c>
      <c r="CX258" s="155">
        <f t="shared" ca="1" si="334"/>
        <v>1.7743890280323977</v>
      </c>
      <c r="CY258" s="155">
        <f t="shared" ca="1" si="334"/>
        <v>1.559522972117104</v>
      </c>
      <c r="CZ258" s="155">
        <f t="shared" ca="1" si="334"/>
        <v>1.4664476771468793</v>
      </c>
      <c r="DA258" s="155">
        <f t="shared" ca="1" si="334"/>
        <v>1.2167003025931009</v>
      </c>
      <c r="DB258" s="155">
        <f t="shared" ref="DB258:DD259" ca="1" si="335">(DB213+DB228)/2</f>
        <v>0.98657754287745836</v>
      </c>
      <c r="DC258" s="155">
        <f t="shared" ca="1" si="335"/>
        <v>0.75860236016061267</v>
      </c>
      <c r="DD258" s="155">
        <f t="shared" ca="1" si="335"/>
        <v>0.27084357282030425</v>
      </c>
      <c r="DF258" s="288">
        <v>0.2</v>
      </c>
      <c r="DG258" s="155">
        <f ca="1">(DG213+DG228)/2</f>
        <v>2.1509327488241241</v>
      </c>
      <c r="DH258" s="155">
        <f t="shared" ref="DH258:DO258" ca="1" si="336">(DH213+DH228)/2</f>
        <v>1.85371561401859</v>
      </c>
      <c r="DI258" s="155">
        <f t="shared" ca="1" si="336"/>
        <v>1.6430678183246701</v>
      </c>
      <c r="DJ258" s="155">
        <f t="shared" ca="1" si="336"/>
        <v>1.359369657027738</v>
      </c>
      <c r="DK258" s="155">
        <f t="shared" ca="1" si="336"/>
        <v>0.94434874744188635</v>
      </c>
      <c r="DL258" s="155">
        <f t="shared" ca="1" si="336"/>
        <v>0.75499860185076573</v>
      </c>
      <c r="DM258" s="155">
        <f t="shared" ca="1" si="336"/>
        <v>0.23006046853428597</v>
      </c>
      <c r="DN258" s="155">
        <f t="shared" ca="1" si="336"/>
        <v>-0.41792416456167114</v>
      </c>
      <c r="DO258" s="155">
        <f t="shared" ca="1" si="336"/>
        <v>-0.73322383857343887</v>
      </c>
      <c r="DP258" s="155">
        <f t="shared" ref="DP258:DS259" ca="1" si="337">(DP213+DP228)/2</f>
        <v>-1.6815860428964848</v>
      </c>
      <c r="DQ258" s="155">
        <f t="shared" ca="1" si="337"/>
        <v>-2.6701363652618531</v>
      </c>
      <c r="DR258" s="155">
        <f t="shared" ca="1" si="337"/>
        <v>-3.7301126101364828</v>
      </c>
      <c r="DS258" s="155">
        <f t="shared" ca="1" si="337"/>
        <v>-6.1625483815759505</v>
      </c>
      <c r="DU258" s="288">
        <v>0.2</v>
      </c>
      <c r="DV258" s="155">
        <f ca="1">(DV213+DV228)/2</f>
        <v>13.511184412039468</v>
      </c>
      <c r="DW258" s="155">
        <f t="shared" ref="DW258:EH258" ca="1" si="338">(DW213+DW228)/2</f>
        <v>12.630796238708442</v>
      </c>
      <c r="DX258" s="155">
        <f t="shared" ca="1" si="338"/>
        <v>12.041605943069424</v>
      </c>
      <c r="DY258" s="155">
        <f t="shared" ca="1" si="338"/>
        <v>11.296519360510416</v>
      </c>
      <c r="DZ258" s="155">
        <f t="shared" ca="1" si="338"/>
        <v>10.308625529779084</v>
      </c>
      <c r="EA258" s="155">
        <f t="shared" ca="1" si="338"/>
        <v>9.8971062201206141</v>
      </c>
      <c r="EB258" s="155">
        <f t="shared" ca="1" si="338"/>
        <v>8.8719451401619871</v>
      </c>
      <c r="EC258" s="155">
        <f t="shared" ca="1" si="338"/>
        <v>7.7976148605855222</v>
      </c>
      <c r="ED258" s="155">
        <f t="shared" ca="1" si="338"/>
        <v>7.3322383857343985</v>
      </c>
      <c r="EE258" s="155">
        <f t="shared" ca="1" si="338"/>
        <v>6.0835015129655039</v>
      </c>
      <c r="EF258" s="155">
        <f t="shared" ca="1" si="338"/>
        <v>4.9328877143872925</v>
      </c>
      <c r="EG258" s="155">
        <f t="shared" ca="1" si="338"/>
        <v>3.7930118008030629</v>
      </c>
      <c r="EH258" s="155">
        <f t="shared" ca="1" si="338"/>
        <v>1.3542178641015212</v>
      </c>
      <c r="EJ258" s="288">
        <v>0.2</v>
      </c>
      <c r="EK258" s="155">
        <f ca="1">(EK213+EK228)/2</f>
        <v>-13.511184412039468</v>
      </c>
      <c r="EL258" s="155">
        <f t="shared" ref="EL258:ES258" ca="1" si="339">(EL213+EL228)/2</f>
        <v>-12.630796238708442</v>
      </c>
      <c r="EM258" s="155">
        <f t="shared" ca="1" si="339"/>
        <v>-12.041605943069424</v>
      </c>
      <c r="EN258" s="155">
        <f t="shared" ca="1" si="339"/>
        <v>-11.296519360510416</v>
      </c>
      <c r="EO258" s="155">
        <f t="shared" ca="1" si="339"/>
        <v>-10.308625529779084</v>
      </c>
      <c r="EP258" s="155">
        <f t="shared" ca="1" si="339"/>
        <v>-9.8971062201206141</v>
      </c>
      <c r="EQ258" s="155">
        <f t="shared" ca="1" si="339"/>
        <v>-8.8719451401619871</v>
      </c>
      <c r="ER258" s="155">
        <f t="shared" ca="1" si="339"/>
        <v>-7.7976148605855222</v>
      </c>
      <c r="ES258" s="155">
        <f t="shared" ca="1" si="339"/>
        <v>-7.3322383857343985</v>
      </c>
      <c r="ET258" s="155">
        <f t="shared" ref="ET258:EW259" ca="1" si="340">(ET213+ET228)/2</f>
        <v>-6.0835015129655039</v>
      </c>
      <c r="EU258" s="155">
        <f t="shared" ca="1" si="340"/>
        <v>-4.9328877143872925</v>
      </c>
      <c r="EV258" s="155">
        <f t="shared" ca="1" si="340"/>
        <v>-3.7930118008030629</v>
      </c>
      <c r="EW258" s="155">
        <f t="shared" ca="1" si="340"/>
        <v>-1.3542178641015212</v>
      </c>
    </row>
    <row r="259" spans="20:157">
      <c r="T259" s="283">
        <v>0.25</v>
      </c>
      <c r="U259" s="152">
        <f t="shared" ref="U259:AF270" ca="1" si="341">(U214+U229)/2</f>
        <v>-10.8859818702247</v>
      </c>
      <c r="V259" s="152">
        <f t="shared" ca="1" si="341"/>
        <v>-10.70522143919851</v>
      </c>
      <c r="W259" s="152">
        <f t="shared" ca="1" si="341"/>
        <v>-10.616802395831671</v>
      </c>
      <c r="X259" s="152">
        <f t="shared" ca="1" si="341"/>
        <v>-10.555069933680715</v>
      </c>
      <c r="Y259" s="152">
        <f t="shared" ca="1" si="341"/>
        <v>-10.590541234205215</v>
      </c>
      <c r="Z259" s="152">
        <f t="shared" ca="1" si="341"/>
        <v>-10.656914121470811</v>
      </c>
      <c r="AA259" s="152">
        <f t="shared" ca="1" si="341"/>
        <v>-10.997067448680349</v>
      </c>
      <c r="AB259" s="152">
        <f t="shared" ca="1" si="341"/>
        <v>-11.69493712670883</v>
      </c>
      <c r="AC259" s="152">
        <f t="shared" ca="1" si="341"/>
        <v>-12.127348732851264</v>
      </c>
      <c r="AD259" s="152">
        <f t="shared" ca="1" si="341"/>
        <v>-13.720553952233105</v>
      </c>
      <c r="AE259" s="152">
        <f t="shared" ca="1" si="341"/>
        <v>-15.766608711924698</v>
      </c>
      <c r="AF259" s="152">
        <f t="shared" ca="1" si="341"/>
        <v>-18.344360677831183</v>
      </c>
      <c r="AG259" s="152"/>
      <c r="AI259" s="288">
        <v>0.25</v>
      </c>
      <c r="AJ259" s="155">
        <f t="shared" ca="1" si="328"/>
        <v>-10.8859818702247</v>
      </c>
      <c r="AK259" s="155">
        <f t="shared" ca="1" si="328"/>
        <v>-10.70522143919851</v>
      </c>
      <c r="AL259" s="155">
        <f t="shared" ca="1" si="328"/>
        <v>-10.616802395831671</v>
      </c>
      <c r="AM259" s="155">
        <f t="shared" ca="1" si="328"/>
        <v>-10.555069933680715</v>
      </c>
      <c r="AN259" s="155">
        <f t="shared" ca="1" si="328"/>
        <v>-10.590541234205215</v>
      </c>
      <c r="AO259" s="155">
        <f t="shared" ca="1" si="328"/>
        <v>-10.656914121470811</v>
      </c>
      <c r="AP259" s="155">
        <f t="shared" ca="1" si="328"/>
        <v>-10.997067448680349</v>
      </c>
      <c r="AQ259" s="155">
        <f t="shared" ca="1" si="328"/>
        <v>-11.69493712670883</v>
      </c>
      <c r="AR259" s="155">
        <f t="shared" ca="1" si="328"/>
        <v>-12.127348732851264</v>
      </c>
      <c r="AS259" s="155">
        <f t="shared" ca="1" si="328"/>
        <v>-13.720553952233105</v>
      </c>
      <c r="AT259" s="155">
        <f t="shared" ca="1" si="329"/>
        <v>-15.766608711924698</v>
      </c>
      <c r="AU259" s="155">
        <f t="shared" ca="1" si="329"/>
        <v>-18.344360677831183</v>
      </c>
      <c r="AV259" s="155" t="e">
        <f t="shared" si="329"/>
        <v>#DIV/0!</v>
      </c>
      <c r="AX259" s="283">
        <v>0.25</v>
      </c>
      <c r="AY259" s="155">
        <f t="shared" ref="AY259:BK270" ca="1" si="342">(AY214+AY229)/2</f>
        <v>3.1688541928564877</v>
      </c>
      <c r="AZ259" s="155">
        <f t="shared" ca="1" si="342"/>
        <v>3.2645281923265528</v>
      </c>
      <c r="BA259" s="155">
        <f t="shared" ca="1" si="342"/>
        <v>3.3514414949978759</v>
      </c>
      <c r="BB259" s="155">
        <f t="shared" ca="1" si="342"/>
        <v>3.4958441189214318</v>
      </c>
      <c r="BC259" s="155">
        <f t="shared" ca="1" si="342"/>
        <v>3.7668606862898182</v>
      </c>
      <c r="BD259" s="155">
        <f t="shared" ca="1" si="342"/>
        <v>3.9144208333501771</v>
      </c>
      <c r="BE259" s="155">
        <f t="shared" ca="1" si="342"/>
        <v>4.3988269794721404</v>
      </c>
      <c r="BF259" s="155">
        <f t="shared" ca="1" si="342"/>
        <v>5.1346287341585519</v>
      </c>
      <c r="BG259" s="155">
        <f t="shared" ca="1" si="342"/>
        <v>5.5407357908789985</v>
      </c>
      <c r="BH259" s="155">
        <f t="shared" ca="1" si="342"/>
        <v>6.9246207976879877</v>
      </c>
      <c r="BI259" s="155">
        <f t="shared" ca="1" si="342"/>
        <v>8.5997312295941732</v>
      </c>
      <c r="BJ259" s="155">
        <f t="shared" ca="1" si="342"/>
        <v>10.650470113107534</v>
      </c>
      <c r="BK259" s="155" t="e">
        <f t="shared" si="342"/>
        <v>#DIV/0!</v>
      </c>
      <c r="BL259" s="138"/>
      <c r="BM259" s="288">
        <v>0.25</v>
      </c>
      <c r="BN259" s="155">
        <f t="shared" ref="BN259:BZ270" ca="1" si="343">(BN214+BN229)/2</f>
        <v>6.7254698585566643</v>
      </c>
      <c r="BO259" s="155">
        <f t="shared" ca="1" si="343"/>
        <v>6.3172093423851061</v>
      </c>
      <c r="BP259" s="155">
        <f t="shared" ca="1" si="343"/>
        <v>6.0372798850022527</v>
      </c>
      <c r="BQ259" s="155">
        <f t="shared" ca="1" si="343"/>
        <v>5.6743956825739943</v>
      </c>
      <c r="BR259" s="155">
        <f t="shared" ca="1" si="343"/>
        <v>5.1749281084666201</v>
      </c>
      <c r="BS259" s="155">
        <f t="shared" ca="1" si="343"/>
        <v>4.9594552790646187</v>
      </c>
      <c r="BT259" s="155">
        <f t="shared" ca="1" si="343"/>
        <v>4.3988269794721404</v>
      </c>
      <c r="BU259" s="155">
        <f t="shared" ca="1" si="343"/>
        <v>3.7646670837334901</v>
      </c>
      <c r="BV259" s="155">
        <f t="shared" ca="1" si="343"/>
        <v>3.4713468976635165</v>
      </c>
      <c r="BW259" s="155">
        <f t="shared" ca="1" si="343"/>
        <v>2.6154231473037477</v>
      </c>
      <c r="BX259" s="155">
        <f t="shared" ca="1" si="343"/>
        <v>1.7204679951212958</v>
      </c>
      <c r="BY259" s="155">
        <f t="shared" ca="1" si="343"/>
        <v>0.71229258718234956</v>
      </c>
      <c r="BZ259" s="155" t="e">
        <f t="shared" si="343"/>
        <v>#DIV/0!</v>
      </c>
      <c r="CA259" s="138"/>
      <c r="CB259" s="288">
        <v>0.25</v>
      </c>
      <c r="CC259" s="155">
        <f t="shared" ref="CC259:CO270" ca="1" si="344">(CC214+CC229)/2</f>
        <v>3.6969965583325686</v>
      </c>
      <c r="CD259" s="155">
        <f t="shared" ca="1" si="344"/>
        <v>3.808616224380978</v>
      </c>
      <c r="CE259" s="155">
        <f t="shared" ca="1" si="344"/>
        <v>3.9100150774975226</v>
      </c>
      <c r="CF259" s="155">
        <f t="shared" ca="1" si="344"/>
        <v>4.078484805408336</v>
      </c>
      <c r="CG259" s="155">
        <f t="shared" ca="1" si="344"/>
        <v>4.3946708006714541</v>
      </c>
      <c r="CH259" s="155">
        <f t="shared" ca="1" si="344"/>
        <v>4.5668243055752056</v>
      </c>
      <c r="CI259" s="155">
        <f t="shared" ca="1" si="344"/>
        <v>5.1319648093841641</v>
      </c>
      <c r="CJ259" s="155">
        <f t="shared" ca="1" si="344"/>
        <v>5.9904001898516448</v>
      </c>
      <c r="CK259" s="155">
        <f t="shared" ca="1" si="344"/>
        <v>6.4641917560254969</v>
      </c>
      <c r="CL259" s="155">
        <f t="shared" ca="1" si="344"/>
        <v>8.0787242639693186</v>
      </c>
      <c r="CM259" s="155">
        <f t="shared" ca="1" si="333"/>
        <v>10.033019767859869</v>
      </c>
      <c r="CN259" s="155">
        <f t="shared" ca="1" si="333"/>
        <v>12.425548465292124</v>
      </c>
      <c r="CO259" s="155" t="e">
        <f t="shared" si="333"/>
        <v>#DIV/0!</v>
      </c>
      <c r="CQ259" s="288">
        <v>0.25</v>
      </c>
      <c r="CR259" s="155">
        <f t="shared" ref="CR259:DD270" ca="1" si="345">(CR214+CR229)/2</f>
        <v>2.2418232861855545</v>
      </c>
      <c r="CS259" s="155">
        <f t="shared" ca="1" si="345"/>
        <v>2.1057364474617022</v>
      </c>
      <c r="CT259" s="155">
        <f t="shared" ca="1" si="345"/>
        <v>2.0124266283340848</v>
      </c>
      <c r="CU259" s="155">
        <f t="shared" ca="1" si="345"/>
        <v>1.8914652275246651</v>
      </c>
      <c r="CV259" s="155">
        <f t="shared" ca="1" si="345"/>
        <v>1.7249760361555404</v>
      </c>
      <c r="CW259" s="155">
        <f t="shared" ca="1" si="345"/>
        <v>1.6531517596882064</v>
      </c>
      <c r="CX259" s="155">
        <f t="shared" ca="1" si="345"/>
        <v>1.466275659824047</v>
      </c>
      <c r="CY259" s="155">
        <f t="shared" ca="1" si="345"/>
        <v>1.2548890279111635</v>
      </c>
      <c r="CZ259" s="155">
        <f t="shared" ca="1" si="345"/>
        <v>1.1571156325545058</v>
      </c>
      <c r="DA259" s="155">
        <f t="shared" ca="1" si="345"/>
        <v>0.87180771576791605</v>
      </c>
      <c r="DB259" s="155">
        <f t="shared" ca="1" si="335"/>
        <v>0.57348933170709882</v>
      </c>
      <c r="DC259" s="155">
        <f t="shared" ca="1" si="335"/>
        <v>-2.2650150523629264</v>
      </c>
      <c r="DD259" s="155" t="e">
        <f t="shared" si="335"/>
        <v>#DIV/0!</v>
      </c>
      <c r="DF259" s="288">
        <v>0.25</v>
      </c>
      <c r="DG259" s="155">
        <f t="shared" ref="DG259:DS270" ca="1" si="346">(DG214+DG229)/2</f>
        <v>1.2501654673740066</v>
      </c>
      <c r="DH259" s="155">
        <f t="shared" ca="1" si="346"/>
        <v>0.98225254297485121</v>
      </c>
      <c r="DI259" s="155">
        <f t="shared" ca="1" si="346"/>
        <v>0.78434561250254253</v>
      </c>
      <c r="DJ259" s="155">
        <f t="shared" ca="1" si="346"/>
        <v>0.50663509533937612</v>
      </c>
      <c r="DK259" s="155">
        <f t="shared" ca="1" si="346"/>
        <v>7.6223596706764152E-2</v>
      </c>
      <c r="DL259" s="155">
        <f t="shared" ca="1" si="346"/>
        <v>-0.12988624936780901</v>
      </c>
      <c r="DM259" s="155">
        <f t="shared" ca="1" si="346"/>
        <v>-0.73313782991202281</v>
      </c>
      <c r="DN259" s="155">
        <f t="shared" ca="1" si="346"/>
        <v>-1.5407522809056236</v>
      </c>
      <c r="DO259" s="155">
        <f t="shared" ca="1" si="346"/>
        <v>-1.9581504117542412</v>
      </c>
      <c r="DP259" s="155">
        <f t="shared" ca="1" si="337"/>
        <v>-3.3087022914734536</v>
      </c>
      <c r="DQ259" s="155">
        <f t="shared" ca="1" si="337"/>
        <v>-4.8729201555021344</v>
      </c>
      <c r="DR259" s="155">
        <f t="shared" ca="1" si="337"/>
        <v>-15.027866092008601</v>
      </c>
      <c r="DS259" s="155" t="e">
        <f t="shared" si="337"/>
        <v>#DIV/0!</v>
      </c>
      <c r="DU259" s="288">
        <v>0.25</v>
      </c>
      <c r="DV259" s="155">
        <f t="shared" ref="DV259:EH270" ca="1" si="347">(DV214+DV229)/2</f>
        <v>11.209116430927773</v>
      </c>
      <c r="DW259" s="155">
        <f t="shared" ca="1" si="347"/>
        <v>10.52868223730851</v>
      </c>
      <c r="DX259" s="155">
        <f t="shared" ca="1" si="347"/>
        <v>10.062133141670422</v>
      </c>
      <c r="DY259" s="155">
        <f t="shared" ca="1" si="347"/>
        <v>9.4573261376233262</v>
      </c>
      <c r="DZ259" s="155">
        <f t="shared" ca="1" si="347"/>
        <v>8.6248801807776996</v>
      </c>
      <c r="EA259" s="155">
        <f t="shared" ca="1" si="347"/>
        <v>8.2657587984410306</v>
      </c>
      <c r="EB259" s="155">
        <f t="shared" ca="1" si="347"/>
        <v>7.3313782991202334</v>
      </c>
      <c r="EC259" s="155">
        <f t="shared" ca="1" si="347"/>
        <v>6.2744451395558194</v>
      </c>
      <c r="ED259" s="155">
        <f t="shared" ca="1" si="347"/>
        <v>5.785578162772528</v>
      </c>
      <c r="EE259" s="155">
        <f t="shared" ca="1" si="347"/>
        <v>4.3590385788395798</v>
      </c>
      <c r="EF259" s="155">
        <f t="shared" ca="1" si="347"/>
        <v>2.8674466585354939</v>
      </c>
      <c r="EG259" s="155">
        <f t="shared" ca="1" si="347"/>
        <v>1.1871543119705841</v>
      </c>
      <c r="EH259" s="155" t="e">
        <f t="shared" si="347"/>
        <v>#DIV/0!</v>
      </c>
      <c r="EJ259" s="288">
        <v>0.25</v>
      </c>
      <c r="EK259" s="155">
        <f t="shared" ref="EK259:EW270" ca="1" si="348">(EK214+EK229)/2</f>
        <v>-11.209116430927773</v>
      </c>
      <c r="EL259" s="155">
        <f t="shared" ca="1" si="348"/>
        <v>-10.52868223730851</v>
      </c>
      <c r="EM259" s="155">
        <f t="shared" ca="1" si="348"/>
        <v>-10.062133141670422</v>
      </c>
      <c r="EN259" s="155">
        <f t="shared" ca="1" si="348"/>
        <v>-9.4573261376233262</v>
      </c>
      <c r="EO259" s="155">
        <f t="shared" ca="1" si="348"/>
        <v>-8.6248801807776996</v>
      </c>
      <c r="EP259" s="155">
        <f t="shared" ca="1" si="348"/>
        <v>-8.2657587984410306</v>
      </c>
      <c r="EQ259" s="155">
        <f t="shared" ca="1" si="348"/>
        <v>-7.3313782991202334</v>
      </c>
      <c r="ER259" s="155">
        <f t="shared" ca="1" si="348"/>
        <v>-6.2744451395558194</v>
      </c>
      <c r="ES259" s="155">
        <f t="shared" ca="1" si="348"/>
        <v>-5.785578162772528</v>
      </c>
      <c r="ET259" s="155">
        <f t="shared" ca="1" si="340"/>
        <v>-4.3590385788395798</v>
      </c>
      <c r="EU259" s="155">
        <f t="shared" ca="1" si="340"/>
        <v>-2.8674466585354939</v>
      </c>
      <c r="EV259" s="155">
        <f t="shared" ca="1" si="340"/>
        <v>-1.1871543119705841</v>
      </c>
      <c r="EW259" s="155" t="e">
        <f t="shared" si="340"/>
        <v>#DIV/0!</v>
      </c>
    </row>
    <row r="260" spans="20:157">
      <c r="T260" s="283">
        <v>0.2857142857142857</v>
      </c>
      <c r="U260" s="152">
        <f t="shared" ca="1" si="341"/>
        <v>-10.678631756587116</v>
      </c>
      <c r="V260" s="152">
        <f t="shared" ca="1" si="341"/>
        <v>-10.604080739798036</v>
      </c>
      <c r="W260" s="152">
        <f t="shared" ca="1" si="341"/>
        <v>-10.59287962516942</v>
      </c>
      <c r="X260" s="152">
        <f t="shared" ca="1" si="341"/>
        <v>-10.639187790964982</v>
      </c>
      <c r="Y260" s="152">
        <f t="shared" ca="1" si="341"/>
        <v>-10.84524486034903</v>
      </c>
      <c r="Z260" s="152">
        <f t="shared" ca="1" si="341"/>
        <v>-10.996146112600535</v>
      </c>
      <c r="AA260" s="152">
        <f t="shared" ca="1" si="341"/>
        <v>-11.600241942764843</v>
      </c>
      <c r="AB260" s="152">
        <f t="shared" ca="1" si="341"/>
        <v>-12.702802115015398</v>
      </c>
      <c r="AC260" s="152">
        <f t="shared" ca="1" si="341"/>
        <v>-13.372011437370823</v>
      </c>
      <c r="AD260" s="152">
        <f t="shared" ca="1" si="341"/>
        <v>-15.88140128653057</v>
      </c>
      <c r="AE260" s="152">
        <f t="shared" ca="1" si="341"/>
        <v>-19.317904191231783</v>
      </c>
      <c r="AF260" s="152" t="e">
        <f t="shared" si="341"/>
        <v>#DIV/0!</v>
      </c>
      <c r="AG260" s="152"/>
      <c r="AI260" s="288">
        <v>0.2857142857142857</v>
      </c>
      <c r="AJ260" s="155">
        <f t="shared" ca="1" si="328"/>
        <v>-10.678631756587116</v>
      </c>
      <c r="AK260" s="155">
        <f t="shared" ca="1" si="328"/>
        <v>-10.604080739798036</v>
      </c>
      <c r="AL260" s="155">
        <f t="shared" ca="1" si="328"/>
        <v>-10.59287962516942</v>
      </c>
      <c r="AM260" s="155">
        <f t="shared" ca="1" si="328"/>
        <v>-10.639187790964982</v>
      </c>
      <c r="AN260" s="155">
        <f t="shared" ca="1" si="328"/>
        <v>-10.84524486034903</v>
      </c>
      <c r="AO260" s="155">
        <f t="shared" ca="1" si="328"/>
        <v>-10.996146112600535</v>
      </c>
      <c r="AP260" s="155">
        <f t="shared" ca="1" si="328"/>
        <v>-11.600241942764843</v>
      </c>
      <c r="AQ260" s="155">
        <f t="shared" ca="1" si="328"/>
        <v>-12.702802115015398</v>
      </c>
      <c r="AR260" s="155">
        <f t="shared" ca="1" si="328"/>
        <v>-13.372011437370823</v>
      </c>
      <c r="AS260" s="155">
        <f t="shared" ca="1" si="328"/>
        <v>-15.88140128653057</v>
      </c>
      <c r="AT260" s="155">
        <f t="shared" ca="1" si="328"/>
        <v>-19.317904191231783</v>
      </c>
      <c r="AU260" s="155" t="e">
        <f t="shared" si="328"/>
        <v>#DIV/0!</v>
      </c>
      <c r="AV260" s="155" t="e">
        <f t="shared" si="328"/>
        <v>#DIV/0!</v>
      </c>
      <c r="AX260" s="283">
        <v>0.2857142857142857</v>
      </c>
      <c r="AY260" s="155">
        <f t="shared" ca="1" si="342"/>
        <v>3.4132077913562515</v>
      </c>
      <c r="AZ260" s="155">
        <f t="shared" ca="1" si="342"/>
        <v>3.5453087511498667</v>
      </c>
      <c r="BA260" s="155">
        <f t="shared" ca="1" si="342"/>
        <v>3.661857368107686</v>
      </c>
      <c r="BB260" s="155">
        <f t="shared" ca="1" si="342"/>
        <v>3.8522740134739579</v>
      </c>
      <c r="BC260" s="155">
        <f t="shared" ca="1" si="342"/>
        <v>4.2059983081353591</v>
      </c>
      <c r="BD260" s="155">
        <f t="shared" ca="1" si="342"/>
        <v>4.3984584450402142</v>
      </c>
      <c r="BE260" s="155">
        <f t="shared" ca="1" si="342"/>
        <v>5.0353143223652506</v>
      </c>
      <c r="BF260" s="155">
        <f t="shared" ca="1" si="342"/>
        <v>6.026971168674395</v>
      </c>
      <c r="BG260" s="155">
        <f t="shared" ca="1" si="342"/>
        <v>6.5896594763417262</v>
      </c>
      <c r="BH260" s="155">
        <f t="shared" ca="1" si="342"/>
        <v>8.6015941429125924</v>
      </c>
      <c r="BI260" s="155">
        <f t="shared" ca="1" si="342"/>
        <v>11.259234018477681</v>
      </c>
      <c r="BJ260" s="155" t="e">
        <f t="shared" si="342"/>
        <v>#DIV/0!</v>
      </c>
      <c r="BK260" s="155" t="e">
        <f t="shared" si="342"/>
        <v>#DIV/0!</v>
      </c>
      <c r="BL260" s="138"/>
      <c r="BM260" s="288">
        <v>0.2857142857142857</v>
      </c>
      <c r="BN260" s="155">
        <f t="shared" ca="1" si="343"/>
        <v>5.987942525192036</v>
      </c>
      <c r="BO260" s="155">
        <f t="shared" ca="1" si="343"/>
        <v>5.6342793854579067</v>
      </c>
      <c r="BP260" s="155">
        <f t="shared" ca="1" si="343"/>
        <v>5.3877408139879313</v>
      </c>
      <c r="BQ260" s="155">
        <f t="shared" ca="1" si="343"/>
        <v>5.0624773222100607</v>
      </c>
      <c r="BR260" s="155">
        <f t="shared" ca="1" si="343"/>
        <v>4.6022972161481155</v>
      </c>
      <c r="BS260" s="155">
        <f t="shared" ca="1" si="343"/>
        <v>4.398458445040216</v>
      </c>
      <c r="BT260" s="155">
        <f t="shared" ca="1" si="343"/>
        <v>3.8496616865873095</v>
      </c>
      <c r="BU260" s="155">
        <f t="shared" ca="1" si="343"/>
        <v>3.1894202006696859</v>
      </c>
      <c r="BV260" s="155">
        <f t="shared" ca="1" si="343"/>
        <v>2.867094772161535</v>
      </c>
      <c r="BW260" s="155">
        <f t="shared" ca="1" si="343"/>
        <v>1.8544932580114954</v>
      </c>
      <c r="BX260" s="155">
        <f t="shared" ca="1" si="343"/>
        <v>0.66301699252277579</v>
      </c>
      <c r="BY260" s="155" t="e">
        <f t="shared" si="343"/>
        <v>#DIV/0!</v>
      </c>
      <c r="BZ260" s="155" t="e">
        <f t="shared" si="343"/>
        <v>#DIV/0!</v>
      </c>
      <c r="CA260" s="138"/>
      <c r="CB260" s="288">
        <v>0.2857142857142857</v>
      </c>
      <c r="CC260" s="155">
        <f t="shared" ca="1" si="344"/>
        <v>3.9820757565822928</v>
      </c>
      <c r="CD260" s="155">
        <f t="shared" ca="1" si="344"/>
        <v>4.1361935430081775</v>
      </c>
      <c r="CE260" s="155">
        <f t="shared" ca="1" si="344"/>
        <v>4.272166929458967</v>
      </c>
      <c r="CF260" s="155">
        <f t="shared" ca="1" si="344"/>
        <v>4.4943196823862834</v>
      </c>
      <c r="CG260" s="155">
        <f t="shared" ca="1" si="344"/>
        <v>4.90699802615792</v>
      </c>
      <c r="CH260" s="155">
        <f t="shared" ca="1" si="344"/>
        <v>5.1315348525469169</v>
      </c>
      <c r="CI260" s="155">
        <f t="shared" ca="1" si="344"/>
        <v>5.8745333760927911</v>
      </c>
      <c r="CJ260" s="155">
        <f t="shared" ca="1" si="344"/>
        <v>7.0314663634534593</v>
      </c>
      <c r="CK260" s="155">
        <f t="shared" ca="1" si="344"/>
        <v>7.6879360557320133</v>
      </c>
      <c r="CL260" s="155">
        <f t="shared" ca="1" si="344"/>
        <v>10.035193166731357</v>
      </c>
      <c r="CM260" s="155">
        <f t="shared" ca="1" si="344"/>
        <v>13.135773021557291</v>
      </c>
      <c r="CN260" s="155" t="e">
        <f t="shared" si="344"/>
        <v>#DIV/0!</v>
      </c>
      <c r="CO260" s="155" t="e">
        <f t="shared" si="344"/>
        <v>#DIV/0!</v>
      </c>
      <c r="CQ260" s="288">
        <v>0.2857142857142857</v>
      </c>
      <c r="CR260" s="155">
        <f t="shared" ca="1" si="345"/>
        <v>1.9959808417306786</v>
      </c>
      <c r="CS260" s="155">
        <f t="shared" ca="1" si="345"/>
        <v>1.8780931284859694</v>
      </c>
      <c r="CT260" s="155">
        <f t="shared" ca="1" si="345"/>
        <v>1.795913604662644</v>
      </c>
      <c r="CU260" s="155">
        <f t="shared" ca="1" si="345"/>
        <v>1.6874924407366869</v>
      </c>
      <c r="CV260" s="155">
        <f t="shared" ca="1" si="345"/>
        <v>1.5340990720493719</v>
      </c>
      <c r="CW260" s="155">
        <f t="shared" ca="1" si="345"/>
        <v>1.4661528150134053</v>
      </c>
      <c r="CX260" s="155">
        <f t="shared" ca="1" si="345"/>
        <v>1.28322056219577</v>
      </c>
      <c r="CY260" s="155">
        <f t="shared" ca="1" si="345"/>
        <v>1.0631400668898956</v>
      </c>
      <c r="CZ260" s="155">
        <f t="shared" ca="1" si="345"/>
        <v>0.95569825738717873</v>
      </c>
      <c r="DA260" s="155">
        <f t="shared" ca="1" si="345"/>
        <v>0.61816441933716559</v>
      </c>
      <c r="DB260" s="155">
        <f t="shared" ca="1" si="345"/>
        <v>0.2210056641742586</v>
      </c>
      <c r="DC260" s="155" t="e">
        <f t="shared" si="345"/>
        <v>#DIV/0!</v>
      </c>
      <c r="DD260" s="155" t="e">
        <f t="shared" si="345"/>
        <v>#DIV/0!</v>
      </c>
      <c r="DF260" s="288">
        <v>0.2857142857142857</v>
      </c>
      <c r="DG260" s="155">
        <f t="shared" ca="1" si="346"/>
        <v>0.71849940169185</v>
      </c>
      <c r="DH260" s="155">
        <f t="shared" ca="1" si="346"/>
        <v>0.45360052529570893</v>
      </c>
      <c r="DI260" s="155">
        <f t="shared" ca="1" si="346"/>
        <v>0.25263216158884205</v>
      </c>
      <c r="DJ260" s="155">
        <f t="shared" ca="1" si="346"/>
        <v>-3.6944014544275205E-2</v>
      </c>
      <c r="DK260" s="155">
        <f t="shared" ca="1" si="346"/>
        <v>-0.50285026401618271</v>
      </c>
      <c r="DL260" s="155">
        <f t="shared" ca="1" si="346"/>
        <v>-0.73307640750670178</v>
      </c>
      <c r="DM260" s="155">
        <f t="shared" ca="1" si="346"/>
        <v>-1.4320453716165114</v>
      </c>
      <c r="DN260" s="155">
        <f t="shared" ca="1" si="346"/>
        <v>-2.42327067878142</v>
      </c>
      <c r="DO260" s="155">
        <f t="shared" ca="1" si="346"/>
        <v>-2.959558931480383</v>
      </c>
      <c r="DP260" s="155">
        <f t="shared" ca="1" si="346"/>
        <v>-4.8071494662693146</v>
      </c>
      <c r="DQ260" s="155">
        <f t="shared" ca="1" si="346"/>
        <v>-7.1746475160570666</v>
      </c>
      <c r="DR260" s="155" t="e">
        <f t="shared" si="346"/>
        <v>#DIV/0!</v>
      </c>
      <c r="DS260" s="155" t="e">
        <f t="shared" si="346"/>
        <v>#DIV/0!</v>
      </c>
      <c r="DU260" s="288">
        <v>0.2857142857142857</v>
      </c>
      <c r="DV260" s="155">
        <f t="shared" ca="1" si="347"/>
        <v>9.9799042086533927</v>
      </c>
      <c r="DW260" s="155">
        <f t="shared" ca="1" si="347"/>
        <v>9.3904656424298469</v>
      </c>
      <c r="DX260" s="155">
        <f t="shared" ca="1" si="347"/>
        <v>8.9795680233132202</v>
      </c>
      <c r="DY260" s="155">
        <f t="shared" ca="1" si="347"/>
        <v>8.4374622036834364</v>
      </c>
      <c r="DZ260" s="155">
        <f t="shared" ca="1" si="347"/>
        <v>7.6704953602468589</v>
      </c>
      <c r="EA260" s="155">
        <f t="shared" ca="1" si="347"/>
        <v>7.3307640750670267</v>
      </c>
      <c r="EB260" s="155">
        <f t="shared" ca="1" si="347"/>
        <v>6.4161028109788507</v>
      </c>
      <c r="EC260" s="155">
        <f t="shared" ca="1" si="347"/>
        <v>5.3157003344494775</v>
      </c>
      <c r="ED260" s="155">
        <f t="shared" ca="1" si="347"/>
        <v>4.7784912869358918</v>
      </c>
      <c r="EE260" s="155">
        <f t="shared" ca="1" si="347"/>
        <v>3.0908220966858284</v>
      </c>
      <c r="EF260" s="155">
        <f t="shared" ca="1" si="347"/>
        <v>1.105028320871293</v>
      </c>
      <c r="EG260" s="155" t="e">
        <f t="shared" si="347"/>
        <v>#DIV/0!</v>
      </c>
      <c r="EH260" s="155" t="e">
        <f t="shared" si="347"/>
        <v>#DIV/0!</v>
      </c>
      <c r="EJ260" s="288">
        <v>0.2857142857142857</v>
      </c>
      <c r="EK260" s="155">
        <f t="shared" ca="1" si="348"/>
        <v>-9.9799042086533927</v>
      </c>
      <c r="EL260" s="155">
        <f t="shared" ca="1" si="348"/>
        <v>-9.3904656424298469</v>
      </c>
      <c r="EM260" s="155">
        <f t="shared" ca="1" si="348"/>
        <v>-8.9795680233132202</v>
      </c>
      <c r="EN260" s="155">
        <f t="shared" ca="1" si="348"/>
        <v>-8.4374622036834364</v>
      </c>
      <c r="EO260" s="155">
        <f t="shared" ca="1" si="348"/>
        <v>-7.6704953602468589</v>
      </c>
      <c r="EP260" s="155">
        <f t="shared" ca="1" si="348"/>
        <v>-7.3307640750670267</v>
      </c>
      <c r="EQ260" s="155">
        <f t="shared" ca="1" si="348"/>
        <v>-6.4161028109788507</v>
      </c>
      <c r="ER260" s="155">
        <f t="shared" ca="1" si="348"/>
        <v>-5.3157003344494775</v>
      </c>
      <c r="ES260" s="155">
        <f t="shared" ca="1" si="348"/>
        <v>-4.7784912869358918</v>
      </c>
      <c r="ET260" s="155">
        <f t="shared" ca="1" si="348"/>
        <v>-3.0908220966858284</v>
      </c>
      <c r="EU260" s="155">
        <f t="shared" ca="1" si="348"/>
        <v>-1.105028320871293</v>
      </c>
      <c r="EV260" s="155" t="e">
        <f t="shared" si="348"/>
        <v>#DIV/0!</v>
      </c>
      <c r="EW260" s="155" t="e">
        <f t="shared" si="348"/>
        <v>#DIV/0!</v>
      </c>
    </row>
    <row r="261" spans="20:157">
      <c r="T261" s="283">
        <v>0.33333333333333331</v>
      </c>
      <c r="U261" s="152">
        <f t="shared" ca="1" si="341"/>
        <v>-10.64141454025232</v>
      </c>
      <c r="V261" s="152">
        <f t="shared" ca="1" si="341"/>
        <v>-10.702298098679908</v>
      </c>
      <c r="W261" s="152">
        <f t="shared" ca="1" si="341"/>
        <v>-10.795015998382805</v>
      </c>
      <c r="X261" s="152">
        <f t="shared" ca="1" si="341"/>
        <v>-10.994917904612977</v>
      </c>
      <c r="Y261" s="152">
        <f t="shared" ca="1" si="341"/>
        <v>-11.463269620588367</v>
      </c>
      <c r="Z261" s="152">
        <f t="shared" ca="1" si="341"/>
        <v>-11.752890440955841</v>
      </c>
      <c r="AA261" s="152">
        <f t="shared" ca="1" si="341"/>
        <v>-12.82468344927681</v>
      </c>
      <c r="AB261" s="152">
        <f t="shared" ca="1" si="341"/>
        <v>-14.735576471030704</v>
      </c>
      <c r="AC261" s="152">
        <f t="shared" ca="1" si="341"/>
        <v>-15.924690044817982</v>
      </c>
      <c r="AD261" s="152">
        <f t="shared" ca="1" si="341"/>
        <v>-20.757788634190703</v>
      </c>
      <c r="AE261" s="152" t="e">
        <f t="shared" si="341"/>
        <v>#DIV/0!</v>
      </c>
      <c r="AF261" s="152"/>
      <c r="AG261" s="152"/>
      <c r="AI261" s="288">
        <v>0.33333333333333331</v>
      </c>
      <c r="AJ261" s="155">
        <f t="shared" ca="1" si="328"/>
        <v>-10.64141454025232</v>
      </c>
      <c r="AK261" s="155">
        <f t="shared" ca="1" si="328"/>
        <v>-10.702298098679908</v>
      </c>
      <c r="AL261" s="155">
        <f t="shared" ca="1" si="328"/>
        <v>-10.795015998382805</v>
      </c>
      <c r="AM261" s="155">
        <f t="shared" ca="1" si="328"/>
        <v>-10.994917904612977</v>
      </c>
      <c r="AN261" s="155">
        <f t="shared" ca="1" si="328"/>
        <v>-11.463269620588367</v>
      </c>
      <c r="AO261" s="155">
        <f t="shared" ca="1" si="328"/>
        <v>-11.752890440955841</v>
      </c>
      <c r="AP261" s="155">
        <f t="shared" ca="1" si="328"/>
        <v>-12.82468344927681</v>
      </c>
      <c r="AQ261" s="155">
        <f t="shared" ca="1" si="328"/>
        <v>-14.735576471030704</v>
      </c>
      <c r="AR261" s="155">
        <f t="shared" ca="1" si="328"/>
        <v>-15.924690044817982</v>
      </c>
      <c r="AS261" s="155">
        <f t="shared" ca="1" si="328"/>
        <v>-20.757788634190703</v>
      </c>
      <c r="AT261" s="155" t="e">
        <f t="shared" si="328"/>
        <v>#DIV/0!</v>
      </c>
      <c r="AU261" s="155"/>
      <c r="AV261" s="155"/>
      <c r="AX261" s="283">
        <v>0.33333333333333331</v>
      </c>
      <c r="AY261" s="155">
        <f t="shared" ca="1" si="342"/>
        <v>3.7777123762400833</v>
      </c>
      <c r="AZ261" s="155">
        <f t="shared" ca="1" si="342"/>
        <v>3.9667134936890758</v>
      </c>
      <c r="BA261" s="155">
        <f t="shared" ca="1" si="342"/>
        <v>4.131043805144393</v>
      </c>
      <c r="BB261" s="155">
        <f t="shared" ca="1" si="342"/>
        <v>4.3979671618451901</v>
      </c>
      <c r="BC261" s="155">
        <f t="shared" ca="1" si="342"/>
        <v>4.8953690528356137</v>
      </c>
      <c r="BD261" s="155">
        <f t="shared" ca="1" si="342"/>
        <v>5.1687979213085047</v>
      </c>
      <c r="BE261" s="155">
        <f t="shared" ca="1" si="342"/>
        <v>6.094605664855294</v>
      </c>
      <c r="BF261" s="155">
        <f t="shared" ca="1" si="342"/>
        <v>7.6160746187261381</v>
      </c>
      <c r="BG261" s="155">
        <f t="shared" ca="1" si="342"/>
        <v>8.529405868378646</v>
      </c>
      <c r="BH261" s="155">
        <f t="shared" ca="1" si="342"/>
        <v>12.146421658932441</v>
      </c>
      <c r="BI261" s="155" t="e">
        <f t="shared" si="342"/>
        <v>#DIV/0!</v>
      </c>
      <c r="BJ261" s="155"/>
      <c r="BK261" s="155"/>
      <c r="BL261" s="138"/>
      <c r="BM261" s="288">
        <v>0.33333333333333331</v>
      </c>
      <c r="BN261" s="155">
        <f t="shared" ca="1" si="343"/>
        <v>5.2142726958226193</v>
      </c>
      <c r="BO261" s="155">
        <f t="shared" ca="1" si="343"/>
        <v>4.9093307310377368</v>
      </c>
      <c r="BP261" s="155">
        <f t="shared" ca="1" si="343"/>
        <v>4.6919315877705792</v>
      </c>
      <c r="BQ261" s="155">
        <f t="shared" ca="1" si="343"/>
        <v>4.397967161845191</v>
      </c>
      <c r="BR261" s="155">
        <f t="shared" ca="1" si="343"/>
        <v>3.965185439034812</v>
      </c>
      <c r="BS261" s="155">
        <f t="shared" ca="1" si="343"/>
        <v>3.7658726865300021</v>
      </c>
      <c r="BT261" s="155">
        <f t="shared" ca="1" si="343"/>
        <v>3.2004088094215826</v>
      </c>
      <c r="BU261" s="155">
        <f t="shared" ca="1" si="343"/>
        <v>2.4505425277845685</v>
      </c>
      <c r="BV261" s="155">
        <f t="shared" ca="1" si="343"/>
        <v>2.0508163170242906</v>
      </c>
      <c r="BW261" s="155">
        <f t="shared" ca="1" si="343"/>
        <v>0.61650304316395932</v>
      </c>
      <c r="BX261" s="155" t="e">
        <f t="shared" si="343"/>
        <v>#DIV/0!</v>
      </c>
      <c r="BY261" s="155"/>
      <c r="BZ261" s="155"/>
      <c r="CA261" s="138"/>
      <c r="CB261" s="288">
        <v>0.33333333333333331</v>
      </c>
      <c r="CC261" s="155">
        <f t="shared" ca="1" si="344"/>
        <v>4.4073311056134301</v>
      </c>
      <c r="CD261" s="155">
        <f t="shared" ca="1" si="344"/>
        <v>4.6278324093039211</v>
      </c>
      <c r="CE261" s="155">
        <f t="shared" ca="1" si="344"/>
        <v>4.819551106001791</v>
      </c>
      <c r="CF261" s="155">
        <f t="shared" ca="1" si="344"/>
        <v>5.1309616888193892</v>
      </c>
      <c r="CG261" s="155">
        <f t="shared" ca="1" si="344"/>
        <v>5.7112638949748842</v>
      </c>
      <c r="CH261" s="155">
        <f t="shared" ca="1" si="344"/>
        <v>6.0302642415265879</v>
      </c>
      <c r="CI261" s="155">
        <f t="shared" ca="1" si="344"/>
        <v>7.1103732756645099</v>
      </c>
      <c r="CJ261" s="155">
        <f t="shared" ca="1" si="344"/>
        <v>8.885420388513829</v>
      </c>
      <c r="CK261" s="155">
        <f t="shared" ca="1" si="344"/>
        <v>9.9509735131084192</v>
      </c>
      <c r="CL261" s="155">
        <f t="shared" ca="1" si="344"/>
        <v>14.170825268754513</v>
      </c>
      <c r="CM261" s="155" t="e">
        <f t="shared" si="344"/>
        <v>#DIV/0!</v>
      </c>
      <c r="CN261" s="155"/>
      <c r="CO261" s="155"/>
      <c r="CQ261" s="288">
        <v>0.33333333333333331</v>
      </c>
      <c r="CR261" s="155">
        <f t="shared" ca="1" si="345"/>
        <v>1.7380908986075401</v>
      </c>
      <c r="CS261" s="155">
        <f t="shared" ca="1" si="345"/>
        <v>1.6364435770125789</v>
      </c>
      <c r="CT261" s="155">
        <f t="shared" ca="1" si="345"/>
        <v>1.5639771959235265</v>
      </c>
      <c r="CU261" s="155">
        <f t="shared" ca="1" si="345"/>
        <v>1.4659890539483973</v>
      </c>
      <c r="CV261" s="155">
        <f t="shared" ca="1" si="345"/>
        <v>1.3217284796782709</v>
      </c>
      <c r="CW261" s="155">
        <f t="shared" ca="1" si="345"/>
        <v>1.2552908955100008</v>
      </c>
      <c r="CX261" s="155">
        <f t="shared" ca="1" si="345"/>
        <v>1.0668029364738607</v>
      </c>
      <c r="CY261" s="155">
        <f t="shared" ca="1" si="345"/>
        <v>0.81684750926152294</v>
      </c>
      <c r="CZ261" s="155">
        <f t="shared" ca="1" si="345"/>
        <v>0.68360543900809656</v>
      </c>
      <c r="DA261" s="155">
        <f t="shared" ca="1" si="345"/>
        <v>0.20550101438798629</v>
      </c>
      <c r="DB261" s="155" t="e">
        <f t="shared" si="345"/>
        <v>#DIV/0!</v>
      </c>
      <c r="DC261" s="155"/>
      <c r="DD261" s="155"/>
      <c r="DF261" s="288">
        <v>0.33333333333333331</v>
      </c>
      <c r="DG261" s="155">
        <f t="shared" ca="1" si="346"/>
        <v>8.8661430417920961E-2</v>
      </c>
      <c r="DH261" s="155">
        <f t="shared" ca="1" si="346"/>
        <v>-0.18981029694051577</v>
      </c>
      <c r="DI261" s="155">
        <f t="shared" ca="1" si="346"/>
        <v>-0.40806340954430631</v>
      </c>
      <c r="DJ261" s="155">
        <f t="shared" ca="1" si="346"/>
        <v>-0.7329945269741982</v>
      </c>
      <c r="DK261" s="155">
        <f t="shared" ca="1" si="346"/>
        <v>-1.2809866490396704</v>
      </c>
      <c r="DL261" s="155">
        <f t="shared" ca="1" si="346"/>
        <v>-1.5629289376073348</v>
      </c>
      <c r="DM261" s="155">
        <f t="shared" ca="1" si="346"/>
        <v>-2.4628660385260721</v>
      </c>
      <c r="DN261" s="155">
        <f t="shared" ca="1" si="346"/>
        <v>-3.8521118152584748</v>
      </c>
      <c r="DO261" s="155">
        <f t="shared" ca="1" si="346"/>
        <v>-4.6608624204069535</v>
      </c>
      <c r="DP261" s="155">
        <f t="shared" ca="1" si="346"/>
        <v>-7.7893629177063159</v>
      </c>
      <c r="DQ261" s="155" t="e">
        <f t="shared" si="346"/>
        <v>#DIV/0!</v>
      </c>
      <c r="DR261" s="155"/>
      <c r="DS261" s="155"/>
      <c r="DU261" s="288">
        <v>0.33333333333333331</v>
      </c>
      <c r="DV261" s="155">
        <f t="shared" ca="1" si="347"/>
        <v>8.6904544930376986</v>
      </c>
      <c r="DW261" s="155">
        <f t="shared" ca="1" si="347"/>
        <v>8.1822178850628937</v>
      </c>
      <c r="DX261" s="155">
        <f t="shared" ca="1" si="347"/>
        <v>7.8198859796176325</v>
      </c>
      <c r="DY261" s="155">
        <f t="shared" ca="1" si="347"/>
        <v>7.3299452697419856</v>
      </c>
      <c r="DZ261" s="155">
        <f t="shared" ca="1" si="347"/>
        <v>6.6086423983913543</v>
      </c>
      <c r="EA261" s="155">
        <f t="shared" ca="1" si="347"/>
        <v>6.2764544775500024</v>
      </c>
      <c r="EB261" s="155">
        <f t="shared" ca="1" si="347"/>
        <v>5.334014682369304</v>
      </c>
      <c r="EC261" s="155">
        <f t="shared" ca="1" si="347"/>
        <v>4.0842375463076133</v>
      </c>
      <c r="ED261" s="155">
        <f t="shared" ca="1" si="347"/>
        <v>3.4180271950404819</v>
      </c>
      <c r="EE261" s="155">
        <f t="shared" ca="1" si="347"/>
        <v>1.027505071939931</v>
      </c>
      <c r="EF261" s="155" t="e">
        <f t="shared" si="347"/>
        <v>#DIV/0!</v>
      </c>
      <c r="EG261" s="155"/>
      <c r="EH261" s="155"/>
      <c r="EJ261" s="288">
        <v>0.33333333333333331</v>
      </c>
      <c r="EK261" s="155">
        <f t="shared" ca="1" si="348"/>
        <v>-8.6904544930376986</v>
      </c>
      <c r="EL261" s="155">
        <f t="shared" ca="1" si="348"/>
        <v>-8.1822178850628937</v>
      </c>
      <c r="EM261" s="155">
        <f t="shared" ca="1" si="348"/>
        <v>-7.8198859796176325</v>
      </c>
      <c r="EN261" s="155">
        <f t="shared" ca="1" si="348"/>
        <v>-7.3299452697419856</v>
      </c>
      <c r="EO261" s="155">
        <f t="shared" ca="1" si="348"/>
        <v>-6.6086423983913543</v>
      </c>
      <c r="EP261" s="155">
        <f t="shared" ca="1" si="348"/>
        <v>-6.2764544775500024</v>
      </c>
      <c r="EQ261" s="155">
        <f t="shared" ca="1" si="348"/>
        <v>-5.334014682369304</v>
      </c>
      <c r="ER261" s="155">
        <f t="shared" ca="1" si="348"/>
        <v>-4.0842375463076133</v>
      </c>
      <c r="ES261" s="155">
        <f t="shared" ca="1" si="348"/>
        <v>-3.4180271950404819</v>
      </c>
      <c r="ET261" s="155">
        <f t="shared" ca="1" si="348"/>
        <v>-1.027505071939931</v>
      </c>
      <c r="EU261" s="155" t="e">
        <f t="shared" si="348"/>
        <v>#DIV/0!</v>
      </c>
      <c r="EV261" s="155"/>
      <c r="EW261" s="155"/>
    </row>
    <row r="262" spans="20:157">
      <c r="T262" s="283">
        <v>0.4</v>
      </c>
      <c r="U262" s="152">
        <f t="shared" ca="1" si="341"/>
        <v>-10.993198874296434</v>
      </c>
      <c r="V262" s="152">
        <f t="shared" ca="1" si="341"/>
        <v>-11.264340253540148</v>
      </c>
      <c r="W262" s="152">
        <f t="shared" ca="1" si="341"/>
        <v>-11.530233288280494</v>
      </c>
      <c r="X262" s="152">
        <f t="shared" ca="1" si="341"/>
        <v>-12.005071025322177</v>
      </c>
      <c r="Y262" s="152">
        <f t="shared" ca="1" si="341"/>
        <v>-12.993924169143888</v>
      </c>
      <c r="Z262" s="152">
        <f t="shared" ca="1" si="341"/>
        <v>-13.583775767938887</v>
      </c>
      <c r="AA262" s="152">
        <f t="shared" ca="1" si="341"/>
        <v>-15.788827939958182</v>
      </c>
      <c r="AB262" s="152">
        <f t="shared" ca="1" si="341"/>
        <v>-20.092938975917697</v>
      </c>
      <c r="AC262" s="152">
        <f t="shared" ca="1" si="341"/>
        <v>-23.128028476560839</v>
      </c>
      <c r="AD262" s="152" t="e">
        <f t="shared" si="341"/>
        <v>#DIV/0!</v>
      </c>
      <c r="AE262" s="152" t="e">
        <f t="shared" si="341"/>
        <v>#DIV/0!</v>
      </c>
      <c r="AF262" s="152" t="e">
        <f t="shared" si="341"/>
        <v>#DIV/0!</v>
      </c>
      <c r="AG262" s="152"/>
      <c r="AI262" s="288">
        <v>0.4</v>
      </c>
      <c r="AJ262" s="155">
        <f t="shared" ca="1" si="328"/>
        <v>-10.993198874296434</v>
      </c>
      <c r="AK262" s="155">
        <f t="shared" ca="1" si="328"/>
        <v>-11.264340253540148</v>
      </c>
      <c r="AL262" s="155">
        <f t="shared" ca="1" si="328"/>
        <v>-11.530233288280494</v>
      </c>
      <c r="AM262" s="155">
        <f t="shared" ca="1" si="328"/>
        <v>-12.005071025322177</v>
      </c>
      <c r="AN262" s="155">
        <f t="shared" ca="1" si="328"/>
        <v>-12.993924169143888</v>
      </c>
      <c r="AO262" s="155">
        <f t="shared" ca="1" si="328"/>
        <v>-13.583775767938887</v>
      </c>
      <c r="AP262" s="155">
        <f t="shared" ca="1" si="328"/>
        <v>-15.788827939958182</v>
      </c>
      <c r="AQ262" s="155">
        <f t="shared" ca="1" si="328"/>
        <v>-20.092938975917697</v>
      </c>
      <c r="AR262" s="155">
        <f t="shared" ca="1" si="328"/>
        <v>-23.128028476560839</v>
      </c>
      <c r="AS262" s="155" t="e">
        <f t="shared" si="328"/>
        <v>#DIV/0!</v>
      </c>
      <c r="AT262" s="155" t="e">
        <f t="shared" si="328"/>
        <v>#DIV/0!</v>
      </c>
      <c r="AU262" s="155" t="e">
        <f t="shared" si="328"/>
        <v>#DIV/0!</v>
      </c>
      <c r="AV262" s="155" t="e">
        <f t="shared" si="328"/>
        <v>#DIV/0!</v>
      </c>
      <c r="AX262" s="283">
        <v>0.4</v>
      </c>
      <c r="AY262" s="155">
        <f t="shared" ca="1" si="342"/>
        <v>4.397279549718573</v>
      </c>
      <c r="AZ262" s="155">
        <f t="shared" ca="1" si="342"/>
        <v>4.6931552776958592</v>
      </c>
      <c r="BA262" s="155">
        <f t="shared" ca="1" si="342"/>
        <v>4.9510023626420265</v>
      </c>
      <c r="BB262" s="155">
        <f t="shared" ca="1" si="342"/>
        <v>5.3742099165004689</v>
      </c>
      <c r="BC262" s="155">
        <f t="shared" ca="1" si="342"/>
        <v>6.1851753178674524</v>
      </c>
      <c r="BD262" s="155">
        <f t="shared" ca="1" si="342"/>
        <v>6.6462458013689938</v>
      </c>
      <c r="BE262" s="155">
        <f t="shared" ca="1" si="342"/>
        <v>8.3038377317459133</v>
      </c>
      <c r="BF262" s="155">
        <f t="shared" ca="1" si="342"/>
        <v>11.422886917917198</v>
      </c>
      <c r="BG262" s="155">
        <f t="shared" ca="1" si="342"/>
        <v>13.588179290549023</v>
      </c>
      <c r="BH262" s="155" t="e">
        <f t="shared" si="342"/>
        <v>#DIV/0!</v>
      </c>
      <c r="BI262" s="155" t="e">
        <f t="shared" si="342"/>
        <v>#DIV/0!</v>
      </c>
      <c r="BJ262" s="155" t="e">
        <f t="shared" si="342"/>
        <v>#DIV/0!</v>
      </c>
      <c r="BK262" s="155" t="e">
        <f t="shared" si="342"/>
        <v>#DIV/0!</v>
      </c>
      <c r="BL262" s="138"/>
      <c r="BM262" s="288">
        <v>0.4</v>
      </c>
      <c r="BN262" s="155">
        <f t="shared" ca="1" si="343"/>
        <v>4.397279549718573</v>
      </c>
      <c r="BO262" s="155">
        <f t="shared" ca="1" si="343"/>
        <v>4.1308977488564604</v>
      </c>
      <c r="BP262" s="155">
        <f t="shared" ca="1" si="343"/>
        <v>3.9342752206525375</v>
      </c>
      <c r="BQ262" s="155">
        <f t="shared" ca="1" si="343"/>
        <v>3.6576653973856752</v>
      </c>
      <c r="BR262" s="155">
        <f t="shared" ca="1" si="343"/>
        <v>3.2223583672377565</v>
      </c>
      <c r="BS262" s="155">
        <f t="shared" ca="1" si="343"/>
        <v>3.0080393187886747</v>
      </c>
      <c r="BT262" s="155">
        <f t="shared" ca="1" si="343"/>
        <v>2.3389180644579874</v>
      </c>
      <c r="BU262" s="155">
        <f t="shared" ca="1" si="343"/>
        <v>1.2657529352668351</v>
      </c>
      <c r="BV262" s="155">
        <f t="shared" ca="1" si="343"/>
        <v>0.57727559077495805</v>
      </c>
      <c r="BW262" s="155" t="e">
        <f t="shared" si="343"/>
        <v>#DIV/0!</v>
      </c>
      <c r="BX262" s="155" t="e">
        <f t="shared" si="343"/>
        <v>#DIV/0!</v>
      </c>
      <c r="BY262" s="155" t="e">
        <f t="shared" si="343"/>
        <v>#DIV/0!</v>
      </c>
      <c r="BZ262" s="155" t="e">
        <f t="shared" si="343"/>
        <v>#DIV/0!</v>
      </c>
      <c r="CA262" s="138"/>
      <c r="CB262" s="288">
        <v>0.4</v>
      </c>
      <c r="CC262" s="155">
        <f t="shared" ca="1" si="344"/>
        <v>5.1301594746716699</v>
      </c>
      <c r="CD262" s="155">
        <f t="shared" ca="1" si="344"/>
        <v>5.4753478239785025</v>
      </c>
      <c r="CE262" s="155">
        <f t="shared" ca="1" si="344"/>
        <v>5.7761694230823633</v>
      </c>
      <c r="CF262" s="155">
        <f t="shared" ca="1" si="344"/>
        <v>6.2699115692505476</v>
      </c>
      <c r="CG262" s="155">
        <f t="shared" ca="1" si="344"/>
        <v>7.2160378708453612</v>
      </c>
      <c r="CH262" s="155">
        <f t="shared" ca="1" si="344"/>
        <v>7.7539534349304944</v>
      </c>
      <c r="CI262" s="155">
        <f t="shared" ca="1" si="344"/>
        <v>9.687810687036901</v>
      </c>
      <c r="CJ262" s="155">
        <f t="shared" ca="1" si="344"/>
        <v>13.326701404236733</v>
      </c>
      <c r="CK262" s="155">
        <f t="shared" ca="1" si="344"/>
        <v>15.852875838973862</v>
      </c>
      <c r="CL262" s="155" t="e">
        <f t="shared" si="344"/>
        <v>#DIV/0!</v>
      </c>
      <c r="CM262" s="155" t="e">
        <f t="shared" si="344"/>
        <v>#DIV/0!</v>
      </c>
      <c r="CN262" s="155" t="e">
        <f t="shared" si="344"/>
        <v>#DIV/0!</v>
      </c>
      <c r="CO262" s="155" t="e">
        <f t="shared" si="344"/>
        <v>#DIV/0!</v>
      </c>
      <c r="CQ262" s="288">
        <v>0.4</v>
      </c>
      <c r="CR262" s="155">
        <f t="shared" ca="1" si="345"/>
        <v>1.4657598499061912</v>
      </c>
      <c r="CS262" s="155">
        <f t="shared" ca="1" si="345"/>
        <v>1.3769659162854868</v>
      </c>
      <c r="CT262" s="155">
        <f t="shared" ca="1" si="345"/>
        <v>1.3114250735508459</v>
      </c>
      <c r="CU262" s="155">
        <f t="shared" ca="1" si="345"/>
        <v>1.2192217991285585</v>
      </c>
      <c r="CV262" s="155">
        <f t="shared" ca="1" si="345"/>
        <v>1.074119455745919</v>
      </c>
      <c r="CW262" s="155">
        <f t="shared" ca="1" si="345"/>
        <v>1.0026797729295582</v>
      </c>
      <c r="CX262" s="155">
        <f t="shared" ca="1" si="345"/>
        <v>0.77963935481932922</v>
      </c>
      <c r="CY262" s="155">
        <f t="shared" ca="1" si="345"/>
        <v>0.4219176450889448</v>
      </c>
      <c r="CZ262" s="155">
        <f t="shared" ca="1" si="345"/>
        <v>0.19242519692498594</v>
      </c>
      <c r="DA262" s="155" t="e">
        <f t="shared" si="345"/>
        <v>#DIV/0!</v>
      </c>
      <c r="DB262" s="155" t="e">
        <f t="shared" si="345"/>
        <v>#DIV/0!</v>
      </c>
      <c r="DC262" s="155" t="e">
        <f t="shared" si="345"/>
        <v>#DIV/0!</v>
      </c>
      <c r="DD262" s="155" t="e">
        <f t="shared" si="345"/>
        <v>#DIV/0!</v>
      </c>
      <c r="DF262" s="288">
        <v>0.4</v>
      </c>
      <c r="DG262" s="155">
        <f t="shared" ca="1" si="346"/>
        <v>-0.73287992495309595</v>
      </c>
      <c r="DH262" s="155">
        <f t="shared" ca="1" si="346"/>
        <v>-1.0633213107023423</v>
      </c>
      <c r="DI262" s="155">
        <f t="shared" ca="1" si="346"/>
        <v>-1.333530631435083</v>
      </c>
      <c r="DJ262" s="155">
        <f t="shared" ca="1" si="346"/>
        <v>-1.7539739123074751</v>
      </c>
      <c r="DK262" s="155">
        <f t="shared" ca="1" si="346"/>
        <v>-2.5122710282927576</v>
      </c>
      <c r="DL262" s="155">
        <f t="shared" ca="1" si="346"/>
        <v>-2.9268108748516597</v>
      </c>
      <c r="DM262" s="155">
        <f t="shared" ca="1" si="346"/>
        <v>-4.3664327889349508</v>
      </c>
      <c r="DN262" s="155">
        <f t="shared" ca="1" si="346"/>
        <v>-6.9823814776447168</v>
      </c>
      <c r="DO262" s="155">
        <f t="shared" ca="1" si="346"/>
        <v>-8.7701483983118713</v>
      </c>
      <c r="DP262" s="155" t="e">
        <f t="shared" si="346"/>
        <v>#DIV/0!</v>
      </c>
      <c r="DQ262" s="155" t="e">
        <f t="shared" si="346"/>
        <v>#DIV/0!</v>
      </c>
      <c r="DR262" s="155" t="e">
        <f t="shared" si="346"/>
        <v>#DIV/0!</v>
      </c>
      <c r="DS262" s="155" t="e">
        <f t="shared" si="346"/>
        <v>#DIV/0!</v>
      </c>
      <c r="DU262" s="288">
        <v>0.4</v>
      </c>
      <c r="DV262" s="155">
        <f t="shared" ca="1" si="347"/>
        <v>7.3287992495309551</v>
      </c>
      <c r="DW262" s="155">
        <f t="shared" ca="1" si="347"/>
        <v>6.884829581427435</v>
      </c>
      <c r="DX262" s="155">
        <f t="shared" ca="1" si="347"/>
        <v>6.5571253677542298</v>
      </c>
      <c r="DY262" s="155">
        <f t="shared" ca="1" si="347"/>
        <v>6.0961089956427923</v>
      </c>
      <c r="DZ262" s="155">
        <f t="shared" ca="1" si="347"/>
        <v>5.3705972787295941</v>
      </c>
      <c r="EA262" s="155">
        <f t="shared" ca="1" si="347"/>
        <v>5.0133988646477921</v>
      </c>
      <c r="EB262" s="155">
        <f t="shared" ca="1" si="347"/>
        <v>3.8981967740966463</v>
      </c>
      <c r="EC262" s="155">
        <f t="shared" ca="1" si="347"/>
        <v>2.1095882254447256</v>
      </c>
      <c r="ED262" s="155">
        <f t="shared" ca="1" si="347"/>
        <v>0.96212598462493037</v>
      </c>
      <c r="EE262" s="155" t="e">
        <f t="shared" si="347"/>
        <v>#DIV/0!</v>
      </c>
      <c r="EF262" s="155" t="e">
        <f t="shared" si="347"/>
        <v>#DIV/0!</v>
      </c>
      <c r="EG262" s="155" t="e">
        <f t="shared" si="347"/>
        <v>#DIV/0!</v>
      </c>
      <c r="EH262" s="155" t="e">
        <f t="shared" si="347"/>
        <v>#DIV/0!</v>
      </c>
      <c r="EJ262" s="288">
        <v>0.4</v>
      </c>
      <c r="EK262" s="155">
        <f t="shared" ca="1" si="348"/>
        <v>-7.3287992495309551</v>
      </c>
      <c r="EL262" s="155">
        <f t="shared" ca="1" si="348"/>
        <v>-6.884829581427435</v>
      </c>
      <c r="EM262" s="155">
        <f t="shared" ca="1" si="348"/>
        <v>-6.5571253677542298</v>
      </c>
      <c r="EN262" s="155">
        <f t="shared" ca="1" si="348"/>
        <v>-6.0961089956427923</v>
      </c>
      <c r="EO262" s="155">
        <f t="shared" ca="1" si="348"/>
        <v>-5.3705972787295941</v>
      </c>
      <c r="EP262" s="155">
        <f t="shared" ca="1" si="348"/>
        <v>-5.0133988646477921</v>
      </c>
      <c r="EQ262" s="155">
        <f t="shared" ca="1" si="348"/>
        <v>-3.8981967740966463</v>
      </c>
      <c r="ER262" s="155">
        <f t="shared" ca="1" si="348"/>
        <v>-2.1095882254447256</v>
      </c>
      <c r="ES262" s="155">
        <f t="shared" ca="1" si="348"/>
        <v>-0.96212598462493037</v>
      </c>
      <c r="ET262" s="155" t="e">
        <f t="shared" si="348"/>
        <v>#DIV/0!</v>
      </c>
      <c r="EU262" s="155" t="e">
        <f t="shared" si="348"/>
        <v>#DIV/0!</v>
      </c>
      <c r="EV262" s="155" t="e">
        <f t="shared" ref="EV262:EW269" si="349">(EV217+EV231)/2</f>
        <v>#DIV/0!</v>
      </c>
      <c r="EW262" s="155" t="e">
        <f t="shared" si="349"/>
        <v>#DIV/0!</v>
      </c>
    </row>
    <row r="263" spans="20:157">
      <c r="T263" s="283">
        <v>0.42857142857142855</v>
      </c>
      <c r="U263" s="152">
        <f t="shared" ca="1" si="341"/>
        <v>-11.289622799184063</v>
      </c>
      <c r="V263" s="152">
        <f t="shared" ca="1" si="341"/>
        <v>-11.67019269239853</v>
      </c>
      <c r="W263" s="152">
        <f t="shared" ca="1" si="341"/>
        <v>-12.031115830069625</v>
      </c>
      <c r="X263" s="152">
        <f t="shared" ca="1" si="341"/>
        <v>-12.66519281456992</v>
      </c>
      <c r="Y263" s="152">
        <f t="shared" ca="1" si="341"/>
        <v>-13.980723262249478</v>
      </c>
      <c r="Z263" s="152">
        <f t="shared" ca="1" si="341"/>
        <v>-14.772629169453133</v>
      </c>
      <c r="AA263" s="152">
        <f t="shared" ca="1" si="341"/>
        <v>-17.821723573528548</v>
      </c>
      <c r="AB263" s="152">
        <f t="shared" ca="1" si="341"/>
        <v>-24.305034826368054</v>
      </c>
      <c r="AC263" s="152" t="e">
        <f t="shared" si="341"/>
        <v>#DIV/0!</v>
      </c>
      <c r="AD263" s="152" t="e">
        <f t="shared" si="341"/>
        <v>#DIV/0!</v>
      </c>
      <c r="AE263" s="152" t="e">
        <f t="shared" si="341"/>
        <v>#DIV/0!</v>
      </c>
      <c r="AF263" s="152" t="e">
        <f t="shared" si="341"/>
        <v>#DIV/0!</v>
      </c>
      <c r="AG263" s="152"/>
      <c r="AI263" s="288">
        <v>0.42857142857142855</v>
      </c>
      <c r="AJ263" s="155">
        <f t="shared" ca="1" si="328"/>
        <v>-11.289622799184063</v>
      </c>
      <c r="AK263" s="155">
        <f t="shared" ca="1" si="328"/>
        <v>-11.67019269239853</v>
      </c>
      <c r="AL263" s="155">
        <f t="shared" ca="1" si="328"/>
        <v>-12.031115830069625</v>
      </c>
      <c r="AM263" s="155">
        <f t="shared" ca="1" si="328"/>
        <v>-12.66519281456992</v>
      </c>
      <c r="AN263" s="155">
        <f t="shared" ca="1" si="328"/>
        <v>-13.980723262249478</v>
      </c>
      <c r="AO263" s="155">
        <f t="shared" ca="1" si="328"/>
        <v>-14.772629169453133</v>
      </c>
      <c r="AP263" s="155">
        <f t="shared" ca="1" si="328"/>
        <v>-17.821723573528548</v>
      </c>
      <c r="AQ263" s="155">
        <f t="shared" ca="1" si="328"/>
        <v>-24.305034826368054</v>
      </c>
      <c r="AR263" s="155" t="e">
        <f t="shared" si="328"/>
        <v>#DIV/0!</v>
      </c>
      <c r="AS263" s="155" t="e">
        <f t="shared" si="328"/>
        <v>#DIV/0!</v>
      </c>
      <c r="AT263" s="155" t="e">
        <f t="shared" si="328"/>
        <v>#DIV/0!</v>
      </c>
      <c r="AU263" s="155" t="e">
        <f t="shared" si="328"/>
        <v>#DIV/0!</v>
      </c>
      <c r="AV263" s="155" t="e">
        <f t="shared" si="328"/>
        <v>#DIV/0!</v>
      </c>
      <c r="AX263" s="283">
        <v>0.42857142857142855</v>
      </c>
      <c r="AY263" s="155">
        <f t="shared" ca="1" si="342"/>
        <v>4.7173789029444144</v>
      </c>
      <c r="AZ263" s="155">
        <f t="shared" ca="1" si="342"/>
        <v>5.0744993977446056</v>
      </c>
      <c r="BA263" s="155">
        <f t="shared" ca="1" si="342"/>
        <v>5.3877408139879304</v>
      </c>
      <c r="BB263" s="155">
        <f t="shared" ca="1" si="342"/>
        <v>5.906955527112542</v>
      </c>
      <c r="BC263" s="155">
        <f t="shared" ca="1" si="342"/>
        <v>6.922393652065006</v>
      </c>
      <c r="BD263" s="155">
        <f t="shared" ca="1" si="342"/>
        <v>7.5128980213337382</v>
      </c>
      <c r="BE263" s="155">
        <f t="shared" ca="1" si="342"/>
        <v>9.7227107940631132</v>
      </c>
      <c r="BF263" s="155">
        <f t="shared" ca="1" si="342"/>
        <v>14.299223488635601</v>
      </c>
      <c r="BG263" s="155" t="e">
        <f t="shared" si="342"/>
        <v>#DIV/0!</v>
      </c>
      <c r="BH263" s="155" t="e">
        <f t="shared" si="342"/>
        <v>#DIV/0!</v>
      </c>
      <c r="BI263" s="155" t="e">
        <f t="shared" si="342"/>
        <v>#DIV/0!</v>
      </c>
      <c r="BJ263" s="155" t="e">
        <f t="shared" si="342"/>
        <v>#DIV/0!</v>
      </c>
      <c r="BK263" s="155" t="e">
        <f t="shared" si="342"/>
        <v>#DIV/0!</v>
      </c>
      <c r="BL263" s="138"/>
      <c r="BM263" s="288">
        <v>0.42857142857142855</v>
      </c>
      <c r="BN263" s="155">
        <f t="shared" ca="1" si="343"/>
        <v>4.1127895531320444</v>
      </c>
      <c r="BO263" s="155">
        <f t="shared" ca="1" si="343"/>
        <v>3.8552324353890226</v>
      </c>
      <c r="BP263" s="155">
        <f t="shared" ca="1" si="343"/>
        <v>3.6618573681076865</v>
      </c>
      <c r="BQ263" s="155">
        <f t="shared" ca="1" si="343"/>
        <v>3.3843203232588217</v>
      </c>
      <c r="BR263" s="155">
        <f t="shared" ca="1" si="343"/>
        <v>2.9320806105693591</v>
      </c>
      <c r="BS263" s="155">
        <f t="shared" ca="1" si="343"/>
        <v>2.7013589606762833</v>
      </c>
      <c r="BT263" s="155">
        <f t="shared" ca="1" si="343"/>
        <v>1.9406467001080281</v>
      </c>
      <c r="BU263" s="155">
        <f t="shared" ca="1" si="343"/>
        <v>0.56759481437046144</v>
      </c>
      <c r="BV263" s="155" t="e">
        <f t="shared" si="343"/>
        <v>#DIV/0!</v>
      </c>
      <c r="BW263" s="155" t="e">
        <f t="shared" si="343"/>
        <v>#DIV/0!</v>
      </c>
      <c r="BX263" s="155" t="e">
        <f t="shared" si="343"/>
        <v>#DIV/0!</v>
      </c>
      <c r="BY263" s="155" t="e">
        <f t="shared" si="343"/>
        <v>#DIV/0!</v>
      </c>
      <c r="BZ263" s="155" t="e">
        <f t="shared" si="343"/>
        <v>#DIV/0!</v>
      </c>
      <c r="CA263" s="138"/>
      <c r="CB263" s="288">
        <v>0.42857142857142855</v>
      </c>
      <c r="CC263" s="155">
        <f t="shared" ca="1" si="344"/>
        <v>5.5036087201018162</v>
      </c>
      <c r="CD263" s="155">
        <f t="shared" ca="1" si="344"/>
        <v>5.9202492973687066</v>
      </c>
      <c r="CE263" s="155">
        <f t="shared" ca="1" si="344"/>
        <v>6.2856976163192524</v>
      </c>
      <c r="CF263" s="155">
        <f t="shared" ca="1" si="344"/>
        <v>6.8914481149646321</v>
      </c>
      <c r="CG263" s="155">
        <f t="shared" ca="1" si="344"/>
        <v>8.0761259274091728</v>
      </c>
      <c r="CH263" s="155">
        <f t="shared" ca="1" si="344"/>
        <v>8.7650476915560276</v>
      </c>
      <c r="CI263" s="155">
        <f t="shared" ca="1" si="344"/>
        <v>11.343162593073632</v>
      </c>
      <c r="CJ263" s="155">
        <f t="shared" ca="1" si="344"/>
        <v>16.682427403408198</v>
      </c>
      <c r="CK263" s="155" t="e">
        <f t="shared" si="344"/>
        <v>#DIV/0!</v>
      </c>
      <c r="CL263" s="155" t="e">
        <f t="shared" si="344"/>
        <v>#DIV/0!</v>
      </c>
      <c r="CM263" s="155" t="e">
        <f t="shared" si="344"/>
        <v>#DIV/0!</v>
      </c>
      <c r="CN263" s="155" t="e">
        <f t="shared" si="344"/>
        <v>#DIV/0!</v>
      </c>
      <c r="CO263" s="155" t="e">
        <f t="shared" si="344"/>
        <v>#DIV/0!</v>
      </c>
      <c r="CQ263" s="288">
        <v>0.42857142857142855</v>
      </c>
      <c r="CR263" s="155">
        <f t="shared" ca="1" si="345"/>
        <v>1.3709298510440149</v>
      </c>
      <c r="CS263" s="155">
        <f t="shared" ca="1" si="345"/>
        <v>1.2850774784630077</v>
      </c>
      <c r="CT263" s="155">
        <f t="shared" ca="1" si="345"/>
        <v>1.2206191227025622</v>
      </c>
      <c r="CU263" s="155">
        <f t="shared" ca="1" si="345"/>
        <v>1.1281067744196072</v>
      </c>
      <c r="CV263" s="155">
        <f t="shared" ca="1" si="345"/>
        <v>0.9773602035231197</v>
      </c>
      <c r="CW263" s="155">
        <f t="shared" ca="1" si="345"/>
        <v>0.90045298689209463</v>
      </c>
      <c r="CX263" s="155">
        <f t="shared" ca="1" si="345"/>
        <v>0.6468822333693427</v>
      </c>
      <c r="CY263" s="155">
        <f t="shared" ca="1" si="345"/>
        <v>0.18919827145682055</v>
      </c>
      <c r="CZ263" s="155" t="e">
        <f t="shared" si="345"/>
        <v>#DIV/0!</v>
      </c>
      <c r="DA263" s="155" t="e">
        <f t="shared" si="345"/>
        <v>#DIV/0!</v>
      </c>
      <c r="DB263" s="155" t="e">
        <f t="shared" si="345"/>
        <v>#DIV/0!</v>
      </c>
      <c r="DC263" s="155" t="e">
        <f t="shared" si="345"/>
        <v>#DIV/0!</v>
      </c>
      <c r="DD263" s="155" t="e">
        <f t="shared" si="345"/>
        <v>#DIV/0!</v>
      </c>
      <c r="DF263" s="288">
        <v>0.42857142857142855</v>
      </c>
      <c r="DG263" s="155">
        <f t="shared" ca="1" si="346"/>
        <v>-1.0885244920635873</v>
      </c>
      <c r="DH263" s="155">
        <f t="shared" ca="1" si="346"/>
        <v>-1.455383380801893</v>
      </c>
      <c r="DI263" s="155">
        <f t="shared" ca="1" si="346"/>
        <v>-1.7608985252714442</v>
      </c>
      <c r="DJ263" s="155">
        <f t="shared" ca="1" si="346"/>
        <v>-2.2458101897789509</v>
      </c>
      <c r="DK263" s="155">
        <f t="shared" ca="1" si="346"/>
        <v>-3.1488887960919913</v>
      </c>
      <c r="DL263" s="155">
        <f t="shared" ca="1" si="346"/>
        <v>-3.6579192005510177</v>
      </c>
      <c r="DM263" s="155">
        <f t="shared" ca="1" si="346"/>
        <v>-5.5114838459880628</v>
      </c>
      <c r="DN263" s="155">
        <f t="shared" ca="1" si="346"/>
        <v>-9.24901825190517</v>
      </c>
      <c r="DO263" s="155" t="e">
        <f t="shared" si="346"/>
        <v>#DIV/0!</v>
      </c>
      <c r="DP263" s="155" t="e">
        <f t="shared" si="346"/>
        <v>#DIV/0!</v>
      </c>
      <c r="DQ263" s="155" t="e">
        <f t="shared" si="346"/>
        <v>#DIV/0!</v>
      </c>
      <c r="DR263" s="155" t="e">
        <f t="shared" si="346"/>
        <v>#DIV/0!</v>
      </c>
      <c r="DS263" s="155" t="e">
        <f t="shared" si="346"/>
        <v>#DIV/0!</v>
      </c>
      <c r="DU263" s="288">
        <v>0.42857142857142855</v>
      </c>
      <c r="DV263" s="155">
        <f t="shared" ca="1" si="347"/>
        <v>6.8546492552200737</v>
      </c>
      <c r="DW263" s="155">
        <f t="shared" ca="1" si="347"/>
        <v>6.425387392315038</v>
      </c>
      <c r="DX263" s="155">
        <f t="shared" ca="1" si="347"/>
        <v>6.10309561351281</v>
      </c>
      <c r="DY263" s="155">
        <f t="shared" ca="1" si="347"/>
        <v>5.6405338720980351</v>
      </c>
      <c r="DZ263" s="155">
        <f t="shared" ca="1" si="347"/>
        <v>4.886801017615598</v>
      </c>
      <c r="EA263" s="155">
        <f t="shared" ca="1" si="347"/>
        <v>4.5022649344604719</v>
      </c>
      <c r="EB263" s="155">
        <f t="shared" ca="1" si="347"/>
        <v>3.234411166846713</v>
      </c>
      <c r="EC263" s="155">
        <f t="shared" ca="1" si="347"/>
        <v>0.945991357284103</v>
      </c>
      <c r="ED263" s="155" t="e">
        <f t="shared" si="347"/>
        <v>#DIV/0!</v>
      </c>
      <c r="EE263" s="155" t="e">
        <f t="shared" si="347"/>
        <v>#DIV/0!</v>
      </c>
      <c r="EF263" s="155" t="e">
        <f t="shared" si="347"/>
        <v>#DIV/0!</v>
      </c>
      <c r="EG263" s="155" t="e">
        <f t="shared" si="347"/>
        <v>#DIV/0!</v>
      </c>
      <c r="EH263" s="155" t="e">
        <f t="shared" si="347"/>
        <v>#DIV/0!</v>
      </c>
      <c r="EJ263" s="288">
        <v>0.42857142857142855</v>
      </c>
      <c r="EK263" s="155">
        <f t="shared" ca="1" si="348"/>
        <v>-6.8546492552200737</v>
      </c>
      <c r="EL263" s="155">
        <f t="shared" ca="1" si="348"/>
        <v>-6.425387392315038</v>
      </c>
      <c r="EM263" s="155">
        <f t="shared" ca="1" si="348"/>
        <v>-6.10309561351281</v>
      </c>
      <c r="EN263" s="155">
        <f t="shared" ca="1" si="348"/>
        <v>-5.6405338720980351</v>
      </c>
      <c r="EO263" s="155">
        <f t="shared" ca="1" si="348"/>
        <v>-4.886801017615598</v>
      </c>
      <c r="EP263" s="155">
        <f t="shared" ca="1" si="348"/>
        <v>-4.5022649344604719</v>
      </c>
      <c r="EQ263" s="155">
        <f t="shared" ca="1" si="348"/>
        <v>-3.234411166846713</v>
      </c>
      <c r="ER263" s="155">
        <f t="shared" ca="1" si="348"/>
        <v>-0.945991357284103</v>
      </c>
      <c r="ES263" s="155" t="e">
        <f t="shared" si="348"/>
        <v>#DIV/0!</v>
      </c>
      <c r="ET263" s="155" t="e">
        <f t="shared" si="348"/>
        <v>#DIV/0!</v>
      </c>
      <c r="EU263" s="155" t="e">
        <f t="shared" si="348"/>
        <v>#DIV/0!</v>
      </c>
      <c r="EV263" s="155" t="e">
        <f t="shared" si="349"/>
        <v>#DIV/0!</v>
      </c>
      <c r="EW263" s="155" t="e">
        <f t="shared" si="349"/>
        <v>#DIV/0!</v>
      </c>
    </row>
    <row r="264" spans="20:157">
      <c r="T264" s="283">
        <v>0.5</v>
      </c>
      <c r="U264" s="152">
        <f t="shared" ca="1" si="341"/>
        <v>-12.488262315564242</v>
      </c>
      <c r="V264" s="152">
        <f t="shared" ca="1" si="341"/>
        <v>-13.249122397580638</v>
      </c>
      <c r="W264" s="152">
        <f t="shared" ca="1" si="341"/>
        <v>-13.960446315782232</v>
      </c>
      <c r="X264" s="152">
        <f t="shared" ca="1" si="341"/>
        <v>-15.221481193203752</v>
      </c>
      <c r="Y264" s="152">
        <f t="shared" ca="1" si="341"/>
        <v>-17.973026643636214</v>
      </c>
      <c r="Z264" s="152">
        <f t="shared" ca="1" si="341"/>
        <v>-19.753292472449068</v>
      </c>
      <c r="AA264" s="152">
        <f t="shared" ca="1" si="341"/>
        <v>-27.81738570075165</v>
      </c>
      <c r="AB264" s="152" t="e">
        <f t="shared" si="341"/>
        <v>#DIV/0!</v>
      </c>
      <c r="AC264" s="152" t="e">
        <f t="shared" si="341"/>
        <v>#DIV/0!</v>
      </c>
      <c r="AD264" s="152" t="e">
        <f t="shared" si="341"/>
        <v>#DIV/0!</v>
      </c>
      <c r="AE264" s="152" t="e">
        <f t="shared" si="341"/>
        <v>#DIV/0!</v>
      </c>
      <c r="AF264" s="152" t="e">
        <f t="shared" si="341"/>
        <v>#DIV/0!</v>
      </c>
      <c r="AG264" s="152"/>
      <c r="AI264" s="288">
        <v>0.5</v>
      </c>
      <c r="AJ264" s="155">
        <f t="shared" ca="1" si="328"/>
        <v>-12.488262315564242</v>
      </c>
      <c r="AK264" s="155">
        <f t="shared" ca="1" si="328"/>
        <v>-13.249122397580638</v>
      </c>
      <c r="AL264" s="155">
        <f t="shared" ca="1" si="328"/>
        <v>-13.960446315782232</v>
      </c>
      <c r="AM264" s="155">
        <f t="shared" ca="1" si="328"/>
        <v>-15.221481193203752</v>
      </c>
      <c r="AN264" s="155">
        <f t="shared" ca="1" si="328"/>
        <v>-17.973026643636214</v>
      </c>
      <c r="AO264" s="155">
        <f t="shared" ca="1" si="328"/>
        <v>-19.753292472449068</v>
      </c>
      <c r="AP264" s="155">
        <f t="shared" ca="1" si="328"/>
        <v>-27.81738570075165</v>
      </c>
      <c r="AQ264" s="155" t="e">
        <f t="shared" si="328"/>
        <v>#DIV/0!</v>
      </c>
      <c r="AR264" s="155" t="e">
        <f t="shared" si="328"/>
        <v>#DIV/0!</v>
      </c>
      <c r="AS264" s="155" t="e">
        <f t="shared" si="328"/>
        <v>#DIV/0!</v>
      </c>
      <c r="AT264" s="155" t="e">
        <f t="shared" si="328"/>
        <v>#DIV/0!</v>
      </c>
      <c r="AU264" s="155" t="e">
        <f t="shared" si="328"/>
        <v>#DIV/0!</v>
      </c>
      <c r="AV264" s="155" t="e">
        <f t="shared" si="328"/>
        <v>#DIV/0!</v>
      </c>
      <c r="AX264" s="283">
        <v>0.5</v>
      </c>
      <c r="AY264" s="155">
        <f t="shared" ca="1" si="342"/>
        <v>5.7343225194517151</v>
      </c>
      <c r="AZ264" s="155">
        <f t="shared" ca="1" si="342"/>
        <v>6.3172093423851061</v>
      </c>
      <c r="BA264" s="155">
        <f t="shared" ca="1" si="342"/>
        <v>6.8439778011615378</v>
      </c>
      <c r="BB264" s="155">
        <f t="shared" ca="1" si="342"/>
        <v>7.7535085723290793</v>
      </c>
      <c r="BC264" s="155">
        <f t="shared" ca="1" si="342"/>
        <v>9.6842520819545328</v>
      </c>
      <c r="BD264" s="155">
        <f t="shared" ca="1" si="342"/>
        <v>10.91379047989834</v>
      </c>
      <c r="BE264" s="155">
        <f t="shared" ca="1" si="342"/>
        <v>16.410905016326744</v>
      </c>
      <c r="BF264" s="155" t="e">
        <f t="shared" si="342"/>
        <v>#DIV/0!</v>
      </c>
      <c r="BG264" s="155" t="e">
        <f t="shared" si="342"/>
        <v>#DIV/0!</v>
      </c>
      <c r="BH264" s="155" t="e">
        <f t="shared" si="342"/>
        <v>#DIV/0!</v>
      </c>
      <c r="BI264" s="155" t="e">
        <f t="shared" si="342"/>
        <v>#DIV/0!</v>
      </c>
      <c r="BJ264" s="155" t="e">
        <f t="shared" si="342"/>
        <v>#DIV/0!</v>
      </c>
      <c r="BK264" s="155" t="e">
        <f t="shared" si="342"/>
        <v>#DIV/0!</v>
      </c>
      <c r="BL264" s="138"/>
      <c r="BM264" s="288">
        <v>0.5</v>
      </c>
      <c r="BN264" s="155">
        <f t="shared" ca="1" si="343"/>
        <v>3.5172697397736603</v>
      </c>
      <c r="BO264" s="155">
        <f t="shared" ca="1" si="343"/>
        <v>3.2645281923265528</v>
      </c>
      <c r="BP264" s="155">
        <f t="shared" ca="1" si="343"/>
        <v>3.0645799766156032</v>
      </c>
      <c r="BQ264" s="155">
        <f t="shared" ca="1" si="343"/>
        <v>2.7587602871863455</v>
      </c>
      <c r="BR264" s="155">
        <f t="shared" ca="1" si="343"/>
        <v>2.1991278084543926</v>
      </c>
      <c r="BS264" s="155">
        <f t="shared" ca="1" si="343"/>
        <v>1.8763700071422</v>
      </c>
      <c r="BT264" s="155">
        <f t="shared" ca="1" si="343"/>
        <v>0.55905280824849468</v>
      </c>
      <c r="BU264" s="155" t="e">
        <f t="shared" si="343"/>
        <v>#DIV/0!</v>
      </c>
      <c r="BV264" s="155" t="e">
        <f t="shared" si="343"/>
        <v>#DIV/0!</v>
      </c>
      <c r="BW264" s="155" t="e">
        <f t="shared" si="343"/>
        <v>#DIV/0!</v>
      </c>
      <c r="BX264" s="155" t="e">
        <f t="shared" si="343"/>
        <v>#DIV/0!</v>
      </c>
      <c r="BY264" s="155" t="e">
        <f t="shared" si="343"/>
        <v>#DIV/0!</v>
      </c>
      <c r="BZ264" s="155" t="e">
        <f t="shared" si="343"/>
        <v>#DIV/0!</v>
      </c>
      <c r="CA264" s="138"/>
      <c r="CB264" s="288">
        <v>0.5</v>
      </c>
      <c r="CC264" s="155">
        <f t="shared" ca="1" si="344"/>
        <v>6.6900429393603336</v>
      </c>
      <c r="CD264" s="155">
        <f t="shared" ca="1" si="344"/>
        <v>7.3700775661159579</v>
      </c>
      <c r="CE264" s="155">
        <f t="shared" ca="1" si="344"/>
        <v>7.9846407680217935</v>
      </c>
      <c r="CF264" s="155">
        <f t="shared" ca="1" si="344"/>
        <v>9.0457600010505921</v>
      </c>
      <c r="CG264" s="155">
        <f t="shared" ca="1" si="344"/>
        <v>11.29829409561362</v>
      </c>
      <c r="CH264" s="155">
        <f t="shared" ca="1" si="344"/>
        <v>12.732755559881397</v>
      </c>
      <c r="CI264" s="155">
        <f t="shared" ca="1" si="344"/>
        <v>19.146055852381199</v>
      </c>
      <c r="CJ264" s="155" t="e">
        <f t="shared" si="344"/>
        <v>#DIV/0!</v>
      </c>
      <c r="CK264" s="155" t="e">
        <f t="shared" si="344"/>
        <v>#DIV/0!</v>
      </c>
      <c r="CL264" s="155" t="e">
        <f t="shared" si="344"/>
        <v>#DIV/0!</v>
      </c>
      <c r="CM264" s="155" t="e">
        <f t="shared" si="344"/>
        <v>#DIV/0!</v>
      </c>
      <c r="CN264" s="155" t="e">
        <f t="shared" si="344"/>
        <v>#DIV/0!</v>
      </c>
      <c r="CO264" s="155" t="e">
        <f t="shared" si="344"/>
        <v>#DIV/0!</v>
      </c>
      <c r="CQ264" s="288">
        <v>0.5</v>
      </c>
      <c r="CR264" s="155">
        <f t="shared" ca="1" si="345"/>
        <v>1.1724232465912203</v>
      </c>
      <c r="CS264" s="155">
        <f t="shared" ca="1" si="345"/>
        <v>1.0881760641088511</v>
      </c>
      <c r="CT264" s="155">
        <f t="shared" ca="1" si="345"/>
        <v>1.0215266588718679</v>
      </c>
      <c r="CU264" s="155">
        <f t="shared" ca="1" si="345"/>
        <v>0.91958676239544868</v>
      </c>
      <c r="CV264" s="155">
        <f t="shared" ca="1" si="345"/>
        <v>0.73304260281813061</v>
      </c>
      <c r="CW264" s="155">
        <f t="shared" ca="1" si="345"/>
        <v>0.62545666904740016</v>
      </c>
      <c r="CX264" s="155">
        <f t="shared" ca="1" si="345"/>
        <v>0.18635093608283104</v>
      </c>
      <c r="CY264" s="155" t="e">
        <f t="shared" si="345"/>
        <v>#DIV/0!</v>
      </c>
      <c r="CZ264" s="155" t="e">
        <f t="shared" si="345"/>
        <v>#DIV/0!</v>
      </c>
      <c r="DA264" s="155" t="e">
        <f t="shared" si="345"/>
        <v>#DIV/0!</v>
      </c>
      <c r="DB264" s="155" t="e">
        <f t="shared" si="345"/>
        <v>#DIV/0!</v>
      </c>
      <c r="DC264" s="155" t="e">
        <f t="shared" si="345"/>
        <v>#DIV/0!</v>
      </c>
      <c r="DD264" s="155" t="e">
        <f t="shared" si="345"/>
        <v>#DIV/0!</v>
      </c>
      <c r="DF264" s="288">
        <v>0.5</v>
      </c>
      <c r="DG264" s="155">
        <f t="shared" ca="1" si="346"/>
        <v>-2.064246809747647</v>
      </c>
      <c r="DH264" s="155">
        <f t="shared" ca="1" si="346"/>
        <v>-2.5792087987601273</v>
      </c>
      <c r="DI264" s="155">
        <f t="shared" ca="1" si="346"/>
        <v>-3.0303618791332236</v>
      </c>
      <c r="DJ264" s="155">
        <f t="shared" ca="1" si="346"/>
        <v>-3.7896255712928801</v>
      </c>
      <c r="DK264" s="155">
        <f t="shared" ca="1" si="346"/>
        <v>-5.3566041504091597</v>
      </c>
      <c r="DL264" s="155">
        <f t="shared" ca="1" si="346"/>
        <v>-6.3376753163611266</v>
      </c>
      <c r="DM264" s="155">
        <f t="shared" ca="1" si="346"/>
        <v>-10.661076940093581</v>
      </c>
      <c r="DN264" s="155" t="e">
        <f t="shared" si="346"/>
        <v>#DIV/0!</v>
      </c>
      <c r="DO264" s="155" t="e">
        <f t="shared" si="346"/>
        <v>#DIV/0!</v>
      </c>
      <c r="DP264" s="155" t="e">
        <f t="shared" si="346"/>
        <v>#DIV/0!</v>
      </c>
      <c r="DQ264" s="155" t="e">
        <f t="shared" si="346"/>
        <v>#DIV/0!</v>
      </c>
      <c r="DR264" s="155" t="e">
        <f t="shared" si="346"/>
        <v>#DIV/0!</v>
      </c>
      <c r="DS264" s="155" t="e">
        <f t="shared" si="346"/>
        <v>#DIV/0!</v>
      </c>
      <c r="DU264" s="288">
        <v>0.5</v>
      </c>
      <c r="DV264" s="155">
        <f t="shared" ca="1" si="347"/>
        <v>5.862116232956101</v>
      </c>
      <c r="DW264" s="155">
        <f t="shared" ca="1" si="347"/>
        <v>5.4408803205442551</v>
      </c>
      <c r="DX264" s="155">
        <f t="shared" ca="1" si="347"/>
        <v>5.1076332943593385</v>
      </c>
      <c r="DY264" s="155">
        <f t="shared" ca="1" si="347"/>
        <v>4.597933811977243</v>
      </c>
      <c r="DZ264" s="155">
        <f t="shared" ca="1" si="347"/>
        <v>3.665213014090654</v>
      </c>
      <c r="EA264" s="155">
        <f t="shared" ca="1" si="347"/>
        <v>3.1272833452370006</v>
      </c>
      <c r="EB264" s="155">
        <f t="shared" ca="1" si="347"/>
        <v>0.93175468041415588</v>
      </c>
      <c r="EC264" s="155" t="e">
        <f t="shared" si="347"/>
        <v>#DIV/0!</v>
      </c>
      <c r="ED264" s="155" t="e">
        <f t="shared" si="347"/>
        <v>#DIV/0!</v>
      </c>
      <c r="EE264" s="155" t="e">
        <f t="shared" si="347"/>
        <v>#DIV/0!</v>
      </c>
      <c r="EF264" s="155" t="e">
        <f t="shared" si="347"/>
        <v>#DIV/0!</v>
      </c>
      <c r="EG264" s="155" t="e">
        <f t="shared" si="347"/>
        <v>#DIV/0!</v>
      </c>
      <c r="EH264" s="155" t="e">
        <f t="shared" si="347"/>
        <v>#DIV/0!</v>
      </c>
      <c r="EJ264" s="288">
        <v>0.5</v>
      </c>
      <c r="EK264" s="155">
        <f t="shared" ca="1" si="348"/>
        <v>-5.862116232956101</v>
      </c>
      <c r="EL264" s="155">
        <f t="shared" ca="1" si="348"/>
        <v>-5.4408803205442551</v>
      </c>
      <c r="EM264" s="155">
        <f t="shared" ca="1" si="348"/>
        <v>-5.1076332943593385</v>
      </c>
      <c r="EN264" s="155">
        <f t="shared" ca="1" si="348"/>
        <v>-4.597933811977243</v>
      </c>
      <c r="EO264" s="155">
        <f t="shared" ca="1" si="348"/>
        <v>-3.665213014090654</v>
      </c>
      <c r="EP264" s="155">
        <f t="shared" ca="1" si="348"/>
        <v>-3.1272833452370006</v>
      </c>
      <c r="EQ264" s="155">
        <f t="shared" ca="1" si="348"/>
        <v>-0.93175468041415588</v>
      </c>
      <c r="ER264" s="155" t="e">
        <f t="shared" si="348"/>
        <v>#DIV/0!</v>
      </c>
      <c r="ES264" s="155" t="e">
        <f t="shared" si="348"/>
        <v>#DIV/0!</v>
      </c>
      <c r="ET264" s="155" t="e">
        <f t="shared" si="348"/>
        <v>#DIV/0!</v>
      </c>
      <c r="EU264" s="155" t="e">
        <f t="shared" si="348"/>
        <v>#DIV/0!</v>
      </c>
      <c r="EV264" s="155" t="e">
        <f t="shared" si="349"/>
        <v>#DIV/0!</v>
      </c>
      <c r="EW264" s="155" t="e">
        <f t="shared" si="349"/>
        <v>#DIV/0!</v>
      </c>
    </row>
    <row r="265" spans="20:157">
      <c r="T265" s="283">
        <v>0.5714285714285714</v>
      </c>
      <c r="U265" s="152">
        <f t="shared" ca="1" si="341"/>
        <v>-14.621244478146176</v>
      </c>
      <c r="V265" s="152">
        <f t="shared" ca="1" si="341"/>
        <v>-16.09070920051721</v>
      </c>
      <c r="W265" s="152">
        <f t="shared" ca="1" si="341"/>
        <v>-17.519279720462052</v>
      </c>
      <c r="X265" s="152">
        <f t="shared" ca="1" si="341"/>
        <v>-20.219915327133986</v>
      </c>
      <c r="Y265" s="152">
        <f t="shared" ca="1" si="341"/>
        <v>-27.08906915535735</v>
      </c>
      <c r="Z265" s="152">
        <f t="shared" ca="1" si="341"/>
        <v>-32.473724360061027</v>
      </c>
      <c r="AA265" s="152" t="e">
        <f t="shared" si="341"/>
        <v>#DIV/0!</v>
      </c>
      <c r="AB265" s="152" t="e">
        <f t="shared" si="341"/>
        <v>#DIV/0!</v>
      </c>
      <c r="AC265" s="152" t="e">
        <f t="shared" si="341"/>
        <v>#DIV/0!</v>
      </c>
      <c r="AD265" s="152" t="e">
        <f t="shared" si="341"/>
        <v>#DIV/0!</v>
      </c>
      <c r="AE265" s="152" t="e">
        <f t="shared" si="341"/>
        <v>#DIV/0!</v>
      </c>
      <c r="AF265" s="152" t="e">
        <f t="shared" si="341"/>
        <v>#DIV/0!</v>
      </c>
      <c r="AG265" s="152"/>
      <c r="AI265" s="288">
        <v>0.5714285714285714</v>
      </c>
      <c r="AJ265" s="155">
        <f t="shared" ca="1" si="328"/>
        <v>-14.621244478146176</v>
      </c>
      <c r="AK265" s="155">
        <f t="shared" ca="1" si="328"/>
        <v>-16.09070920051721</v>
      </c>
      <c r="AL265" s="155">
        <f t="shared" ca="1" si="328"/>
        <v>-17.519279720462052</v>
      </c>
      <c r="AM265" s="155">
        <f t="shared" ca="1" si="328"/>
        <v>-20.219915327133986</v>
      </c>
      <c r="AN265" s="155">
        <f t="shared" ca="1" si="328"/>
        <v>-27.08906915535735</v>
      </c>
      <c r="AO265" s="155">
        <f t="shared" ca="1" si="328"/>
        <v>-32.473724360061027</v>
      </c>
      <c r="AP265" s="155" t="e">
        <f t="shared" si="328"/>
        <v>#DIV/0!</v>
      </c>
      <c r="AQ265" s="155" t="e">
        <f t="shared" si="328"/>
        <v>#DIV/0!</v>
      </c>
      <c r="AR265" s="155" t="e">
        <f t="shared" si="328"/>
        <v>#DIV/0!</v>
      </c>
      <c r="AS265" s="155" t="e">
        <f t="shared" si="328"/>
        <v>#DIV/0!</v>
      </c>
      <c r="AT265" s="155" t="e">
        <f t="shared" si="328"/>
        <v>#DIV/0!</v>
      </c>
      <c r="AU265" s="155" t="e">
        <f t="shared" si="328"/>
        <v>#DIV/0!</v>
      </c>
      <c r="AV265" s="155" t="e">
        <f t="shared" si="328"/>
        <v>#DIV/0!</v>
      </c>
      <c r="AX265" s="283">
        <v>0.5714285714285714</v>
      </c>
      <c r="AY265" s="155">
        <f t="shared" ca="1" si="342"/>
        <v>7.2573302271357498</v>
      </c>
      <c r="AZ265" s="155">
        <f t="shared" ca="1" si="342"/>
        <v>8.2772618752110372</v>
      </c>
      <c r="BA265" s="155">
        <f t="shared" ca="1" si="342"/>
        <v>9.25252921679796</v>
      </c>
      <c r="BB265" s="155">
        <f t="shared" ca="1" si="342"/>
        <v>11.072568242113169</v>
      </c>
      <c r="BC265" s="155">
        <f t="shared" ca="1" si="342"/>
        <v>15.641390823005732</v>
      </c>
      <c r="BD265" s="155">
        <f t="shared" ca="1" si="342"/>
        <v>19.198169181217157</v>
      </c>
      <c r="BE265" s="155" t="e">
        <f t="shared" si="342"/>
        <v>#DIV/0!</v>
      </c>
      <c r="BF265" s="155" t="e">
        <f t="shared" si="342"/>
        <v>#DIV/0!</v>
      </c>
      <c r="BG265" s="155" t="e">
        <f t="shared" si="342"/>
        <v>#DIV/0!</v>
      </c>
      <c r="BH265" s="155" t="e">
        <f t="shared" si="342"/>
        <v>#DIV/0!</v>
      </c>
      <c r="BI265" s="155" t="e">
        <f t="shared" si="342"/>
        <v>#DIV/0!</v>
      </c>
      <c r="BJ265" s="155" t="e">
        <f t="shared" si="342"/>
        <v>#DIV/0!</v>
      </c>
      <c r="BK265" s="155" t="e">
        <f t="shared" si="342"/>
        <v>#DIV/0!</v>
      </c>
      <c r="BL265" s="138"/>
      <c r="BM265" s="288">
        <v>0.5714285714285714</v>
      </c>
      <c r="BN265" s="155">
        <f t="shared" ca="1" si="343"/>
        <v>3.0308329195039105</v>
      </c>
      <c r="BO265" s="155">
        <f t="shared" ca="1" si="343"/>
        <v>2.7543272901985802</v>
      </c>
      <c r="BP265" s="155">
        <f t="shared" ca="1" si="343"/>
        <v>2.5180772309585397</v>
      </c>
      <c r="BQ265" s="155">
        <f t="shared" ca="1" si="343"/>
        <v>2.1187619083344442</v>
      </c>
      <c r="BR265" s="155">
        <f t="shared" ca="1" si="343"/>
        <v>1.2241013404173589</v>
      </c>
      <c r="BS265" s="155">
        <f t="shared" ca="1" si="343"/>
        <v>0.57213086963892179</v>
      </c>
      <c r="BT265" s="155" t="e">
        <f t="shared" si="343"/>
        <v>#DIV/0!</v>
      </c>
      <c r="BU265" s="155" t="e">
        <f t="shared" si="343"/>
        <v>#DIV/0!</v>
      </c>
      <c r="BV265" s="155" t="e">
        <f t="shared" si="343"/>
        <v>#DIV/0!</v>
      </c>
      <c r="BW265" s="155" t="e">
        <f t="shared" si="343"/>
        <v>#DIV/0!</v>
      </c>
      <c r="BX265" s="155" t="e">
        <f t="shared" si="343"/>
        <v>#DIV/0!</v>
      </c>
      <c r="BY265" s="155" t="e">
        <f t="shared" si="343"/>
        <v>#DIV/0!</v>
      </c>
      <c r="BZ265" s="155" t="e">
        <f t="shared" si="343"/>
        <v>#DIV/0!</v>
      </c>
      <c r="CA265" s="138"/>
      <c r="CB265" s="288">
        <v>0.5714285714285714</v>
      </c>
      <c r="CC265" s="155">
        <f t="shared" ca="1" si="344"/>
        <v>8.4668852649917081</v>
      </c>
      <c r="CD265" s="155">
        <f t="shared" ca="1" si="344"/>
        <v>9.6568055210795425</v>
      </c>
      <c r="CE265" s="155">
        <f t="shared" ca="1" si="344"/>
        <v>10.794617419597618</v>
      </c>
      <c r="CF265" s="155">
        <f t="shared" ca="1" si="344"/>
        <v>12.917996282465364</v>
      </c>
      <c r="CG265" s="155">
        <f t="shared" ca="1" si="344"/>
        <v>18.248289293506684</v>
      </c>
      <c r="CH265" s="155">
        <f t="shared" ca="1" si="344"/>
        <v>22.397864044753351</v>
      </c>
      <c r="CI265" s="155" t="e">
        <f t="shared" si="344"/>
        <v>#DIV/0!</v>
      </c>
      <c r="CJ265" s="155" t="e">
        <f t="shared" si="344"/>
        <v>#DIV/0!</v>
      </c>
      <c r="CK265" s="155" t="e">
        <f t="shared" si="344"/>
        <v>#DIV/0!</v>
      </c>
      <c r="CL265" s="155" t="e">
        <f t="shared" si="344"/>
        <v>#DIV/0!</v>
      </c>
      <c r="CM265" s="155" t="e">
        <f t="shared" si="344"/>
        <v>#DIV/0!</v>
      </c>
      <c r="CN265" s="155" t="e">
        <f t="shared" si="344"/>
        <v>#DIV/0!</v>
      </c>
      <c r="CO265" s="155" t="e">
        <f t="shared" si="344"/>
        <v>#DIV/0!</v>
      </c>
      <c r="CQ265" s="288">
        <v>0.5714285714285714</v>
      </c>
      <c r="CR265" s="155">
        <f t="shared" ca="1" si="345"/>
        <v>1.0102776398346371</v>
      </c>
      <c r="CS265" s="155">
        <f t="shared" ca="1" si="345"/>
        <v>0.91810909673286034</v>
      </c>
      <c r="CT265" s="155">
        <f t="shared" ca="1" si="345"/>
        <v>0.83935907698618006</v>
      </c>
      <c r="CU265" s="155">
        <f t="shared" ca="1" si="345"/>
        <v>0.70625396944481467</v>
      </c>
      <c r="CV265" s="155">
        <f t="shared" ca="1" si="345"/>
        <v>0.40803378013911962</v>
      </c>
      <c r="CW265" s="155">
        <f t="shared" ca="1" si="345"/>
        <v>0.19071028987964078</v>
      </c>
      <c r="CX265" s="155" t="e">
        <f t="shared" si="345"/>
        <v>#DIV/0!</v>
      </c>
      <c r="CY265" s="155" t="e">
        <f t="shared" si="345"/>
        <v>#DIV/0!</v>
      </c>
      <c r="CZ265" s="155" t="e">
        <f t="shared" si="345"/>
        <v>#DIV/0!</v>
      </c>
      <c r="DA265" s="155" t="e">
        <f t="shared" si="345"/>
        <v>#DIV/0!</v>
      </c>
      <c r="DB265" s="155" t="e">
        <f t="shared" si="345"/>
        <v>#DIV/0!</v>
      </c>
      <c r="DC265" s="155" t="e">
        <f t="shared" si="345"/>
        <v>#DIV/0!</v>
      </c>
      <c r="DD265" s="155" t="e">
        <f t="shared" si="345"/>
        <v>#DIV/0!</v>
      </c>
      <c r="DF265" s="288">
        <v>0.5714285714285714</v>
      </c>
      <c r="DG265" s="155">
        <f t="shared" ca="1" si="346"/>
        <v>-3.3228036916718788</v>
      </c>
      <c r="DH265" s="155">
        <f t="shared" ca="1" si="346"/>
        <v>-4.141010938374734</v>
      </c>
      <c r="DI265" s="155">
        <f t="shared" ca="1" si="346"/>
        <v>-4.9093141957193698</v>
      </c>
      <c r="DJ265" s="155">
        <f t="shared" ca="1" si="346"/>
        <v>-6.3223312072415574</v>
      </c>
      <c r="DK265" s="155">
        <f t="shared" ca="1" si="346"/>
        <v>-9.8155432117951413</v>
      </c>
      <c r="DL265" s="155">
        <f t="shared" ca="1" si="346"/>
        <v>-12.512714019325314</v>
      </c>
      <c r="DM265" s="155" t="e">
        <f t="shared" si="346"/>
        <v>#DIV/0!</v>
      </c>
      <c r="DN265" s="155" t="e">
        <f t="shared" si="346"/>
        <v>#DIV/0!</v>
      </c>
      <c r="DO265" s="155" t="e">
        <f t="shared" si="346"/>
        <v>#DIV/0!</v>
      </c>
      <c r="DP265" s="155" t="e">
        <f t="shared" si="346"/>
        <v>#DIV/0!</v>
      </c>
      <c r="DQ265" s="155" t="e">
        <f t="shared" si="346"/>
        <v>#DIV/0!</v>
      </c>
      <c r="DR265" s="155" t="e">
        <f t="shared" si="346"/>
        <v>#DIV/0!</v>
      </c>
      <c r="DS265" s="155" t="e">
        <f t="shared" si="346"/>
        <v>#DIV/0!</v>
      </c>
      <c r="DU265" s="288">
        <v>0.5714285714285714</v>
      </c>
      <c r="DV265" s="155">
        <f t="shared" ca="1" si="347"/>
        <v>5.0513881991731848</v>
      </c>
      <c r="DW265" s="155">
        <f t="shared" ca="1" si="347"/>
        <v>4.5905454836643003</v>
      </c>
      <c r="DX265" s="155">
        <f t="shared" ca="1" si="347"/>
        <v>4.1967953849308994</v>
      </c>
      <c r="DY265" s="155">
        <f t="shared" ca="1" si="347"/>
        <v>3.531269847224074</v>
      </c>
      <c r="DZ265" s="155">
        <f t="shared" ca="1" si="347"/>
        <v>2.0401689006955976</v>
      </c>
      <c r="EA265" s="155">
        <f t="shared" ca="1" si="347"/>
        <v>0.95355144939820313</v>
      </c>
      <c r="EB265" s="155" t="e">
        <f t="shared" si="347"/>
        <v>#DIV/0!</v>
      </c>
      <c r="EC265" s="155" t="e">
        <f t="shared" si="347"/>
        <v>#DIV/0!</v>
      </c>
      <c r="ED265" s="155" t="e">
        <f t="shared" si="347"/>
        <v>#DIV/0!</v>
      </c>
      <c r="EE265" s="155" t="e">
        <f t="shared" si="347"/>
        <v>#DIV/0!</v>
      </c>
      <c r="EF265" s="155" t="e">
        <f t="shared" si="347"/>
        <v>#DIV/0!</v>
      </c>
      <c r="EG265" s="155" t="e">
        <f t="shared" si="347"/>
        <v>#DIV/0!</v>
      </c>
      <c r="EH265" s="155" t="e">
        <f t="shared" si="347"/>
        <v>#DIV/0!</v>
      </c>
      <c r="EJ265" s="288">
        <v>0.5714285714285714</v>
      </c>
      <c r="EK265" s="155">
        <f t="shared" ca="1" si="348"/>
        <v>-5.0513881991731848</v>
      </c>
      <c r="EL265" s="155">
        <f t="shared" ca="1" si="348"/>
        <v>-4.5905454836643003</v>
      </c>
      <c r="EM265" s="155">
        <f t="shared" ca="1" si="348"/>
        <v>-4.1967953849308994</v>
      </c>
      <c r="EN265" s="155">
        <f t="shared" ca="1" si="348"/>
        <v>-3.531269847224074</v>
      </c>
      <c r="EO265" s="155">
        <f t="shared" ca="1" si="348"/>
        <v>-2.0401689006955976</v>
      </c>
      <c r="EP265" s="155">
        <f t="shared" ca="1" si="348"/>
        <v>-0.95355144939820313</v>
      </c>
      <c r="EQ265" s="155" t="e">
        <f t="shared" si="348"/>
        <v>#DIV/0!</v>
      </c>
      <c r="ER265" s="155" t="e">
        <f t="shared" si="348"/>
        <v>#DIV/0!</v>
      </c>
      <c r="ES265" s="155" t="e">
        <f t="shared" si="348"/>
        <v>#DIV/0!</v>
      </c>
      <c r="ET265" s="155" t="e">
        <f t="shared" si="348"/>
        <v>#DIV/0!</v>
      </c>
      <c r="EU265" s="155" t="e">
        <f t="shared" si="348"/>
        <v>#DIV/0!</v>
      </c>
      <c r="EV265" s="155" t="e">
        <f t="shared" si="349"/>
        <v>#DIV/0!</v>
      </c>
      <c r="EW265" s="155" t="e">
        <f t="shared" si="349"/>
        <v>#DIV/0!</v>
      </c>
    </row>
    <row r="266" spans="20:157">
      <c r="T266" s="283">
        <v>0.6</v>
      </c>
      <c r="U266" s="152">
        <f t="shared" ca="1" si="341"/>
        <v>-15.889212630524112</v>
      </c>
      <c r="V266" s="152">
        <f t="shared" ca="1" si="341"/>
        <v>-17.841238617654572</v>
      </c>
      <c r="W266" s="152">
        <f t="shared" ca="1" si="341"/>
        <v>-19.798348030248462</v>
      </c>
      <c r="X266" s="152">
        <f t="shared" ca="1" si="341"/>
        <v>-23.677640643687777</v>
      </c>
      <c r="Y266" s="152">
        <f t="shared" ca="1" si="341"/>
        <v>-34.794106868079851</v>
      </c>
      <c r="Z266" s="152" t="e">
        <f t="shared" si="341"/>
        <v>#DIV/0!</v>
      </c>
      <c r="AA266" s="152" t="e">
        <f t="shared" si="341"/>
        <v>#DIV/0!</v>
      </c>
      <c r="AB266" s="152" t="e">
        <f t="shared" si="341"/>
        <v>#DIV/0!</v>
      </c>
      <c r="AC266" s="152" t="e">
        <f t="shared" si="341"/>
        <v>#DIV/0!</v>
      </c>
      <c r="AD266" s="152" t="e">
        <f t="shared" si="341"/>
        <v>#DIV/0!</v>
      </c>
      <c r="AE266" s="152" t="e">
        <f t="shared" si="341"/>
        <v>#DIV/0!</v>
      </c>
      <c r="AF266" s="152" t="e">
        <f t="shared" si="341"/>
        <v>#DIV/0!</v>
      </c>
      <c r="AG266" s="152"/>
      <c r="AI266" s="288">
        <v>0.6</v>
      </c>
      <c r="AJ266" s="155">
        <f t="shared" ca="1" si="328"/>
        <v>-15.889212630524112</v>
      </c>
      <c r="AK266" s="155">
        <f t="shared" ca="1" si="328"/>
        <v>-17.841238617654572</v>
      </c>
      <c r="AL266" s="155">
        <f t="shared" ca="1" si="328"/>
        <v>-19.798348030248462</v>
      </c>
      <c r="AM266" s="155">
        <f t="shared" ca="1" si="328"/>
        <v>-23.677640643687777</v>
      </c>
      <c r="AN266" s="155">
        <f t="shared" ca="1" si="328"/>
        <v>-34.794106868079851</v>
      </c>
      <c r="AO266" s="155" t="e">
        <f t="shared" si="328"/>
        <v>#DIV/0!</v>
      </c>
      <c r="AP266" s="155" t="e">
        <f t="shared" si="328"/>
        <v>#DIV/0!</v>
      </c>
      <c r="AQ266" s="155" t="e">
        <f t="shared" si="328"/>
        <v>#DIV/0!</v>
      </c>
      <c r="AR266" s="155" t="e">
        <f t="shared" si="328"/>
        <v>#DIV/0!</v>
      </c>
      <c r="AS266" s="155" t="e">
        <f t="shared" si="328"/>
        <v>#DIV/0!</v>
      </c>
      <c r="AT266" s="155" t="e">
        <f t="shared" si="328"/>
        <v>#DIV/0!</v>
      </c>
      <c r="AU266" s="155" t="e">
        <f t="shared" si="328"/>
        <v>#DIV/0!</v>
      </c>
      <c r="AV266" s="155" t="e">
        <f t="shared" si="328"/>
        <v>#DIV/0!</v>
      </c>
      <c r="AX266" s="283">
        <v>0.6</v>
      </c>
      <c r="AY266" s="155">
        <f t="shared" ca="1" si="342"/>
        <v>8.1067106472236805</v>
      </c>
      <c r="AZ266" s="155">
        <f t="shared" ca="1" si="342"/>
        <v>9.4270186327850567</v>
      </c>
      <c r="BA266" s="155">
        <f t="shared" ca="1" si="342"/>
        <v>10.734313066054071</v>
      </c>
      <c r="BB266" s="155">
        <f t="shared" ca="1" si="342"/>
        <v>13.300650162515932</v>
      </c>
      <c r="BC266" s="155">
        <f t="shared" ca="1" si="342"/>
        <v>20.584459082282009</v>
      </c>
      <c r="BD266" s="155" t="e">
        <f t="shared" si="342"/>
        <v>#DIV/0!</v>
      </c>
      <c r="BE266" s="155" t="e">
        <f t="shared" si="342"/>
        <v>#DIV/0!</v>
      </c>
      <c r="BF266" s="155" t="e">
        <f t="shared" si="342"/>
        <v>#DIV/0!</v>
      </c>
      <c r="BG266" s="155" t="e">
        <f t="shared" si="342"/>
        <v>#DIV/0!</v>
      </c>
      <c r="BH266" s="155" t="e">
        <f t="shared" si="342"/>
        <v>#DIV/0!</v>
      </c>
      <c r="BI266" s="155" t="e">
        <f t="shared" si="342"/>
        <v>#DIV/0!</v>
      </c>
      <c r="BJ266" s="155" t="e">
        <f t="shared" si="342"/>
        <v>#DIV/0!</v>
      </c>
      <c r="BK266" s="155" t="e">
        <f t="shared" si="342"/>
        <v>#DIV/0!</v>
      </c>
      <c r="BL266" s="138"/>
      <c r="BM266" s="288">
        <v>0.6</v>
      </c>
      <c r="BN266" s="155">
        <f t="shared" ca="1" si="343"/>
        <v>2.8536338621815758</v>
      </c>
      <c r="BO266" s="155">
        <f t="shared" ca="1" si="343"/>
        <v>2.5554490756153729</v>
      </c>
      <c r="BP266" s="155">
        <f t="shared" ca="1" si="343"/>
        <v>2.2893915041900099</v>
      </c>
      <c r="BQ266" s="155">
        <f t="shared" ca="1" si="343"/>
        <v>1.8118684473934625</v>
      </c>
      <c r="BR266" s="155">
        <f t="shared" ca="1" si="343"/>
        <v>0.58401007713180331</v>
      </c>
      <c r="BS266" s="155" t="e">
        <f t="shared" si="343"/>
        <v>#DIV/0!</v>
      </c>
      <c r="BT266" s="155" t="e">
        <f t="shared" si="343"/>
        <v>#DIV/0!</v>
      </c>
      <c r="BU266" s="155" t="e">
        <f t="shared" si="343"/>
        <v>#DIV/0!</v>
      </c>
      <c r="BV266" s="155" t="e">
        <f t="shared" si="343"/>
        <v>#DIV/0!</v>
      </c>
      <c r="BW266" s="155" t="e">
        <f t="shared" si="343"/>
        <v>#DIV/0!</v>
      </c>
      <c r="BX266" s="155" t="e">
        <f t="shared" si="343"/>
        <v>#DIV/0!</v>
      </c>
      <c r="BY266" s="155" t="e">
        <f t="shared" si="343"/>
        <v>#DIV/0!</v>
      </c>
      <c r="BZ266" s="155" t="e">
        <f t="shared" si="343"/>
        <v>#DIV/0!</v>
      </c>
      <c r="CA266" s="138"/>
      <c r="CB266" s="288">
        <v>0.6</v>
      </c>
      <c r="CC266" s="155">
        <f t="shared" ca="1" si="344"/>
        <v>9.4578290884276264</v>
      </c>
      <c r="CD266" s="155">
        <f t="shared" ca="1" si="344"/>
        <v>10.998188404915899</v>
      </c>
      <c r="CE266" s="155">
        <f t="shared" ca="1" si="344"/>
        <v>12.523365243729751</v>
      </c>
      <c r="CF266" s="155">
        <f t="shared" ca="1" si="344"/>
        <v>15.517425189601919</v>
      </c>
      <c r="CG266" s="155">
        <f t="shared" ca="1" si="344"/>
        <v>24.015202262662342</v>
      </c>
      <c r="CH266" s="155" t="e">
        <f t="shared" si="344"/>
        <v>#DIV/0!</v>
      </c>
      <c r="CI266" s="155" t="e">
        <f t="shared" si="344"/>
        <v>#DIV/0!</v>
      </c>
      <c r="CJ266" s="155" t="e">
        <f t="shared" si="344"/>
        <v>#DIV/0!</v>
      </c>
      <c r="CK266" s="155" t="e">
        <f t="shared" si="344"/>
        <v>#DIV/0!</v>
      </c>
      <c r="CL266" s="155" t="e">
        <f t="shared" si="344"/>
        <v>#DIV/0!</v>
      </c>
      <c r="CM266" s="155" t="e">
        <f t="shared" si="344"/>
        <v>#DIV/0!</v>
      </c>
      <c r="CN266" s="155" t="e">
        <f t="shared" si="344"/>
        <v>#DIV/0!</v>
      </c>
      <c r="CO266" s="155" t="e">
        <f t="shared" si="344"/>
        <v>#DIV/0!</v>
      </c>
      <c r="CQ266" s="288">
        <v>0.6</v>
      </c>
      <c r="CR266" s="155">
        <f t="shared" ca="1" si="345"/>
        <v>0.95121128739385885</v>
      </c>
      <c r="CS266" s="155">
        <f t="shared" ca="1" si="345"/>
        <v>0.85181635853845772</v>
      </c>
      <c r="CT266" s="155">
        <f t="shared" ca="1" si="345"/>
        <v>0.76313050139667027</v>
      </c>
      <c r="CU266" s="155">
        <f t="shared" ca="1" si="345"/>
        <v>0.60395614913115425</v>
      </c>
      <c r="CV266" s="155">
        <f t="shared" ca="1" si="345"/>
        <v>0.1946700257106011</v>
      </c>
      <c r="CW266" s="155" t="e">
        <f t="shared" si="345"/>
        <v>#DIV/0!</v>
      </c>
      <c r="CX266" s="155" t="e">
        <f t="shared" si="345"/>
        <v>#DIV/0!</v>
      </c>
      <c r="CY266" s="155" t="e">
        <f t="shared" si="345"/>
        <v>#DIV/0!</v>
      </c>
      <c r="CZ266" s="155" t="e">
        <f t="shared" si="345"/>
        <v>#DIV/0!</v>
      </c>
      <c r="DA266" s="155" t="e">
        <f t="shared" si="345"/>
        <v>#DIV/0!</v>
      </c>
      <c r="DB266" s="155" t="e">
        <f t="shared" si="345"/>
        <v>#DIV/0!</v>
      </c>
      <c r="DC266" s="155" t="e">
        <f t="shared" si="345"/>
        <v>#DIV/0!</v>
      </c>
      <c r="DD266" s="155" t="e">
        <f t="shared" si="345"/>
        <v>#DIV/0!</v>
      </c>
      <c r="DF266" s="288">
        <v>0.6</v>
      </c>
      <c r="DG266" s="155">
        <f t="shared" ca="1" si="346"/>
        <v>-3.9776568337249989</v>
      </c>
      <c r="DH266" s="155">
        <f t="shared" ca="1" si="346"/>
        <v>-5.0069545507156841</v>
      </c>
      <c r="DI266" s="155">
        <f t="shared" ca="1" si="346"/>
        <v>-6.0115129586077121</v>
      </c>
      <c r="DJ266" s="155">
        <f t="shared" ca="1" si="346"/>
        <v>-7.9611658846472242</v>
      </c>
      <c r="DK266" s="155">
        <f t="shared" ca="1" si="346"/>
        <v>-13.430967682955437</v>
      </c>
      <c r="DL266" s="155" t="e">
        <f t="shared" si="346"/>
        <v>#DIV/0!</v>
      </c>
      <c r="DM266" s="155" t="e">
        <f t="shared" si="346"/>
        <v>#DIV/0!</v>
      </c>
      <c r="DN266" s="155" t="e">
        <f t="shared" si="346"/>
        <v>#DIV/0!</v>
      </c>
      <c r="DO266" s="155" t="e">
        <f t="shared" si="346"/>
        <v>#DIV/0!</v>
      </c>
      <c r="DP266" s="155" t="e">
        <f t="shared" si="346"/>
        <v>#DIV/0!</v>
      </c>
      <c r="DQ266" s="155" t="e">
        <f t="shared" si="346"/>
        <v>#DIV/0!</v>
      </c>
      <c r="DR266" s="155" t="e">
        <f t="shared" si="346"/>
        <v>#DIV/0!</v>
      </c>
      <c r="DS266" s="155" t="e">
        <f t="shared" si="346"/>
        <v>#DIV/0!</v>
      </c>
      <c r="DU266" s="288">
        <v>0.6</v>
      </c>
      <c r="DV266" s="155">
        <f t="shared" ca="1" si="347"/>
        <v>4.7560564369692937</v>
      </c>
      <c r="DW266" s="155">
        <f t="shared" ca="1" si="347"/>
        <v>4.2590817926922888</v>
      </c>
      <c r="DX266" s="155">
        <f t="shared" ca="1" si="347"/>
        <v>3.8156525069833509</v>
      </c>
      <c r="DY266" s="155">
        <f t="shared" ca="1" si="347"/>
        <v>3.0197807456557704</v>
      </c>
      <c r="DZ266" s="155">
        <f t="shared" ca="1" si="347"/>
        <v>0.97335012855300551</v>
      </c>
      <c r="EA266" s="155" t="e">
        <f t="shared" si="347"/>
        <v>#DIV/0!</v>
      </c>
      <c r="EB266" s="155" t="e">
        <f t="shared" si="347"/>
        <v>#DIV/0!</v>
      </c>
      <c r="EC266" s="155" t="e">
        <f t="shared" si="347"/>
        <v>#DIV/0!</v>
      </c>
      <c r="ED266" s="155" t="e">
        <f t="shared" si="347"/>
        <v>#DIV/0!</v>
      </c>
      <c r="EE266" s="155" t="e">
        <f t="shared" si="347"/>
        <v>#DIV/0!</v>
      </c>
      <c r="EF266" s="155" t="e">
        <f t="shared" si="347"/>
        <v>#DIV/0!</v>
      </c>
      <c r="EG266" s="155" t="e">
        <f t="shared" si="347"/>
        <v>#DIV/0!</v>
      </c>
      <c r="EH266" s="155" t="e">
        <f t="shared" si="347"/>
        <v>#DIV/0!</v>
      </c>
      <c r="EJ266" s="288">
        <v>0.6</v>
      </c>
      <c r="EK266" s="155">
        <f t="shared" ca="1" si="348"/>
        <v>-4.7560564369692937</v>
      </c>
      <c r="EL266" s="155">
        <f t="shared" ca="1" si="348"/>
        <v>-4.2590817926922888</v>
      </c>
      <c r="EM266" s="155">
        <f t="shared" ca="1" si="348"/>
        <v>-3.8156525069833509</v>
      </c>
      <c r="EN266" s="155">
        <f t="shared" ca="1" si="348"/>
        <v>-3.0197807456557704</v>
      </c>
      <c r="EO266" s="155">
        <f t="shared" ca="1" si="348"/>
        <v>-0.97335012855300551</v>
      </c>
      <c r="EP266" s="155" t="e">
        <f t="shared" si="348"/>
        <v>#DIV/0!</v>
      </c>
      <c r="EQ266" s="155" t="e">
        <f t="shared" si="348"/>
        <v>#DIV/0!</v>
      </c>
      <c r="ER266" s="155" t="e">
        <f t="shared" si="348"/>
        <v>#DIV/0!</v>
      </c>
      <c r="ES266" s="155" t="e">
        <f t="shared" si="348"/>
        <v>#DIV/0!</v>
      </c>
      <c r="ET266" s="155" t="e">
        <f t="shared" si="348"/>
        <v>#DIV/0!</v>
      </c>
      <c r="EU266" s="155" t="e">
        <f t="shared" si="348"/>
        <v>#DIV/0!</v>
      </c>
      <c r="EV266" s="155" t="e">
        <f t="shared" si="349"/>
        <v>#DIV/0!</v>
      </c>
      <c r="EW266" s="155" t="e">
        <f t="shared" si="349"/>
        <v>#DIV/0!</v>
      </c>
    </row>
    <row r="267" spans="20:157">
      <c r="T267" s="283">
        <v>0.66666666666666663</v>
      </c>
      <c r="U267" s="152">
        <f t="shared" ca="1" si="341"/>
        <v>-20.55609807829989</v>
      </c>
      <c r="V267" s="152">
        <f t="shared" ca="1" si="341"/>
        <v>-24.806181293026512</v>
      </c>
      <c r="W267" s="152">
        <f t="shared" ca="1" si="341"/>
        <v>-29.669936259098144</v>
      </c>
      <c r="X267" s="152">
        <f t="shared" ca="1" si="341"/>
        <v>-41.731740060521254</v>
      </c>
      <c r="Y267" s="152" t="e">
        <f t="shared" si="341"/>
        <v>#DIV/0!</v>
      </c>
      <c r="Z267" s="152" t="e">
        <f t="shared" si="341"/>
        <v>#DIV/0!</v>
      </c>
      <c r="AA267" s="152" t="e">
        <f t="shared" si="341"/>
        <v>#DIV/0!</v>
      </c>
      <c r="AB267" s="152" t="e">
        <f t="shared" si="341"/>
        <v>#DIV/0!</v>
      </c>
      <c r="AC267" s="152" t="e">
        <f t="shared" si="341"/>
        <v>#DIV/0!</v>
      </c>
      <c r="AD267" s="152" t="e">
        <f t="shared" si="341"/>
        <v>#DIV/0!</v>
      </c>
      <c r="AE267" s="152" t="e">
        <f t="shared" si="341"/>
        <v>#DIV/0!</v>
      </c>
      <c r="AF267" s="152" t="e">
        <f t="shared" si="341"/>
        <v>#DIV/0!</v>
      </c>
      <c r="AG267" s="152"/>
      <c r="AI267" s="288">
        <v>0.66666666666666663</v>
      </c>
      <c r="AJ267" s="155">
        <f t="shared" ca="1" si="328"/>
        <v>-20.55609807829989</v>
      </c>
      <c r="AK267" s="155">
        <f t="shared" ca="1" si="328"/>
        <v>-24.806181293026512</v>
      </c>
      <c r="AL267" s="155">
        <f t="shared" ca="1" si="328"/>
        <v>-29.669936259098144</v>
      </c>
      <c r="AM267" s="155">
        <f t="shared" ca="1" si="328"/>
        <v>-41.731740060521254</v>
      </c>
      <c r="AN267" s="155" t="e">
        <f t="shared" si="328"/>
        <v>#DIV/0!</v>
      </c>
      <c r="AO267" s="155" t="e">
        <f t="shared" si="328"/>
        <v>#DIV/0!</v>
      </c>
      <c r="AP267" s="155" t="e">
        <f t="shared" si="328"/>
        <v>#DIV/0!</v>
      </c>
      <c r="AQ267" s="155" t="e">
        <f t="shared" si="328"/>
        <v>#DIV/0!</v>
      </c>
      <c r="AR267" s="155" t="e">
        <f t="shared" si="328"/>
        <v>#DIV/0!</v>
      </c>
      <c r="AS267" s="155" t="e">
        <f t="shared" si="328"/>
        <v>#DIV/0!</v>
      </c>
      <c r="AT267" s="155" t="e">
        <f t="shared" si="328"/>
        <v>#DIV/0!</v>
      </c>
      <c r="AU267" s="155" t="e">
        <f t="shared" si="328"/>
        <v>#DIV/0!</v>
      </c>
      <c r="AV267" s="155" t="e">
        <f t="shared" si="328"/>
        <v>#DIV/0!</v>
      </c>
      <c r="AX267" s="283">
        <v>0.66666666666666663</v>
      </c>
      <c r="AY267" s="155">
        <f t="shared" ca="1" si="342"/>
        <v>11.110272248732898</v>
      </c>
      <c r="AZ267" s="155">
        <f t="shared" ca="1" si="342"/>
        <v>13.863408058031469</v>
      </c>
      <c r="BA267" s="155">
        <f t="shared" ca="1" si="342"/>
        <v>16.994433438132557</v>
      </c>
      <c r="BB267" s="155">
        <f t="shared" ca="1" si="342"/>
        <v>24.723828922555118</v>
      </c>
      <c r="BC267" s="155" t="e">
        <f t="shared" si="342"/>
        <v>#DIV/0!</v>
      </c>
      <c r="BD267" s="155" t="e">
        <f t="shared" si="342"/>
        <v>#DIV/0!</v>
      </c>
      <c r="BE267" s="155" t="e">
        <f t="shared" si="342"/>
        <v>#DIV/0!</v>
      </c>
      <c r="BF267" s="155" t="e">
        <f t="shared" si="342"/>
        <v>#DIV/0!</v>
      </c>
      <c r="BG267" s="155" t="e">
        <f t="shared" si="342"/>
        <v>#DIV/0!</v>
      </c>
      <c r="BH267" s="155" t="e">
        <f t="shared" si="342"/>
        <v>#DIV/0!</v>
      </c>
      <c r="BI267" s="155" t="e">
        <f t="shared" si="342"/>
        <v>#DIV/0!</v>
      </c>
      <c r="BJ267" s="155" t="e">
        <f t="shared" si="342"/>
        <v>#DIV/0!</v>
      </c>
      <c r="BK267" s="155" t="e">
        <f t="shared" si="342"/>
        <v>#DIV/0!</v>
      </c>
      <c r="BL267" s="138"/>
      <c r="BM267" s="288">
        <v>0.66666666666666663</v>
      </c>
      <c r="BN267" s="155">
        <f t="shared" ca="1" si="343"/>
        <v>2.446773196494072</v>
      </c>
      <c r="BO267" s="155">
        <f t="shared" ca="1" si="343"/>
        <v>2.0406014355688744</v>
      </c>
      <c r="BP267" s="155">
        <f t="shared" ca="1" si="343"/>
        <v>1.6150566346526556</v>
      </c>
      <c r="BQ267" s="155">
        <f t="shared" ca="1" si="343"/>
        <v>0.63043022751526667</v>
      </c>
      <c r="BR267" s="155" t="e">
        <f t="shared" si="343"/>
        <v>#DIV/0!</v>
      </c>
      <c r="BS267" s="155" t="e">
        <f t="shared" si="343"/>
        <v>#DIV/0!</v>
      </c>
      <c r="BT267" s="155" t="e">
        <f t="shared" si="343"/>
        <v>#DIV/0!</v>
      </c>
      <c r="BU267" s="155" t="e">
        <f t="shared" si="343"/>
        <v>#DIV/0!</v>
      </c>
      <c r="BV267" s="155" t="e">
        <f t="shared" si="343"/>
        <v>#DIV/0!</v>
      </c>
      <c r="BW267" s="155" t="e">
        <f t="shared" si="343"/>
        <v>#DIV/0!</v>
      </c>
      <c r="BX267" s="155" t="e">
        <f t="shared" si="343"/>
        <v>#DIV/0!</v>
      </c>
      <c r="BY267" s="155" t="e">
        <f t="shared" si="343"/>
        <v>#DIV/0!</v>
      </c>
      <c r="BZ267" s="155" t="e">
        <f t="shared" si="343"/>
        <v>#DIV/0!</v>
      </c>
      <c r="CA267" s="138"/>
      <c r="CB267" s="288">
        <v>0.66666666666666663</v>
      </c>
      <c r="CC267" s="155">
        <f t="shared" ca="1" si="344"/>
        <v>12.961984290188379</v>
      </c>
      <c r="CD267" s="155">
        <f t="shared" ca="1" si="344"/>
        <v>16.173976067703379</v>
      </c>
      <c r="CE267" s="155">
        <f t="shared" ca="1" si="344"/>
        <v>19.82683901115465</v>
      </c>
      <c r="CF267" s="155">
        <f t="shared" ca="1" si="344"/>
        <v>28.844467076314302</v>
      </c>
      <c r="CG267" s="155" t="e">
        <f t="shared" si="344"/>
        <v>#DIV/0!</v>
      </c>
      <c r="CH267" s="155" t="e">
        <f t="shared" si="344"/>
        <v>#DIV/0!</v>
      </c>
      <c r="CI267" s="155" t="e">
        <f t="shared" si="344"/>
        <v>#DIV/0!</v>
      </c>
      <c r="CJ267" s="155" t="e">
        <f t="shared" si="344"/>
        <v>#DIV/0!</v>
      </c>
      <c r="CK267" s="155" t="e">
        <f t="shared" si="344"/>
        <v>#DIV/0!</v>
      </c>
      <c r="CL267" s="155" t="e">
        <f t="shared" si="344"/>
        <v>#DIV/0!</v>
      </c>
      <c r="CM267" s="155" t="e">
        <f t="shared" si="344"/>
        <v>#DIV/0!</v>
      </c>
      <c r="CN267" s="155" t="e">
        <f t="shared" si="344"/>
        <v>#DIV/0!</v>
      </c>
      <c r="CO267" s="155" t="e">
        <f t="shared" si="344"/>
        <v>#DIV/0!</v>
      </c>
      <c r="CQ267" s="288">
        <v>0.66666666666666663</v>
      </c>
      <c r="CR267" s="155">
        <f t="shared" ca="1" si="345"/>
        <v>0.81559106549802407</v>
      </c>
      <c r="CS267" s="155">
        <f t="shared" ca="1" si="345"/>
        <v>0.68020047852295817</v>
      </c>
      <c r="CT267" s="155">
        <f t="shared" ca="1" si="345"/>
        <v>0.5383522115508852</v>
      </c>
      <c r="CU267" s="155">
        <f t="shared" ca="1" si="345"/>
        <v>0.21014340917175556</v>
      </c>
      <c r="CV267" s="155" t="e">
        <f t="shared" si="345"/>
        <v>#DIV/0!</v>
      </c>
      <c r="CW267" s="155" t="e">
        <f t="shared" si="345"/>
        <v>#DIV/0!</v>
      </c>
      <c r="CX267" s="155" t="e">
        <f t="shared" si="345"/>
        <v>#DIV/0!</v>
      </c>
      <c r="CY267" s="155" t="e">
        <f t="shared" si="345"/>
        <v>#DIV/0!</v>
      </c>
      <c r="CZ267" s="155" t="e">
        <f t="shared" si="345"/>
        <v>#DIV/0!</v>
      </c>
      <c r="DA267" s="155" t="e">
        <f t="shared" si="345"/>
        <v>#DIV/0!</v>
      </c>
      <c r="DB267" s="155" t="e">
        <f t="shared" si="345"/>
        <v>#DIV/0!</v>
      </c>
      <c r="DC267" s="155" t="e">
        <f t="shared" si="345"/>
        <v>#DIV/0!</v>
      </c>
      <c r="DD267" s="155" t="e">
        <f t="shared" si="345"/>
        <v>#DIV/0!</v>
      </c>
      <c r="DF267" s="288">
        <v>0.66666666666666663</v>
      </c>
      <c r="DG267" s="155">
        <f t="shared" ca="1" si="346"/>
        <v>-6.1834615675748958</v>
      </c>
      <c r="DH267" s="155">
        <f t="shared" ca="1" si="346"/>
        <v>-8.2219713209032097</v>
      </c>
      <c r="DI267" s="155">
        <f t="shared" ca="1" si="346"/>
        <v>-10.522093974762043</v>
      </c>
      <c r="DJ267" s="155">
        <f t="shared" ca="1" si="346"/>
        <v>-16.167337501279114</v>
      </c>
      <c r="DK267" s="155" t="e">
        <f t="shared" si="346"/>
        <v>#DIV/0!</v>
      </c>
      <c r="DL267" s="155" t="e">
        <f t="shared" si="346"/>
        <v>#DIV/0!</v>
      </c>
      <c r="DM267" s="155" t="e">
        <f t="shared" si="346"/>
        <v>#DIV/0!</v>
      </c>
      <c r="DN267" s="155" t="e">
        <f t="shared" si="346"/>
        <v>#DIV/0!</v>
      </c>
      <c r="DO267" s="155" t="e">
        <f t="shared" si="346"/>
        <v>#DIV/0!</v>
      </c>
      <c r="DP267" s="155" t="e">
        <f t="shared" si="346"/>
        <v>#DIV/0!</v>
      </c>
      <c r="DQ267" s="155" t="e">
        <f t="shared" si="346"/>
        <v>#DIV/0!</v>
      </c>
      <c r="DR267" s="155" t="e">
        <f t="shared" si="346"/>
        <v>#DIV/0!</v>
      </c>
      <c r="DS267" s="155" t="e">
        <f t="shared" si="346"/>
        <v>#DIV/0!</v>
      </c>
      <c r="DU267" s="288">
        <v>0.66666666666666663</v>
      </c>
      <c r="DV267" s="155">
        <f t="shared" ca="1" si="347"/>
        <v>4.0779553274901197</v>
      </c>
      <c r="DW267" s="155">
        <f t="shared" ca="1" si="347"/>
        <v>3.4010023926147896</v>
      </c>
      <c r="DX267" s="155">
        <f t="shared" ca="1" si="347"/>
        <v>2.6917610577544266</v>
      </c>
      <c r="DY267" s="155">
        <f t="shared" ca="1" si="347"/>
        <v>1.0507170458587778</v>
      </c>
      <c r="DZ267" s="155" t="e">
        <f t="shared" si="347"/>
        <v>#DIV/0!</v>
      </c>
      <c r="EA267" s="155" t="e">
        <f t="shared" si="347"/>
        <v>#DIV/0!</v>
      </c>
      <c r="EB267" s="155" t="e">
        <f t="shared" si="347"/>
        <v>#DIV/0!</v>
      </c>
      <c r="EC267" s="155" t="e">
        <f t="shared" si="347"/>
        <v>#DIV/0!</v>
      </c>
      <c r="ED267" s="155" t="e">
        <f t="shared" si="347"/>
        <v>#DIV/0!</v>
      </c>
      <c r="EE267" s="155" t="e">
        <f t="shared" si="347"/>
        <v>#DIV/0!</v>
      </c>
      <c r="EF267" s="155" t="e">
        <f t="shared" si="347"/>
        <v>#DIV/0!</v>
      </c>
      <c r="EG267" s="155" t="e">
        <f t="shared" si="347"/>
        <v>#DIV/0!</v>
      </c>
      <c r="EH267" s="155" t="e">
        <f t="shared" si="347"/>
        <v>#DIV/0!</v>
      </c>
      <c r="EJ267" s="288">
        <v>0.66666666666666663</v>
      </c>
      <c r="EK267" s="155">
        <f t="shared" ca="1" si="348"/>
        <v>-4.0779553274901197</v>
      </c>
      <c r="EL267" s="155">
        <f t="shared" ca="1" si="348"/>
        <v>-3.4010023926147896</v>
      </c>
      <c r="EM267" s="155">
        <f t="shared" ca="1" si="348"/>
        <v>-2.6917610577544266</v>
      </c>
      <c r="EN267" s="155">
        <f t="shared" ca="1" si="348"/>
        <v>-1.0507170458587778</v>
      </c>
      <c r="EO267" s="155" t="e">
        <f t="shared" si="348"/>
        <v>#DIV/0!</v>
      </c>
      <c r="EP267" s="155" t="e">
        <f t="shared" si="348"/>
        <v>#DIV/0!</v>
      </c>
      <c r="EQ267" s="155" t="e">
        <f t="shared" si="348"/>
        <v>#DIV/0!</v>
      </c>
      <c r="ER267" s="155" t="e">
        <f t="shared" si="348"/>
        <v>#DIV/0!</v>
      </c>
      <c r="ES267" s="155" t="e">
        <f t="shared" si="348"/>
        <v>#DIV/0!</v>
      </c>
      <c r="ET267" s="155" t="e">
        <f t="shared" si="348"/>
        <v>#DIV/0!</v>
      </c>
      <c r="EU267" s="155" t="e">
        <f t="shared" si="348"/>
        <v>#DIV/0!</v>
      </c>
      <c r="EV267" s="155" t="e">
        <f t="shared" si="349"/>
        <v>#DIV/0!</v>
      </c>
      <c r="EW267" s="155" t="e">
        <f t="shared" si="349"/>
        <v>#DIV/0!</v>
      </c>
    </row>
    <row r="268" spans="20:157">
      <c r="T268" s="283">
        <v>0.7142857142857143</v>
      </c>
      <c r="U268" s="152">
        <f t="shared" ca="1" si="341"/>
        <v>-26.859125431142466</v>
      </c>
      <c r="V268" s="152">
        <f t="shared" ca="1" si="341"/>
        <v>-35.842647976462729</v>
      </c>
      <c r="W268" s="152">
        <f t="shared" ca="1" si="341"/>
        <v>-48.639607150422648</v>
      </c>
      <c r="X268" s="152" t="e">
        <f t="shared" si="341"/>
        <v>#DIV/0!</v>
      </c>
      <c r="Y268" s="152" t="e">
        <f t="shared" si="341"/>
        <v>#DIV/0!</v>
      </c>
      <c r="Z268" s="152" t="e">
        <f t="shared" si="341"/>
        <v>#DIV/0!</v>
      </c>
      <c r="AA268" s="152" t="e">
        <f t="shared" si="341"/>
        <v>#DIV/0!</v>
      </c>
      <c r="AB268" s="152" t="e">
        <f t="shared" si="341"/>
        <v>#DIV/0!</v>
      </c>
      <c r="AC268" s="152" t="e">
        <f t="shared" si="341"/>
        <v>#DIV/0!</v>
      </c>
      <c r="AD268" s="152" t="e">
        <f t="shared" si="341"/>
        <v>#DIV/0!</v>
      </c>
      <c r="AE268" s="152" t="e">
        <f t="shared" si="341"/>
        <v>#DIV/0!</v>
      </c>
      <c r="AF268" s="152" t="e">
        <f t="shared" si="341"/>
        <v>#DIV/0!</v>
      </c>
      <c r="AG268" s="152"/>
      <c r="AI268" s="288">
        <v>0.7142857142857143</v>
      </c>
      <c r="AJ268" s="155">
        <f t="shared" ca="1" si="328"/>
        <v>-26.859125431142466</v>
      </c>
      <c r="AK268" s="155">
        <f t="shared" ca="1" si="328"/>
        <v>-35.842647976462729</v>
      </c>
      <c r="AL268" s="155">
        <f t="shared" ca="1" si="328"/>
        <v>-48.639607150422648</v>
      </c>
      <c r="AM268" s="155" t="e">
        <f t="shared" si="328"/>
        <v>#DIV/0!</v>
      </c>
      <c r="AN268" s="155" t="e">
        <f t="shared" si="328"/>
        <v>#DIV/0!</v>
      </c>
      <c r="AO268" s="155" t="e">
        <f t="shared" si="328"/>
        <v>#DIV/0!</v>
      </c>
      <c r="AP268" s="155" t="e">
        <f t="shared" si="328"/>
        <v>#DIV/0!</v>
      </c>
      <c r="AQ268" s="155" t="e">
        <f t="shared" si="328"/>
        <v>#DIV/0!</v>
      </c>
      <c r="AR268" s="155" t="e">
        <f t="shared" si="328"/>
        <v>#DIV/0!</v>
      </c>
      <c r="AS268" s="155" t="e">
        <f t="shared" si="328"/>
        <v>#DIV/0!</v>
      </c>
      <c r="AT268" s="155" t="e">
        <f t="shared" si="328"/>
        <v>#DIV/0!</v>
      </c>
      <c r="AU268" s="155" t="e">
        <f t="shared" si="328"/>
        <v>#DIV/0!</v>
      </c>
      <c r="AV268" s="155" t="e">
        <f t="shared" si="328"/>
        <v>#DIV/0!</v>
      </c>
      <c r="AX268" s="283">
        <v>0.7142857142857143</v>
      </c>
      <c r="AY268" s="155">
        <f t="shared" ca="1" si="342"/>
        <v>15.055559082964283</v>
      </c>
      <c r="AZ268" s="155">
        <f t="shared" ca="1" si="342"/>
        <v>20.753008428043866</v>
      </c>
      <c r="BA268" s="155">
        <f t="shared" ca="1" si="342"/>
        <v>28.841028829924632</v>
      </c>
      <c r="BB268" s="155" t="e">
        <f t="shared" si="342"/>
        <v>#DIV/0!</v>
      </c>
      <c r="BC268" s="155" t="e">
        <f t="shared" si="342"/>
        <v>#DIV/0!</v>
      </c>
      <c r="BD268" s="155" t="e">
        <f t="shared" si="342"/>
        <v>#DIV/0!</v>
      </c>
      <c r="BE268" s="155" t="e">
        <f t="shared" si="342"/>
        <v>#DIV/0!</v>
      </c>
      <c r="BF268" s="155" t="e">
        <f t="shared" si="342"/>
        <v>#DIV/0!</v>
      </c>
      <c r="BG268" s="155" t="e">
        <f t="shared" si="342"/>
        <v>#DIV/0!</v>
      </c>
      <c r="BH268" s="155" t="e">
        <f t="shared" si="342"/>
        <v>#DIV/0!</v>
      </c>
      <c r="BI268" s="155" t="e">
        <f t="shared" si="342"/>
        <v>#DIV/0!</v>
      </c>
      <c r="BJ268" s="155" t="e">
        <f t="shared" si="342"/>
        <v>#DIV/0!</v>
      </c>
      <c r="BK268" s="155" t="e">
        <f t="shared" si="342"/>
        <v>#DIV/0!</v>
      </c>
      <c r="BL268" s="138"/>
      <c r="BM268" s="288">
        <v>0.7142857142857143</v>
      </c>
      <c r="BN268" s="155">
        <f t="shared" ca="1" si="343"/>
        <v>2.1198323514423887</v>
      </c>
      <c r="BO268" s="155">
        <f t="shared" ca="1" si="343"/>
        <v>1.5051607156675335</v>
      </c>
      <c r="BP268" s="155">
        <f t="shared" ca="1" si="343"/>
        <v>0.68547092065791526</v>
      </c>
      <c r="BQ268" s="155" t="e">
        <f t="shared" si="343"/>
        <v>#DIV/0!</v>
      </c>
      <c r="BR268" s="155" t="e">
        <f t="shared" si="343"/>
        <v>#DIV/0!</v>
      </c>
      <c r="BS268" s="155" t="e">
        <f t="shared" si="343"/>
        <v>#DIV/0!</v>
      </c>
      <c r="BT268" s="155" t="e">
        <f t="shared" si="343"/>
        <v>#DIV/0!</v>
      </c>
      <c r="BU268" s="155" t="e">
        <f t="shared" si="343"/>
        <v>#DIV/0!</v>
      </c>
      <c r="BV268" s="155" t="e">
        <f t="shared" si="343"/>
        <v>#DIV/0!</v>
      </c>
      <c r="BW268" s="155" t="e">
        <f t="shared" si="343"/>
        <v>#DIV/0!</v>
      </c>
      <c r="BX268" s="155" t="e">
        <f t="shared" si="343"/>
        <v>#DIV/0!</v>
      </c>
      <c r="BY268" s="155" t="e">
        <f t="shared" si="343"/>
        <v>#DIV/0!</v>
      </c>
      <c r="BZ268" s="155" t="e">
        <f t="shared" si="343"/>
        <v>#DIV/0!</v>
      </c>
      <c r="CA268" s="138"/>
      <c r="CB268" s="288">
        <v>0.7142857142857143</v>
      </c>
      <c r="CC268" s="155">
        <f t="shared" ca="1" si="344"/>
        <v>17.564818930125</v>
      </c>
      <c r="CD268" s="155">
        <f t="shared" ca="1" si="344"/>
        <v>24.211843166051178</v>
      </c>
      <c r="CE268" s="155">
        <f t="shared" ca="1" si="344"/>
        <v>33.647866968245403</v>
      </c>
      <c r="CF268" s="155" t="e">
        <f t="shared" si="344"/>
        <v>#DIV/0!</v>
      </c>
      <c r="CG268" s="155" t="e">
        <f t="shared" si="344"/>
        <v>#DIV/0!</v>
      </c>
      <c r="CH268" s="155" t="e">
        <f t="shared" si="344"/>
        <v>#DIV/0!</v>
      </c>
      <c r="CI268" s="155" t="e">
        <f t="shared" si="344"/>
        <v>#DIV/0!</v>
      </c>
      <c r="CJ268" s="155" t="e">
        <f t="shared" si="344"/>
        <v>#DIV/0!</v>
      </c>
      <c r="CK268" s="155" t="e">
        <f t="shared" si="344"/>
        <v>#DIV/0!</v>
      </c>
      <c r="CL268" s="155" t="e">
        <f t="shared" si="344"/>
        <v>#DIV/0!</v>
      </c>
      <c r="CM268" s="155" t="e">
        <f t="shared" si="344"/>
        <v>#DIV/0!</v>
      </c>
      <c r="CN268" s="155" t="e">
        <f t="shared" si="344"/>
        <v>#DIV/0!</v>
      </c>
      <c r="CO268" s="155" t="e">
        <f t="shared" si="344"/>
        <v>#DIV/0!</v>
      </c>
      <c r="CQ268" s="288">
        <v>0.7142857142857143</v>
      </c>
      <c r="CR268" s="155">
        <f t="shared" ca="1" si="345"/>
        <v>0.70661078381412956</v>
      </c>
      <c r="CS268" s="155">
        <f t="shared" ca="1" si="345"/>
        <v>0.50172023855584469</v>
      </c>
      <c r="CT268" s="155">
        <f t="shared" ca="1" si="345"/>
        <v>0.22849030688597183</v>
      </c>
      <c r="CU268" s="155" t="e">
        <f t="shared" si="345"/>
        <v>#DIV/0!</v>
      </c>
      <c r="CV268" s="155" t="e">
        <f t="shared" si="345"/>
        <v>#DIV/0!</v>
      </c>
      <c r="CW268" s="155" t="e">
        <f t="shared" si="345"/>
        <v>#DIV/0!</v>
      </c>
      <c r="CX268" s="155" t="e">
        <f t="shared" si="345"/>
        <v>#DIV/0!</v>
      </c>
      <c r="CY268" s="155" t="e">
        <f t="shared" si="345"/>
        <v>#DIV/0!</v>
      </c>
      <c r="CZ268" s="155" t="e">
        <f t="shared" si="345"/>
        <v>#DIV/0!</v>
      </c>
      <c r="DA268" s="155" t="e">
        <f t="shared" si="345"/>
        <v>#DIV/0!</v>
      </c>
      <c r="DB268" s="155" t="e">
        <f t="shared" si="345"/>
        <v>#DIV/0!</v>
      </c>
      <c r="DC268" s="155" t="e">
        <f t="shared" si="345"/>
        <v>#DIV/0!</v>
      </c>
      <c r="DD268" s="155" t="e">
        <f t="shared" si="345"/>
        <v>#DIV/0!</v>
      </c>
      <c r="DF268" s="288">
        <v>0.7142857142857143</v>
      </c>
      <c r="DG268" s="155">
        <f t="shared" ca="1" si="346"/>
        <v>-8.9771232129216632</v>
      </c>
      <c r="DH268" s="155">
        <f t="shared" ca="1" si="346"/>
        <v>-13.08275859419548</v>
      </c>
      <c r="DI268" s="155">
        <f t="shared" ca="1" si="346"/>
        <v>-18.884617092954134</v>
      </c>
      <c r="DJ268" s="155" t="e">
        <f t="shared" si="346"/>
        <v>#DIV/0!</v>
      </c>
      <c r="DK268" s="155" t="e">
        <f t="shared" si="346"/>
        <v>#DIV/0!</v>
      </c>
      <c r="DL268" s="155" t="e">
        <f t="shared" si="346"/>
        <v>#DIV/0!</v>
      </c>
      <c r="DM268" s="155" t="e">
        <f t="shared" si="346"/>
        <v>#DIV/0!</v>
      </c>
      <c r="DN268" s="155" t="e">
        <f t="shared" si="346"/>
        <v>#DIV/0!</v>
      </c>
      <c r="DO268" s="155" t="e">
        <f t="shared" si="346"/>
        <v>#DIV/0!</v>
      </c>
      <c r="DP268" s="155" t="e">
        <f t="shared" si="346"/>
        <v>#DIV/0!</v>
      </c>
      <c r="DQ268" s="155" t="e">
        <f t="shared" si="346"/>
        <v>#DIV/0!</v>
      </c>
      <c r="DR268" s="155" t="e">
        <f t="shared" si="346"/>
        <v>#DIV/0!</v>
      </c>
      <c r="DS268" s="155" t="e">
        <f t="shared" si="346"/>
        <v>#DIV/0!</v>
      </c>
      <c r="DU268" s="288">
        <v>0.7142857142857143</v>
      </c>
      <c r="DV268" s="155">
        <f t="shared" ca="1" si="347"/>
        <v>3.5330539190706474</v>
      </c>
      <c r="DW268" s="155">
        <f t="shared" ca="1" si="347"/>
        <v>2.5086011927792233</v>
      </c>
      <c r="DX268" s="155">
        <f t="shared" ca="1" si="347"/>
        <v>1.1424515344298589</v>
      </c>
      <c r="DY268" s="155" t="e">
        <f t="shared" si="347"/>
        <v>#DIV/0!</v>
      </c>
      <c r="DZ268" s="155" t="e">
        <f t="shared" si="347"/>
        <v>#DIV/0!</v>
      </c>
      <c r="EA268" s="155" t="e">
        <f t="shared" si="347"/>
        <v>#DIV/0!</v>
      </c>
      <c r="EB268" s="155" t="e">
        <f t="shared" si="347"/>
        <v>#DIV/0!</v>
      </c>
      <c r="EC268" s="155" t="e">
        <f t="shared" si="347"/>
        <v>#DIV/0!</v>
      </c>
      <c r="ED268" s="155" t="e">
        <f t="shared" si="347"/>
        <v>#DIV/0!</v>
      </c>
      <c r="EE268" s="155" t="e">
        <f t="shared" si="347"/>
        <v>#DIV/0!</v>
      </c>
      <c r="EF268" s="155" t="e">
        <f t="shared" si="347"/>
        <v>#DIV/0!</v>
      </c>
      <c r="EG268" s="155" t="e">
        <f t="shared" si="347"/>
        <v>#DIV/0!</v>
      </c>
      <c r="EH268" s="155" t="e">
        <f t="shared" si="347"/>
        <v>#DIV/0!</v>
      </c>
      <c r="EJ268" s="288">
        <v>0.7142857142857143</v>
      </c>
      <c r="EK268" s="155">
        <f t="shared" ca="1" si="348"/>
        <v>-3.5330539190706474</v>
      </c>
      <c r="EL268" s="155">
        <f t="shared" ca="1" si="348"/>
        <v>-2.5086011927792233</v>
      </c>
      <c r="EM268" s="155">
        <f t="shared" ca="1" si="348"/>
        <v>-1.1424515344298589</v>
      </c>
      <c r="EN268" s="155" t="e">
        <f t="shared" si="348"/>
        <v>#DIV/0!</v>
      </c>
      <c r="EO268" s="155" t="e">
        <f t="shared" si="348"/>
        <v>#DIV/0!</v>
      </c>
      <c r="EP268" s="155" t="e">
        <f t="shared" si="348"/>
        <v>#DIV/0!</v>
      </c>
      <c r="EQ268" s="155" t="e">
        <f t="shared" si="348"/>
        <v>#DIV/0!</v>
      </c>
      <c r="ER268" s="155" t="e">
        <f t="shared" si="348"/>
        <v>#DIV/0!</v>
      </c>
      <c r="ES268" s="155" t="e">
        <f t="shared" si="348"/>
        <v>#DIV/0!</v>
      </c>
      <c r="ET268" s="155" t="e">
        <f t="shared" si="348"/>
        <v>#DIV/0!</v>
      </c>
      <c r="EU268" s="155" t="e">
        <f t="shared" si="348"/>
        <v>#DIV/0!</v>
      </c>
      <c r="EV268" s="155" t="e">
        <f t="shared" si="349"/>
        <v>#DIV/0!</v>
      </c>
      <c r="EW268" s="155" t="e">
        <f t="shared" si="349"/>
        <v>#DIV/0!</v>
      </c>
    </row>
    <row r="269" spans="20:157">
      <c r="T269" s="283">
        <v>0.75</v>
      </c>
      <c r="U269" s="152">
        <f t="shared" ca="1" si="341"/>
        <v>-35.625912299648277</v>
      </c>
      <c r="V269" s="152">
        <f t="shared" ca="1" si="341"/>
        <v>-55.520963055209627</v>
      </c>
      <c r="W269" s="152" t="e">
        <f t="shared" si="341"/>
        <v>#DIV/0!</v>
      </c>
      <c r="X269" s="152" t="e">
        <f t="shared" si="341"/>
        <v>#DIV/0!</v>
      </c>
      <c r="Y269" s="152" t="e">
        <f t="shared" si="341"/>
        <v>#DIV/0!</v>
      </c>
      <c r="Z269" s="152" t="e">
        <f t="shared" si="341"/>
        <v>#DIV/0!</v>
      </c>
      <c r="AA269" s="152" t="e">
        <f t="shared" si="341"/>
        <v>#DIV/0!</v>
      </c>
      <c r="AB269" s="152" t="e">
        <f t="shared" si="341"/>
        <v>#DIV/0!</v>
      </c>
      <c r="AC269" s="152" t="e">
        <f t="shared" si="341"/>
        <v>#DIV/0!</v>
      </c>
      <c r="AD269" s="152" t="e">
        <f t="shared" si="341"/>
        <v>#DIV/0!</v>
      </c>
      <c r="AE269" s="152" t="e">
        <f t="shared" si="341"/>
        <v>#DIV/0!</v>
      </c>
      <c r="AF269" s="152" t="e">
        <f t="shared" si="341"/>
        <v>#DIV/0!</v>
      </c>
      <c r="AG269" s="152"/>
      <c r="AI269" s="288">
        <v>0.75</v>
      </c>
      <c r="AJ269" s="155">
        <f t="shared" ca="1" si="328"/>
        <v>-35.625912299648277</v>
      </c>
      <c r="AK269" s="155">
        <f t="shared" ca="1" si="328"/>
        <v>-55.520963055209627</v>
      </c>
      <c r="AL269" s="155" t="e">
        <f t="shared" si="328"/>
        <v>#DIV/0!</v>
      </c>
      <c r="AM269" s="155" t="e">
        <f t="shared" si="328"/>
        <v>#DIV/0!</v>
      </c>
      <c r="AN269" s="155" t="e">
        <f t="shared" si="328"/>
        <v>#DIV/0!</v>
      </c>
      <c r="AO269" s="155" t="e">
        <f t="shared" si="328"/>
        <v>#DIV/0!</v>
      </c>
      <c r="AP269" s="155" t="e">
        <f t="shared" si="328"/>
        <v>#DIV/0!</v>
      </c>
      <c r="AQ269" s="155" t="e">
        <f t="shared" si="328"/>
        <v>#DIV/0!</v>
      </c>
      <c r="AR269" s="155" t="e">
        <f t="shared" si="328"/>
        <v>#DIV/0!</v>
      </c>
      <c r="AS269" s="155" t="e">
        <f t="shared" si="328"/>
        <v>#DIV/0!</v>
      </c>
      <c r="AT269" s="155" t="e">
        <f t="shared" si="328"/>
        <v>#DIV/0!</v>
      </c>
      <c r="AU269" s="155" t="e">
        <f t="shared" si="328"/>
        <v>#DIV/0!</v>
      </c>
      <c r="AV269" s="155" t="e">
        <f t="shared" si="328"/>
        <v>#DIV/0!</v>
      </c>
      <c r="AX269" s="283">
        <v>0.75</v>
      </c>
      <c r="AY269" s="155">
        <f t="shared" ca="1" si="342"/>
        <v>20.477593736442131</v>
      </c>
      <c r="AZ269" s="155">
        <f t="shared" ca="1" si="342"/>
        <v>32.940199741166701</v>
      </c>
      <c r="BA269" s="155" t="e">
        <f t="shared" si="342"/>
        <v>#DIV/0!</v>
      </c>
      <c r="BB269" s="155" t="e">
        <f t="shared" si="342"/>
        <v>#DIV/0!</v>
      </c>
      <c r="BC269" s="155" t="e">
        <f t="shared" si="342"/>
        <v>#DIV/0!</v>
      </c>
      <c r="BD269" s="155" t="e">
        <f t="shared" si="342"/>
        <v>#DIV/0!</v>
      </c>
      <c r="BE269" s="155" t="e">
        <f t="shared" si="342"/>
        <v>#DIV/0!</v>
      </c>
      <c r="BF269" s="155" t="e">
        <f t="shared" si="342"/>
        <v>#DIV/0!</v>
      </c>
      <c r="BG269" s="155" t="e">
        <f t="shared" si="342"/>
        <v>#DIV/0!</v>
      </c>
      <c r="BH269" s="155" t="e">
        <f t="shared" si="342"/>
        <v>#DIV/0!</v>
      </c>
      <c r="BI269" s="155" t="e">
        <f t="shared" si="342"/>
        <v>#DIV/0!</v>
      </c>
      <c r="BJ269" s="155" t="e">
        <f t="shared" si="342"/>
        <v>#DIV/0!</v>
      </c>
      <c r="BK269" s="155" t="e">
        <f t="shared" si="342"/>
        <v>#DIV/0!</v>
      </c>
      <c r="BL269" s="138"/>
      <c r="BM269" s="288">
        <v>0.75</v>
      </c>
      <c r="BN269" s="155">
        <f t="shared" ca="1" si="343"/>
        <v>1.7959072866936805</v>
      </c>
      <c r="BO269" s="155">
        <f t="shared" ca="1" si="343"/>
        <v>0.74475618391815002</v>
      </c>
      <c r="BP269" s="155" t="e">
        <f t="shared" si="343"/>
        <v>#DIV/0!</v>
      </c>
      <c r="BQ269" s="155" t="e">
        <f t="shared" si="343"/>
        <v>#DIV/0!</v>
      </c>
      <c r="BR269" s="155" t="e">
        <f t="shared" si="343"/>
        <v>#DIV/0!</v>
      </c>
      <c r="BS269" s="155" t="e">
        <f t="shared" si="343"/>
        <v>#DIV/0!</v>
      </c>
      <c r="BT269" s="155" t="e">
        <f t="shared" si="343"/>
        <v>#DIV/0!</v>
      </c>
      <c r="BU269" s="155" t="e">
        <f t="shared" si="343"/>
        <v>#DIV/0!</v>
      </c>
      <c r="BV269" s="155" t="e">
        <f t="shared" si="343"/>
        <v>#DIV/0!</v>
      </c>
      <c r="BW269" s="155" t="e">
        <f t="shared" si="343"/>
        <v>#DIV/0!</v>
      </c>
      <c r="BX269" s="155" t="e">
        <f t="shared" si="343"/>
        <v>#DIV/0!</v>
      </c>
      <c r="BY269" s="155" t="e">
        <f t="shared" si="343"/>
        <v>#DIV/0!</v>
      </c>
      <c r="BZ269" s="155" t="e">
        <f t="shared" si="343"/>
        <v>#DIV/0!</v>
      </c>
      <c r="CA269" s="138"/>
      <c r="CB269" s="288">
        <v>0.75</v>
      </c>
      <c r="CC269" s="155">
        <f t="shared" ca="1" si="344"/>
        <v>23.890526025849148</v>
      </c>
      <c r="CD269" s="155">
        <f t="shared" ca="1" si="344"/>
        <v>38.430233031361155</v>
      </c>
      <c r="CE269" s="155" t="e">
        <f t="shared" si="344"/>
        <v>#DIV/0!</v>
      </c>
      <c r="CF269" s="155" t="e">
        <f t="shared" si="344"/>
        <v>#DIV/0!</v>
      </c>
      <c r="CG269" s="155" t="e">
        <f t="shared" si="344"/>
        <v>#DIV/0!</v>
      </c>
      <c r="CH269" s="155" t="e">
        <f t="shared" si="344"/>
        <v>#DIV/0!</v>
      </c>
      <c r="CI269" s="155" t="e">
        <f t="shared" si="344"/>
        <v>#DIV/0!</v>
      </c>
      <c r="CJ269" s="155" t="e">
        <f t="shared" si="344"/>
        <v>#DIV/0!</v>
      </c>
      <c r="CK269" s="155" t="e">
        <f t="shared" si="344"/>
        <v>#DIV/0!</v>
      </c>
      <c r="CL269" s="155" t="e">
        <f t="shared" si="344"/>
        <v>#DIV/0!</v>
      </c>
      <c r="CM269" s="155" t="e">
        <f t="shared" si="344"/>
        <v>#DIV/0!</v>
      </c>
      <c r="CN269" s="155" t="e">
        <f t="shared" si="344"/>
        <v>#DIV/0!</v>
      </c>
      <c r="CO269" s="155" t="e">
        <f t="shared" si="344"/>
        <v>#DIV/0!</v>
      </c>
      <c r="CQ269" s="288">
        <v>0.75</v>
      </c>
      <c r="CR269" s="155">
        <f t="shared" ca="1" si="345"/>
        <v>0.59863576223122661</v>
      </c>
      <c r="CS269" s="155">
        <f t="shared" ca="1" si="345"/>
        <v>0.24825206130604993</v>
      </c>
      <c r="CT269" s="155" t="e">
        <f t="shared" si="345"/>
        <v>#DIV/0!</v>
      </c>
      <c r="CU269" s="155" t="e">
        <f t="shared" si="345"/>
        <v>#DIV/0!</v>
      </c>
      <c r="CV269" s="155" t="e">
        <f t="shared" si="345"/>
        <v>#DIV/0!</v>
      </c>
      <c r="CW269" s="155" t="e">
        <f t="shared" si="345"/>
        <v>#DIV/0!</v>
      </c>
      <c r="CX269" s="155" t="e">
        <f t="shared" si="345"/>
        <v>#DIV/0!</v>
      </c>
      <c r="CY269" s="155" t="e">
        <f t="shared" si="345"/>
        <v>#DIV/0!</v>
      </c>
      <c r="CZ269" s="155" t="e">
        <f t="shared" si="345"/>
        <v>#DIV/0!</v>
      </c>
      <c r="DA269" s="155" t="e">
        <f t="shared" si="345"/>
        <v>#DIV/0!</v>
      </c>
      <c r="DB269" s="155" t="e">
        <f t="shared" si="345"/>
        <v>#DIV/0!</v>
      </c>
      <c r="DC269" s="155" t="e">
        <f t="shared" si="345"/>
        <v>#DIV/0!</v>
      </c>
      <c r="DD269" s="155" t="e">
        <f t="shared" si="345"/>
        <v>#DIV/0!</v>
      </c>
      <c r="DF269" s="288">
        <v>0.75</v>
      </c>
      <c r="DG269" s="155">
        <f t="shared" ca="1" si="346"/>
        <v>-12.753775514281246</v>
      </c>
      <c r="DH269" s="155">
        <f t="shared" ca="1" si="346"/>
        <v>-21.587755068818726</v>
      </c>
      <c r="DI269" s="155" t="e">
        <f t="shared" si="346"/>
        <v>#DIV/0!</v>
      </c>
      <c r="DJ269" s="155" t="e">
        <f t="shared" si="346"/>
        <v>#DIV/0!</v>
      </c>
      <c r="DK269" s="155" t="e">
        <f t="shared" si="346"/>
        <v>#DIV/0!</v>
      </c>
      <c r="DL269" s="155" t="e">
        <f t="shared" si="346"/>
        <v>#DIV/0!</v>
      </c>
      <c r="DM269" s="155" t="e">
        <f t="shared" si="346"/>
        <v>#DIV/0!</v>
      </c>
      <c r="DN269" s="155" t="e">
        <f t="shared" si="346"/>
        <v>#DIV/0!</v>
      </c>
      <c r="DO269" s="155" t="e">
        <f t="shared" si="346"/>
        <v>#DIV/0!</v>
      </c>
      <c r="DP269" s="155" t="e">
        <f t="shared" si="346"/>
        <v>#DIV/0!</v>
      </c>
      <c r="DQ269" s="155" t="e">
        <f t="shared" si="346"/>
        <v>#DIV/0!</v>
      </c>
      <c r="DR269" s="155" t="e">
        <f t="shared" si="346"/>
        <v>#DIV/0!</v>
      </c>
      <c r="DS269" s="155" t="e">
        <f t="shared" si="346"/>
        <v>#DIV/0!</v>
      </c>
      <c r="DU269" s="288">
        <v>0.75</v>
      </c>
      <c r="DV269" s="155">
        <f t="shared" ca="1" si="347"/>
        <v>2.9931788111561337</v>
      </c>
      <c r="DW269" s="155">
        <f t="shared" ca="1" si="347"/>
        <v>1.2412603065302492</v>
      </c>
      <c r="DX269" s="155" t="e">
        <f t="shared" si="347"/>
        <v>#DIV/0!</v>
      </c>
      <c r="DY269" s="155" t="e">
        <f t="shared" si="347"/>
        <v>#DIV/0!</v>
      </c>
      <c r="DZ269" s="155" t="e">
        <f t="shared" si="347"/>
        <v>#DIV/0!</v>
      </c>
      <c r="EA269" s="155" t="e">
        <f t="shared" si="347"/>
        <v>#DIV/0!</v>
      </c>
      <c r="EB269" s="155" t="e">
        <f t="shared" si="347"/>
        <v>#DIV/0!</v>
      </c>
      <c r="EC269" s="155" t="e">
        <f t="shared" si="347"/>
        <v>#DIV/0!</v>
      </c>
      <c r="ED269" s="155" t="e">
        <f t="shared" si="347"/>
        <v>#DIV/0!</v>
      </c>
      <c r="EE269" s="155" t="e">
        <f t="shared" si="347"/>
        <v>#DIV/0!</v>
      </c>
      <c r="EF269" s="155" t="e">
        <f t="shared" si="347"/>
        <v>#DIV/0!</v>
      </c>
      <c r="EG269" s="155" t="e">
        <f t="shared" si="347"/>
        <v>#DIV/0!</v>
      </c>
      <c r="EH269" s="155" t="e">
        <f t="shared" si="347"/>
        <v>#DIV/0!</v>
      </c>
      <c r="EJ269" s="288">
        <v>0.75</v>
      </c>
      <c r="EK269" s="155">
        <f t="shared" ca="1" si="348"/>
        <v>-2.9931788111561337</v>
      </c>
      <c r="EL269" s="155">
        <f t="shared" ca="1" si="348"/>
        <v>-1.2412603065302492</v>
      </c>
      <c r="EM269" s="155" t="e">
        <f t="shared" si="348"/>
        <v>#DIV/0!</v>
      </c>
      <c r="EN269" s="155" t="e">
        <f t="shared" si="348"/>
        <v>#DIV/0!</v>
      </c>
      <c r="EO269" s="155" t="e">
        <f t="shared" si="348"/>
        <v>#DIV/0!</v>
      </c>
      <c r="EP269" s="155" t="e">
        <f t="shared" si="348"/>
        <v>#DIV/0!</v>
      </c>
      <c r="EQ269" s="155" t="e">
        <f t="shared" si="348"/>
        <v>#DIV/0!</v>
      </c>
      <c r="ER269" s="155" t="e">
        <f t="shared" si="348"/>
        <v>#DIV/0!</v>
      </c>
      <c r="ES269" s="155" t="e">
        <f t="shared" si="348"/>
        <v>#DIV/0!</v>
      </c>
      <c r="ET269" s="155" t="e">
        <f t="shared" si="348"/>
        <v>#DIV/0!</v>
      </c>
      <c r="EU269" s="155" t="e">
        <f t="shared" si="348"/>
        <v>#DIV/0!</v>
      </c>
      <c r="EV269" s="155" t="e">
        <f t="shared" si="349"/>
        <v>#DIV/0!</v>
      </c>
      <c r="EW269" s="155" t="e">
        <f t="shared" si="349"/>
        <v>#DIV/0!</v>
      </c>
    </row>
    <row r="270" spans="20:157">
      <c r="T270" s="283">
        <v>0.8</v>
      </c>
      <c r="U270" s="152">
        <f t="shared" ca="1" si="341"/>
        <v>-69.209382519608951</v>
      </c>
      <c r="V270" s="152" t="e">
        <f>(V225+#REF!)/2</f>
        <v>#DIV/0!</v>
      </c>
      <c r="W270" s="152" t="e">
        <f>(W225+#REF!)/2</f>
        <v>#DIV/0!</v>
      </c>
      <c r="X270" s="152" t="e">
        <f>(X225+#REF!)/2</f>
        <v>#DIV/0!</v>
      </c>
      <c r="Y270" s="152" t="e">
        <f>(Y225+#REF!)/2</f>
        <v>#DIV/0!</v>
      </c>
      <c r="Z270" s="152" t="e">
        <f>(Z225+#REF!)/2</f>
        <v>#DIV/0!</v>
      </c>
      <c r="AA270" s="152" t="e">
        <f>(AA225+#REF!)/2</f>
        <v>#DIV/0!</v>
      </c>
      <c r="AB270" s="152" t="e">
        <f>(AB225+#REF!)/2</f>
        <v>#DIV/0!</v>
      </c>
      <c r="AC270" s="152" t="e">
        <f>(AC225+#REF!)/2</f>
        <v>#DIV/0!</v>
      </c>
      <c r="AD270" s="152" t="e">
        <f>(AD225+#REF!)/2</f>
        <v>#DIV/0!</v>
      </c>
      <c r="AE270" s="152" t="e">
        <f>(AE225+#REF!)/2</f>
        <v>#DIV/0!</v>
      </c>
      <c r="AF270" s="152" t="e">
        <f>(AF225+#REF!)/2</f>
        <v>#DIV/0!</v>
      </c>
      <c r="AG270" s="152"/>
      <c r="AI270" s="288">
        <v>0.8</v>
      </c>
      <c r="AJ270" s="155">
        <f t="shared" ca="1" si="328"/>
        <v>-69.209382519608951</v>
      </c>
      <c r="AK270" s="155" t="e">
        <f>(#REF!+#REF!)/2</f>
        <v>#REF!</v>
      </c>
      <c r="AL270" s="155" t="e">
        <f>(#REF!+#REF!)/2</f>
        <v>#REF!</v>
      </c>
      <c r="AM270" s="155" t="e">
        <f>(#REF!+#REF!)/2</f>
        <v>#REF!</v>
      </c>
      <c r="AN270" s="155" t="e">
        <f>(#REF!+#REF!)/2</f>
        <v>#REF!</v>
      </c>
      <c r="AO270" s="155" t="e">
        <f>(#REF!+#REF!)/2</f>
        <v>#REF!</v>
      </c>
      <c r="AP270" s="155" t="e">
        <f>(#REF!+#REF!)/2</f>
        <v>#REF!</v>
      </c>
      <c r="AQ270" s="155" t="e">
        <f>(#REF!+#REF!)/2</f>
        <v>#REF!</v>
      </c>
      <c r="AR270" s="155" t="e">
        <f>(#REF!+#REF!)/2</f>
        <v>#REF!</v>
      </c>
      <c r="AS270" s="155" t="e">
        <f>(#REF!+#REF!)/2</f>
        <v>#REF!</v>
      </c>
      <c r="AT270" s="155" t="e">
        <f>(#REF!+#REF!)/2</f>
        <v>#REF!</v>
      </c>
      <c r="AU270" s="155" t="e">
        <f>(#REF!+#REF!)/2</f>
        <v>#REF!</v>
      </c>
      <c r="AV270" s="155" t="e">
        <f>(#REF!+#REF!)/2</f>
        <v>#REF!</v>
      </c>
      <c r="AX270" s="283">
        <v>0.8</v>
      </c>
      <c r="AY270" s="155">
        <f t="shared" ca="1" si="342"/>
        <v>41.090925952138072</v>
      </c>
      <c r="AZ270" s="155" t="e">
        <f>(#REF!+#REF!)/2</f>
        <v>#REF!</v>
      </c>
      <c r="BA270" s="155" t="e">
        <f>(#REF!+#REF!)/2</f>
        <v>#REF!</v>
      </c>
      <c r="BB270" s="155" t="e">
        <f>(#REF!+#REF!)/2</f>
        <v>#REF!</v>
      </c>
      <c r="BC270" s="155" t="e">
        <f>(#REF!+#REF!)/2</f>
        <v>#REF!</v>
      </c>
      <c r="BD270" s="155" t="e">
        <f>(#REF!+#REF!)/2</f>
        <v>#REF!</v>
      </c>
      <c r="BE270" s="155" t="e">
        <f>(#REF!+#REF!)/2</f>
        <v>#REF!</v>
      </c>
      <c r="BF270" s="155" t="e">
        <f>(#REF!+#REF!)/2</f>
        <v>#REF!</v>
      </c>
      <c r="BG270" s="155" t="e">
        <f>(#REF!+#REF!)/2</f>
        <v>#REF!</v>
      </c>
      <c r="BH270" s="155" t="e">
        <f>(#REF!+#REF!)/2</f>
        <v>#REF!</v>
      </c>
      <c r="BI270" s="155" t="e">
        <f>(#REF!+#REF!)/2</f>
        <v>#REF!</v>
      </c>
      <c r="BJ270" s="155" t="e">
        <f>(#REF!+#REF!)/2</f>
        <v>#REF!</v>
      </c>
      <c r="BK270" s="155" t="e">
        <f>(#REF!+#REF!)/2</f>
        <v>#REF!</v>
      </c>
      <c r="BL270" s="138"/>
      <c r="BM270" s="288">
        <v>0.8</v>
      </c>
      <c r="BN270" s="155">
        <f t="shared" ca="1" si="343"/>
        <v>0.86940711925459113</v>
      </c>
      <c r="BO270" s="155" t="e">
        <f>(#REF!+#REF!)/2</f>
        <v>#REF!</v>
      </c>
      <c r="BP270" s="155" t="e">
        <f>(#REF!+#REF!)/2</f>
        <v>#REF!</v>
      </c>
      <c r="BQ270" s="155" t="e">
        <f>(#REF!+#REF!)/2</f>
        <v>#REF!</v>
      </c>
      <c r="BR270" s="155" t="e">
        <f>(#REF!+#REF!)/2</f>
        <v>#REF!</v>
      </c>
      <c r="BS270" s="155" t="e">
        <f>(#REF!+#REF!)/2</f>
        <v>#REF!</v>
      </c>
      <c r="BT270" s="155" t="e">
        <f>(#REF!+#REF!)/2</f>
        <v>#REF!</v>
      </c>
      <c r="BU270" s="155" t="e">
        <f>(#REF!+#REF!)/2</f>
        <v>#REF!</v>
      </c>
      <c r="BV270" s="155" t="e">
        <f>(#REF!+#REF!)/2</f>
        <v>#REF!</v>
      </c>
      <c r="BW270" s="155" t="e">
        <f>(#REF!+#REF!)/2</f>
        <v>#REF!</v>
      </c>
      <c r="BX270" s="155" t="e">
        <f>(#REF!+#REF!)/2</f>
        <v>#REF!</v>
      </c>
      <c r="BY270" s="155" t="e">
        <f>(#REF!+#REF!)/2</f>
        <v>#REF!</v>
      </c>
      <c r="BZ270" s="155" t="e">
        <f>(#REF!+#REF!)/2</f>
        <v>#REF!</v>
      </c>
      <c r="CA270" s="138"/>
      <c r="CB270" s="288">
        <v>0.8</v>
      </c>
      <c r="CC270" s="155">
        <f t="shared" ca="1" si="344"/>
        <v>47.939413610827749</v>
      </c>
      <c r="CD270" s="155" t="e">
        <f>(#REF!+#REF!)/2</f>
        <v>#REF!</v>
      </c>
      <c r="CE270" s="155" t="e">
        <f>(#REF!+#REF!)/2</f>
        <v>#REF!</v>
      </c>
      <c r="CF270" s="155" t="e">
        <f>(#REF!+#REF!)/2</f>
        <v>#REF!</v>
      </c>
      <c r="CG270" s="155" t="e">
        <f>(#REF!+#REF!)/2</f>
        <v>#REF!</v>
      </c>
      <c r="CH270" s="155" t="e">
        <f>(#REF!+#REF!)/2</f>
        <v>#REF!</v>
      </c>
      <c r="CI270" s="155" t="e">
        <f>(#REF!+#REF!)/2</f>
        <v>#REF!</v>
      </c>
      <c r="CJ270" s="155" t="e">
        <f>(#REF!+#REF!)/2</f>
        <v>#REF!</v>
      </c>
      <c r="CK270" s="155" t="e">
        <f>(#REF!+#REF!)/2</f>
        <v>#REF!</v>
      </c>
      <c r="CL270" s="155" t="e">
        <f>(#REF!+#REF!)/2</f>
        <v>#REF!</v>
      </c>
      <c r="CM270" s="155" t="e">
        <f>(#REF!+#REF!)/2</f>
        <v>#REF!</v>
      </c>
      <c r="CN270" s="155" t="e">
        <f>(#REF!+#REF!)/2</f>
        <v>#REF!</v>
      </c>
      <c r="CO270" s="155" t="e">
        <f>(#REF!+#REF!)/2</f>
        <v>#REF!</v>
      </c>
      <c r="CQ270" s="288">
        <v>0.8</v>
      </c>
      <c r="CR270" s="155">
        <f t="shared" ca="1" si="345"/>
        <v>0.28980237308486367</v>
      </c>
      <c r="CS270" s="155" t="e">
        <f>(#REF!+#REF!)/2</f>
        <v>#REF!</v>
      </c>
      <c r="CT270" s="155" t="e">
        <f>(#REF!+#REF!)/2</f>
        <v>#REF!</v>
      </c>
      <c r="CU270" s="155" t="e">
        <f>(#REF!+#REF!)/2</f>
        <v>#REF!</v>
      </c>
      <c r="CV270" s="155" t="e">
        <f>(#REF!+#REF!)/2</f>
        <v>#REF!</v>
      </c>
      <c r="CW270" s="155" t="e">
        <f>(#REF!+#REF!)/2</f>
        <v>#REF!</v>
      </c>
      <c r="CX270" s="155" t="e">
        <f>(#REF!+#REF!)/2</f>
        <v>#REF!</v>
      </c>
      <c r="CY270" s="155" t="e">
        <f>(#REF!+#REF!)/2</f>
        <v>#REF!</v>
      </c>
      <c r="CZ270" s="155" t="e">
        <f>(#REF!+#REF!)/2</f>
        <v>#REF!</v>
      </c>
      <c r="DA270" s="155" t="e">
        <f>(#REF!+#REF!)/2</f>
        <v>#REF!</v>
      </c>
      <c r="DB270" s="155" t="e">
        <f>(#REF!+#REF!)/2</f>
        <v>#REF!</v>
      </c>
      <c r="DC270" s="155" t="e">
        <f>(#REF!+#REF!)/2</f>
        <v>#REF!</v>
      </c>
      <c r="DD270" s="155" t="e">
        <f>(#REF!+#REF!)/2</f>
        <v>#REF!</v>
      </c>
      <c r="DF270" s="288">
        <v>0.8</v>
      </c>
      <c r="DG270" s="155">
        <f t="shared" ca="1" si="346"/>
        <v>-26.959247075131419</v>
      </c>
      <c r="DH270" s="155" t="e">
        <f>(#REF!+#REF!)/2</f>
        <v>#REF!</v>
      </c>
      <c r="DI270" s="155" t="e">
        <f>(#REF!+#REF!)/2</f>
        <v>#REF!</v>
      </c>
      <c r="DJ270" s="155" t="e">
        <f>(#REF!+#REF!)/2</f>
        <v>#REF!</v>
      </c>
      <c r="DK270" s="155" t="e">
        <f>(#REF!+#REF!)/2</f>
        <v>#REF!</v>
      </c>
      <c r="DL270" s="155" t="e">
        <f>(#REF!+#REF!)/2</f>
        <v>#REF!</v>
      </c>
      <c r="DM270" s="155" t="e">
        <f>(#REF!+#REF!)/2</f>
        <v>#REF!</v>
      </c>
      <c r="DN270" s="155" t="e">
        <f>(#REF!+#REF!)/2</f>
        <v>#REF!</v>
      </c>
      <c r="DO270" s="155" t="e">
        <f>(#REF!+#REF!)/2</f>
        <v>#REF!</v>
      </c>
      <c r="DP270" s="155" t="e">
        <f>(#REF!+#REF!)/2</f>
        <v>#REF!</v>
      </c>
      <c r="DQ270" s="155" t="e">
        <f>(#REF!+#REF!)/2</f>
        <v>#REF!</v>
      </c>
      <c r="DR270" s="155" t="e">
        <f>(#REF!+#REF!)/2</f>
        <v>#REF!</v>
      </c>
      <c r="DS270" s="155" t="e">
        <f>(#REF!+#REF!)/2</f>
        <v>#REF!</v>
      </c>
      <c r="DU270" s="288">
        <v>0.8</v>
      </c>
      <c r="DV270" s="155">
        <f t="shared" ca="1" si="347"/>
        <v>1.449011865424318</v>
      </c>
      <c r="DW270" s="155" t="e">
        <f>(#REF!+#REF!)/2</f>
        <v>#REF!</v>
      </c>
      <c r="DX270" s="155" t="e">
        <f>(#REF!+#REF!)/2</f>
        <v>#REF!</v>
      </c>
      <c r="DY270" s="155" t="e">
        <f>(#REF!+#REF!)/2</f>
        <v>#REF!</v>
      </c>
      <c r="DZ270" s="155" t="e">
        <f>(#REF!+#REF!)/2</f>
        <v>#REF!</v>
      </c>
      <c r="EA270" s="155" t="e">
        <f>(#REF!+#REF!)/2</f>
        <v>#REF!</v>
      </c>
      <c r="EB270" s="155" t="e">
        <f>(#REF!+#REF!)/2</f>
        <v>#REF!</v>
      </c>
      <c r="EC270" s="155" t="e">
        <f>(#REF!+#REF!)/2</f>
        <v>#REF!</v>
      </c>
      <c r="ED270" s="155" t="e">
        <f>(#REF!+#REF!)/2</f>
        <v>#REF!</v>
      </c>
      <c r="EE270" s="155" t="e">
        <f>(#REF!+#REF!)/2</f>
        <v>#REF!</v>
      </c>
      <c r="EF270" s="155" t="e">
        <f>(#REF!+#REF!)/2</f>
        <v>#REF!</v>
      </c>
      <c r="EG270" s="155" t="e">
        <f>(#REF!+#REF!)/2</f>
        <v>#REF!</v>
      </c>
      <c r="EH270" s="155" t="e">
        <f>(#REF!+#REF!)/2</f>
        <v>#REF!</v>
      </c>
      <c r="EJ270" s="288">
        <v>0.8</v>
      </c>
      <c r="EK270" s="155">
        <f t="shared" ca="1" si="348"/>
        <v>-1.449011865424318</v>
      </c>
      <c r="EL270" s="155" t="e">
        <f>(#REF!+#REF!)/2</f>
        <v>#REF!</v>
      </c>
      <c r="EM270" s="155" t="e">
        <f>(#REF!+#REF!)/2</f>
        <v>#REF!</v>
      </c>
      <c r="EN270" s="155" t="e">
        <f>(#REF!+#REF!)/2</f>
        <v>#REF!</v>
      </c>
      <c r="EO270" s="155" t="e">
        <f>(#REF!+#REF!)/2</f>
        <v>#REF!</v>
      </c>
      <c r="EP270" s="155" t="e">
        <f>(#REF!+#REF!)/2</f>
        <v>#REF!</v>
      </c>
      <c r="EQ270" s="155" t="e">
        <f>(#REF!+#REF!)/2</f>
        <v>#REF!</v>
      </c>
      <c r="ER270" s="155" t="e">
        <f>(#REF!+#REF!)/2</f>
        <v>#REF!</v>
      </c>
      <c r="ES270" s="155" t="e">
        <f>(#REF!+#REF!)/2</f>
        <v>#REF!</v>
      </c>
      <c r="ET270" s="155" t="e">
        <f>(#REF!+#REF!)/2</f>
        <v>#REF!</v>
      </c>
      <c r="EU270" s="155" t="e">
        <f>(#REF!+#REF!)/2</f>
        <v>#REF!</v>
      </c>
      <c r="EV270" s="155" t="e">
        <f>(#REF!+EV239)/2</f>
        <v>#REF!</v>
      </c>
      <c r="EW270" s="155" t="e">
        <f>(#REF!+EW239)/2</f>
        <v>#REF!</v>
      </c>
    </row>
    <row r="271" spans="20:157">
      <c r="T271" s="18"/>
      <c r="U271" s="152"/>
      <c r="V271" s="152"/>
      <c r="W271" s="152"/>
      <c r="X271" s="152"/>
      <c r="Y271" s="152"/>
      <c r="Z271" s="152"/>
      <c r="AA271" s="152"/>
      <c r="AB271" s="152"/>
      <c r="AC271" s="152"/>
      <c r="AD271" s="152"/>
      <c r="AE271" s="152"/>
      <c r="AF271" s="152"/>
      <c r="AG271" s="152"/>
      <c r="AI271" s="2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159"/>
      <c r="AU271" s="159"/>
      <c r="AV271" s="155"/>
      <c r="AX271" s="29"/>
      <c r="AY271" s="155"/>
      <c r="AZ271" s="155"/>
      <c r="BA271" s="155"/>
      <c r="BB271" s="155"/>
      <c r="BC271" s="155"/>
      <c r="BD271" s="155"/>
      <c r="BE271" s="155"/>
      <c r="BF271" s="155"/>
      <c r="BG271" s="155"/>
      <c r="BH271" s="155"/>
      <c r="BI271" s="155"/>
      <c r="BJ271" s="155"/>
      <c r="BK271" s="155"/>
      <c r="BL271" s="138"/>
      <c r="BM271" s="29"/>
      <c r="BN271" s="155"/>
      <c r="BO271" s="155"/>
      <c r="BP271" s="155"/>
      <c r="BQ271" s="155"/>
      <c r="BR271" s="155"/>
      <c r="BS271" s="155"/>
      <c r="BT271" s="155"/>
      <c r="BU271" s="155"/>
      <c r="BV271" s="155"/>
      <c r="BW271" s="155"/>
      <c r="BX271" s="155"/>
      <c r="BY271" s="155"/>
      <c r="BZ271" s="155"/>
      <c r="CA271" s="138"/>
      <c r="CB271" s="29"/>
      <c r="CC271" s="155"/>
      <c r="CD271" s="155"/>
      <c r="CE271" s="155"/>
      <c r="CF271" s="155"/>
      <c r="CG271" s="155"/>
      <c r="CH271" s="155"/>
      <c r="CI271" s="155"/>
      <c r="CJ271" s="155"/>
      <c r="CK271" s="155"/>
      <c r="CL271" s="155"/>
      <c r="CM271" s="155"/>
      <c r="CN271" s="155"/>
      <c r="CO271" s="155"/>
      <c r="CQ271" s="29"/>
      <c r="CR271" s="155"/>
      <c r="CS271" s="155"/>
      <c r="CT271" s="155"/>
      <c r="CU271" s="155"/>
      <c r="CV271" s="155"/>
      <c r="CW271" s="155"/>
      <c r="CX271" s="155"/>
      <c r="CY271" s="155"/>
      <c r="CZ271" s="155"/>
      <c r="DA271" s="155"/>
      <c r="DB271" s="155"/>
      <c r="DC271" s="155"/>
      <c r="DD271" s="155"/>
      <c r="DF271" s="29"/>
      <c r="DG271" s="155"/>
      <c r="DH271" s="155"/>
      <c r="DI271" s="155"/>
      <c r="DJ271" s="155"/>
      <c r="DK271" s="155"/>
      <c r="DL271" s="155"/>
      <c r="DM271" s="155"/>
      <c r="DN271" s="155"/>
      <c r="DO271" s="155"/>
      <c r="DP271" s="155"/>
      <c r="DQ271" s="155"/>
      <c r="DR271" s="155"/>
      <c r="DS271" s="155"/>
      <c r="DU271" s="29"/>
      <c r="DV271" s="155"/>
      <c r="DW271" s="155"/>
      <c r="DX271" s="155"/>
      <c r="DY271" s="155"/>
      <c r="DZ271" s="155"/>
      <c r="EA271" s="155"/>
      <c r="EB271" s="155"/>
      <c r="EC271" s="155"/>
      <c r="ED271" s="155"/>
      <c r="EE271" s="155"/>
      <c r="EF271" s="155"/>
      <c r="EG271" s="155"/>
      <c r="EH271" s="155"/>
      <c r="EJ271" s="29"/>
      <c r="EK271" s="155"/>
      <c r="EL271" s="155"/>
      <c r="EM271" s="155"/>
      <c r="EN271" s="155"/>
      <c r="EO271" s="155"/>
      <c r="EP271" s="155"/>
      <c r="EQ271" s="155"/>
      <c r="ER271" s="155"/>
      <c r="ES271" s="155"/>
      <c r="ET271" s="155"/>
      <c r="EU271" s="155"/>
      <c r="EV271" s="155"/>
      <c r="EW271" s="155"/>
    </row>
    <row r="272" spans="20:157">
      <c r="T272" s="2" t="s">
        <v>69</v>
      </c>
      <c r="U272" s="154"/>
      <c r="V272" s="154"/>
      <c r="W272" s="154"/>
      <c r="X272" s="154"/>
      <c r="Y272" s="154"/>
      <c r="Z272" s="154"/>
      <c r="AA272" s="154"/>
      <c r="AB272" s="154"/>
      <c r="AC272" s="154"/>
      <c r="AD272" s="154"/>
      <c r="AE272" s="154"/>
      <c r="AF272" s="154"/>
      <c r="AG272" s="154"/>
      <c r="AH272" s="2"/>
      <c r="AI272" s="2" t="s">
        <v>70</v>
      </c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 t="s">
        <v>72</v>
      </c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 t="s">
        <v>73</v>
      </c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 t="s">
        <v>74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 t="s">
        <v>75</v>
      </c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 t="s">
        <v>76</v>
      </c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 t="s">
        <v>77</v>
      </c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</row>
    <row r="273" spans="1:153">
      <c r="Q273" s="1" t="s">
        <v>93</v>
      </c>
      <c r="T273" s="27" t="s">
        <v>91</v>
      </c>
      <c r="U273" s="288">
        <v>0.2</v>
      </c>
      <c r="V273" s="288">
        <v>0.25</v>
      </c>
      <c r="W273" s="288">
        <v>0.2857142857142857</v>
      </c>
      <c r="X273" s="288">
        <v>0.33333333333333331</v>
      </c>
      <c r="Y273" s="288">
        <v>0.4</v>
      </c>
      <c r="Z273" s="288">
        <v>0.42857142857142855</v>
      </c>
      <c r="AA273" s="288">
        <v>0.5</v>
      </c>
      <c r="AB273" s="288">
        <v>0.5714285714285714</v>
      </c>
      <c r="AC273" s="288">
        <v>0.6</v>
      </c>
      <c r="AD273" s="288">
        <v>0.66666666666666663</v>
      </c>
      <c r="AE273" s="288">
        <v>0.7142857142857143</v>
      </c>
      <c r="AF273" s="288">
        <v>0.75</v>
      </c>
      <c r="AG273" s="288">
        <v>0.8</v>
      </c>
      <c r="AI273" s="161" t="s">
        <v>91</v>
      </c>
      <c r="AJ273" s="155">
        <v>0</v>
      </c>
      <c r="AK273" s="155">
        <v>10</v>
      </c>
      <c r="AL273" s="155">
        <v>20</v>
      </c>
      <c r="AM273" s="155">
        <v>30</v>
      </c>
      <c r="AN273" s="155">
        <v>40</v>
      </c>
      <c r="AO273" s="155">
        <v>50</v>
      </c>
      <c r="AP273" s="155">
        <v>60</v>
      </c>
      <c r="AQ273" s="155">
        <v>70</v>
      </c>
      <c r="AR273" s="155">
        <v>80</v>
      </c>
      <c r="AS273" s="155">
        <v>90</v>
      </c>
      <c r="AT273" s="155">
        <v>100</v>
      </c>
      <c r="AU273" s="155">
        <f>(AU212-AU227)/2</f>
        <v>0</v>
      </c>
      <c r="AV273" s="29">
        <f>AV257</f>
        <v>0.8</v>
      </c>
      <c r="AX273" s="161" t="s">
        <v>91</v>
      </c>
      <c r="AY273" s="29">
        <f t="shared" ref="AY273:BK273" si="350">AY257</f>
        <v>0.2</v>
      </c>
      <c r="AZ273" s="29">
        <f t="shared" si="350"/>
        <v>0.25</v>
      </c>
      <c r="BA273" s="29">
        <f t="shared" si="350"/>
        <v>0.2857142857142857</v>
      </c>
      <c r="BB273" s="29">
        <f t="shared" si="350"/>
        <v>0.33333333333333331</v>
      </c>
      <c r="BC273" s="29">
        <f t="shared" si="350"/>
        <v>0.4</v>
      </c>
      <c r="BD273" s="29">
        <f t="shared" si="350"/>
        <v>0.42857142857142855</v>
      </c>
      <c r="BE273" s="29">
        <f t="shared" si="350"/>
        <v>0.5</v>
      </c>
      <c r="BF273" s="29">
        <f t="shared" si="350"/>
        <v>0.5714285714285714</v>
      </c>
      <c r="BG273" s="29">
        <f t="shared" si="350"/>
        <v>0.6</v>
      </c>
      <c r="BH273" s="29">
        <f t="shared" si="350"/>
        <v>0.66666666666666663</v>
      </c>
      <c r="BI273" s="29">
        <f t="shared" si="350"/>
        <v>0.7142857142857143</v>
      </c>
      <c r="BJ273" s="29">
        <f t="shared" si="350"/>
        <v>0.75</v>
      </c>
      <c r="BK273" s="29">
        <f t="shared" si="350"/>
        <v>0.8</v>
      </c>
      <c r="BL273" s="138"/>
      <c r="BM273" s="161" t="s">
        <v>91</v>
      </c>
      <c r="BN273" s="29">
        <f t="shared" ref="BN273:BZ273" si="351">BN257</f>
        <v>0.2</v>
      </c>
      <c r="BO273" s="29">
        <f t="shared" si="351"/>
        <v>0.25</v>
      </c>
      <c r="BP273" s="29">
        <f t="shared" si="351"/>
        <v>0.2857142857142857</v>
      </c>
      <c r="BQ273" s="29">
        <f t="shared" si="351"/>
        <v>0.33333333333333331</v>
      </c>
      <c r="BR273" s="29">
        <f t="shared" si="351"/>
        <v>0.4</v>
      </c>
      <c r="BS273" s="29">
        <f t="shared" si="351"/>
        <v>0.42857142857142855</v>
      </c>
      <c r="BT273" s="29">
        <f t="shared" si="351"/>
        <v>0.5</v>
      </c>
      <c r="BU273" s="29">
        <f t="shared" si="351"/>
        <v>0.5714285714285714</v>
      </c>
      <c r="BV273" s="29">
        <f t="shared" si="351"/>
        <v>0.6</v>
      </c>
      <c r="BW273" s="29">
        <f t="shared" si="351"/>
        <v>0.66666666666666663</v>
      </c>
      <c r="BX273" s="29">
        <f t="shared" si="351"/>
        <v>0.7142857142857143</v>
      </c>
      <c r="BY273" s="29">
        <f t="shared" si="351"/>
        <v>0.75</v>
      </c>
      <c r="BZ273" s="29">
        <f t="shared" si="351"/>
        <v>0.8</v>
      </c>
      <c r="CA273" s="138"/>
      <c r="CB273" s="161" t="s">
        <v>91</v>
      </c>
      <c r="CC273" s="29">
        <f t="shared" ref="CC273:CO273" si="352">CC257</f>
        <v>0.2</v>
      </c>
      <c r="CD273" s="29">
        <f t="shared" si="352"/>
        <v>0.25</v>
      </c>
      <c r="CE273" s="29">
        <f t="shared" si="352"/>
        <v>0.2857142857142857</v>
      </c>
      <c r="CF273" s="29">
        <f t="shared" si="352"/>
        <v>0.33333333333333331</v>
      </c>
      <c r="CG273" s="29">
        <f t="shared" si="352"/>
        <v>0.4</v>
      </c>
      <c r="CH273" s="29">
        <f t="shared" si="352"/>
        <v>0.42857142857142855</v>
      </c>
      <c r="CI273" s="29">
        <f t="shared" si="352"/>
        <v>0.5</v>
      </c>
      <c r="CJ273" s="29">
        <f t="shared" si="352"/>
        <v>0.5714285714285714</v>
      </c>
      <c r="CK273" s="29">
        <f t="shared" si="352"/>
        <v>0.6</v>
      </c>
      <c r="CL273" s="29">
        <f t="shared" si="352"/>
        <v>0.66666666666666663</v>
      </c>
      <c r="CM273" s="29">
        <f t="shared" si="352"/>
        <v>0.7142857142857143</v>
      </c>
      <c r="CN273" s="29">
        <f t="shared" si="352"/>
        <v>0.75</v>
      </c>
      <c r="CO273" s="29">
        <f t="shared" si="352"/>
        <v>0.8</v>
      </c>
      <c r="CQ273" s="161" t="s">
        <v>91</v>
      </c>
      <c r="CR273" s="29">
        <f t="shared" ref="CR273:DD273" si="353">CR257</f>
        <v>0.2</v>
      </c>
      <c r="CS273" s="29">
        <f t="shared" si="353"/>
        <v>0.25</v>
      </c>
      <c r="CT273" s="29">
        <f t="shared" si="353"/>
        <v>0.2857142857142857</v>
      </c>
      <c r="CU273" s="29">
        <f t="shared" si="353"/>
        <v>0.33333333333333331</v>
      </c>
      <c r="CV273" s="29">
        <f t="shared" si="353"/>
        <v>0.4</v>
      </c>
      <c r="CW273" s="29">
        <f t="shared" si="353"/>
        <v>0.42857142857142855</v>
      </c>
      <c r="CX273" s="29">
        <f t="shared" si="353"/>
        <v>0.5</v>
      </c>
      <c r="CY273" s="29">
        <f t="shared" si="353"/>
        <v>0.5714285714285714</v>
      </c>
      <c r="CZ273" s="29">
        <f t="shared" si="353"/>
        <v>0.6</v>
      </c>
      <c r="DA273" s="29">
        <f t="shared" si="353"/>
        <v>0.66666666666666663</v>
      </c>
      <c r="DB273" s="29">
        <f t="shared" si="353"/>
        <v>0.7142857142857143</v>
      </c>
      <c r="DC273" s="29">
        <f t="shared" si="353"/>
        <v>0.75</v>
      </c>
      <c r="DD273" s="29">
        <f t="shared" si="353"/>
        <v>0.8</v>
      </c>
      <c r="DF273" s="161" t="s">
        <v>91</v>
      </c>
      <c r="DG273" s="29">
        <f t="shared" ref="DG273:DS273" si="354">DG257</f>
        <v>0.2</v>
      </c>
      <c r="DH273" s="29">
        <f t="shared" si="354"/>
        <v>0.25</v>
      </c>
      <c r="DI273" s="29">
        <f t="shared" si="354"/>
        <v>0.2857142857142857</v>
      </c>
      <c r="DJ273" s="29">
        <f t="shared" si="354"/>
        <v>0.33333333333333331</v>
      </c>
      <c r="DK273" s="29">
        <f t="shared" si="354"/>
        <v>0.4</v>
      </c>
      <c r="DL273" s="29">
        <f t="shared" si="354"/>
        <v>0.42857142857142855</v>
      </c>
      <c r="DM273" s="29">
        <f t="shared" si="354"/>
        <v>0.5</v>
      </c>
      <c r="DN273" s="29">
        <f t="shared" si="354"/>
        <v>0.5714285714285714</v>
      </c>
      <c r="DO273" s="29">
        <f t="shared" si="354"/>
        <v>0.6</v>
      </c>
      <c r="DP273" s="29">
        <f t="shared" si="354"/>
        <v>0.66666666666666663</v>
      </c>
      <c r="DQ273" s="29">
        <f t="shared" si="354"/>
        <v>0.7142857142857143</v>
      </c>
      <c r="DR273" s="29">
        <f t="shared" si="354"/>
        <v>0.75</v>
      </c>
      <c r="DS273" s="29">
        <f t="shared" si="354"/>
        <v>0.8</v>
      </c>
      <c r="DU273" s="161" t="s">
        <v>91</v>
      </c>
      <c r="DV273" s="29">
        <f t="shared" ref="DV273:EH273" si="355">DV257</f>
        <v>0.2</v>
      </c>
      <c r="DW273" s="29">
        <f t="shared" si="355"/>
        <v>0.25</v>
      </c>
      <c r="DX273" s="29">
        <f t="shared" si="355"/>
        <v>0.2857142857142857</v>
      </c>
      <c r="DY273" s="29">
        <f t="shared" si="355"/>
        <v>0.33333333333333331</v>
      </c>
      <c r="DZ273" s="29">
        <f t="shared" si="355"/>
        <v>0.4</v>
      </c>
      <c r="EA273" s="29">
        <f t="shared" si="355"/>
        <v>0.42857142857142855</v>
      </c>
      <c r="EB273" s="29">
        <f t="shared" si="355"/>
        <v>0.5</v>
      </c>
      <c r="EC273" s="29">
        <f t="shared" si="355"/>
        <v>0.5714285714285714</v>
      </c>
      <c r="ED273" s="29">
        <f t="shared" si="355"/>
        <v>0.6</v>
      </c>
      <c r="EE273" s="29">
        <f t="shared" si="355"/>
        <v>0.66666666666666663</v>
      </c>
      <c r="EF273" s="29">
        <f t="shared" si="355"/>
        <v>0.7142857142857143</v>
      </c>
      <c r="EG273" s="29">
        <f t="shared" si="355"/>
        <v>0.75</v>
      </c>
      <c r="EH273" s="29">
        <f t="shared" si="355"/>
        <v>0.8</v>
      </c>
      <c r="EJ273" s="161" t="s">
        <v>91</v>
      </c>
      <c r="EK273" s="29">
        <f t="shared" ref="EK273:EW273" si="356">EK257</f>
        <v>0.2</v>
      </c>
      <c r="EL273" s="29">
        <f t="shared" si="356"/>
        <v>0.25</v>
      </c>
      <c r="EM273" s="29">
        <f t="shared" si="356"/>
        <v>0.2857142857142857</v>
      </c>
      <c r="EN273" s="29">
        <f t="shared" si="356"/>
        <v>0.33333333333333331</v>
      </c>
      <c r="EO273" s="29">
        <f t="shared" si="356"/>
        <v>0.4</v>
      </c>
      <c r="EP273" s="29">
        <f t="shared" si="356"/>
        <v>0.42857142857142855</v>
      </c>
      <c r="EQ273" s="29">
        <f t="shared" si="356"/>
        <v>0.5</v>
      </c>
      <c r="ER273" s="29">
        <f t="shared" si="356"/>
        <v>0.5714285714285714</v>
      </c>
      <c r="ES273" s="29">
        <f t="shared" si="356"/>
        <v>0.6</v>
      </c>
      <c r="ET273" s="29">
        <f t="shared" si="356"/>
        <v>0.66666666666666663</v>
      </c>
      <c r="EU273" s="29">
        <f t="shared" si="356"/>
        <v>0.7142857142857143</v>
      </c>
      <c r="EV273" s="29">
        <f t="shared" si="356"/>
        <v>0.75</v>
      </c>
      <c r="EW273" s="29">
        <f t="shared" si="356"/>
        <v>0.8</v>
      </c>
    </row>
    <row r="274" spans="1:153">
      <c r="T274" s="283">
        <v>0.2</v>
      </c>
      <c r="U274" s="152">
        <f t="shared" ref="U274:AG286" ca="1" si="357">(U213-U228)/2</f>
        <v>-1.2574913616070651</v>
      </c>
      <c r="V274" s="152">
        <f t="shared" ca="1" si="357"/>
        <v>-0.44449663924069238</v>
      </c>
      <c r="W274" s="152">
        <f t="shared" ca="1" si="357"/>
        <v>0.15422855322327145</v>
      </c>
      <c r="X274" s="152">
        <f t="shared" ca="1" si="357"/>
        <v>0.99196288603573279</v>
      </c>
      <c r="Y274" s="152">
        <f t="shared" ca="1" si="357"/>
        <v>2.2836273993761314</v>
      </c>
      <c r="Z274" s="152">
        <f t="shared" ca="1" si="357"/>
        <v>2.898337824719035</v>
      </c>
      <c r="AA274" s="152">
        <f t="shared" ca="1" si="357"/>
        <v>4.6774725094263783</v>
      </c>
      <c r="AB274" s="152">
        <f t="shared" ca="1" si="357"/>
        <v>6.9974768700740748</v>
      </c>
      <c r="AC274" s="152">
        <f t="shared" ca="1" si="357"/>
        <v>8.1635318704284252</v>
      </c>
      <c r="AD274" s="152">
        <f t="shared" ca="1" si="357"/>
        <v>11.768660352854237</v>
      </c>
      <c r="AE274" s="152">
        <f t="shared" ca="1" si="357"/>
        <v>15.624422664851753</v>
      </c>
      <c r="AF274" s="152">
        <f t="shared" ca="1" si="357"/>
        <v>19.819598513576494</v>
      </c>
      <c r="AG274" s="152">
        <f t="shared" ca="1" si="357"/>
        <v>29.56137603345681</v>
      </c>
      <c r="AI274" s="288">
        <v>0.2</v>
      </c>
      <c r="AJ274" s="155">
        <f t="shared" ref="AJ274:AV286" ca="1" si="358">(AJ213-AJ228)/2</f>
        <v>-1.2574913616070651</v>
      </c>
      <c r="AK274" s="155">
        <f t="shared" ca="1" si="358"/>
        <v>-0.44449663924069238</v>
      </c>
      <c r="AL274" s="155">
        <f t="shared" ca="1" si="358"/>
        <v>0.15422855322327145</v>
      </c>
      <c r="AM274" s="155">
        <f t="shared" ca="1" si="358"/>
        <v>0.99196288603573279</v>
      </c>
      <c r="AN274" s="155">
        <f t="shared" ca="1" si="358"/>
        <v>2.2836273993761314</v>
      </c>
      <c r="AO274" s="155">
        <f t="shared" ca="1" si="358"/>
        <v>2.898337824719035</v>
      </c>
      <c r="AP274" s="155">
        <f t="shared" ca="1" si="358"/>
        <v>4.6774725094263783</v>
      </c>
      <c r="AQ274" s="155">
        <f t="shared" ca="1" si="358"/>
        <v>6.9974768700740748</v>
      </c>
      <c r="AR274" s="155">
        <f t="shared" ca="1" si="358"/>
        <v>8.1635318704284252</v>
      </c>
      <c r="AS274" s="155">
        <f t="shared" ca="1" si="358"/>
        <v>11.768660352854237</v>
      </c>
      <c r="AT274" s="155">
        <f t="shared" ca="1" si="358"/>
        <v>15.624422664851753</v>
      </c>
      <c r="AU274" s="155">
        <f ca="1">(AU213-AU228)/2</f>
        <v>26.289847271368934</v>
      </c>
      <c r="AV274" s="155">
        <f ca="1">(AV213-AV228)/2</f>
        <v>29.56137603345681</v>
      </c>
      <c r="AX274" s="283">
        <v>0.2</v>
      </c>
      <c r="AY274" s="155">
        <f t="shared" ref="AY274:BK286" ca="1" si="359">(AY213-AY228)/2</f>
        <v>-3.7440871511136273</v>
      </c>
      <c r="AZ274" s="155">
        <f t="shared" ca="1" si="359"/>
        <v>-4.1417968897453203</v>
      </c>
      <c r="BA274" s="155">
        <f t="shared" ca="1" si="359"/>
        <v>-4.4559168828153464</v>
      </c>
      <c r="BB274" s="155">
        <f t="shared" ca="1" si="359"/>
        <v>-4.9238878528610499</v>
      </c>
      <c r="BC274" s="155">
        <f t="shared" ca="1" si="359"/>
        <v>-5.7031698298810509</v>
      </c>
      <c r="BD274" s="155">
        <f t="shared" ca="1" si="359"/>
        <v>-6.0950692254570811</v>
      </c>
      <c r="BE274" s="155">
        <f t="shared" ca="1" si="359"/>
        <v>-7.2888494851373808</v>
      </c>
      <c r="BF274" s="155">
        <f t="shared" ca="1" si="359"/>
        <v>-8.9397282263342106</v>
      </c>
      <c r="BG274" s="155">
        <f t="shared" ca="1" si="359"/>
        <v>-9.7962382445141074</v>
      </c>
      <c r="BH274" s="155">
        <f t="shared" ca="1" si="359"/>
        <v>-12.512538586025183</v>
      </c>
      <c r="BI274" s="155">
        <f t="shared" ca="1" si="359"/>
        <v>-15.484035807087423</v>
      </c>
      <c r="BJ274" s="155">
        <f t="shared" ca="1" si="359"/>
        <v>-18.757301071207525</v>
      </c>
      <c r="BK274" s="155">
        <f t="shared" ca="1" si="359"/>
        <v>-26.432961347399477</v>
      </c>
      <c r="BL274" s="138"/>
      <c r="BM274" s="288">
        <v>0.2</v>
      </c>
      <c r="BN274" s="155">
        <f t="shared" ref="BN274:BZ286" ca="1" si="360">(BN213-BN228)/2</f>
        <v>8.9971639361557312</v>
      </c>
      <c r="BO274" s="155">
        <f t="shared" ca="1" si="360"/>
        <v>8.8169897465794733</v>
      </c>
      <c r="BP274" s="155">
        <f t="shared" ca="1" si="360"/>
        <v>8.7267595017627659</v>
      </c>
      <c r="BQ274" s="155">
        <f t="shared" ca="1" si="360"/>
        <v>8.657420242479219</v>
      </c>
      <c r="BR274" s="155">
        <f t="shared" ca="1" si="360"/>
        <v>8.6659867805107442</v>
      </c>
      <c r="BS274" s="155">
        <f t="shared" ca="1" si="360"/>
        <v>8.7121330612513219</v>
      </c>
      <c r="BT274" s="155">
        <f t="shared" ca="1" si="360"/>
        <v>8.9647319589631067</v>
      </c>
      <c r="BU274" s="155">
        <f t="shared" ca="1" si="360"/>
        <v>9.4824842085795318</v>
      </c>
      <c r="BV274" s="155">
        <f t="shared" ca="1" si="360"/>
        <v>9.7962382445141092</v>
      </c>
      <c r="BW274" s="155">
        <f t="shared" ca="1" si="360"/>
        <v>10.902684748625282</v>
      </c>
      <c r="BX274" s="155">
        <f t="shared" ca="1" si="360"/>
        <v>12.218764416352737</v>
      </c>
      <c r="BY274" s="155">
        <f t="shared" ca="1" si="360"/>
        <v>13.731083926123262</v>
      </c>
      <c r="BZ274" s="155">
        <f t="shared" ca="1" si="360"/>
        <v>17.392271454650786</v>
      </c>
      <c r="CA274" s="138"/>
      <c r="CB274" s="288">
        <v>0.2</v>
      </c>
      <c r="CC274" s="155">
        <f t="shared" ref="CC274:CO286" ca="1" si="361">(CC213-CC228)/2</f>
        <v>-4.368101676299232</v>
      </c>
      <c r="CD274" s="155">
        <f t="shared" ca="1" si="361"/>
        <v>-4.8320963713695413</v>
      </c>
      <c r="CE274" s="155">
        <f t="shared" ca="1" si="361"/>
        <v>-5.1985696966179038</v>
      </c>
      <c r="CF274" s="155">
        <f t="shared" ca="1" si="361"/>
        <v>-5.7445358283378916</v>
      </c>
      <c r="CG274" s="155">
        <f t="shared" ca="1" si="361"/>
        <v>-6.6536981348612265</v>
      </c>
      <c r="CH274" s="155">
        <f t="shared" ca="1" si="361"/>
        <v>-7.1109140963665958</v>
      </c>
      <c r="CI274" s="155">
        <f t="shared" ca="1" si="361"/>
        <v>-8.503657732660276</v>
      </c>
      <c r="CJ274" s="155">
        <f t="shared" ca="1" si="361"/>
        <v>-10.429682930723246</v>
      </c>
      <c r="CK274" s="155">
        <f t="shared" ca="1" si="361"/>
        <v>-11.428944618599793</v>
      </c>
      <c r="CL274" s="155">
        <f t="shared" ca="1" si="361"/>
        <v>-14.597961683696047</v>
      </c>
      <c r="CM274" s="155">
        <f t="shared" ca="1" si="361"/>
        <v>-18.06470844160199</v>
      </c>
      <c r="CN274" s="155">
        <f t="shared" ca="1" si="361"/>
        <v>-21.883517916408781</v>
      </c>
      <c r="CO274" s="155">
        <f t="shared" ca="1" si="361"/>
        <v>-30.83845490529939</v>
      </c>
      <c r="CQ274" s="288">
        <v>0.2</v>
      </c>
      <c r="CR274" s="155">
        <f t="shared" ref="CR274:DD286" ca="1" si="362">(CR213-CR228)/2</f>
        <v>2.9990546453852445</v>
      </c>
      <c r="CS274" s="155">
        <f t="shared" ca="1" si="362"/>
        <v>2.9389965821931572</v>
      </c>
      <c r="CT274" s="155">
        <f t="shared" ca="1" si="362"/>
        <v>2.9089198339209221</v>
      </c>
      <c r="CU274" s="155">
        <f t="shared" ca="1" si="362"/>
        <v>2.8858067474930733</v>
      </c>
      <c r="CV274" s="155">
        <f t="shared" ca="1" si="362"/>
        <v>2.8886622601702481</v>
      </c>
      <c r="CW274" s="155">
        <f t="shared" ca="1" si="362"/>
        <v>2.9040443537504408</v>
      </c>
      <c r="CX274" s="155">
        <f t="shared" ca="1" si="362"/>
        <v>2.9882439863210362</v>
      </c>
      <c r="CY274" s="155">
        <f t="shared" ca="1" si="362"/>
        <v>3.1608280695265107</v>
      </c>
      <c r="CZ274" s="155">
        <f t="shared" ca="1" si="362"/>
        <v>3.2654127481713697</v>
      </c>
      <c r="DA274" s="155">
        <f t="shared" ca="1" si="362"/>
        <v>3.6342282495417608</v>
      </c>
      <c r="DB274" s="155">
        <f t="shared" ref="DB274:DD275" ca="1" si="363">(DB213-DB228)/2</f>
        <v>4.0729214721175797</v>
      </c>
      <c r="DC274" s="155">
        <f t="shared" ca="1" si="363"/>
        <v>4.5770279753744205</v>
      </c>
      <c r="DD274" s="155">
        <f t="shared" ca="1" si="363"/>
        <v>5.7974238182169282</v>
      </c>
      <c r="DF274" s="288">
        <v>0.2</v>
      </c>
      <c r="DG274" s="155">
        <f t="shared" ref="DG274:DS286" ca="1" si="364">(DG213-DG228)/2</f>
        <v>6.994640068820285</v>
      </c>
      <c r="DH274" s="155">
        <f t="shared" ca="1" si="364"/>
        <v>7.1696927997866169</v>
      </c>
      <c r="DI274" s="155">
        <f t="shared" ca="1" si="364"/>
        <v>7.3339910060916136</v>
      </c>
      <c r="DJ274" s="155">
        <f t="shared" ca="1" si="364"/>
        <v>7.6113020231469761</v>
      </c>
      <c r="DK274" s="155">
        <f t="shared" ca="1" si="364"/>
        <v>8.1351066101760736</v>
      </c>
      <c r="DL274" s="155">
        <f t="shared" ca="1" si="364"/>
        <v>8.4194460142637162</v>
      </c>
      <c r="DM274" s="155">
        <f t="shared" ca="1" si="364"/>
        <v>9.3415989695731412</v>
      </c>
      <c r="DN274" s="155">
        <f t="shared" ca="1" si="364"/>
        <v>10.701060921845908</v>
      </c>
      <c r="DO274" s="155">
        <f t="shared" ca="1" si="364"/>
        <v>11.428944618599793</v>
      </c>
      <c r="DP274" s="155">
        <f t="shared" ca="1" si="364"/>
        <v>13.793034764996097</v>
      </c>
      <c r="DQ274" s="155">
        <f t="shared" ca="1" si="364"/>
        <v>16.432072746234649</v>
      </c>
      <c r="DR274" s="155">
        <f t="shared" ca="1" si="364"/>
        <v>19.370409343866648</v>
      </c>
      <c r="DS274" s="155">
        <f t="shared" ca="1" si="364"/>
        <v>26.318109958925042</v>
      </c>
      <c r="DU274" s="288">
        <v>0.2</v>
      </c>
      <c r="DV274" s="155">
        <f t="shared" ref="DV274:EH286" ca="1" si="365">(DV213-DV228)/2</f>
        <v>14.995273226926221</v>
      </c>
      <c r="DW274" s="155">
        <f t="shared" ca="1" si="365"/>
        <v>14.694982910965788</v>
      </c>
      <c r="DX274" s="155">
        <f t="shared" ca="1" si="365"/>
        <v>14.544599169604609</v>
      </c>
      <c r="DY274" s="155">
        <f t="shared" ca="1" si="365"/>
        <v>14.429033737465367</v>
      </c>
      <c r="DZ274" s="155">
        <f t="shared" ca="1" si="365"/>
        <v>14.44331130085124</v>
      </c>
      <c r="EA274" s="155">
        <f t="shared" ca="1" si="365"/>
        <v>14.520221768752203</v>
      </c>
      <c r="EB274" s="155">
        <f t="shared" ca="1" si="365"/>
        <v>14.941219931605179</v>
      </c>
      <c r="EC274" s="155">
        <f t="shared" ca="1" si="365"/>
        <v>15.804140347632554</v>
      </c>
      <c r="ED274" s="155">
        <f t="shared" ca="1" si="365"/>
        <v>16.32706374085685</v>
      </c>
      <c r="EE274" s="155">
        <f t="shared" ca="1" si="365"/>
        <v>18.171141247708803</v>
      </c>
      <c r="EF274" s="155">
        <f t="shared" ca="1" si="365"/>
        <v>20.364607360587897</v>
      </c>
      <c r="EG274" s="155">
        <f t="shared" ca="1" si="365"/>
        <v>22.885139876872103</v>
      </c>
      <c r="EH274" s="155">
        <f t="shared" ca="1" si="365"/>
        <v>28.98711909108464</v>
      </c>
      <c r="EJ274" s="288">
        <v>0.2</v>
      </c>
      <c r="EK274" s="155">
        <f t="shared" ref="EK274:EW286" ca="1" si="366">(EK213-EK228)/2</f>
        <v>-14.995273226926221</v>
      </c>
      <c r="EL274" s="155">
        <f t="shared" ca="1" si="366"/>
        <v>-14.694982910965788</v>
      </c>
      <c r="EM274" s="155">
        <f t="shared" ca="1" si="366"/>
        <v>-14.544599169604609</v>
      </c>
      <c r="EN274" s="155">
        <f t="shared" ca="1" si="366"/>
        <v>-14.429033737465367</v>
      </c>
      <c r="EO274" s="155">
        <f t="shared" ca="1" si="366"/>
        <v>-14.44331130085124</v>
      </c>
      <c r="EP274" s="155">
        <f t="shared" ca="1" si="366"/>
        <v>-14.520221768752203</v>
      </c>
      <c r="EQ274" s="155">
        <f t="shared" ca="1" si="366"/>
        <v>-14.941219931605179</v>
      </c>
      <c r="ER274" s="155">
        <f t="shared" ca="1" si="366"/>
        <v>-15.804140347632554</v>
      </c>
      <c r="ES274" s="155">
        <f t="shared" ca="1" si="366"/>
        <v>-16.32706374085685</v>
      </c>
      <c r="ET274" s="155">
        <f t="shared" ca="1" si="366"/>
        <v>-18.171141247708803</v>
      </c>
      <c r="EU274" s="155">
        <f t="shared" ca="1" si="366"/>
        <v>-20.364607360587897</v>
      </c>
      <c r="EV274" s="155">
        <f t="shared" ca="1" si="366"/>
        <v>-22.885139876872103</v>
      </c>
      <c r="EW274" s="155">
        <f t="shared" ca="1" si="366"/>
        <v>-28.98711909108464</v>
      </c>
    </row>
    <row r="275" spans="1:153">
      <c r="A275" s="2"/>
      <c r="T275" s="283">
        <v>0.25</v>
      </c>
      <c r="U275" s="152">
        <f t="shared" ca="1" si="357"/>
        <v>0.34673743296312143</v>
      </c>
      <c r="V275" s="152">
        <f t="shared" ca="1" si="357"/>
        <v>1.1200110021545893</v>
      </c>
      <c r="W275" s="152">
        <f t="shared" ca="1" si="357"/>
        <v>1.7089924150783116</v>
      </c>
      <c r="X275" s="152">
        <f t="shared" ca="1" si="357"/>
        <v>2.5600252779174713</v>
      </c>
      <c r="Y275" s="152">
        <f t="shared" ca="1" si="357"/>
        <v>3.9306546497910455</v>
      </c>
      <c r="Z275" s="152">
        <f t="shared" ca="1" si="357"/>
        <v>4.6064539773884228</v>
      </c>
      <c r="AA275" s="152">
        <f t="shared" ca="1" si="357"/>
        <v>6.6418703506907537</v>
      </c>
      <c r="AB275" s="152">
        <f t="shared" ca="1" si="357"/>
        <v>9.4623204438488706</v>
      </c>
      <c r="AC275" s="152">
        <f t="shared" ca="1" si="357"/>
        <v>10.948260066921698</v>
      </c>
      <c r="AD275" s="152">
        <f t="shared" ca="1" si="357"/>
        <v>15.832665428578055</v>
      </c>
      <c r="AE275" s="152">
        <f t="shared" ca="1" si="357"/>
        <v>21.568894634313814</v>
      </c>
      <c r="AF275" s="152">
        <f t="shared" ca="1" si="357"/>
        <v>28.482281627675228</v>
      </c>
      <c r="AG275" s="152"/>
      <c r="AI275" s="288">
        <v>0.25</v>
      </c>
      <c r="AJ275" s="155">
        <f t="shared" ca="1" si="358"/>
        <v>0.34673743296312143</v>
      </c>
      <c r="AK275" s="155">
        <f t="shared" ca="1" si="358"/>
        <v>1.1200110021545893</v>
      </c>
      <c r="AL275" s="155">
        <f t="shared" ca="1" si="358"/>
        <v>1.7089924150783116</v>
      </c>
      <c r="AM275" s="155">
        <f t="shared" ca="1" si="358"/>
        <v>2.5600252779174713</v>
      </c>
      <c r="AN275" s="155">
        <f t="shared" ca="1" si="358"/>
        <v>3.9306546497910455</v>
      </c>
      <c r="AO275" s="155">
        <f t="shared" ca="1" si="358"/>
        <v>4.6064539773884228</v>
      </c>
      <c r="AP275" s="155">
        <f t="shared" ca="1" si="358"/>
        <v>6.6418703506907537</v>
      </c>
      <c r="AQ275" s="155">
        <f t="shared" ca="1" si="358"/>
        <v>9.4623204438488706</v>
      </c>
      <c r="AR275" s="155">
        <f t="shared" ca="1" si="358"/>
        <v>10.948260066921698</v>
      </c>
      <c r="AS275" s="155">
        <f t="shared" ca="1" si="358"/>
        <v>15.832665428578055</v>
      </c>
      <c r="AT275" s="155">
        <f t="shared" ca="1" si="358"/>
        <v>21.568894634313814</v>
      </c>
      <c r="AU275" s="155">
        <f ca="1">(AU214-AU229)/2</f>
        <v>28.482281627675228</v>
      </c>
      <c r="AV275" s="155" t="e">
        <f>(AV214-AV229)/2</f>
        <v>#DIV/0!</v>
      </c>
      <c r="AX275" s="283">
        <v>0.25</v>
      </c>
      <c r="AY275" s="155">
        <f t="shared" ca="1" si="359"/>
        <v>-3.9727005852559207</v>
      </c>
      <c r="AZ275" s="155">
        <f t="shared" ca="1" si="359"/>
        <v>-4.3966943526440598</v>
      </c>
      <c r="BA275" s="155">
        <f t="shared" ca="1" si="359"/>
        <v>-4.7366292880983503</v>
      </c>
      <c r="BB275" s="155">
        <f t="shared" ca="1" si="359"/>
        <v>-5.2505818971535296</v>
      </c>
      <c r="BC275" s="155">
        <f t="shared" ca="1" si="359"/>
        <v>-6.1248530019260565</v>
      </c>
      <c r="BD275" s="155">
        <f t="shared" ca="1" si="359"/>
        <v>-6.5727792185805471</v>
      </c>
      <c r="BE275" s="155">
        <f t="shared" ca="1" si="359"/>
        <v>-7.9702444208289052</v>
      </c>
      <c r="BF275" s="155">
        <f t="shared" ca="1" si="359"/>
        <v>-9.9848228821935834</v>
      </c>
      <c r="BG275" s="155">
        <f t="shared" ca="1" si="359"/>
        <v>-11.068523187090555</v>
      </c>
      <c r="BH275" s="155">
        <f t="shared" ca="1" si="359"/>
        <v>-14.690000863909424</v>
      </c>
      <c r="BI275" s="155">
        <f t="shared" ca="1" si="359"/>
        <v>-19.003410326703698</v>
      </c>
      <c r="BJ275" s="155">
        <f t="shared" ca="1" si="359"/>
        <v>-24.240560427285093</v>
      </c>
      <c r="BK275" s="155" t="e">
        <f t="shared" si="359"/>
        <v>#DIV/0!</v>
      </c>
      <c r="BL275" s="138"/>
      <c r="BM275" s="288">
        <v>0.25</v>
      </c>
      <c r="BN275" s="155">
        <f t="shared" ca="1" si="360"/>
        <v>7.5293162509560965</v>
      </c>
      <c r="BO275" s="155">
        <f t="shared" ca="1" si="360"/>
        <v>7.4493755027026127</v>
      </c>
      <c r="BP275" s="155">
        <f t="shared" ca="1" si="360"/>
        <v>7.422467678102727</v>
      </c>
      <c r="BQ275" s="155">
        <f t="shared" ca="1" si="360"/>
        <v>7.4291334608060922</v>
      </c>
      <c r="BR275" s="155">
        <f t="shared" ca="1" si="360"/>
        <v>7.5329204241028584</v>
      </c>
      <c r="BS275" s="155">
        <f t="shared" ca="1" si="360"/>
        <v>7.6178136642949887</v>
      </c>
      <c r="BT275" s="155">
        <f t="shared" ca="1" si="360"/>
        <v>7.9702444208289052</v>
      </c>
      <c r="BU275" s="155">
        <f t="shared" ca="1" si="360"/>
        <v>8.6148612317685203</v>
      </c>
      <c r="BV275" s="155">
        <f t="shared" ca="1" si="360"/>
        <v>8.9991342938750734</v>
      </c>
      <c r="BW275" s="155">
        <f t="shared" ca="1" si="360"/>
        <v>10.380803213525184</v>
      </c>
      <c r="BX275" s="155">
        <f t="shared" ca="1" si="360"/>
        <v>12.124147092230821</v>
      </c>
      <c r="BY275" s="155">
        <f t="shared" ca="1" si="360"/>
        <v>14.302382901359909</v>
      </c>
      <c r="BZ275" s="155" t="e">
        <f t="shared" si="360"/>
        <v>#DIV/0!</v>
      </c>
      <c r="CA275" s="138"/>
      <c r="CB275" s="288">
        <v>0.25</v>
      </c>
      <c r="CC275" s="155">
        <f t="shared" ca="1" si="361"/>
        <v>-4.6348173494652407</v>
      </c>
      <c r="CD275" s="155">
        <f t="shared" ca="1" si="361"/>
        <v>-5.1294767447514023</v>
      </c>
      <c r="CE275" s="155">
        <f t="shared" ca="1" si="361"/>
        <v>-5.5260675027814088</v>
      </c>
      <c r="CF275" s="155">
        <f t="shared" ca="1" si="361"/>
        <v>-6.1256788800124502</v>
      </c>
      <c r="CG275" s="155">
        <f t="shared" ca="1" si="361"/>
        <v>-7.1456618355804</v>
      </c>
      <c r="CH275" s="155">
        <f t="shared" ca="1" si="361"/>
        <v>-7.6682424216773049</v>
      </c>
      <c r="CI275" s="155">
        <f t="shared" ca="1" si="361"/>
        <v>-9.2986184909670548</v>
      </c>
      <c r="CJ275" s="155">
        <f t="shared" ca="1" si="361"/>
        <v>-11.648960029225847</v>
      </c>
      <c r="CK275" s="155">
        <f t="shared" ca="1" si="361"/>
        <v>-12.913277051605647</v>
      </c>
      <c r="CL275" s="155">
        <f t="shared" ca="1" si="361"/>
        <v>-17.138334341227662</v>
      </c>
      <c r="CM275" s="155">
        <f t="shared" ca="1" si="361"/>
        <v>-22.170645381154316</v>
      </c>
      <c r="CN275" s="155">
        <f t="shared" ca="1" si="361"/>
        <v>-28.280653831832609</v>
      </c>
      <c r="CO275" s="155" t="e">
        <f t="shared" si="361"/>
        <v>#DIV/0!</v>
      </c>
      <c r="CQ275" s="288">
        <v>0.25</v>
      </c>
      <c r="CR275" s="155">
        <f t="shared" ca="1" si="362"/>
        <v>2.5097720836520319</v>
      </c>
      <c r="CS275" s="155">
        <f t="shared" ca="1" si="362"/>
        <v>2.4831251675675374</v>
      </c>
      <c r="CT275" s="155">
        <f t="shared" ca="1" si="362"/>
        <v>2.4741558927009093</v>
      </c>
      <c r="CU275" s="155">
        <f t="shared" ca="1" si="362"/>
        <v>2.4763778202686977</v>
      </c>
      <c r="CV275" s="155">
        <f t="shared" ca="1" si="362"/>
        <v>2.5109734747009531</v>
      </c>
      <c r="CW275" s="155">
        <f t="shared" ca="1" si="362"/>
        <v>2.5392712214316631</v>
      </c>
      <c r="CX275" s="155">
        <f t="shared" ca="1" si="362"/>
        <v>2.6567481402763016</v>
      </c>
      <c r="CY275" s="155">
        <f t="shared" ca="1" si="362"/>
        <v>2.8716204105895073</v>
      </c>
      <c r="CZ275" s="155">
        <f t="shared" ca="1" si="362"/>
        <v>2.9997114312916908</v>
      </c>
      <c r="DA275" s="155">
        <f t="shared" ca="1" si="362"/>
        <v>3.4602677378417277</v>
      </c>
      <c r="DB275" s="155">
        <f t="shared" ca="1" si="363"/>
        <v>4.0413823640769415</v>
      </c>
      <c r="DC275" s="155">
        <f t="shared" ca="1" si="363"/>
        <v>2.2650150523629264</v>
      </c>
      <c r="DD275" s="155" t="e">
        <f t="shared" si="363"/>
        <v>#DIV/0!</v>
      </c>
      <c r="DF275" s="288">
        <v>0.25</v>
      </c>
      <c r="DG275" s="155">
        <f t="shared" ca="1" si="364"/>
        <v>6.4131251823153281</v>
      </c>
      <c r="DH275" s="155">
        <f t="shared" ca="1" si="364"/>
        <v>6.6558173197806791</v>
      </c>
      <c r="DI275" s="155">
        <f t="shared" ca="1" si="364"/>
        <v>6.8689866977835976</v>
      </c>
      <c r="DJ275" s="155">
        <f t="shared" ca="1" si="364"/>
        <v>7.2149546618387319</v>
      </c>
      <c r="DK275" s="155">
        <f t="shared" ca="1" si="364"/>
        <v>7.8496955466688014</v>
      </c>
      <c r="DL275" s="155">
        <f t="shared" ca="1" si="364"/>
        <v>8.190759644534527</v>
      </c>
      <c r="DM275" s="155">
        <f t="shared" ca="1" si="364"/>
        <v>9.2986184909670566</v>
      </c>
      <c r="DN275" s="155">
        <f t="shared" ca="1" si="364"/>
        <v>10.963979204013317</v>
      </c>
      <c r="DO275" s="155">
        <f t="shared" ca="1" si="364"/>
        <v>11.878582604997908</v>
      </c>
      <c r="DP275" s="155">
        <f t="shared" ca="1" si="364"/>
        <v>14.983735516035543</v>
      </c>
      <c r="DQ275" s="155">
        <f t="shared" ca="1" si="364"/>
        <v>18.731013763917879</v>
      </c>
      <c r="DR275" s="155">
        <f t="shared" ca="1" si="364"/>
        <v>15.027866092008601</v>
      </c>
      <c r="DS275" s="155" t="e">
        <f t="shared" si="364"/>
        <v>#DIV/0!</v>
      </c>
      <c r="DU275" s="288">
        <v>0.25</v>
      </c>
      <c r="DV275" s="155">
        <f t="shared" ca="1" si="365"/>
        <v>12.54886041826016</v>
      </c>
      <c r="DW275" s="155">
        <f t="shared" ca="1" si="365"/>
        <v>12.415625837837689</v>
      </c>
      <c r="DX275" s="155">
        <f t="shared" ca="1" si="365"/>
        <v>12.370779463504547</v>
      </c>
      <c r="DY275" s="155">
        <f t="shared" ca="1" si="365"/>
        <v>12.381889101343489</v>
      </c>
      <c r="DZ275" s="155">
        <f t="shared" ca="1" si="365"/>
        <v>12.554867373504765</v>
      </c>
      <c r="EA275" s="155">
        <f t="shared" ca="1" si="365"/>
        <v>12.696356107158316</v>
      </c>
      <c r="EB275" s="155">
        <f t="shared" ca="1" si="365"/>
        <v>13.283740701381509</v>
      </c>
      <c r="EC275" s="155">
        <f t="shared" ca="1" si="365"/>
        <v>14.358102052947537</v>
      </c>
      <c r="ED275" s="155">
        <f t="shared" ca="1" si="365"/>
        <v>14.998557156458457</v>
      </c>
      <c r="EE275" s="155">
        <f t="shared" ca="1" si="365"/>
        <v>17.301338689208638</v>
      </c>
      <c r="EF275" s="155">
        <f t="shared" ca="1" si="365"/>
        <v>20.206911820384704</v>
      </c>
      <c r="EG275" s="155">
        <f t="shared" ca="1" si="365"/>
        <v>23.837304835599848</v>
      </c>
      <c r="EH275" s="155" t="e">
        <f t="shared" si="365"/>
        <v>#DIV/0!</v>
      </c>
      <c r="EJ275" s="288">
        <v>0.25</v>
      </c>
      <c r="EK275" s="155">
        <f t="shared" ca="1" si="366"/>
        <v>-12.54886041826016</v>
      </c>
      <c r="EL275" s="155">
        <f t="shared" ca="1" si="366"/>
        <v>-12.415625837837689</v>
      </c>
      <c r="EM275" s="155">
        <f t="shared" ca="1" si="366"/>
        <v>-12.370779463504547</v>
      </c>
      <c r="EN275" s="155">
        <f t="shared" ca="1" si="366"/>
        <v>-12.381889101343489</v>
      </c>
      <c r="EO275" s="155">
        <f t="shared" ca="1" si="366"/>
        <v>-12.554867373504765</v>
      </c>
      <c r="EP275" s="155">
        <f t="shared" ca="1" si="366"/>
        <v>-12.696356107158316</v>
      </c>
      <c r="EQ275" s="155">
        <f t="shared" ca="1" si="366"/>
        <v>-13.283740701381509</v>
      </c>
      <c r="ER275" s="155">
        <f t="shared" ca="1" si="366"/>
        <v>-14.358102052947537</v>
      </c>
      <c r="ES275" s="155">
        <f t="shared" ca="1" si="366"/>
        <v>-14.998557156458457</v>
      </c>
      <c r="ET275" s="155">
        <f t="shared" ca="1" si="366"/>
        <v>-17.301338689208638</v>
      </c>
      <c r="EU275" s="155">
        <f t="shared" ca="1" si="366"/>
        <v>-20.206911820384704</v>
      </c>
      <c r="EV275" s="155">
        <f t="shared" ca="1" si="366"/>
        <v>-23.837304835599848</v>
      </c>
      <c r="EW275" s="155" t="e">
        <f t="shared" si="366"/>
        <v>#DIV/0!</v>
      </c>
    </row>
    <row r="276" spans="1:153">
      <c r="T276" s="283">
        <v>0.2857142857142857</v>
      </c>
      <c r="U276" s="152">
        <f t="shared" ca="1" si="357"/>
        <v>1.3352103710733525</v>
      </c>
      <c r="V276" s="152">
        <f t="shared" ca="1" si="357"/>
        <v>2.1174890047422776</v>
      </c>
      <c r="W276" s="152">
        <f t="shared" ca="1" si="357"/>
        <v>2.725940292791512</v>
      </c>
      <c r="X276" s="152">
        <f t="shared" ca="1" si="357"/>
        <v>3.6232670164852152</v>
      </c>
      <c r="Y276" s="152">
        <f t="shared" ca="1" si="357"/>
        <v>5.1104074201644654</v>
      </c>
      <c r="Z276" s="152">
        <f t="shared" ca="1" si="357"/>
        <v>5.8614683815648432</v>
      </c>
      <c r="AA276" s="152">
        <f t="shared" ca="1" si="357"/>
        <v>8.1898607359481232</v>
      </c>
      <c r="AB276" s="152">
        <f t="shared" ca="1" si="357"/>
        <v>11.57294678077006</v>
      </c>
      <c r="AC276" s="152">
        <f t="shared" ca="1" si="357"/>
        <v>13.427301710754868</v>
      </c>
      <c r="AD276" s="152">
        <f t="shared" ca="1" si="357"/>
        <v>19.883094795815865</v>
      </c>
      <c r="AE276" s="152">
        <f t="shared" ca="1" si="357"/>
        <v>28.228450742257571</v>
      </c>
      <c r="AF276" s="152" t="e">
        <f t="shared" si="357"/>
        <v>#DIV/0!</v>
      </c>
      <c r="AG276" s="152"/>
      <c r="AI276" s="288">
        <v>0.2857142857142857</v>
      </c>
      <c r="AJ276" s="155">
        <f t="shared" ca="1" si="358"/>
        <v>1.3352103710733525</v>
      </c>
      <c r="AK276" s="155">
        <f t="shared" ca="1" si="358"/>
        <v>2.1174890047422776</v>
      </c>
      <c r="AL276" s="155">
        <f t="shared" ca="1" si="358"/>
        <v>2.725940292791512</v>
      </c>
      <c r="AM276" s="155">
        <f t="shared" ca="1" si="358"/>
        <v>3.6232670164852152</v>
      </c>
      <c r="AN276" s="155">
        <f t="shared" ca="1" si="358"/>
        <v>5.1104074201644654</v>
      </c>
      <c r="AO276" s="155">
        <f t="shared" ca="1" si="358"/>
        <v>5.8614683815648432</v>
      </c>
      <c r="AP276" s="155">
        <f t="shared" ca="1" si="358"/>
        <v>8.1898607359481232</v>
      </c>
      <c r="AQ276" s="155">
        <f t="shared" ca="1" si="358"/>
        <v>11.57294678077006</v>
      </c>
      <c r="AR276" s="155">
        <f t="shared" ca="1" si="358"/>
        <v>13.427301710754868</v>
      </c>
      <c r="AS276" s="155">
        <f t="shared" ca="1" si="358"/>
        <v>19.883094795815865</v>
      </c>
      <c r="AT276" s="155">
        <f t="shared" ca="1" si="358"/>
        <v>28.228450742257571</v>
      </c>
      <c r="AU276" s="155" t="e">
        <f>(AU215-AU230)/2</f>
        <v>#DIV/0!</v>
      </c>
      <c r="AV276" s="155" t="e">
        <f>(AV215-AV230)/2</f>
        <v>#DIV/0!</v>
      </c>
      <c r="AX276" s="283">
        <v>0.2857142857142857</v>
      </c>
      <c r="AY276" s="155">
        <f t="shared" ca="1" si="359"/>
        <v>-4.176987179123806</v>
      </c>
      <c r="AZ276" s="155">
        <f t="shared" ca="1" si="359"/>
        <v>-4.6299574399987744</v>
      </c>
      <c r="BA276" s="155">
        <f t="shared" ca="1" si="359"/>
        <v>-4.9970117972300603</v>
      </c>
      <c r="BB276" s="155">
        <f t="shared" ca="1" si="359"/>
        <v>-5.5581237285183605</v>
      </c>
      <c r="BC276" s="155">
        <f t="shared" ca="1" si="359"/>
        <v>-6.5287878122101146</v>
      </c>
      <c r="BD276" s="155">
        <f t="shared" ca="1" si="359"/>
        <v>-7.0337620578778139</v>
      </c>
      <c r="BE276" s="155">
        <f t="shared" ca="1" si="359"/>
        <v>-8.6421802473598071</v>
      </c>
      <c r="BF276" s="155">
        <f t="shared" ca="1" si="359"/>
        <v>-11.049985168919365</v>
      </c>
      <c r="BG276" s="155">
        <f t="shared" ca="1" si="359"/>
        <v>-12.39019734872565</v>
      </c>
      <c r="BH276" s="155">
        <f t="shared" ca="1" si="359"/>
        <v>-17.112612870077939</v>
      </c>
      <c r="BI276" s="155">
        <f t="shared" ca="1" si="359"/>
        <v>-23.277923864754182</v>
      </c>
      <c r="BJ276" s="155" t="e">
        <f t="shared" si="359"/>
        <v>#DIV/0!</v>
      </c>
      <c r="BK276" s="155" t="e">
        <f t="shared" si="359"/>
        <v>#DIV/0!</v>
      </c>
      <c r="BL276" s="138"/>
      <c r="BM276" s="288">
        <v>0.2857142857142857</v>
      </c>
      <c r="BN276" s="155">
        <f t="shared" ca="1" si="360"/>
        <v>6.7517219129595905</v>
      </c>
      <c r="BO276" s="155">
        <f t="shared" ca="1" si="360"/>
        <v>6.7189280743068149</v>
      </c>
      <c r="BP276" s="155">
        <f t="shared" ca="1" si="360"/>
        <v>6.7228952431103055</v>
      </c>
      <c r="BQ276" s="155">
        <f t="shared" ca="1" si="360"/>
        <v>6.7683270372544637</v>
      </c>
      <c r="BR276" s="155">
        <f t="shared" ca="1" si="360"/>
        <v>6.925086720222871</v>
      </c>
      <c r="BS276" s="155">
        <f t="shared" ca="1" si="360"/>
        <v>7.0337620578778157</v>
      </c>
      <c r="BT276" s="155">
        <f t="shared" ca="1" si="360"/>
        <v>7.4565276115818673</v>
      </c>
      <c r="BU276" s="155">
        <f t="shared" ca="1" si="360"/>
        <v>8.2124342009146556</v>
      </c>
      <c r="BV276" s="155">
        <f t="shared" ca="1" si="360"/>
        <v>8.6676326445454599</v>
      </c>
      <c r="BW276" s="155">
        <f t="shared" ca="1" si="360"/>
        <v>10.365511985176841</v>
      </c>
      <c r="BX276" s="155">
        <f t="shared" ca="1" si="360"/>
        <v>12.681706838799276</v>
      </c>
      <c r="BY276" s="155" t="e">
        <f t="shared" si="360"/>
        <v>#DIV/0!</v>
      </c>
      <c r="BZ276" s="155" t="e">
        <f t="shared" si="360"/>
        <v>#DIV/0!</v>
      </c>
      <c r="CA276" s="138"/>
      <c r="CB276" s="288">
        <v>0.2857142857142857</v>
      </c>
      <c r="CC276" s="155">
        <f t="shared" ca="1" si="361"/>
        <v>-4.8731517089777734</v>
      </c>
      <c r="CD276" s="155">
        <f t="shared" ca="1" si="361"/>
        <v>-5.4016170133319026</v>
      </c>
      <c r="CE276" s="155">
        <f t="shared" ca="1" si="361"/>
        <v>-5.829847096768404</v>
      </c>
      <c r="CF276" s="155">
        <f t="shared" ca="1" si="361"/>
        <v>-6.4844776832714199</v>
      </c>
      <c r="CG276" s="155">
        <f t="shared" ca="1" si="361"/>
        <v>-7.6169191142451353</v>
      </c>
      <c r="CH276" s="155">
        <f t="shared" ca="1" si="361"/>
        <v>-8.2060557341907838</v>
      </c>
      <c r="CI276" s="155">
        <f t="shared" ca="1" si="361"/>
        <v>-10.082543621919775</v>
      </c>
      <c r="CJ276" s="155">
        <f t="shared" ca="1" si="361"/>
        <v>-12.891649363739257</v>
      </c>
      <c r="CK276" s="155">
        <f t="shared" ca="1" si="361"/>
        <v>-14.455230240179926</v>
      </c>
      <c r="CL276" s="155">
        <f t="shared" ca="1" si="361"/>
        <v>-19.964715015090928</v>
      </c>
      <c r="CM276" s="155">
        <f t="shared" ca="1" si="361"/>
        <v>-27.157577842213207</v>
      </c>
      <c r="CN276" s="155" t="e">
        <f t="shared" si="361"/>
        <v>#DIV/0!</v>
      </c>
      <c r="CO276" s="155" t="e">
        <f t="shared" si="361"/>
        <v>#DIV/0!</v>
      </c>
      <c r="CQ276" s="288">
        <v>0.2857142857142857</v>
      </c>
      <c r="CR276" s="155">
        <f t="shared" ca="1" si="362"/>
        <v>2.2505739709865304</v>
      </c>
      <c r="CS276" s="155">
        <f t="shared" ca="1" si="362"/>
        <v>2.2396426914356051</v>
      </c>
      <c r="CT276" s="155">
        <f t="shared" ca="1" si="362"/>
        <v>2.2409650810367685</v>
      </c>
      <c r="CU276" s="155">
        <f t="shared" ca="1" si="362"/>
        <v>2.2561090124181544</v>
      </c>
      <c r="CV276" s="155">
        <f t="shared" ca="1" si="362"/>
        <v>2.30836224007429</v>
      </c>
      <c r="CW276" s="155">
        <f t="shared" ca="1" si="362"/>
        <v>2.3445873526259389</v>
      </c>
      <c r="CX276" s="155">
        <f t="shared" ca="1" si="362"/>
        <v>2.4855092038606226</v>
      </c>
      <c r="CY276" s="155">
        <f t="shared" ca="1" si="362"/>
        <v>2.7374780669715522</v>
      </c>
      <c r="CZ276" s="155">
        <f t="shared" ca="1" si="362"/>
        <v>2.8892108815151536</v>
      </c>
      <c r="DA276" s="155">
        <f t="shared" ca="1" si="362"/>
        <v>3.4551706617256142</v>
      </c>
      <c r="DB276" s="155">
        <f t="shared" ca="1" si="362"/>
        <v>4.2272356129330921</v>
      </c>
      <c r="DC276" s="155" t="e">
        <f t="shared" si="362"/>
        <v>#DIV/0!</v>
      </c>
      <c r="DD276" s="155" t="e">
        <f t="shared" si="362"/>
        <v>#DIV/0!</v>
      </c>
      <c r="DF276" s="288">
        <v>0.2857142857142857</v>
      </c>
      <c r="DG276" s="155">
        <f t="shared" ca="1" si="364"/>
        <v>6.1605190758956665</v>
      </c>
      <c r="DH276" s="155">
        <f t="shared" ca="1" si="364"/>
        <v>6.4461023304859237</v>
      </c>
      <c r="DI276" s="155">
        <f t="shared" ca="1" si="364"/>
        <v>6.6927888197085261</v>
      </c>
      <c r="DJ276" s="155">
        <f t="shared" ca="1" si="364"/>
        <v>7.0895793376394725</v>
      </c>
      <c r="DK276" s="155">
        <f t="shared" ca="1" si="364"/>
        <v>7.8150685682515126</v>
      </c>
      <c r="DL276" s="155">
        <f t="shared" ca="1" si="364"/>
        <v>8.2060557341907838</v>
      </c>
      <c r="DM276" s="155">
        <f t="shared" ca="1" si="364"/>
        <v>9.4897173040308047</v>
      </c>
      <c r="DN276" s="155">
        <f t="shared" ca="1" si="364"/>
        <v>11.472873879736905</v>
      </c>
      <c r="DO276" s="155">
        <f t="shared" ca="1" si="364"/>
        <v>12.593947888089829</v>
      </c>
      <c r="DP276" s="155">
        <f t="shared" ca="1" si="364"/>
        <v>16.59116457264038</v>
      </c>
      <c r="DQ276" s="155">
        <f t="shared" ca="1" si="364"/>
        <v>21.859469329235758</v>
      </c>
      <c r="DR276" s="155" t="e">
        <f t="shared" si="364"/>
        <v>#DIV/0!</v>
      </c>
      <c r="DS276" s="155" t="e">
        <f t="shared" si="364"/>
        <v>#DIV/0!</v>
      </c>
      <c r="DU276" s="288">
        <v>0.2857142857142857</v>
      </c>
      <c r="DV276" s="155">
        <f t="shared" ca="1" si="365"/>
        <v>11.25286985493265</v>
      </c>
      <c r="DW276" s="155">
        <f t="shared" ca="1" si="365"/>
        <v>11.198213457178026</v>
      </c>
      <c r="DX276" s="155">
        <f t="shared" ca="1" si="365"/>
        <v>11.204825405183843</v>
      </c>
      <c r="DY276" s="155">
        <f t="shared" ca="1" si="365"/>
        <v>11.280545062090772</v>
      </c>
      <c r="DZ276" s="155">
        <f t="shared" ca="1" si="365"/>
        <v>11.54181120037145</v>
      </c>
      <c r="EA276" s="155">
        <f t="shared" ca="1" si="365"/>
        <v>11.722936763129695</v>
      </c>
      <c r="EB276" s="155">
        <f t="shared" ca="1" si="365"/>
        <v>12.427546019303113</v>
      </c>
      <c r="EC276" s="155">
        <f t="shared" ca="1" si="365"/>
        <v>13.68739033485776</v>
      </c>
      <c r="ED276" s="155">
        <f t="shared" ca="1" si="365"/>
        <v>14.446054407575765</v>
      </c>
      <c r="EE276" s="155">
        <f t="shared" ca="1" si="365"/>
        <v>17.275853308628072</v>
      </c>
      <c r="EF276" s="155">
        <f t="shared" ca="1" si="365"/>
        <v>21.136178064665458</v>
      </c>
      <c r="EG276" s="155" t="e">
        <f t="shared" si="365"/>
        <v>#DIV/0!</v>
      </c>
      <c r="EH276" s="155" t="e">
        <f t="shared" si="365"/>
        <v>#DIV/0!</v>
      </c>
      <c r="EJ276" s="288">
        <v>0.2857142857142857</v>
      </c>
      <c r="EK276" s="155">
        <f t="shared" ca="1" si="366"/>
        <v>-11.25286985493265</v>
      </c>
      <c r="EL276" s="155">
        <f t="shared" ca="1" si="366"/>
        <v>-11.198213457178026</v>
      </c>
      <c r="EM276" s="155">
        <f t="shared" ca="1" si="366"/>
        <v>-11.204825405183843</v>
      </c>
      <c r="EN276" s="155">
        <f t="shared" ca="1" si="366"/>
        <v>-11.280545062090772</v>
      </c>
      <c r="EO276" s="155">
        <f t="shared" ca="1" si="366"/>
        <v>-11.54181120037145</v>
      </c>
      <c r="EP276" s="155">
        <f t="shared" ca="1" si="366"/>
        <v>-11.722936763129695</v>
      </c>
      <c r="EQ276" s="155">
        <f t="shared" ca="1" si="366"/>
        <v>-12.427546019303113</v>
      </c>
      <c r="ER276" s="155">
        <f t="shared" ca="1" si="366"/>
        <v>-13.68739033485776</v>
      </c>
      <c r="ES276" s="155">
        <f t="shared" ca="1" si="366"/>
        <v>-14.446054407575765</v>
      </c>
      <c r="ET276" s="155">
        <f t="shared" ca="1" si="366"/>
        <v>-17.275853308628072</v>
      </c>
      <c r="EU276" s="155">
        <f t="shared" ca="1" si="366"/>
        <v>-21.136178064665458</v>
      </c>
      <c r="EV276" s="155" t="e">
        <f t="shared" si="366"/>
        <v>#DIV/0!</v>
      </c>
      <c r="EW276" s="155" t="e">
        <f t="shared" si="366"/>
        <v>#DIV/0!</v>
      </c>
    </row>
    <row r="277" spans="1:153">
      <c r="T277" s="283">
        <v>0.33333333333333331</v>
      </c>
      <c r="U277" s="152">
        <f t="shared" ca="1" si="357"/>
        <v>2.5597412975496558</v>
      </c>
      <c r="V277" s="152">
        <f t="shared" ca="1" si="357"/>
        <v>3.394065479190572</v>
      </c>
      <c r="W277" s="152">
        <f t="shared" ca="1" si="357"/>
        <v>4.0598959237304904</v>
      </c>
      <c r="X277" s="152">
        <f t="shared" ca="1" si="357"/>
        <v>5.0675675675675667</v>
      </c>
      <c r="Y277" s="152">
        <f t="shared" ca="1" si="357"/>
        <v>6.8017692579119995</v>
      </c>
      <c r="Z277" s="152">
        <f t="shared" ca="1" si="357"/>
        <v>7.7069115215434429</v>
      </c>
      <c r="AA277" s="152">
        <f t="shared" ca="1" si="357"/>
        <v>10.635103348180769</v>
      </c>
      <c r="AB277" s="152">
        <f t="shared" ca="1" si="357"/>
        <v>15.223334336273194</v>
      </c>
      <c r="AC277" s="152">
        <f t="shared" ca="1" si="357"/>
        <v>17.914700487213519</v>
      </c>
      <c r="AD277" s="152">
        <f t="shared" ca="1" si="357"/>
        <v>28.387560338595712</v>
      </c>
      <c r="AE277" s="152" t="e">
        <f t="shared" si="357"/>
        <v>#DIV/0!</v>
      </c>
      <c r="AF277" s="152"/>
      <c r="AG277" s="152"/>
      <c r="AI277" s="288">
        <v>0.33333333333333331</v>
      </c>
      <c r="AJ277" s="155">
        <f t="shared" ca="1" si="358"/>
        <v>2.5597412975496558</v>
      </c>
      <c r="AK277" s="155">
        <f t="shared" ca="1" si="358"/>
        <v>3.394065479190572</v>
      </c>
      <c r="AL277" s="155">
        <f t="shared" ca="1" si="358"/>
        <v>4.0598959237304904</v>
      </c>
      <c r="AM277" s="155">
        <f t="shared" ca="1" si="358"/>
        <v>5.0675675675675667</v>
      </c>
      <c r="AN277" s="155">
        <f t="shared" ca="1" si="358"/>
        <v>6.8017692579119995</v>
      </c>
      <c r="AO277" s="155">
        <f t="shared" ca="1" si="358"/>
        <v>7.7069115215434429</v>
      </c>
      <c r="AP277" s="155">
        <f t="shared" ca="1" si="358"/>
        <v>10.635103348180769</v>
      </c>
      <c r="AQ277" s="155">
        <f t="shared" ca="1" si="358"/>
        <v>15.223334336273194</v>
      </c>
      <c r="AR277" s="155">
        <f t="shared" ca="1" si="358"/>
        <v>17.914700487213519</v>
      </c>
      <c r="AS277" s="155">
        <f t="shared" ca="1" si="358"/>
        <v>28.387560338595712</v>
      </c>
      <c r="AT277" s="155" t="e">
        <f t="shared" si="358"/>
        <v>#DIV/0!</v>
      </c>
      <c r="AU277" s="155"/>
      <c r="AV277" s="155"/>
      <c r="AX277" s="283">
        <v>0.33333333333333331</v>
      </c>
      <c r="AY277" s="155">
        <f t="shared" ca="1" si="359"/>
        <v>-4.5082498766421235</v>
      </c>
      <c r="AZ277" s="155">
        <f t="shared" ca="1" si="359"/>
        <v>-5.0154958123773472</v>
      </c>
      <c r="BA277" s="155">
        <f t="shared" ca="1" si="359"/>
        <v>-5.432762891102775</v>
      </c>
      <c r="BB277" s="155">
        <f t="shared" ca="1" si="359"/>
        <v>-6.0810810810810798</v>
      </c>
      <c r="BC277" s="155">
        <f t="shared" ca="1" si="359"/>
        <v>-7.2319394956935987</v>
      </c>
      <c r="BD277" s="155">
        <f t="shared" ca="1" si="359"/>
        <v>-7.8453685910736297</v>
      </c>
      <c r="BE277" s="155">
        <f t="shared" ca="1" si="359"/>
        <v>-9.8679271623832072</v>
      </c>
      <c r="BF277" s="155">
        <f t="shared" ca="1" si="359"/>
        <v>-13.102469112586263</v>
      </c>
      <c r="BG277" s="155">
        <f t="shared" ca="1" si="359"/>
        <v>-15.019051033301864</v>
      </c>
      <c r="BH277" s="155">
        <f t="shared" ca="1" si="359"/>
        <v>-22.535153790546367</v>
      </c>
      <c r="BI277" s="155" t="e">
        <f t="shared" si="359"/>
        <v>#DIV/0!</v>
      </c>
      <c r="BJ277" s="155"/>
      <c r="BK277" s="155"/>
      <c r="BL277" s="138"/>
      <c r="BM277" s="288">
        <v>0.33333333333333331</v>
      </c>
      <c r="BN277" s="155">
        <f t="shared" ca="1" si="360"/>
        <v>5.9448101962246591</v>
      </c>
      <c r="BO277" s="155">
        <f t="shared" ca="1" si="360"/>
        <v>5.9581130497260082</v>
      </c>
      <c r="BP277" s="155">
        <f t="shared" ca="1" si="360"/>
        <v>5.9936506737289612</v>
      </c>
      <c r="BQ277" s="155">
        <f t="shared" ca="1" si="360"/>
        <v>6.0810810810810807</v>
      </c>
      <c r="BR277" s="155">
        <f t="shared" ca="1" si="360"/>
        <v>6.301755881892797</v>
      </c>
      <c r="BS277" s="155">
        <f t="shared" ca="1" si="360"/>
        <v>6.4424433562951275</v>
      </c>
      <c r="BT277" s="155">
        <f t="shared" ca="1" si="360"/>
        <v>6.9737303069494958</v>
      </c>
      <c r="BU277" s="155">
        <f t="shared" ca="1" si="360"/>
        <v>7.9369370216446935</v>
      </c>
      <c r="BV277" s="155">
        <f t="shared" ca="1" si="360"/>
        <v>8.54046148194751</v>
      </c>
      <c r="BW277" s="155">
        <f t="shared" ca="1" si="360"/>
        <v>11.005235174777884</v>
      </c>
      <c r="BX277" s="155" t="e">
        <f t="shared" si="360"/>
        <v>#DIV/0!</v>
      </c>
      <c r="BY277" s="155"/>
      <c r="BZ277" s="155"/>
      <c r="CA277" s="138"/>
      <c r="CB277" s="288">
        <v>0.33333333333333331</v>
      </c>
      <c r="CC277" s="155">
        <f t="shared" ca="1" si="361"/>
        <v>-5.2596248560824783</v>
      </c>
      <c r="CD277" s="155">
        <f t="shared" ca="1" si="361"/>
        <v>-5.8514117811069051</v>
      </c>
      <c r="CE277" s="155">
        <f t="shared" ca="1" si="361"/>
        <v>-6.3382233729532373</v>
      </c>
      <c r="CF277" s="155">
        <f t="shared" ca="1" si="361"/>
        <v>-7.0945945945945939</v>
      </c>
      <c r="CG277" s="155">
        <f t="shared" ca="1" si="361"/>
        <v>-8.4372627449758664</v>
      </c>
      <c r="CH277" s="155">
        <f t="shared" ca="1" si="361"/>
        <v>-9.1529300229192341</v>
      </c>
      <c r="CI277" s="155">
        <f t="shared" ca="1" si="361"/>
        <v>-11.512581689447074</v>
      </c>
      <c r="CJ277" s="155">
        <f t="shared" ca="1" si="361"/>
        <v>-15.286213964683974</v>
      </c>
      <c r="CK277" s="155">
        <f t="shared" ca="1" si="361"/>
        <v>-17.522226205518844</v>
      </c>
      <c r="CL277" s="155">
        <f t="shared" ca="1" si="361"/>
        <v>-26.291012755637425</v>
      </c>
      <c r="CM277" s="155" t="e">
        <f t="shared" si="361"/>
        <v>#DIV/0!</v>
      </c>
      <c r="CN277" s="155"/>
      <c r="CO277" s="155"/>
      <c r="CQ277" s="288">
        <v>0.33333333333333331</v>
      </c>
      <c r="CR277" s="155">
        <f t="shared" ca="1" si="362"/>
        <v>1.9816033987415538</v>
      </c>
      <c r="CS277" s="155">
        <f t="shared" ca="1" si="362"/>
        <v>1.986037683242003</v>
      </c>
      <c r="CT277" s="155">
        <f t="shared" ca="1" si="362"/>
        <v>1.9978835579096537</v>
      </c>
      <c r="CU277" s="155">
        <f t="shared" ca="1" si="362"/>
        <v>2.0270270270270272</v>
      </c>
      <c r="CV277" s="155">
        <f t="shared" ca="1" si="362"/>
        <v>2.100585293964266</v>
      </c>
      <c r="CW277" s="155">
        <f t="shared" ca="1" si="362"/>
        <v>2.1474811187650431</v>
      </c>
      <c r="CX277" s="155">
        <f t="shared" ca="1" si="362"/>
        <v>2.3245767689831656</v>
      </c>
      <c r="CY277" s="155">
        <f t="shared" ca="1" si="362"/>
        <v>2.6456456738815648</v>
      </c>
      <c r="CZ277" s="155">
        <f t="shared" ca="1" si="362"/>
        <v>2.8468204939825035</v>
      </c>
      <c r="DA277" s="155">
        <f t="shared" ca="1" si="362"/>
        <v>3.6684117249259618</v>
      </c>
      <c r="DB277" s="155" t="e">
        <f t="shared" si="362"/>
        <v>#DIV/0!</v>
      </c>
      <c r="DC277" s="155"/>
      <c r="DD277" s="155"/>
      <c r="DF277" s="288">
        <v>0.33333333333333331</v>
      </c>
      <c r="DG277" s="155">
        <f t="shared" ca="1" si="364"/>
        <v>5.9779050158737457</v>
      </c>
      <c r="DH277" s="155">
        <f t="shared" ca="1" si="364"/>
        <v>6.322720399781236</v>
      </c>
      <c r="DI277" s="155">
        <f t="shared" ca="1" si="364"/>
        <v>6.6186672642663309</v>
      </c>
      <c r="DJ277" s="155">
        <f t="shared" ca="1" si="364"/>
        <v>7.0945945945945947</v>
      </c>
      <c r="DK277" s="155">
        <f t="shared" ca="1" si="364"/>
        <v>7.9721709380754646</v>
      </c>
      <c r="DL277" s="155">
        <f t="shared" ca="1" si="364"/>
        <v>8.4514674055299839</v>
      </c>
      <c r="DM277" s="155">
        <f t="shared" ca="1" si="364"/>
        <v>10.065483261730222</v>
      </c>
      <c r="DN277" s="155">
        <f t="shared" ca="1" si="364"/>
        <v>12.70344791921319</v>
      </c>
      <c r="DO277" s="155">
        <f t="shared" ca="1" si="364"/>
        <v>14.282931429841668</v>
      </c>
      <c r="DP277" s="155">
        <f t="shared" ca="1" si="364"/>
        <v>20.526053447753188</v>
      </c>
      <c r="DQ277" s="155" t="e">
        <f t="shared" si="364"/>
        <v>#DIV/0!</v>
      </c>
      <c r="DR277" s="155"/>
      <c r="DS277" s="155"/>
      <c r="DU277" s="288">
        <v>0.33333333333333331</v>
      </c>
      <c r="DV277" s="155">
        <f t="shared" ca="1" si="365"/>
        <v>9.9080169937077649</v>
      </c>
      <c r="DW277" s="155">
        <f t="shared" ca="1" si="365"/>
        <v>9.9301884162100116</v>
      </c>
      <c r="DX277" s="155">
        <f t="shared" ca="1" si="365"/>
        <v>9.9894177895482681</v>
      </c>
      <c r="DY277" s="155">
        <f t="shared" ca="1" si="365"/>
        <v>10.135135135135135</v>
      </c>
      <c r="DZ277" s="155">
        <f t="shared" ca="1" si="365"/>
        <v>10.502926469821329</v>
      </c>
      <c r="EA277" s="155">
        <f t="shared" ca="1" si="365"/>
        <v>10.737405593825214</v>
      </c>
      <c r="EB277" s="155">
        <f t="shared" ca="1" si="365"/>
        <v>11.622883844915826</v>
      </c>
      <c r="EC277" s="155">
        <f t="shared" ca="1" si="365"/>
        <v>13.228228369407823</v>
      </c>
      <c r="ED277" s="155">
        <f t="shared" ca="1" si="365"/>
        <v>14.234102469912516</v>
      </c>
      <c r="EE277" s="155">
        <f t="shared" ca="1" si="365"/>
        <v>18.342058624629807</v>
      </c>
      <c r="EF277" s="155" t="e">
        <f t="shared" si="365"/>
        <v>#DIV/0!</v>
      </c>
      <c r="EG277" s="155"/>
      <c r="EH277" s="155"/>
      <c r="EJ277" s="288">
        <v>0.33333333333333331</v>
      </c>
      <c r="EK277" s="155">
        <f t="shared" ca="1" si="366"/>
        <v>-9.9080169937077649</v>
      </c>
      <c r="EL277" s="155">
        <f t="shared" ca="1" si="366"/>
        <v>-9.9301884162100116</v>
      </c>
      <c r="EM277" s="155">
        <f t="shared" ca="1" si="366"/>
        <v>-9.9894177895482681</v>
      </c>
      <c r="EN277" s="155">
        <f t="shared" ca="1" si="366"/>
        <v>-10.135135135135135</v>
      </c>
      <c r="EO277" s="155">
        <f t="shared" ca="1" si="366"/>
        <v>-10.502926469821329</v>
      </c>
      <c r="EP277" s="155">
        <f t="shared" ca="1" si="366"/>
        <v>-10.737405593825214</v>
      </c>
      <c r="EQ277" s="155">
        <f t="shared" ca="1" si="366"/>
        <v>-11.622883844915826</v>
      </c>
      <c r="ER277" s="155">
        <f t="shared" ca="1" si="366"/>
        <v>-13.228228369407823</v>
      </c>
      <c r="ES277" s="155">
        <f t="shared" ca="1" si="366"/>
        <v>-14.234102469912516</v>
      </c>
      <c r="ET277" s="155">
        <f t="shared" ca="1" si="366"/>
        <v>-18.342058624629807</v>
      </c>
      <c r="EU277" s="155" t="e">
        <f t="shared" si="366"/>
        <v>#DIV/0!</v>
      </c>
      <c r="EV277" s="155"/>
      <c r="EW277" s="155"/>
    </row>
    <row r="278" spans="1:153">
      <c r="T278" s="283">
        <v>0.4</v>
      </c>
      <c r="U278" s="152">
        <f t="shared" ca="1" si="357"/>
        <v>4.2598146128680465</v>
      </c>
      <c r="V278" s="152">
        <f t="shared" ca="1" si="357"/>
        <v>5.2483765917261174</v>
      </c>
      <c r="W278" s="152">
        <f t="shared" ca="1" si="357"/>
        <v>6.0655337462007228</v>
      </c>
      <c r="X278" s="152">
        <f t="shared" ca="1" si="357"/>
        <v>7.3491799851369057</v>
      </c>
      <c r="Y278" s="152">
        <f t="shared" ca="1" si="357"/>
        <v>9.6906697759503722</v>
      </c>
      <c r="Z278" s="152">
        <f t="shared" ca="1" si="357"/>
        <v>10.980498992505163</v>
      </c>
      <c r="AA278" s="152">
        <f t="shared" ca="1" si="357"/>
        <v>15.490996658378265</v>
      </c>
      <c r="AB278" s="152">
        <f t="shared" ca="1" si="357"/>
        <v>23.746200607902729</v>
      </c>
      <c r="AC278" s="152">
        <f t="shared" ca="1" si="357"/>
        <v>29.406517273664559</v>
      </c>
      <c r="AD278" s="152" t="e">
        <f t="shared" si="357"/>
        <v>#DIV/0!</v>
      </c>
      <c r="AE278" s="152" t="e">
        <f t="shared" si="357"/>
        <v>#DIV/0!</v>
      </c>
      <c r="AF278" s="152" t="e">
        <f t="shared" si="357"/>
        <v>#DIV/0!</v>
      </c>
      <c r="AG278" s="152"/>
      <c r="AI278" s="288">
        <v>0.4</v>
      </c>
      <c r="AJ278" s="155">
        <f t="shared" ca="1" si="358"/>
        <v>4.2598146128680465</v>
      </c>
      <c r="AK278" s="155">
        <f t="shared" ca="1" si="358"/>
        <v>5.2483765917261174</v>
      </c>
      <c r="AL278" s="155">
        <f t="shared" ca="1" si="358"/>
        <v>6.0655337462007228</v>
      </c>
      <c r="AM278" s="155">
        <f t="shared" ca="1" si="358"/>
        <v>7.3491799851369057</v>
      </c>
      <c r="AN278" s="155">
        <f t="shared" ca="1" si="358"/>
        <v>9.6906697759503722</v>
      </c>
      <c r="AO278" s="155">
        <f t="shared" ca="1" si="358"/>
        <v>10.980498992505163</v>
      </c>
      <c r="AP278" s="155">
        <f t="shared" ca="1" si="358"/>
        <v>15.490996658378265</v>
      </c>
      <c r="AQ278" s="155">
        <f t="shared" ca="1" si="358"/>
        <v>23.746200607902729</v>
      </c>
      <c r="AR278" s="155">
        <f t="shared" ca="1" si="358"/>
        <v>29.406517273664559</v>
      </c>
      <c r="AS278" s="155" t="e">
        <f t="shared" si="358"/>
        <v>#DIV/0!</v>
      </c>
      <c r="AT278" s="155" t="e">
        <f t="shared" si="358"/>
        <v>#DIV/0!</v>
      </c>
      <c r="AU278" s="155" t="e">
        <f t="shared" si="358"/>
        <v>#DIV/0!</v>
      </c>
      <c r="AV278" s="155" t="e">
        <f t="shared" si="358"/>
        <v>#DIV/0!</v>
      </c>
      <c r="AX278" s="283">
        <v>0.4</v>
      </c>
      <c r="AY278" s="155">
        <f t="shared" ca="1" si="359"/>
        <v>-5.1117775354416564</v>
      </c>
      <c r="AZ278" s="155">
        <f t="shared" ca="1" si="359"/>
        <v>-5.7357943812319432</v>
      </c>
      <c r="BA278" s="155">
        <f t="shared" ca="1" si="359"/>
        <v>-6.2619133534513791</v>
      </c>
      <c r="BB278" s="155">
        <f t="shared" ca="1" si="359"/>
        <v>-7.1024714630494934</v>
      </c>
      <c r="BC278" s="155">
        <f t="shared" ca="1" si="359"/>
        <v>-8.6659867805107478</v>
      </c>
      <c r="BD278" s="155">
        <f t="shared" ca="1" si="359"/>
        <v>-9.5383923084258733</v>
      </c>
      <c r="BE278" s="155">
        <f t="shared" ca="1" si="359"/>
        <v>-12.624276322765988</v>
      </c>
      <c r="BF278" s="155">
        <f t="shared" ca="1" si="359"/>
        <v>-18.33830674683291</v>
      </c>
      <c r="BG278" s="155">
        <f t="shared" ca="1" si="359"/>
        <v>-22.276917028623402</v>
      </c>
      <c r="BH278" s="155" t="e">
        <f t="shared" si="359"/>
        <v>#DIV/0!</v>
      </c>
      <c r="BI278" s="155" t="e">
        <f t="shared" si="359"/>
        <v>#DIV/0!</v>
      </c>
      <c r="BJ278" s="155" t="e">
        <f t="shared" si="359"/>
        <v>#DIV/0!</v>
      </c>
      <c r="BK278" s="155" t="e">
        <f t="shared" si="359"/>
        <v>#DIV/0!</v>
      </c>
      <c r="BL278" s="138"/>
      <c r="BM278" s="288">
        <v>0.4</v>
      </c>
      <c r="BN278" s="155">
        <f t="shared" ca="1" si="360"/>
        <v>5.1117775354416564</v>
      </c>
      <c r="BO278" s="155">
        <f t="shared" ca="1" si="360"/>
        <v>5.1735368523925445</v>
      </c>
      <c r="BP278" s="155">
        <f t="shared" ca="1" si="360"/>
        <v>5.2451862114618901</v>
      </c>
      <c r="BQ278" s="155">
        <f t="shared" ca="1" si="360"/>
        <v>5.3859269439346997</v>
      </c>
      <c r="BR278" s="155">
        <f t="shared" ca="1" si="360"/>
        <v>5.7031698298810518</v>
      </c>
      <c r="BS278" s="155">
        <f t="shared" ca="1" si="360"/>
        <v>5.9001858258455551</v>
      </c>
      <c r="BT278" s="155">
        <f t="shared" ca="1" si="360"/>
        <v>6.6593566554780637</v>
      </c>
      <c r="BU278" s="155">
        <f t="shared" ca="1" si="360"/>
        <v>8.1811727641825467</v>
      </c>
      <c r="BV278" s="155">
        <f t="shared" ca="1" si="360"/>
        <v>9.2660133288493345</v>
      </c>
      <c r="BW278" s="155" t="e">
        <f t="shared" si="360"/>
        <v>#DIV/0!</v>
      </c>
      <c r="BX278" s="155" t="e">
        <f t="shared" si="360"/>
        <v>#DIV/0!</v>
      </c>
      <c r="BY278" s="155" t="e">
        <f t="shared" si="360"/>
        <v>#DIV/0!</v>
      </c>
      <c r="BZ278" s="155" t="e">
        <f t="shared" si="360"/>
        <v>#DIV/0!</v>
      </c>
      <c r="CA278" s="138"/>
      <c r="CB278" s="288">
        <v>0.4</v>
      </c>
      <c r="CC278" s="155">
        <f t="shared" ca="1" si="361"/>
        <v>-5.9637404580152662</v>
      </c>
      <c r="CD278" s="155">
        <f t="shared" ca="1" si="361"/>
        <v>-6.6917601114372669</v>
      </c>
      <c r="CE278" s="155">
        <f t="shared" ca="1" si="361"/>
        <v>-7.3055655790266076</v>
      </c>
      <c r="CF278" s="155">
        <f t="shared" ca="1" si="361"/>
        <v>-8.286216706891075</v>
      </c>
      <c r="CG278" s="155">
        <f t="shared" ca="1" si="361"/>
        <v>-10.110317910595873</v>
      </c>
      <c r="CH278" s="155">
        <f t="shared" ca="1" si="361"/>
        <v>-11.128124359830188</v>
      </c>
      <c r="CI278" s="155">
        <f t="shared" ca="1" si="361"/>
        <v>-14.728322376560321</v>
      </c>
      <c r="CJ278" s="155">
        <f t="shared" ca="1" si="361"/>
        <v>-21.394691204638395</v>
      </c>
      <c r="CK278" s="155">
        <f t="shared" ca="1" si="361"/>
        <v>-25.98973653339397</v>
      </c>
      <c r="CL278" s="155" t="e">
        <f t="shared" si="361"/>
        <v>#DIV/0!</v>
      </c>
      <c r="CM278" s="155" t="e">
        <f t="shared" si="361"/>
        <v>#DIV/0!</v>
      </c>
      <c r="CN278" s="155" t="e">
        <f t="shared" si="361"/>
        <v>#DIV/0!</v>
      </c>
      <c r="CO278" s="155" t="e">
        <f t="shared" si="361"/>
        <v>#DIV/0!</v>
      </c>
      <c r="CQ278" s="288">
        <v>0.4</v>
      </c>
      <c r="CR278" s="155">
        <f t="shared" ca="1" si="362"/>
        <v>1.703925845147219</v>
      </c>
      <c r="CS278" s="155">
        <f t="shared" ca="1" si="362"/>
        <v>1.7245122841308484</v>
      </c>
      <c r="CT278" s="155">
        <f t="shared" ca="1" si="362"/>
        <v>1.74839540382063</v>
      </c>
      <c r="CU278" s="155">
        <f t="shared" ca="1" si="362"/>
        <v>1.7953089813115666</v>
      </c>
      <c r="CV278" s="155">
        <f t="shared" ca="1" si="362"/>
        <v>1.901056609960351</v>
      </c>
      <c r="CW278" s="155">
        <f t="shared" ca="1" si="362"/>
        <v>1.9667286086151852</v>
      </c>
      <c r="CX278" s="155">
        <f t="shared" ca="1" si="362"/>
        <v>2.2197855518260212</v>
      </c>
      <c r="CY278" s="155">
        <f t="shared" ca="1" si="362"/>
        <v>2.7270575880608492</v>
      </c>
      <c r="CZ278" s="155">
        <f t="shared" ca="1" si="362"/>
        <v>3.0886711096164454</v>
      </c>
      <c r="DA278" s="155" t="e">
        <f t="shared" si="362"/>
        <v>#DIV/0!</v>
      </c>
      <c r="DB278" s="155" t="e">
        <f t="shared" si="362"/>
        <v>#DIV/0!</v>
      </c>
      <c r="DC278" s="155" t="e">
        <f t="shared" si="362"/>
        <v>#DIV/0!</v>
      </c>
      <c r="DD278" s="155" t="e">
        <f t="shared" si="362"/>
        <v>#DIV/0!</v>
      </c>
      <c r="DF278" s="288">
        <v>0.4</v>
      </c>
      <c r="DG278" s="155">
        <f t="shared" ca="1" si="364"/>
        <v>5.9637404580152662</v>
      </c>
      <c r="DH278" s="155">
        <f t="shared" ca="1" si="364"/>
        <v>6.410631347017568</v>
      </c>
      <c r="DI278" s="155">
        <f t="shared" ca="1" si="364"/>
        <v>6.7972020080318636</v>
      </c>
      <c r="DJ278" s="155">
        <f t="shared" ca="1" si="364"/>
        <v>7.4279444473336786</v>
      </c>
      <c r="DK278" s="155">
        <f t="shared" ca="1" si="364"/>
        <v>8.6289094352810238</v>
      </c>
      <c r="DL278" s="155">
        <f t="shared" ca="1" si="364"/>
        <v>9.3090211185400289</v>
      </c>
      <c r="DM278" s="155">
        <f t="shared" ca="1" si="364"/>
        <v>11.74586254291636</v>
      </c>
      <c r="DN278" s="155">
        <f t="shared" ca="1" si="364"/>
        <v>16.316124213313216</v>
      </c>
      <c r="DO278" s="155">
        <f t="shared" ca="1" si="364"/>
        <v>19.484284683506935</v>
      </c>
      <c r="DP278" s="155" t="e">
        <f t="shared" si="364"/>
        <v>#DIV/0!</v>
      </c>
      <c r="DQ278" s="155" t="e">
        <f t="shared" si="364"/>
        <v>#DIV/0!</v>
      </c>
      <c r="DR278" s="155" t="e">
        <f t="shared" si="364"/>
        <v>#DIV/0!</v>
      </c>
      <c r="DS278" s="155" t="e">
        <f t="shared" si="364"/>
        <v>#DIV/0!</v>
      </c>
      <c r="DU278" s="288">
        <v>0.4</v>
      </c>
      <c r="DV278" s="155">
        <f t="shared" ca="1" si="365"/>
        <v>8.519629225736093</v>
      </c>
      <c r="DW278" s="155">
        <f t="shared" ca="1" si="365"/>
        <v>8.6225614206542414</v>
      </c>
      <c r="DX278" s="155">
        <f t="shared" ca="1" si="365"/>
        <v>8.7419770191031496</v>
      </c>
      <c r="DY278" s="155">
        <f t="shared" ca="1" si="365"/>
        <v>8.976544906557832</v>
      </c>
      <c r="DZ278" s="155">
        <f t="shared" ca="1" si="365"/>
        <v>9.5052830498017524</v>
      </c>
      <c r="EA278" s="155">
        <f t="shared" ca="1" si="365"/>
        <v>9.8336430430759254</v>
      </c>
      <c r="EB278" s="155">
        <f t="shared" ca="1" si="365"/>
        <v>11.098927759130106</v>
      </c>
      <c r="EC278" s="155">
        <f t="shared" ca="1" si="365"/>
        <v>13.635287940304245</v>
      </c>
      <c r="ED278" s="155">
        <f t="shared" ca="1" si="365"/>
        <v>15.443355548082227</v>
      </c>
      <c r="EE278" s="155" t="e">
        <f t="shared" si="365"/>
        <v>#DIV/0!</v>
      </c>
      <c r="EF278" s="155" t="e">
        <f t="shared" si="365"/>
        <v>#DIV/0!</v>
      </c>
      <c r="EG278" s="155" t="e">
        <f t="shared" si="365"/>
        <v>#DIV/0!</v>
      </c>
      <c r="EH278" s="155" t="e">
        <f t="shared" si="365"/>
        <v>#DIV/0!</v>
      </c>
      <c r="EJ278" s="288">
        <v>0.4</v>
      </c>
      <c r="EK278" s="155">
        <f t="shared" ca="1" si="366"/>
        <v>-8.519629225736093</v>
      </c>
      <c r="EL278" s="155">
        <f t="shared" ca="1" si="366"/>
        <v>-8.6225614206542414</v>
      </c>
      <c r="EM278" s="155">
        <f t="shared" ca="1" si="366"/>
        <v>-8.7419770191031496</v>
      </c>
      <c r="EN278" s="155">
        <f t="shared" ca="1" si="366"/>
        <v>-8.976544906557832</v>
      </c>
      <c r="EO278" s="155">
        <f t="shared" ca="1" si="366"/>
        <v>-9.5052830498017524</v>
      </c>
      <c r="EP278" s="155">
        <f t="shared" ca="1" si="366"/>
        <v>-9.8336430430759254</v>
      </c>
      <c r="EQ278" s="155">
        <f t="shared" ca="1" si="366"/>
        <v>-11.098927759130106</v>
      </c>
      <c r="ER278" s="155">
        <f t="shared" ca="1" si="366"/>
        <v>-13.635287940304245</v>
      </c>
      <c r="ES278" s="155">
        <f t="shared" ca="1" si="366"/>
        <v>-15.443355548082227</v>
      </c>
      <c r="ET278" s="155" t="e">
        <f t="shared" si="366"/>
        <v>#DIV/0!</v>
      </c>
      <c r="EU278" s="155" t="e">
        <f t="shared" si="366"/>
        <v>#DIV/0!</v>
      </c>
      <c r="EV278" s="155" t="e">
        <f t="shared" ref="EV278:EW285" si="367">(EV217-EV231)/2</f>
        <v>#DIV/0!</v>
      </c>
      <c r="EW278" s="155" t="e">
        <f t="shared" si="367"/>
        <v>#DIV/0!</v>
      </c>
    </row>
    <row r="279" spans="1:153">
      <c r="T279" s="283">
        <v>0.42857142857142855</v>
      </c>
      <c r="U279" s="152">
        <f t="shared" ca="1" si="357"/>
        <v>5.0327993800033335</v>
      </c>
      <c r="V279" s="152">
        <f t="shared" ca="1" si="357"/>
        <v>6.124076949715473</v>
      </c>
      <c r="W279" s="152">
        <f t="shared" ca="1" si="357"/>
        <v>7.040648907492125</v>
      </c>
      <c r="X279" s="152">
        <f t="shared" ca="1" si="357"/>
        <v>8.5062407672608344</v>
      </c>
      <c r="Y279" s="152">
        <f t="shared" ca="1" si="357"/>
        <v>11.259482096926634</v>
      </c>
      <c r="Z279" s="152">
        <f t="shared" ca="1" si="357"/>
        <v>12.820279228268653</v>
      </c>
      <c r="AA279" s="152">
        <f t="shared" ca="1" si="357"/>
        <v>18.532939897625315</v>
      </c>
      <c r="AB279" s="152">
        <f t="shared" ca="1" si="357"/>
        <v>30.111165266946596</v>
      </c>
      <c r="AC279" s="152" t="e">
        <f t="shared" si="357"/>
        <v>#DIV/0!</v>
      </c>
      <c r="AD279" s="152" t="e">
        <f t="shared" si="357"/>
        <v>#DIV/0!</v>
      </c>
      <c r="AE279" s="152" t="e">
        <f t="shared" si="357"/>
        <v>#DIV/0!</v>
      </c>
      <c r="AF279" s="152" t="e">
        <f t="shared" si="357"/>
        <v>#DIV/0!</v>
      </c>
      <c r="AG279" s="152"/>
      <c r="AI279" s="288">
        <v>0.42857142857142855</v>
      </c>
      <c r="AJ279" s="155">
        <f t="shared" ca="1" si="358"/>
        <v>5.0327993800033335</v>
      </c>
      <c r="AK279" s="155">
        <f t="shared" ca="1" si="358"/>
        <v>6.124076949715473</v>
      </c>
      <c r="AL279" s="155">
        <f t="shared" ca="1" si="358"/>
        <v>7.040648907492125</v>
      </c>
      <c r="AM279" s="155">
        <f t="shared" ca="1" si="358"/>
        <v>8.5062407672608344</v>
      </c>
      <c r="AN279" s="155">
        <f t="shared" ca="1" si="358"/>
        <v>11.259482096926634</v>
      </c>
      <c r="AO279" s="155">
        <f t="shared" ca="1" si="358"/>
        <v>12.820279228268653</v>
      </c>
      <c r="AP279" s="155">
        <f t="shared" ca="1" si="358"/>
        <v>18.532939897625315</v>
      </c>
      <c r="AQ279" s="155">
        <f t="shared" ca="1" si="358"/>
        <v>30.111165266946596</v>
      </c>
      <c r="AR279" s="155" t="e">
        <f t="shared" si="358"/>
        <v>#DIV/0!</v>
      </c>
      <c r="AS279" s="155" t="e">
        <f t="shared" si="358"/>
        <v>#DIV/0!</v>
      </c>
      <c r="AT279" s="155" t="e">
        <f t="shared" si="358"/>
        <v>#DIV/0!</v>
      </c>
      <c r="AU279" s="155" t="e">
        <f t="shared" si="358"/>
        <v>#DIV/0!</v>
      </c>
      <c r="AV279" s="155" t="e">
        <f t="shared" si="358"/>
        <v>#DIV/0!</v>
      </c>
      <c r="AX279" s="283">
        <v>0.42857142857142855</v>
      </c>
      <c r="AY279" s="155">
        <f t="shared" ca="1" si="359"/>
        <v>-5.4347699061916295</v>
      </c>
      <c r="AZ279" s="155">
        <f t="shared" ca="1" si="359"/>
        <v>-6.1296253773029834</v>
      </c>
      <c r="BA279" s="155">
        <f t="shared" ca="1" si="359"/>
        <v>-6.7228952431103046</v>
      </c>
      <c r="BB279" s="155">
        <f t="shared" ca="1" si="359"/>
        <v>-7.6848537168592781</v>
      </c>
      <c r="BC279" s="155">
        <f t="shared" ca="1" si="359"/>
        <v>-9.5210654748163126</v>
      </c>
      <c r="BD279" s="155">
        <f t="shared" ca="1" si="359"/>
        <v>-10.572796013264929</v>
      </c>
      <c r="BE279" s="155">
        <f t="shared" ca="1" si="359"/>
        <v>-14.457463783195289</v>
      </c>
      <c r="BF279" s="155">
        <f t="shared" ca="1" si="359"/>
        <v>-22.401769646070779</v>
      </c>
      <c r="BG279" s="155" t="e">
        <f t="shared" si="359"/>
        <v>#DIV/0!</v>
      </c>
      <c r="BH279" s="155" t="e">
        <f t="shared" si="359"/>
        <v>#DIV/0!</v>
      </c>
      <c r="BI279" s="155" t="e">
        <f t="shared" si="359"/>
        <v>#DIV/0!</v>
      </c>
      <c r="BJ279" s="155" t="e">
        <f t="shared" si="359"/>
        <v>#DIV/0!</v>
      </c>
      <c r="BK279" s="155" t="e">
        <f t="shared" si="359"/>
        <v>#DIV/0!</v>
      </c>
      <c r="BL279" s="138"/>
      <c r="BM279" s="288">
        <v>0.42857142857142855</v>
      </c>
      <c r="BN279" s="155">
        <f t="shared" ca="1" si="360"/>
        <v>4.8301805563792595</v>
      </c>
      <c r="BO279" s="155">
        <f t="shared" ca="1" si="360"/>
        <v>4.9103584149474004</v>
      </c>
      <c r="BP279" s="155">
        <f t="shared" ca="1" si="360"/>
        <v>4.9970117972300603</v>
      </c>
      <c r="BQ279" s="155">
        <f t="shared" ca="1" si="360"/>
        <v>5.1622185130055582</v>
      </c>
      <c r="BR279" s="155">
        <f t="shared" ca="1" si="360"/>
        <v>5.5307524333206644</v>
      </c>
      <c r="BS279" s="155">
        <f t="shared" ca="1" si="360"/>
        <v>5.7612569526074742</v>
      </c>
      <c r="BT279" s="155">
        <f t="shared" ca="1" si="360"/>
        <v>6.6753996892402032</v>
      </c>
      <c r="BU279" s="155">
        <f t="shared" ca="1" si="360"/>
        <v>8.6701409718056368</v>
      </c>
      <c r="BV279" s="155" t="e">
        <f t="shared" si="360"/>
        <v>#DIV/0!</v>
      </c>
      <c r="BW279" s="155" t="e">
        <f t="shared" si="360"/>
        <v>#DIV/0!</v>
      </c>
      <c r="BX279" s="155" t="e">
        <f t="shared" si="360"/>
        <v>#DIV/0!</v>
      </c>
      <c r="BY279" s="155" t="e">
        <f t="shared" si="360"/>
        <v>#DIV/0!</v>
      </c>
      <c r="BZ279" s="155" t="e">
        <f t="shared" si="360"/>
        <v>#DIV/0!</v>
      </c>
      <c r="CA279" s="138"/>
      <c r="CB279" s="288">
        <v>0.42857142857142855</v>
      </c>
      <c r="CC279" s="155">
        <f t="shared" ca="1" si="361"/>
        <v>-6.3405648905569016</v>
      </c>
      <c r="CD279" s="155">
        <f t="shared" ca="1" si="361"/>
        <v>-7.1512296068534811</v>
      </c>
      <c r="CE279" s="155">
        <f t="shared" ca="1" si="361"/>
        <v>-7.8433777836286875</v>
      </c>
      <c r="CF279" s="155">
        <f t="shared" ca="1" si="361"/>
        <v>-8.9656626696691575</v>
      </c>
      <c r="CG279" s="155">
        <f t="shared" ca="1" si="361"/>
        <v>-11.10790972061903</v>
      </c>
      <c r="CH279" s="155">
        <f t="shared" ca="1" si="361"/>
        <v>-12.334928682142415</v>
      </c>
      <c r="CI279" s="155">
        <f t="shared" ca="1" si="361"/>
        <v>-16.867041080394504</v>
      </c>
      <c r="CJ279" s="155">
        <f t="shared" ca="1" si="361"/>
        <v>-26.135397920415905</v>
      </c>
      <c r="CK279" s="155" t="e">
        <f t="shared" si="361"/>
        <v>#DIV/0!</v>
      </c>
      <c r="CL279" s="155" t="e">
        <f t="shared" si="361"/>
        <v>#DIV/0!</v>
      </c>
      <c r="CM279" s="155" t="e">
        <f t="shared" si="361"/>
        <v>#DIV/0!</v>
      </c>
      <c r="CN279" s="155" t="e">
        <f t="shared" si="361"/>
        <v>#DIV/0!</v>
      </c>
      <c r="CO279" s="155" t="e">
        <f t="shared" si="361"/>
        <v>#DIV/0!</v>
      </c>
      <c r="CQ279" s="288">
        <v>0.42857142857142855</v>
      </c>
      <c r="CR279" s="155">
        <f t="shared" ca="1" si="362"/>
        <v>1.6100601854597534</v>
      </c>
      <c r="CS279" s="155">
        <f t="shared" ca="1" si="362"/>
        <v>1.6367861383158004</v>
      </c>
      <c r="CT279" s="155">
        <f t="shared" ca="1" si="362"/>
        <v>1.6656705990766867</v>
      </c>
      <c r="CU279" s="155">
        <f t="shared" ca="1" si="362"/>
        <v>1.7207395043351863</v>
      </c>
      <c r="CV279" s="155">
        <f t="shared" ca="1" si="362"/>
        <v>1.8435841444402219</v>
      </c>
      <c r="CW279" s="155">
        <f t="shared" ca="1" si="362"/>
        <v>1.9204189842024917</v>
      </c>
      <c r="CX279" s="155">
        <f t="shared" ca="1" si="362"/>
        <v>2.2251332297467346</v>
      </c>
      <c r="CY279" s="155">
        <f t="shared" ca="1" si="362"/>
        <v>2.8900469906018795</v>
      </c>
      <c r="CZ279" s="155" t="e">
        <f t="shared" si="362"/>
        <v>#DIV/0!</v>
      </c>
      <c r="DA279" s="155" t="e">
        <f t="shared" si="362"/>
        <v>#DIV/0!</v>
      </c>
      <c r="DB279" s="155" t="e">
        <f t="shared" si="362"/>
        <v>#DIV/0!</v>
      </c>
      <c r="DC279" s="155" t="e">
        <f t="shared" si="362"/>
        <v>#DIV/0!</v>
      </c>
      <c r="DD279" s="155" t="e">
        <f t="shared" si="362"/>
        <v>#DIV/0!</v>
      </c>
      <c r="DF279" s="288">
        <v>0.42857142857142855</v>
      </c>
      <c r="DG279" s="155">
        <f t="shared" ca="1" si="364"/>
        <v>6.0382702156507158</v>
      </c>
      <c r="DH279" s="155">
        <f t="shared" ca="1" si="364"/>
        <v>6.5415961256756905</v>
      </c>
      <c r="DI279" s="155">
        <f t="shared" ca="1" si="364"/>
        <v>6.9804360606885671</v>
      </c>
      <c r="DJ279" s="155">
        <f t="shared" ca="1" si="364"/>
        <v>7.7043450677422989</v>
      </c>
      <c r="DK279" s="155">
        <f t="shared" ca="1" si="364"/>
        <v>9.1127531998712072</v>
      </c>
      <c r="DL279" s="155">
        <f t="shared" ca="1" si="364"/>
        <v>9.9291591518136908</v>
      </c>
      <c r="DM279" s="155">
        <f t="shared" ca="1" si="364"/>
        <v>12.976009033416961</v>
      </c>
      <c r="DN279" s="155">
        <f t="shared" ca="1" si="364"/>
        <v>19.269583583283339</v>
      </c>
      <c r="DO279" s="155" t="e">
        <f t="shared" si="364"/>
        <v>#DIV/0!</v>
      </c>
      <c r="DP279" s="155" t="e">
        <f t="shared" si="364"/>
        <v>#DIV/0!</v>
      </c>
      <c r="DQ279" s="155" t="e">
        <f t="shared" si="364"/>
        <v>#DIV/0!</v>
      </c>
      <c r="DR279" s="155" t="e">
        <f t="shared" si="364"/>
        <v>#DIV/0!</v>
      </c>
      <c r="DS279" s="155" t="e">
        <f t="shared" si="364"/>
        <v>#DIV/0!</v>
      </c>
      <c r="DU279" s="288">
        <v>0.42857142857142855</v>
      </c>
      <c r="DV279" s="155">
        <f t="shared" ca="1" si="365"/>
        <v>8.0503009272987658</v>
      </c>
      <c r="DW279" s="155">
        <f t="shared" ca="1" si="365"/>
        <v>8.1839306915790004</v>
      </c>
      <c r="DX279" s="155">
        <f t="shared" ca="1" si="365"/>
        <v>8.3283529953834332</v>
      </c>
      <c r="DY279" s="155">
        <f t="shared" ca="1" si="365"/>
        <v>8.6036975216759295</v>
      </c>
      <c r="DZ279" s="155">
        <f t="shared" ca="1" si="365"/>
        <v>9.217920722201109</v>
      </c>
      <c r="EA279" s="155">
        <f t="shared" ca="1" si="365"/>
        <v>9.6020949210124584</v>
      </c>
      <c r="EB279" s="155">
        <f t="shared" ca="1" si="365"/>
        <v>11.125666148733671</v>
      </c>
      <c r="EC279" s="155">
        <f t="shared" ca="1" si="365"/>
        <v>14.450234953009396</v>
      </c>
      <c r="ED279" s="155" t="e">
        <f t="shared" si="365"/>
        <v>#DIV/0!</v>
      </c>
      <c r="EE279" s="155" t="e">
        <f t="shared" si="365"/>
        <v>#DIV/0!</v>
      </c>
      <c r="EF279" s="155" t="e">
        <f t="shared" si="365"/>
        <v>#DIV/0!</v>
      </c>
      <c r="EG279" s="155" t="e">
        <f t="shared" si="365"/>
        <v>#DIV/0!</v>
      </c>
      <c r="EH279" s="155" t="e">
        <f t="shared" si="365"/>
        <v>#DIV/0!</v>
      </c>
      <c r="EJ279" s="288">
        <v>0.42857142857142855</v>
      </c>
      <c r="EK279" s="155">
        <f t="shared" ca="1" si="366"/>
        <v>-8.0503009272987658</v>
      </c>
      <c r="EL279" s="155">
        <f t="shared" ca="1" si="366"/>
        <v>-8.1839306915790004</v>
      </c>
      <c r="EM279" s="155">
        <f t="shared" ca="1" si="366"/>
        <v>-8.3283529953834332</v>
      </c>
      <c r="EN279" s="155">
        <f t="shared" ca="1" si="366"/>
        <v>-8.6036975216759295</v>
      </c>
      <c r="EO279" s="155">
        <f t="shared" ca="1" si="366"/>
        <v>-9.217920722201109</v>
      </c>
      <c r="EP279" s="155">
        <f t="shared" ca="1" si="366"/>
        <v>-9.6020949210124584</v>
      </c>
      <c r="EQ279" s="155">
        <f t="shared" ca="1" si="366"/>
        <v>-11.125666148733671</v>
      </c>
      <c r="ER279" s="155">
        <f t="shared" ca="1" si="366"/>
        <v>-14.450234953009396</v>
      </c>
      <c r="ES279" s="155" t="e">
        <f t="shared" si="366"/>
        <v>#DIV/0!</v>
      </c>
      <c r="ET279" s="155" t="e">
        <f t="shared" si="366"/>
        <v>#DIV/0!</v>
      </c>
      <c r="EU279" s="155" t="e">
        <f t="shared" si="366"/>
        <v>#DIV/0!</v>
      </c>
      <c r="EV279" s="155" t="e">
        <f t="shared" si="367"/>
        <v>#DIV/0!</v>
      </c>
      <c r="EW279" s="155" t="e">
        <f t="shared" si="367"/>
        <v>#DIV/0!</v>
      </c>
    </row>
    <row r="280" spans="1:153">
      <c r="T280" s="283">
        <v>0.5</v>
      </c>
      <c r="U280" s="152">
        <f t="shared" ca="1" si="357"/>
        <v>7.2525034284026617</v>
      </c>
      <c r="V280" s="152">
        <f t="shared" ca="1" si="357"/>
        <v>8.7517138773009719</v>
      </c>
      <c r="W280" s="152">
        <f t="shared" ca="1" si="357"/>
        <v>10.071048952732731</v>
      </c>
      <c r="X280" s="152">
        <f t="shared" ca="1" si="357"/>
        <v>12.299828091257348</v>
      </c>
      <c r="Y280" s="152">
        <f t="shared" ca="1" si="357"/>
        <v>16.919233550523995</v>
      </c>
      <c r="Z280" s="152">
        <f t="shared" ca="1" si="357"/>
        <v>19.818979702531671</v>
      </c>
      <c r="AA280" s="152">
        <f t="shared" ca="1" si="357"/>
        <v>32.62644211579245</v>
      </c>
      <c r="AB280" s="152" t="e">
        <f t="shared" si="357"/>
        <v>#DIV/0!</v>
      </c>
      <c r="AC280" s="152" t="e">
        <f t="shared" si="357"/>
        <v>#DIV/0!</v>
      </c>
      <c r="AD280" s="152" t="e">
        <f t="shared" si="357"/>
        <v>#DIV/0!</v>
      </c>
      <c r="AE280" s="152" t="e">
        <f t="shared" si="357"/>
        <v>#DIV/0!</v>
      </c>
      <c r="AF280" s="152" t="e">
        <f t="shared" si="357"/>
        <v>#DIV/0!</v>
      </c>
      <c r="AG280" s="152"/>
      <c r="AI280" s="288">
        <v>0.5</v>
      </c>
      <c r="AJ280" s="155">
        <f t="shared" ca="1" si="358"/>
        <v>7.2525034284026617</v>
      </c>
      <c r="AK280" s="155">
        <f t="shared" ca="1" si="358"/>
        <v>8.7517138773009719</v>
      </c>
      <c r="AL280" s="155">
        <f t="shared" ca="1" si="358"/>
        <v>10.071048952732731</v>
      </c>
      <c r="AM280" s="155">
        <f t="shared" ca="1" si="358"/>
        <v>12.299828091257348</v>
      </c>
      <c r="AN280" s="155">
        <f t="shared" ca="1" si="358"/>
        <v>16.919233550523995</v>
      </c>
      <c r="AO280" s="155">
        <f t="shared" ca="1" si="358"/>
        <v>19.818979702531671</v>
      </c>
      <c r="AP280" s="155">
        <f t="shared" ca="1" si="358"/>
        <v>32.62644211579245</v>
      </c>
      <c r="AQ280" s="155" t="e">
        <f t="shared" si="358"/>
        <v>#DIV/0!</v>
      </c>
      <c r="AR280" s="155" t="e">
        <f t="shared" si="358"/>
        <v>#DIV/0!</v>
      </c>
      <c r="AS280" s="155" t="e">
        <f t="shared" si="358"/>
        <v>#DIV/0!</v>
      </c>
      <c r="AT280" s="155" t="e">
        <f t="shared" si="358"/>
        <v>#DIV/0!</v>
      </c>
      <c r="AU280" s="155" t="e">
        <f t="shared" si="358"/>
        <v>#DIV/0!</v>
      </c>
      <c r="AV280" s="155" t="e">
        <f t="shared" si="358"/>
        <v>#DIV/0!</v>
      </c>
      <c r="AX280" s="283">
        <v>0.5</v>
      </c>
      <c r="AY280" s="155">
        <f t="shared" ca="1" si="359"/>
        <v>-6.4859513344051409</v>
      </c>
      <c r="AZ280" s="155">
        <f t="shared" ca="1" si="359"/>
        <v>-7.4493755027026127</v>
      </c>
      <c r="BA280" s="155">
        <f t="shared" ca="1" si="359"/>
        <v>-8.3058609187333445</v>
      </c>
      <c r="BB280" s="155">
        <f t="shared" ca="1" si="359"/>
        <v>-9.7650454243660842</v>
      </c>
      <c r="BC280" s="155">
        <f t="shared" ca="1" si="359"/>
        <v>-12.817955987128652</v>
      </c>
      <c r="BD280" s="155">
        <f t="shared" ca="1" si="359"/>
        <v>-14.745355170281867</v>
      </c>
      <c r="BE280" s="155">
        <f t="shared" ca="1" si="359"/>
        <v>-23.299878330872694</v>
      </c>
      <c r="BF280" s="155" t="e">
        <f t="shared" si="359"/>
        <v>#DIV/0!</v>
      </c>
      <c r="BG280" s="155" t="e">
        <f t="shared" si="359"/>
        <v>#DIV/0!</v>
      </c>
      <c r="BH280" s="155" t="e">
        <f t="shared" si="359"/>
        <v>#DIV/0!</v>
      </c>
      <c r="BI280" s="155" t="e">
        <f t="shared" si="359"/>
        <v>#DIV/0!</v>
      </c>
      <c r="BJ280" s="155" t="e">
        <f t="shared" si="359"/>
        <v>#DIV/0!</v>
      </c>
      <c r="BK280" s="155" t="e">
        <f t="shared" si="359"/>
        <v>#DIV/0!</v>
      </c>
      <c r="BL280" s="138"/>
      <c r="BM280" s="288">
        <v>0.5</v>
      </c>
      <c r="BN280" s="155">
        <f t="shared" ca="1" si="360"/>
        <v>4.2688985547270857</v>
      </c>
      <c r="BO280" s="155">
        <f t="shared" ca="1" si="360"/>
        <v>4.3966943526440598</v>
      </c>
      <c r="BP280" s="155">
        <f t="shared" ca="1" si="360"/>
        <v>4.5264630941874096</v>
      </c>
      <c r="BQ280" s="155">
        <f t="shared" ca="1" si="360"/>
        <v>4.7702971392233513</v>
      </c>
      <c r="BR280" s="155">
        <f t="shared" ca="1" si="360"/>
        <v>5.3328317136285133</v>
      </c>
      <c r="BS280" s="155">
        <f t="shared" ca="1" si="360"/>
        <v>5.7079346975257277</v>
      </c>
      <c r="BT280" s="155">
        <f t="shared" ca="1" si="360"/>
        <v>7.4480261227944453</v>
      </c>
      <c r="BU280" s="155" t="e">
        <f t="shared" si="360"/>
        <v>#DIV/0!</v>
      </c>
      <c r="BV280" s="155" t="e">
        <f t="shared" si="360"/>
        <v>#DIV/0!</v>
      </c>
      <c r="BW280" s="155" t="e">
        <f t="shared" si="360"/>
        <v>#DIV/0!</v>
      </c>
      <c r="BX280" s="155" t="e">
        <f t="shared" si="360"/>
        <v>#DIV/0!</v>
      </c>
      <c r="BY280" s="155" t="e">
        <f t="shared" si="360"/>
        <v>#DIV/0!</v>
      </c>
      <c r="BZ280" s="155" t="e">
        <f t="shared" si="360"/>
        <v>#DIV/0!</v>
      </c>
      <c r="CA280" s="138"/>
      <c r="CB280" s="288">
        <v>0.5</v>
      </c>
      <c r="CC280" s="155">
        <f t="shared" ca="1" si="361"/>
        <v>-7.5669432234726628</v>
      </c>
      <c r="CD280" s="155">
        <f t="shared" ca="1" si="361"/>
        <v>-8.6909380864863817</v>
      </c>
      <c r="CE280" s="155">
        <f t="shared" ca="1" si="361"/>
        <v>-9.6901710718555663</v>
      </c>
      <c r="CF280" s="155">
        <f t="shared" ca="1" si="361"/>
        <v>-11.392552995093766</v>
      </c>
      <c r="CG280" s="155">
        <f t="shared" ca="1" si="361"/>
        <v>-14.954281984983428</v>
      </c>
      <c r="CH280" s="155">
        <f t="shared" ca="1" si="361"/>
        <v>-17.202914365328844</v>
      </c>
      <c r="CI280" s="155">
        <f t="shared" ca="1" si="361"/>
        <v>-27.183191386018141</v>
      </c>
      <c r="CJ280" s="155" t="e">
        <f t="shared" si="361"/>
        <v>#DIV/0!</v>
      </c>
      <c r="CK280" s="155" t="e">
        <f t="shared" si="361"/>
        <v>#DIV/0!</v>
      </c>
      <c r="CL280" s="155" t="e">
        <f t="shared" si="361"/>
        <v>#DIV/0!</v>
      </c>
      <c r="CM280" s="155" t="e">
        <f t="shared" si="361"/>
        <v>#DIV/0!</v>
      </c>
      <c r="CN280" s="155" t="e">
        <f t="shared" si="361"/>
        <v>#DIV/0!</v>
      </c>
      <c r="CO280" s="155" t="e">
        <f t="shared" si="361"/>
        <v>#DIV/0!</v>
      </c>
      <c r="CQ280" s="288">
        <v>0.5</v>
      </c>
      <c r="CR280" s="155">
        <f t="shared" ca="1" si="362"/>
        <v>1.4229661849090285</v>
      </c>
      <c r="CS280" s="155">
        <f t="shared" ca="1" si="362"/>
        <v>1.4655647842146868</v>
      </c>
      <c r="CT280" s="155">
        <f t="shared" ca="1" si="362"/>
        <v>1.5088210313958035</v>
      </c>
      <c r="CU280" s="155">
        <f t="shared" ca="1" si="362"/>
        <v>1.5900990464077838</v>
      </c>
      <c r="CV280" s="155">
        <f t="shared" ca="1" si="362"/>
        <v>1.7776105712095043</v>
      </c>
      <c r="CW280" s="155">
        <f t="shared" ca="1" si="362"/>
        <v>1.9026448991752429</v>
      </c>
      <c r="CX280" s="155">
        <f t="shared" ca="1" si="362"/>
        <v>2.4826753742648151</v>
      </c>
      <c r="CY280" s="155" t="e">
        <f t="shared" si="362"/>
        <v>#DIV/0!</v>
      </c>
      <c r="CZ280" s="155" t="e">
        <f t="shared" si="362"/>
        <v>#DIV/0!</v>
      </c>
      <c r="DA280" s="155" t="e">
        <f t="shared" si="362"/>
        <v>#DIV/0!</v>
      </c>
      <c r="DB280" s="155" t="e">
        <f t="shared" si="362"/>
        <v>#DIV/0!</v>
      </c>
      <c r="DC280" s="155" t="e">
        <f t="shared" si="362"/>
        <v>#DIV/0!</v>
      </c>
      <c r="DD280" s="155" t="e">
        <f t="shared" si="362"/>
        <v>#DIV/0!</v>
      </c>
      <c r="DF280" s="288">
        <v>0.5</v>
      </c>
      <c r="DG280" s="155">
        <f t="shared" ca="1" si="364"/>
        <v>6.4584168336336365</v>
      </c>
      <c r="DH280" s="155">
        <f t="shared" ca="1" si="364"/>
        <v>7.1645975114571048</v>
      </c>
      <c r="DI280" s="155">
        <f t="shared" ca="1" si="364"/>
        <v>7.8004721595826005</v>
      </c>
      <c r="DJ280" s="155">
        <f t="shared" ca="1" si="364"/>
        <v>8.8951788525223989</v>
      </c>
      <c r="DK280" s="155">
        <f t="shared" ca="1" si="364"/>
        <v>11.21171984823336</v>
      </c>
      <c r="DL280" s="155">
        <f t="shared" ca="1" si="364"/>
        <v>12.684204128950777</v>
      </c>
      <c r="DM280" s="155">
        <f t="shared" ca="1" si="364"/>
        <v>19.257265281979016</v>
      </c>
      <c r="DN280" s="155" t="e">
        <f t="shared" si="364"/>
        <v>#DIV/0!</v>
      </c>
      <c r="DO280" s="155" t="e">
        <f t="shared" si="364"/>
        <v>#DIV/0!</v>
      </c>
      <c r="DP280" s="155" t="e">
        <f t="shared" si="364"/>
        <v>#DIV/0!</v>
      </c>
      <c r="DQ280" s="155" t="e">
        <f t="shared" si="364"/>
        <v>#DIV/0!</v>
      </c>
      <c r="DR280" s="155" t="e">
        <f t="shared" si="364"/>
        <v>#DIV/0!</v>
      </c>
      <c r="DS280" s="155" t="e">
        <f t="shared" si="364"/>
        <v>#DIV/0!</v>
      </c>
      <c r="DU280" s="288">
        <v>0.5</v>
      </c>
      <c r="DV280" s="155">
        <f t="shared" ca="1" si="365"/>
        <v>7.1148309245451422</v>
      </c>
      <c r="DW280" s="155">
        <f t="shared" ca="1" si="365"/>
        <v>7.3278239210734339</v>
      </c>
      <c r="DX280" s="155">
        <f t="shared" ca="1" si="365"/>
        <v>7.5441051569790165</v>
      </c>
      <c r="DY280" s="155">
        <f t="shared" ca="1" si="365"/>
        <v>7.9504952320389188</v>
      </c>
      <c r="DZ280" s="155">
        <f t="shared" ca="1" si="365"/>
        <v>8.8880528560475227</v>
      </c>
      <c r="EA280" s="155">
        <f t="shared" ca="1" si="365"/>
        <v>9.513224495876214</v>
      </c>
      <c r="EB280" s="155">
        <f t="shared" ca="1" si="365"/>
        <v>12.413376871324076</v>
      </c>
      <c r="EC280" s="155" t="e">
        <f t="shared" si="365"/>
        <v>#DIV/0!</v>
      </c>
      <c r="ED280" s="155" t="e">
        <f t="shared" si="365"/>
        <v>#DIV/0!</v>
      </c>
      <c r="EE280" s="155" t="e">
        <f t="shared" si="365"/>
        <v>#DIV/0!</v>
      </c>
      <c r="EF280" s="155" t="e">
        <f t="shared" si="365"/>
        <v>#DIV/0!</v>
      </c>
      <c r="EG280" s="155" t="e">
        <f t="shared" si="365"/>
        <v>#DIV/0!</v>
      </c>
      <c r="EH280" s="155" t="e">
        <f t="shared" si="365"/>
        <v>#DIV/0!</v>
      </c>
      <c r="EJ280" s="288">
        <v>0.5</v>
      </c>
      <c r="EK280" s="155">
        <f t="shared" ca="1" si="366"/>
        <v>-7.1148309245451422</v>
      </c>
      <c r="EL280" s="155">
        <f t="shared" ca="1" si="366"/>
        <v>-7.3278239210734339</v>
      </c>
      <c r="EM280" s="155">
        <f t="shared" ca="1" si="366"/>
        <v>-7.5441051569790165</v>
      </c>
      <c r="EN280" s="155">
        <f t="shared" ca="1" si="366"/>
        <v>-7.9504952320389188</v>
      </c>
      <c r="EO280" s="155">
        <f t="shared" ca="1" si="366"/>
        <v>-8.8880528560475227</v>
      </c>
      <c r="EP280" s="155">
        <f t="shared" ca="1" si="366"/>
        <v>-9.513224495876214</v>
      </c>
      <c r="EQ280" s="155">
        <f t="shared" ca="1" si="366"/>
        <v>-12.413376871324076</v>
      </c>
      <c r="ER280" s="155" t="e">
        <f t="shared" si="366"/>
        <v>#DIV/0!</v>
      </c>
      <c r="ES280" s="155" t="e">
        <f t="shared" si="366"/>
        <v>#DIV/0!</v>
      </c>
      <c r="ET280" s="155" t="e">
        <f t="shared" si="366"/>
        <v>#DIV/0!</v>
      </c>
      <c r="EU280" s="155" t="e">
        <f t="shared" si="366"/>
        <v>#DIV/0!</v>
      </c>
      <c r="EV280" s="155" t="e">
        <f t="shared" si="367"/>
        <v>#DIV/0!</v>
      </c>
      <c r="EW280" s="155" t="e">
        <f t="shared" si="367"/>
        <v>#DIV/0!</v>
      </c>
    </row>
    <row r="281" spans="1:153">
      <c r="T281" s="283">
        <v>0.5714285714285714</v>
      </c>
      <c r="U281" s="152">
        <f t="shared" ca="1" si="357"/>
        <v>10.266392224469771</v>
      </c>
      <c r="V281" s="152">
        <f t="shared" ca="1" si="357"/>
        <v>12.586396067923207</v>
      </c>
      <c r="W281" s="152">
        <f t="shared" ca="1" si="357"/>
        <v>14.769655157921116</v>
      </c>
      <c r="X281" s="152">
        <f t="shared" ca="1" si="357"/>
        <v>18.792127855251561</v>
      </c>
      <c r="Y281" s="152">
        <f t="shared" ca="1" si="357"/>
        <v>28.75515913208902</v>
      </c>
      <c r="Z281" s="152">
        <f t="shared" ca="1" si="357"/>
        <v>36.455684579307231</v>
      </c>
      <c r="AA281" s="152" t="e">
        <f t="shared" si="357"/>
        <v>#DIV/0!</v>
      </c>
      <c r="AB281" s="152" t="e">
        <f t="shared" si="357"/>
        <v>#DIV/0!</v>
      </c>
      <c r="AC281" s="152" t="e">
        <f t="shared" si="357"/>
        <v>#DIV/0!</v>
      </c>
      <c r="AD281" s="152" t="e">
        <f t="shared" si="357"/>
        <v>#DIV/0!</v>
      </c>
      <c r="AE281" s="152" t="e">
        <f t="shared" si="357"/>
        <v>#DIV/0!</v>
      </c>
      <c r="AF281" s="152" t="e">
        <f t="shared" si="357"/>
        <v>#DIV/0!</v>
      </c>
      <c r="AG281" s="152"/>
      <c r="AI281" s="288">
        <v>0.5714285714285714</v>
      </c>
      <c r="AJ281" s="155">
        <f t="shared" ca="1" si="358"/>
        <v>10.266392224469771</v>
      </c>
      <c r="AK281" s="155">
        <f t="shared" ca="1" si="358"/>
        <v>12.586396067923207</v>
      </c>
      <c r="AL281" s="155">
        <f t="shared" ca="1" si="358"/>
        <v>14.769655157921116</v>
      </c>
      <c r="AM281" s="155">
        <f t="shared" ca="1" si="358"/>
        <v>18.792127855251561</v>
      </c>
      <c r="AN281" s="155">
        <f t="shared" ca="1" si="358"/>
        <v>28.75515913208902</v>
      </c>
      <c r="AO281" s="155">
        <f t="shared" ca="1" si="358"/>
        <v>36.455684579307231</v>
      </c>
      <c r="AP281" s="155" t="e">
        <f t="shared" si="358"/>
        <v>#DIV/0!</v>
      </c>
      <c r="AQ281" s="155" t="e">
        <f t="shared" si="358"/>
        <v>#DIV/0!</v>
      </c>
      <c r="AR281" s="155" t="e">
        <f t="shared" si="358"/>
        <v>#DIV/0!</v>
      </c>
      <c r="AS281" s="155" t="e">
        <f t="shared" si="358"/>
        <v>#DIV/0!</v>
      </c>
      <c r="AT281" s="155" t="e">
        <f t="shared" si="358"/>
        <v>#DIV/0!</v>
      </c>
      <c r="AU281" s="155" t="e">
        <f t="shared" si="358"/>
        <v>#DIV/0!</v>
      </c>
      <c r="AV281" s="155" t="e">
        <f t="shared" si="358"/>
        <v>#DIV/0!</v>
      </c>
      <c r="AX281" s="283">
        <v>0.5714285714285714</v>
      </c>
      <c r="AY281" s="155">
        <f t="shared" ca="1" si="359"/>
        <v>-8.0931733617318837</v>
      </c>
      <c r="AZ281" s="155">
        <f t="shared" ca="1" si="359"/>
        <v>-9.5807406964953916</v>
      </c>
      <c r="BA281" s="155">
        <f t="shared" ca="1" si="359"/>
        <v>-10.989134203665916</v>
      </c>
      <c r="BB281" s="155">
        <f t="shared" ca="1" si="359"/>
        <v>-13.596747092523144</v>
      </c>
      <c r="BC281" s="155">
        <f t="shared" ca="1" si="359"/>
        <v>-20.088901475918451</v>
      </c>
      <c r="BD281" s="155">
        <f t="shared" ca="1" si="359"/>
        <v>-25.120783183590444</v>
      </c>
      <c r="BE281" s="155" t="e">
        <f t="shared" si="359"/>
        <v>#DIV/0!</v>
      </c>
      <c r="BF281" s="155" t="e">
        <f t="shared" si="359"/>
        <v>#DIV/0!</v>
      </c>
      <c r="BG281" s="155" t="e">
        <f t="shared" si="359"/>
        <v>#DIV/0!</v>
      </c>
      <c r="BH281" s="155" t="e">
        <f t="shared" si="359"/>
        <v>#DIV/0!</v>
      </c>
      <c r="BI281" s="155" t="e">
        <f t="shared" si="359"/>
        <v>#DIV/0!</v>
      </c>
      <c r="BJ281" s="155" t="e">
        <f t="shared" si="359"/>
        <v>#DIV/0!</v>
      </c>
      <c r="BK281" s="155" t="e">
        <f t="shared" si="359"/>
        <v>#DIV/0!</v>
      </c>
      <c r="BL281" s="138"/>
      <c r="BM281" s="288">
        <v>0.5714285714285714</v>
      </c>
      <c r="BN281" s="155">
        <f t="shared" ca="1" si="360"/>
        <v>3.8666760541000444</v>
      </c>
      <c r="BO281" s="155">
        <f t="shared" ca="1" si="360"/>
        <v>4.0578061114829351</v>
      </c>
      <c r="BP281" s="155">
        <f t="shared" ca="1" si="360"/>
        <v>4.2546822178264971</v>
      </c>
      <c r="BQ281" s="155">
        <f t="shared" ca="1" si="360"/>
        <v>4.6429407587444196</v>
      </c>
      <c r="BR281" s="155">
        <f t="shared" ca="1" si="360"/>
        <v>5.6716119933300781</v>
      </c>
      <c r="BS281" s="155">
        <f t="shared" ca="1" si="360"/>
        <v>6.4947448720122054</v>
      </c>
      <c r="BT281" s="155" t="e">
        <f t="shared" si="360"/>
        <v>#DIV/0!</v>
      </c>
      <c r="BU281" s="155" t="e">
        <f t="shared" si="360"/>
        <v>#DIV/0!</v>
      </c>
      <c r="BV281" s="155" t="e">
        <f t="shared" si="360"/>
        <v>#DIV/0!</v>
      </c>
      <c r="BW281" s="155" t="e">
        <f t="shared" si="360"/>
        <v>#DIV/0!</v>
      </c>
      <c r="BX281" s="155" t="e">
        <f t="shared" si="360"/>
        <v>#DIV/0!</v>
      </c>
      <c r="BY281" s="155" t="e">
        <f t="shared" si="360"/>
        <v>#DIV/0!</v>
      </c>
      <c r="BZ281" s="155" t="e">
        <f t="shared" si="360"/>
        <v>#DIV/0!</v>
      </c>
      <c r="CA281" s="138"/>
      <c r="CB281" s="288">
        <v>0.5714285714285714</v>
      </c>
      <c r="CC281" s="155">
        <f t="shared" ca="1" si="361"/>
        <v>-9.4420355886871992</v>
      </c>
      <c r="CD281" s="155">
        <f t="shared" ca="1" si="361"/>
        <v>-11.177530812577958</v>
      </c>
      <c r="CE281" s="155">
        <f t="shared" ca="1" si="361"/>
        <v>-12.820656570943569</v>
      </c>
      <c r="CF281" s="155">
        <f t="shared" ca="1" si="361"/>
        <v>-15.862871607943667</v>
      </c>
      <c r="CG281" s="155">
        <f t="shared" ca="1" si="361"/>
        <v>-23.437051721904854</v>
      </c>
      <c r="CH281" s="155">
        <f t="shared" ca="1" si="361"/>
        <v>-29.307580380855516</v>
      </c>
      <c r="CI281" s="155" t="e">
        <f t="shared" si="361"/>
        <v>#DIV/0!</v>
      </c>
      <c r="CJ281" s="155" t="e">
        <f t="shared" si="361"/>
        <v>#DIV/0!</v>
      </c>
      <c r="CK281" s="155" t="e">
        <f t="shared" si="361"/>
        <v>#DIV/0!</v>
      </c>
      <c r="CL281" s="155" t="e">
        <f t="shared" si="361"/>
        <v>#DIV/0!</v>
      </c>
      <c r="CM281" s="155" t="e">
        <f t="shared" si="361"/>
        <v>#DIV/0!</v>
      </c>
      <c r="CN281" s="155" t="e">
        <f t="shared" si="361"/>
        <v>#DIV/0!</v>
      </c>
      <c r="CO281" s="155" t="e">
        <f t="shared" si="361"/>
        <v>#DIV/0!</v>
      </c>
      <c r="CQ281" s="288">
        <v>0.5714285714285714</v>
      </c>
      <c r="CR281" s="155">
        <f t="shared" ca="1" si="362"/>
        <v>1.2888920180333483</v>
      </c>
      <c r="CS281" s="155">
        <f t="shared" ca="1" si="362"/>
        <v>1.3526020371609788</v>
      </c>
      <c r="CT281" s="155">
        <f t="shared" ca="1" si="362"/>
        <v>1.418227405942166</v>
      </c>
      <c r="CU281" s="155">
        <f t="shared" ca="1" si="362"/>
        <v>1.5476469195814733</v>
      </c>
      <c r="CV281" s="155">
        <f t="shared" ca="1" si="362"/>
        <v>1.8905373311100262</v>
      </c>
      <c r="CW281" s="155">
        <f t="shared" ca="1" si="362"/>
        <v>2.1649149573374022</v>
      </c>
      <c r="CX281" s="155" t="e">
        <f t="shared" si="362"/>
        <v>#DIV/0!</v>
      </c>
      <c r="CY281" s="155" t="e">
        <f t="shared" si="362"/>
        <v>#DIV/0!</v>
      </c>
      <c r="CZ281" s="155" t="e">
        <f t="shared" si="362"/>
        <v>#DIV/0!</v>
      </c>
      <c r="DA281" s="155" t="e">
        <f t="shared" si="362"/>
        <v>#DIV/0!</v>
      </c>
      <c r="DB281" s="155" t="e">
        <f t="shared" si="362"/>
        <v>#DIV/0!</v>
      </c>
      <c r="DC281" s="155" t="e">
        <f t="shared" si="362"/>
        <v>#DIV/0!</v>
      </c>
      <c r="DD281" s="155" t="e">
        <f t="shared" si="362"/>
        <v>#DIV/0!</v>
      </c>
      <c r="DF281" s="288">
        <v>0.5714285714285714</v>
      </c>
      <c r="DG281" s="155">
        <f t="shared" ca="1" si="364"/>
        <v>7.3287869348712782</v>
      </c>
      <c r="DH281" s="155">
        <f t="shared" ca="1" si="364"/>
        <v>8.4160635200717291</v>
      </c>
      <c r="DI281" s="155">
        <f t="shared" ca="1" si="364"/>
        <v>9.4534305780238608</v>
      </c>
      <c r="DJ281" s="155">
        <f t="shared" ca="1" si="364"/>
        <v>11.385968441054306</v>
      </c>
      <c r="DK281" s="155">
        <f t="shared" ca="1" si="364"/>
        <v>16.228406980610675</v>
      </c>
      <c r="DL281" s="155">
        <f t="shared" ca="1" si="364"/>
        <v>19.994561225066402</v>
      </c>
      <c r="DM281" s="155" t="e">
        <f t="shared" si="364"/>
        <v>#DIV/0!</v>
      </c>
      <c r="DN281" s="155" t="e">
        <f t="shared" si="364"/>
        <v>#DIV/0!</v>
      </c>
      <c r="DO281" s="155" t="e">
        <f t="shared" si="364"/>
        <v>#DIV/0!</v>
      </c>
      <c r="DP281" s="155" t="e">
        <f t="shared" si="364"/>
        <v>#DIV/0!</v>
      </c>
      <c r="DQ281" s="155" t="e">
        <f t="shared" si="364"/>
        <v>#DIV/0!</v>
      </c>
      <c r="DR281" s="155" t="e">
        <f t="shared" si="364"/>
        <v>#DIV/0!</v>
      </c>
      <c r="DS281" s="155" t="e">
        <f t="shared" si="364"/>
        <v>#DIV/0!</v>
      </c>
      <c r="DU281" s="288">
        <v>0.5714285714285714</v>
      </c>
      <c r="DV281" s="155">
        <f t="shared" ca="1" si="365"/>
        <v>6.4444600901667419</v>
      </c>
      <c r="DW281" s="155">
        <f t="shared" ca="1" si="365"/>
        <v>6.7630101858048928</v>
      </c>
      <c r="DX281" s="155">
        <f t="shared" ca="1" si="365"/>
        <v>7.0911370297108292</v>
      </c>
      <c r="DY281" s="155">
        <f t="shared" ca="1" si="365"/>
        <v>7.7382345979073666</v>
      </c>
      <c r="DZ281" s="155">
        <f t="shared" ca="1" si="365"/>
        <v>9.4526866555501297</v>
      </c>
      <c r="EA281" s="155">
        <f t="shared" ca="1" si="365"/>
        <v>10.824574786687011</v>
      </c>
      <c r="EB281" s="155" t="e">
        <f t="shared" si="365"/>
        <v>#DIV/0!</v>
      </c>
      <c r="EC281" s="155" t="e">
        <f t="shared" si="365"/>
        <v>#DIV/0!</v>
      </c>
      <c r="ED281" s="155" t="e">
        <f t="shared" si="365"/>
        <v>#DIV/0!</v>
      </c>
      <c r="EE281" s="155" t="e">
        <f t="shared" si="365"/>
        <v>#DIV/0!</v>
      </c>
      <c r="EF281" s="155" t="e">
        <f t="shared" si="365"/>
        <v>#DIV/0!</v>
      </c>
      <c r="EG281" s="155" t="e">
        <f t="shared" si="365"/>
        <v>#DIV/0!</v>
      </c>
      <c r="EH281" s="155" t="e">
        <f t="shared" si="365"/>
        <v>#DIV/0!</v>
      </c>
      <c r="EJ281" s="288">
        <v>0.5714285714285714</v>
      </c>
      <c r="EK281" s="155">
        <f t="shared" ca="1" si="366"/>
        <v>-6.4444600901667419</v>
      </c>
      <c r="EL281" s="155">
        <f t="shared" ca="1" si="366"/>
        <v>-6.7630101858048928</v>
      </c>
      <c r="EM281" s="155">
        <f t="shared" ca="1" si="366"/>
        <v>-7.0911370297108292</v>
      </c>
      <c r="EN281" s="155">
        <f t="shared" ca="1" si="366"/>
        <v>-7.7382345979073666</v>
      </c>
      <c r="EO281" s="155">
        <f t="shared" ca="1" si="366"/>
        <v>-9.4526866555501297</v>
      </c>
      <c r="EP281" s="155">
        <f t="shared" ca="1" si="366"/>
        <v>-10.824574786687011</v>
      </c>
      <c r="EQ281" s="155" t="e">
        <f t="shared" si="366"/>
        <v>#DIV/0!</v>
      </c>
      <c r="ER281" s="155" t="e">
        <f t="shared" si="366"/>
        <v>#DIV/0!</v>
      </c>
      <c r="ES281" s="155" t="e">
        <f t="shared" si="366"/>
        <v>#DIV/0!</v>
      </c>
      <c r="ET281" s="155" t="e">
        <f t="shared" si="366"/>
        <v>#DIV/0!</v>
      </c>
      <c r="EU281" s="155" t="e">
        <f t="shared" si="366"/>
        <v>#DIV/0!</v>
      </c>
      <c r="EV281" s="155" t="e">
        <f t="shared" si="367"/>
        <v>#DIV/0!</v>
      </c>
      <c r="EW281" s="155" t="e">
        <f t="shared" si="367"/>
        <v>#DIV/0!</v>
      </c>
    </row>
    <row r="282" spans="1:153">
      <c r="T282" s="283">
        <v>0.6</v>
      </c>
      <c r="U282" s="152">
        <f t="shared" ca="1" si="357"/>
        <v>11.875200600998197</v>
      </c>
      <c r="V282" s="152">
        <f t="shared" ca="1" si="357"/>
        <v>14.762018028580304</v>
      </c>
      <c r="W282" s="152">
        <f t="shared" ca="1" si="357"/>
        <v>17.583932072727393</v>
      </c>
      <c r="X282" s="152">
        <f t="shared" ca="1" si="357"/>
        <v>23.067693946639178</v>
      </c>
      <c r="Y282" s="152">
        <f t="shared" ca="1" si="357"/>
        <v>38.472611899364594</v>
      </c>
      <c r="Z282" s="152" t="e">
        <f t="shared" si="357"/>
        <v>#DIV/0!</v>
      </c>
      <c r="AA282" s="152" t="e">
        <f t="shared" si="357"/>
        <v>#DIV/0!</v>
      </c>
      <c r="AB282" s="152" t="e">
        <f t="shared" si="357"/>
        <v>#DIV/0!</v>
      </c>
      <c r="AC282" s="152" t="e">
        <f t="shared" si="357"/>
        <v>#DIV/0!</v>
      </c>
      <c r="AD282" s="152" t="e">
        <f t="shared" si="357"/>
        <v>#DIV/0!</v>
      </c>
      <c r="AE282" s="152" t="e">
        <f t="shared" si="357"/>
        <v>#DIV/0!</v>
      </c>
      <c r="AF282" s="152" t="e">
        <f t="shared" si="357"/>
        <v>#DIV/0!</v>
      </c>
      <c r="AG282" s="152"/>
      <c r="AI282" s="288">
        <v>0.6</v>
      </c>
      <c r="AJ282" s="155">
        <f t="shared" ca="1" si="358"/>
        <v>11.875200600998197</v>
      </c>
      <c r="AK282" s="155">
        <f t="shared" ca="1" si="358"/>
        <v>14.762018028580304</v>
      </c>
      <c r="AL282" s="155">
        <f t="shared" ca="1" si="358"/>
        <v>17.583932072727393</v>
      </c>
      <c r="AM282" s="155">
        <f t="shared" ca="1" si="358"/>
        <v>23.067693946639178</v>
      </c>
      <c r="AN282" s="155">
        <f t="shared" ca="1" si="358"/>
        <v>38.472611899364594</v>
      </c>
      <c r="AO282" s="155" t="e">
        <f t="shared" si="358"/>
        <v>#DIV/0!</v>
      </c>
      <c r="AP282" s="155" t="e">
        <f t="shared" si="358"/>
        <v>#DIV/0!</v>
      </c>
      <c r="AQ282" s="155" t="e">
        <f t="shared" si="358"/>
        <v>#DIV/0!</v>
      </c>
      <c r="AR282" s="155" t="e">
        <f t="shared" si="358"/>
        <v>#DIV/0!</v>
      </c>
      <c r="AS282" s="155" t="e">
        <f t="shared" si="358"/>
        <v>#DIV/0!</v>
      </c>
      <c r="AT282" s="155" t="e">
        <f t="shared" si="358"/>
        <v>#DIV/0!</v>
      </c>
      <c r="AU282" s="155" t="e">
        <f t="shared" si="358"/>
        <v>#DIV/0!</v>
      </c>
      <c r="AV282" s="155" t="e">
        <f t="shared" si="358"/>
        <v>#DIV/0!</v>
      </c>
      <c r="AX282" s="283">
        <v>0.6</v>
      </c>
      <c r="AY282" s="155">
        <f t="shared" ca="1" si="359"/>
        <v>-8.9971639361557312</v>
      </c>
      <c r="AZ282" s="155">
        <f t="shared" ca="1" si="359"/>
        <v>-10.842852077126679</v>
      </c>
      <c r="BA282" s="155">
        <f t="shared" ca="1" si="359"/>
        <v>-12.655796925408808</v>
      </c>
      <c r="BB282" s="155">
        <f t="shared" ca="1" si="359"/>
        <v>-16.19245102084454</v>
      </c>
      <c r="BC282" s="155">
        <f t="shared" ca="1" si="359"/>
        <v>-26.1666852740873</v>
      </c>
      <c r="BD282" s="155" t="e">
        <f t="shared" si="359"/>
        <v>#DIV/0!</v>
      </c>
      <c r="BE282" s="155" t="e">
        <f t="shared" si="359"/>
        <v>#DIV/0!</v>
      </c>
      <c r="BF282" s="155" t="e">
        <f t="shared" si="359"/>
        <v>#DIV/0!</v>
      </c>
      <c r="BG282" s="155" t="e">
        <f t="shared" si="359"/>
        <v>#DIV/0!</v>
      </c>
      <c r="BH282" s="155" t="e">
        <f t="shared" si="359"/>
        <v>#DIV/0!</v>
      </c>
      <c r="BI282" s="155" t="e">
        <f t="shared" si="359"/>
        <v>#DIV/0!</v>
      </c>
      <c r="BJ282" s="155" t="e">
        <f t="shared" si="359"/>
        <v>#DIV/0!</v>
      </c>
      <c r="BK282" s="155" t="e">
        <f t="shared" si="359"/>
        <v>#DIV/0!</v>
      </c>
      <c r="BL282" s="138"/>
      <c r="BM282" s="288">
        <v>0.6</v>
      </c>
      <c r="BN282" s="155">
        <f t="shared" ca="1" si="360"/>
        <v>3.7440871511136282</v>
      </c>
      <c r="BO282" s="155">
        <f t="shared" ca="1" si="360"/>
        <v>3.971282519956997</v>
      </c>
      <c r="BP282" s="155">
        <f t="shared" ca="1" si="360"/>
        <v>4.210875363544746</v>
      </c>
      <c r="BQ282" s="155">
        <f t="shared" ca="1" si="360"/>
        <v>4.7036693057220722</v>
      </c>
      <c r="BR282" s="155">
        <f t="shared" ca="1" si="360"/>
        <v>6.1662362689370944</v>
      </c>
      <c r="BS282" s="155" t="e">
        <f t="shared" si="360"/>
        <v>#DIV/0!</v>
      </c>
      <c r="BT282" s="155" t="e">
        <f t="shared" si="360"/>
        <v>#DIV/0!</v>
      </c>
      <c r="BU282" s="155" t="e">
        <f t="shared" si="360"/>
        <v>#DIV/0!</v>
      </c>
      <c r="BV282" s="155" t="e">
        <f t="shared" si="360"/>
        <v>#DIV/0!</v>
      </c>
      <c r="BW282" s="155" t="e">
        <f t="shared" si="360"/>
        <v>#DIV/0!</v>
      </c>
      <c r="BX282" s="155" t="e">
        <f t="shared" si="360"/>
        <v>#DIV/0!</v>
      </c>
      <c r="BY282" s="155" t="e">
        <f t="shared" si="360"/>
        <v>#DIV/0!</v>
      </c>
      <c r="BZ282" s="155" t="e">
        <f t="shared" si="360"/>
        <v>#DIV/0!</v>
      </c>
      <c r="CA282" s="138"/>
      <c r="CB282" s="288">
        <v>0.6</v>
      </c>
      <c r="CC282" s="155">
        <f t="shared" ca="1" si="361"/>
        <v>-10.496691258848355</v>
      </c>
      <c r="CD282" s="155">
        <f t="shared" ca="1" si="361"/>
        <v>-12.649994089981126</v>
      </c>
      <c r="CE282" s="155">
        <f t="shared" ca="1" si="361"/>
        <v>-14.765096412976943</v>
      </c>
      <c r="CF282" s="155">
        <f t="shared" ca="1" si="361"/>
        <v>-18.891192857651962</v>
      </c>
      <c r="CG282" s="155">
        <f t="shared" ca="1" si="361"/>
        <v>-30.527799486435185</v>
      </c>
      <c r="CH282" s="155" t="e">
        <f t="shared" si="361"/>
        <v>#DIV/0!</v>
      </c>
      <c r="CI282" s="155" t="e">
        <f t="shared" si="361"/>
        <v>#DIV/0!</v>
      </c>
      <c r="CJ282" s="155" t="e">
        <f t="shared" si="361"/>
        <v>#DIV/0!</v>
      </c>
      <c r="CK282" s="155" t="e">
        <f t="shared" si="361"/>
        <v>#DIV/0!</v>
      </c>
      <c r="CL282" s="155" t="e">
        <f t="shared" si="361"/>
        <v>#DIV/0!</v>
      </c>
      <c r="CM282" s="155" t="e">
        <f t="shared" si="361"/>
        <v>#DIV/0!</v>
      </c>
      <c r="CN282" s="155" t="e">
        <f t="shared" si="361"/>
        <v>#DIV/0!</v>
      </c>
      <c r="CO282" s="155" t="e">
        <f t="shared" si="361"/>
        <v>#DIV/0!</v>
      </c>
      <c r="CQ282" s="288">
        <v>0.6</v>
      </c>
      <c r="CR282" s="155">
        <f t="shared" ca="1" si="362"/>
        <v>1.2480290503712097</v>
      </c>
      <c r="CS282" s="155">
        <f t="shared" ca="1" si="362"/>
        <v>1.3237608399856657</v>
      </c>
      <c r="CT282" s="155">
        <f t="shared" ca="1" si="362"/>
        <v>1.403625121181582</v>
      </c>
      <c r="CU282" s="155">
        <f t="shared" ca="1" si="362"/>
        <v>1.5678897685740241</v>
      </c>
      <c r="CV282" s="155">
        <f t="shared" ca="1" si="362"/>
        <v>2.0554120896456984</v>
      </c>
      <c r="CW282" s="155" t="e">
        <f t="shared" si="362"/>
        <v>#DIV/0!</v>
      </c>
      <c r="CX282" s="155" t="e">
        <f t="shared" si="362"/>
        <v>#DIV/0!</v>
      </c>
      <c r="CY282" s="155" t="e">
        <f t="shared" si="362"/>
        <v>#DIV/0!</v>
      </c>
      <c r="CZ282" s="155" t="e">
        <f t="shared" si="362"/>
        <v>#DIV/0!</v>
      </c>
      <c r="DA282" s="155" t="e">
        <f t="shared" si="362"/>
        <v>#DIV/0!</v>
      </c>
      <c r="DB282" s="155" t="e">
        <f t="shared" si="362"/>
        <v>#DIV/0!</v>
      </c>
      <c r="DC282" s="155" t="e">
        <f t="shared" si="362"/>
        <v>#DIV/0!</v>
      </c>
      <c r="DD282" s="155" t="e">
        <f t="shared" si="362"/>
        <v>#DIV/0!</v>
      </c>
      <c r="DF282" s="288">
        <v>0.6</v>
      </c>
      <c r="DG282" s="155">
        <f t="shared" ca="1" si="364"/>
        <v>7.8701528663273033</v>
      </c>
      <c r="DH282" s="155">
        <f t="shared" ca="1" si="364"/>
        <v>9.2142093113962851</v>
      </c>
      <c r="DI282" s="155">
        <f t="shared" ca="1" si="364"/>
        <v>10.542635632044915</v>
      </c>
      <c r="DJ282" s="155">
        <f t="shared" ca="1" si="364"/>
        <v>13.146802000090732</v>
      </c>
      <c r="DK282" s="155">
        <f t="shared" ca="1" si="364"/>
        <v>20.527574983860081</v>
      </c>
      <c r="DL282" s="155" t="e">
        <f t="shared" si="364"/>
        <v>#DIV/0!</v>
      </c>
      <c r="DM282" s="155" t="e">
        <f t="shared" si="364"/>
        <v>#DIV/0!</v>
      </c>
      <c r="DN282" s="155" t="e">
        <f t="shared" si="364"/>
        <v>#DIV/0!</v>
      </c>
      <c r="DO282" s="155" t="e">
        <f t="shared" si="364"/>
        <v>#DIV/0!</v>
      </c>
      <c r="DP282" s="155" t="e">
        <f t="shared" si="364"/>
        <v>#DIV/0!</v>
      </c>
      <c r="DQ282" s="155" t="e">
        <f t="shared" si="364"/>
        <v>#DIV/0!</v>
      </c>
      <c r="DR282" s="155" t="e">
        <f t="shared" si="364"/>
        <v>#DIV/0!</v>
      </c>
      <c r="DS282" s="155" t="e">
        <f t="shared" si="364"/>
        <v>#DIV/0!</v>
      </c>
      <c r="DU282" s="288">
        <v>0.6</v>
      </c>
      <c r="DV282" s="155">
        <f t="shared" ca="1" si="365"/>
        <v>6.2401452518560472</v>
      </c>
      <c r="DW282" s="155">
        <f t="shared" ca="1" si="365"/>
        <v>6.6188041999283289</v>
      </c>
      <c r="DX282" s="155">
        <f t="shared" ca="1" si="365"/>
        <v>7.01812560590791</v>
      </c>
      <c r="DY282" s="155">
        <f t="shared" ca="1" si="365"/>
        <v>7.8394488428701194</v>
      </c>
      <c r="DZ282" s="155">
        <f t="shared" ca="1" si="365"/>
        <v>10.27706044822849</v>
      </c>
      <c r="EA282" s="155" t="e">
        <f t="shared" si="365"/>
        <v>#DIV/0!</v>
      </c>
      <c r="EB282" s="155" t="e">
        <f t="shared" si="365"/>
        <v>#DIV/0!</v>
      </c>
      <c r="EC282" s="155" t="e">
        <f t="shared" si="365"/>
        <v>#DIV/0!</v>
      </c>
      <c r="ED282" s="155" t="e">
        <f t="shared" si="365"/>
        <v>#DIV/0!</v>
      </c>
      <c r="EE282" s="155" t="e">
        <f t="shared" si="365"/>
        <v>#DIV/0!</v>
      </c>
      <c r="EF282" s="155" t="e">
        <f t="shared" si="365"/>
        <v>#DIV/0!</v>
      </c>
      <c r="EG282" s="155" t="e">
        <f t="shared" si="365"/>
        <v>#DIV/0!</v>
      </c>
      <c r="EH282" s="155" t="e">
        <f t="shared" si="365"/>
        <v>#DIV/0!</v>
      </c>
      <c r="EJ282" s="288">
        <v>0.6</v>
      </c>
      <c r="EK282" s="155">
        <f t="shared" ca="1" si="366"/>
        <v>-6.2401452518560472</v>
      </c>
      <c r="EL282" s="155">
        <f t="shared" ca="1" si="366"/>
        <v>-6.6188041999283289</v>
      </c>
      <c r="EM282" s="155">
        <f t="shared" ca="1" si="366"/>
        <v>-7.01812560590791</v>
      </c>
      <c r="EN282" s="155">
        <f t="shared" ca="1" si="366"/>
        <v>-7.8394488428701194</v>
      </c>
      <c r="EO282" s="155">
        <f t="shared" ca="1" si="366"/>
        <v>-10.27706044822849</v>
      </c>
      <c r="EP282" s="155" t="e">
        <f t="shared" si="366"/>
        <v>#DIV/0!</v>
      </c>
      <c r="EQ282" s="155" t="e">
        <f t="shared" si="366"/>
        <v>#DIV/0!</v>
      </c>
      <c r="ER282" s="155" t="e">
        <f t="shared" si="366"/>
        <v>#DIV/0!</v>
      </c>
      <c r="ES282" s="155" t="e">
        <f t="shared" si="366"/>
        <v>#DIV/0!</v>
      </c>
      <c r="ET282" s="155" t="e">
        <f t="shared" si="366"/>
        <v>#DIV/0!</v>
      </c>
      <c r="EU282" s="155" t="e">
        <f t="shared" si="366"/>
        <v>#DIV/0!</v>
      </c>
      <c r="EV282" s="155" t="e">
        <f t="shared" si="367"/>
        <v>#DIV/0!</v>
      </c>
      <c r="EW282" s="155" t="e">
        <f t="shared" si="367"/>
        <v>#DIV/0!</v>
      </c>
    </row>
    <row r="283" spans="1:153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T283" s="283">
        <v>0.66666666666666663</v>
      </c>
      <c r="U283" s="152">
        <f t="shared" ca="1" si="357"/>
        <v>17.395990702163289</v>
      </c>
      <c r="V283" s="152">
        <f t="shared" ca="1" si="357"/>
        <v>22.971177177237173</v>
      </c>
      <c r="W283" s="152">
        <f t="shared" ca="1" si="357"/>
        <v>29.266172100434979</v>
      </c>
      <c r="X283" s="152">
        <f t="shared" ca="1" si="357"/>
        <v>44.723999473727751</v>
      </c>
      <c r="Y283" s="152" t="e">
        <f t="shared" si="357"/>
        <v>#DIV/0!</v>
      </c>
      <c r="Z283" s="152" t="e">
        <f t="shared" si="357"/>
        <v>#DIV/0!</v>
      </c>
      <c r="AA283" s="152" t="e">
        <f t="shared" si="357"/>
        <v>#DIV/0!</v>
      </c>
      <c r="AB283" s="152" t="e">
        <f t="shared" si="357"/>
        <v>#DIV/0!</v>
      </c>
      <c r="AC283" s="152" t="e">
        <f t="shared" si="357"/>
        <v>#DIV/0!</v>
      </c>
      <c r="AD283" s="152" t="e">
        <f t="shared" si="357"/>
        <v>#DIV/0!</v>
      </c>
      <c r="AE283" s="152" t="e">
        <f t="shared" si="357"/>
        <v>#DIV/0!</v>
      </c>
      <c r="AF283" s="152" t="e">
        <f t="shared" si="357"/>
        <v>#DIV/0!</v>
      </c>
      <c r="AG283" s="152"/>
      <c r="AI283" s="288">
        <v>0.66666666666666663</v>
      </c>
      <c r="AJ283" s="155">
        <f t="shared" ca="1" si="358"/>
        <v>17.395990702163289</v>
      </c>
      <c r="AK283" s="155">
        <f t="shared" ca="1" si="358"/>
        <v>22.971177177237173</v>
      </c>
      <c r="AL283" s="155">
        <f t="shared" ca="1" si="358"/>
        <v>29.266172100434979</v>
      </c>
      <c r="AM283" s="155">
        <f t="shared" ca="1" si="358"/>
        <v>44.723999473727751</v>
      </c>
      <c r="AN283" s="155" t="e">
        <f t="shared" si="358"/>
        <v>#DIV/0!</v>
      </c>
      <c r="AO283" s="155" t="e">
        <f t="shared" si="358"/>
        <v>#DIV/0!</v>
      </c>
      <c r="AP283" s="155" t="e">
        <f t="shared" si="358"/>
        <v>#DIV/0!</v>
      </c>
      <c r="AQ283" s="155" t="e">
        <f t="shared" si="358"/>
        <v>#DIV/0!</v>
      </c>
      <c r="AR283" s="155" t="e">
        <f t="shared" si="358"/>
        <v>#DIV/0!</v>
      </c>
      <c r="AS283" s="155" t="e">
        <f t="shared" si="358"/>
        <v>#DIV/0!</v>
      </c>
      <c r="AT283" s="155" t="e">
        <f t="shared" si="358"/>
        <v>#DIV/0!</v>
      </c>
      <c r="AU283" s="155" t="e">
        <f t="shared" si="358"/>
        <v>#DIV/0!</v>
      </c>
      <c r="AV283" s="155" t="e">
        <f t="shared" si="358"/>
        <v>#DIV/0!</v>
      </c>
      <c r="AX283" s="283">
        <v>0.66666666666666663</v>
      </c>
      <c r="AY283" s="155">
        <f t="shared" ca="1" si="359"/>
        <v>-12.211689790357116</v>
      </c>
      <c r="AZ283" s="155">
        <f t="shared" ca="1" si="359"/>
        <v>-15.742605990222016</v>
      </c>
      <c r="BA283" s="155">
        <f t="shared" ca="1" si="359"/>
        <v>-19.740029717042066</v>
      </c>
      <c r="BB283" s="155">
        <f t="shared" ca="1" si="359"/>
        <v>-29.575400673433453</v>
      </c>
      <c r="BC283" s="155" t="e">
        <f t="shared" si="359"/>
        <v>#DIV/0!</v>
      </c>
      <c r="BD283" s="155" t="e">
        <f t="shared" si="359"/>
        <v>#DIV/0!</v>
      </c>
      <c r="BE283" s="155" t="e">
        <f t="shared" si="359"/>
        <v>#DIV/0!</v>
      </c>
      <c r="BF283" s="155" t="e">
        <f t="shared" si="359"/>
        <v>#DIV/0!</v>
      </c>
      <c r="BG283" s="155" t="e">
        <f t="shared" si="359"/>
        <v>#DIV/0!</v>
      </c>
      <c r="BH283" s="155" t="e">
        <f t="shared" si="359"/>
        <v>#DIV/0!</v>
      </c>
      <c r="BI283" s="155" t="e">
        <f t="shared" si="359"/>
        <v>#DIV/0!</v>
      </c>
      <c r="BJ283" s="155" t="e">
        <f t="shared" si="359"/>
        <v>#DIV/0!</v>
      </c>
      <c r="BK283" s="155" t="e">
        <f t="shared" si="359"/>
        <v>#DIV/0!</v>
      </c>
      <c r="BL283" s="138"/>
      <c r="BM283" s="288">
        <v>0.66666666666666663</v>
      </c>
      <c r="BN283" s="155">
        <f t="shared" ca="1" si="360"/>
        <v>3.5481907381182918</v>
      </c>
      <c r="BO283" s="155">
        <f t="shared" ca="1" si="360"/>
        <v>3.9197993677594192</v>
      </c>
      <c r="BP283" s="155">
        <f t="shared" ca="1" si="360"/>
        <v>4.3606529135621672</v>
      </c>
      <c r="BQ283" s="155">
        <f t="shared" ca="1" si="360"/>
        <v>5.4820019783935994</v>
      </c>
      <c r="BR283" s="155" t="e">
        <f t="shared" si="360"/>
        <v>#DIV/0!</v>
      </c>
      <c r="BS283" s="155" t="e">
        <f t="shared" si="360"/>
        <v>#DIV/0!</v>
      </c>
      <c r="BT283" s="155" t="e">
        <f t="shared" si="360"/>
        <v>#DIV/0!</v>
      </c>
      <c r="BU283" s="155" t="e">
        <f t="shared" si="360"/>
        <v>#DIV/0!</v>
      </c>
      <c r="BV283" s="155" t="e">
        <f t="shared" si="360"/>
        <v>#DIV/0!</v>
      </c>
      <c r="BW283" s="155" t="e">
        <f t="shared" si="360"/>
        <v>#DIV/0!</v>
      </c>
      <c r="BX283" s="155" t="e">
        <f t="shared" si="360"/>
        <v>#DIV/0!</v>
      </c>
      <c r="BY283" s="155" t="e">
        <f t="shared" si="360"/>
        <v>#DIV/0!</v>
      </c>
      <c r="BZ283" s="155" t="e">
        <f t="shared" si="360"/>
        <v>#DIV/0!</v>
      </c>
      <c r="CA283" s="138"/>
      <c r="CB283" s="288">
        <v>0.66666666666666663</v>
      </c>
      <c r="CC283" s="155">
        <f t="shared" ca="1" si="361"/>
        <v>-14.246971422083302</v>
      </c>
      <c r="CD283" s="155">
        <f t="shared" ca="1" si="361"/>
        <v>-18.366373655259018</v>
      </c>
      <c r="CE283" s="155">
        <f t="shared" ca="1" si="361"/>
        <v>-23.030034669882415</v>
      </c>
      <c r="CF283" s="155">
        <f t="shared" ca="1" si="361"/>
        <v>-34.504634119005686</v>
      </c>
      <c r="CG283" s="155" t="e">
        <f t="shared" si="361"/>
        <v>#DIV/0!</v>
      </c>
      <c r="CH283" s="155" t="e">
        <f t="shared" si="361"/>
        <v>#DIV/0!</v>
      </c>
      <c r="CI283" s="155" t="e">
        <f t="shared" si="361"/>
        <v>#DIV/0!</v>
      </c>
      <c r="CJ283" s="155" t="e">
        <f t="shared" si="361"/>
        <v>#DIV/0!</v>
      </c>
      <c r="CK283" s="155" t="e">
        <f t="shared" si="361"/>
        <v>#DIV/0!</v>
      </c>
      <c r="CL283" s="155" t="e">
        <f t="shared" si="361"/>
        <v>#DIV/0!</v>
      </c>
      <c r="CM283" s="155" t="e">
        <f t="shared" si="361"/>
        <v>#DIV/0!</v>
      </c>
      <c r="CN283" s="155" t="e">
        <f t="shared" si="361"/>
        <v>#DIV/0!</v>
      </c>
      <c r="CO283" s="155" t="e">
        <f t="shared" si="361"/>
        <v>#DIV/0!</v>
      </c>
      <c r="CQ283" s="288">
        <v>0.66666666666666663</v>
      </c>
      <c r="CR283" s="155">
        <f t="shared" ca="1" si="362"/>
        <v>1.1827302460394307</v>
      </c>
      <c r="CS283" s="155">
        <f t="shared" ca="1" si="362"/>
        <v>1.30659978925314</v>
      </c>
      <c r="CT283" s="155">
        <f t="shared" ca="1" si="362"/>
        <v>1.4535509711873891</v>
      </c>
      <c r="CU283" s="155">
        <f t="shared" ca="1" si="362"/>
        <v>1.8273339927978669</v>
      </c>
      <c r="CV283" s="155" t="e">
        <f t="shared" si="362"/>
        <v>#DIV/0!</v>
      </c>
      <c r="CW283" s="155" t="e">
        <f t="shared" si="362"/>
        <v>#DIV/0!</v>
      </c>
      <c r="CX283" s="155" t="e">
        <f t="shared" si="362"/>
        <v>#DIV/0!</v>
      </c>
      <c r="CY283" s="155" t="e">
        <f t="shared" si="362"/>
        <v>#DIV/0!</v>
      </c>
      <c r="CZ283" s="155" t="e">
        <f t="shared" si="362"/>
        <v>#DIV/0!</v>
      </c>
      <c r="DA283" s="155" t="e">
        <f t="shared" si="362"/>
        <v>#DIV/0!</v>
      </c>
      <c r="DB283" s="155" t="e">
        <f t="shared" si="362"/>
        <v>#DIV/0!</v>
      </c>
      <c r="DC283" s="155" t="e">
        <f t="shared" si="362"/>
        <v>#DIV/0!</v>
      </c>
      <c r="DD283" s="155" t="e">
        <f t="shared" si="362"/>
        <v>#DIV/0!</v>
      </c>
      <c r="DF283" s="288">
        <v>0.66666666666666663</v>
      </c>
      <c r="DG283" s="155">
        <f t="shared" ca="1" si="364"/>
        <v>9.9152218959638923</v>
      </c>
      <c r="DH283" s="155">
        <f t="shared" ca="1" si="364"/>
        <v>12.45497034402772</v>
      </c>
      <c r="DI283" s="155">
        <f t="shared" ca="1" si="364"/>
        <v>15.340346268142461</v>
      </c>
      <c r="DJ283" s="155">
        <f t="shared" ca="1" si="364"/>
        <v>22.457934771485768</v>
      </c>
      <c r="DK283" s="155" t="e">
        <f t="shared" si="364"/>
        <v>#DIV/0!</v>
      </c>
      <c r="DL283" s="155" t="e">
        <f t="shared" si="364"/>
        <v>#DIV/0!</v>
      </c>
      <c r="DM283" s="155" t="e">
        <f t="shared" si="364"/>
        <v>#DIV/0!</v>
      </c>
      <c r="DN283" s="155" t="e">
        <f t="shared" si="364"/>
        <v>#DIV/0!</v>
      </c>
      <c r="DO283" s="155" t="e">
        <f t="shared" si="364"/>
        <v>#DIV/0!</v>
      </c>
      <c r="DP283" s="155" t="e">
        <f t="shared" si="364"/>
        <v>#DIV/0!</v>
      </c>
      <c r="DQ283" s="155" t="e">
        <f t="shared" si="364"/>
        <v>#DIV/0!</v>
      </c>
      <c r="DR283" s="155" t="e">
        <f t="shared" si="364"/>
        <v>#DIV/0!</v>
      </c>
      <c r="DS283" s="155" t="e">
        <f t="shared" si="364"/>
        <v>#DIV/0!</v>
      </c>
      <c r="DU283" s="288">
        <v>0.66666666666666663</v>
      </c>
      <c r="DV283" s="155">
        <f t="shared" ca="1" si="365"/>
        <v>5.9136512301971536</v>
      </c>
      <c r="DW283" s="155">
        <f t="shared" ca="1" si="365"/>
        <v>6.5329989462656988</v>
      </c>
      <c r="DX283" s="155">
        <f t="shared" ca="1" si="365"/>
        <v>7.2677548559369463</v>
      </c>
      <c r="DY283" s="155">
        <f t="shared" ca="1" si="365"/>
        <v>9.1366699639893341</v>
      </c>
      <c r="DZ283" s="155" t="e">
        <f t="shared" si="365"/>
        <v>#DIV/0!</v>
      </c>
      <c r="EA283" s="155" t="e">
        <f t="shared" si="365"/>
        <v>#DIV/0!</v>
      </c>
      <c r="EB283" s="155" t="e">
        <f t="shared" si="365"/>
        <v>#DIV/0!</v>
      </c>
      <c r="EC283" s="155" t="e">
        <f t="shared" si="365"/>
        <v>#DIV/0!</v>
      </c>
      <c r="ED283" s="155" t="e">
        <f t="shared" si="365"/>
        <v>#DIV/0!</v>
      </c>
      <c r="EE283" s="155" t="e">
        <f t="shared" si="365"/>
        <v>#DIV/0!</v>
      </c>
      <c r="EF283" s="155" t="e">
        <f t="shared" si="365"/>
        <v>#DIV/0!</v>
      </c>
      <c r="EG283" s="155" t="e">
        <f t="shared" si="365"/>
        <v>#DIV/0!</v>
      </c>
      <c r="EH283" s="155" t="e">
        <f t="shared" si="365"/>
        <v>#DIV/0!</v>
      </c>
      <c r="EJ283" s="288">
        <v>0.66666666666666663</v>
      </c>
      <c r="EK283" s="155">
        <f t="shared" ca="1" si="366"/>
        <v>-5.9136512301971536</v>
      </c>
      <c r="EL283" s="155">
        <f t="shared" ca="1" si="366"/>
        <v>-6.5329989462656988</v>
      </c>
      <c r="EM283" s="155">
        <f t="shared" ca="1" si="366"/>
        <v>-7.2677548559369463</v>
      </c>
      <c r="EN283" s="155">
        <f t="shared" ca="1" si="366"/>
        <v>-9.1366699639893341</v>
      </c>
      <c r="EO283" s="155" t="e">
        <f t="shared" si="366"/>
        <v>#DIV/0!</v>
      </c>
      <c r="EP283" s="155" t="e">
        <f t="shared" si="366"/>
        <v>#DIV/0!</v>
      </c>
      <c r="EQ283" s="155" t="e">
        <f t="shared" si="366"/>
        <v>#DIV/0!</v>
      </c>
      <c r="ER283" s="155" t="e">
        <f t="shared" si="366"/>
        <v>#DIV/0!</v>
      </c>
      <c r="ES283" s="155" t="e">
        <f t="shared" si="366"/>
        <v>#DIV/0!</v>
      </c>
      <c r="ET283" s="155" t="e">
        <f t="shared" si="366"/>
        <v>#DIV/0!</v>
      </c>
      <c r="EU283" s="155" t="e">
        <f t="shared" si="366"/>
        <v>#DIV/0!</v>
      </c>
      <c r="EV283" s="155" t="e">
        <f t="shared" si="367"/>
        <v>#DIV/0!</v>
      </c>
      <c r="EW283" s="155" t="e">
        <f t="shared" si="367"/>
        <v>#DIV/0!</v>
      </c>
    </row>
    <row r="284" spans="1:153">
      <c r="T284" s="283">
        <v>0.7142857142857143</v>
      </c>
      <c r="U284" s="152">
        <f t="shared" ca="1" si="357"/>
        <v>24.488891088465223</v>
      </c>
      <c r="V284" s="152">
        <f t="shared" ca="1" si="357"/>
        <v>35.525711378600121</v>
      </c>
      <c r="W284" s="152">
        <f t="shared" ca="1" si="357"/>
        <v>51.127375445022253</v>
      </c>
      <c r="X284" s="152" t="e">
        <f t="shared" si="357"/>
        <v>#DIV/0!</v>
      </c>
      <c r="Y284" s="152" t="e">
        <f t="shared" si="357"/>
        <v>#DIV/0!</v>
      </c>
      <c r="Z284" s="152" t="e">
        <f t="shared" si="357"/>
        <v>#DIV/0!</v>
      </c>
      <c r="AA284" s="152" t="e">
        <f t="shared" si="357"/>
        <v>#DIV/0!</v>
      </c>
      <c r="AB284" s="152" t="e">
        <f t="shared" si="357"/>
        <v>#DIV/0!</v>
      </c>
      <c r="AC284" s="152" t="e">
        <f t="shared" si="357"/>
        <v>#DIV/0!</v>
      </c>
      <c r="AD284" s="152" t="e">
        <f t="shared" si="357"/>
        <v>#DIV/0!</v>
      </c>
      <c r="AE284" s="152" t="e">
        <f t="shared" si="357"/>
        <v>#DIV/0!</v>
      </c>
      <c r="AF284" s="152" t="e">
        <f t="shared" si="357"/>
        <v>#DIV/0!</v>
      </c>
      <c r="AG284" s="152"/>
      <c r="AI284" s="288">
        <v>0.7142857142857143</v>
      </c>
      <c r="AJ284" s="155">
        <f t="shared" ca="1" si="358"/>
        <v>24.488891088465223</v>
      </c>
      <c r="AK284" s="155">
        <f t="shared" ca="1" si="358"/>
        <v>35.525711378600121</v>
      </c>
      <c r="AL284" s="155">
        <f t="shared" ca="1" si="358"/>
        <v>51.127375445022253</v>
      </c>
      <c r="AM284" s="155" t="e">
        <f t="shared" si="358"/>
        <v>#DIV/0!</v>
      </c>
      <c r="AN284" s="155" t="e">
        <f t="shared" si="358"/>
        <v>#DIV/0!</v>
      </c>
      <c r="AO284" s="155" t="e">
        <f t="shared" si="358"/>
        <v>#DIV/0!</v>
      </c>
      <c r="AP284" s="155" t="e">
        <f t="shared" si="358"/>
        <v>#DIV/0!</v>
      </c>
      <c r="AQ284" s="155" t="e">
        <f t="shared" si="358"/>
        <v>#DIV/0!</v>
      </c>
      <c r="AR284" s="155" t="e">
        <f t="shared" si="358"/>
        <v>#DIV/0!</v>
      </c>
      <c r="AS284" s="155" t="e">
        <f t="shared" si="358"/>
        <v>#DIV/0!</v>
      </c>
      <c r="AT284" s="155" t="e">
        <f t="shared" si="358"/>
        <v>#DIV/0!</v>
      </c>
      <c r="AU284" s="155" t="e">
        <f t="shared" si="358"/>
        <v>#DIV/0!</v>
      </c>
      <c r="AV284" s="155" t="e">
        <f t="shared" si="358"/>
        <v>#DIV/0!</v>
      </c>
      <c r="AX284" s="283">
        <v>0.7142857142857143</v>
      </c>
      <c r="AY284" s="155">
        <f t="shared" ca="1" si="359"/>
        <v>-16.450942574636365</v>
      </c>
      <c r="AZ284" s="155">
        <f t="shared" ca="1" si="359"/>
        <v>-23.383005941943804</v>
      </c>
      <c r="BA284" s="155">
        <f t="shared" ca="1" si="359"/>
        <v>-33.197292624759982</v>
      </c>
      <c r="BB284" s="155" t="e">
        <f t="shared" si="359"/>
        <v>#DIV/0!</v>
      </c>
      <c r="BC284" s="155" t="e">
        <f t="shared" si="359"/>
        <v>#DIV/0!</v>
      </c>
      <c r="BD284" s="155" t="e">
        <f t="shared" si="359"/>
        <v>#DIV/0!</v>
      </c>
      <c r="BE284" s="155" t="e">
        <f t="shared" si="359"/>
        <v>#DIV/0!</v>
      </c>
      <c r="BF284" s="155" t="e">
        <f t="shared" si="359"/>
        <v>#DIV/0!</v>
      </c>
      <c r="BG284" s="155" t="e">
        <f t="shared" si="359"/>
        <v>#DIV/0!</v>
      </c>
      <c r="BH284" s="155" t="e">
        <f t="shared" si="359"/>
        <v>#DIV/0!</v>
      </c>
      <c r="BI284" s="155" t="e">
        <f t="shared" si="359"/>
        <v>#DIV/0!</v>
      </c>
      <c r="BJ284" s="155" t="e">
        <f t="shared" si="359"/>
        <v>#DIV/0!</v>
      </c>
      <c r="BK284" s="155" t="e">
        <f t="shared" si="359"/>
        <v>#DIV/0!</v>
      </c>
      <c r="BL284" s="138"/>
      <c r="BM284" s="288">
        <v>0.7142857142857143</v>
      </c>
      <c r="BN284" s="155">
        <f t="shared" ca="1" si="360"/>
        <v>3.5152158431144693</v>
      </c>
      <c r="BO284" s="155">
        <f t="shared" ca="1" si="360"/>
        <v>4.1351582295674687</v>
      </c>
      <c r="BP284" s="155">
        <f t="shared" ca="1" si="360"/>
        <v>5.0417347154932663</v>
      </c>
      <c r="BQ284" s="155" t="e">
        <f t="shared" si="360"/>
        <v>#DIV/0!</v>
      </c>
      <c r="BR284" s="155" t="e">
        <f t="shared" si="360"/>
        <v>#DIV/0!</v>
      </c>
      <c r="BS284" s="155" t="e">
        <f t="shared" si="360"/>
        <v>#DIV/0!</v>
      </c>
      <c r="BT284" s="155" t="e">
        <f t="shared" si="360"/>
        <v>#DIV/0!</v>
      </c>
      <c r="BU284" s="155" t="e">
        <f t="shared" si="360"/>
        <v>#DIV/0!</v>
      </c>
      <c r="BV284" s="155" t="e">
        <f t="shared" si="360"/>
        <v>#DIV/0!</v>
      </c>
      <c r="BW284" s="155" t="e">
        <f t="shared" si="360"/>
        <v>#DIV/0!</v>
      </c>
      <c r="BX284" s="155" t="e">
        <f t="shared" si="360"/>
        <v>#DIV/0!</v>
      </c>
      <c r="BY284" s="155" t="e">
        <f t="shared" si="360"/>
        <v>#DIV/0!</v>
      </c>
      <c r="BZ284" s="155" t="e">
        <f t="shared" si="360"/>
        <v>#DIV/0!</v>
      </c>
      <c r="CA284" s="138"/>
      <c r="CB284" s="288">
        <v>0.7142857142857143</v>
      </c>
      <c r="CC284" s="155">
        <f t="shared" ca="1" si="361"/>
        <v>-19.19276633707576</v>
      </c>
      <c r="CD284" s="155">
        <f t="shared" ca="1" si="361"/>
        <v>-27.280173598934436</v>
      </c>
      <c r="CE284" s="155">
        <f t="shared" ca="1" si="361"/>
        <v>-38.730174728886645</v>
      </c>
      <c r="CF284" s="155" t="e">
        <f t="shared" si="361"/>
        <v>#DIV/0!</v>
      </c>
      <c r="CG284" s="155" t="e">
        <f t="shared" si="361"/>
        <v>#DIV/0!</v>
      </c>
      <c r="CH284" s="155" t="e">
        <f t="shared" si="361"/>
        <v>#DIV/0!</v>
      </c>
      <c r="CI284" s="155" t="e">
        <f t="shared" si="361"/>
        <v>#DIV/0!</v>
      </c>
      <c r="CJ284" s="155" t="e">
        <f t="shared" si="361"/>
        <v>#DIV/0!</v>
      </c>
      <c r="CK284" s="155" t="e">
        <f t="shared" si="361"/>
        <v>#DIV/0!</v>
      </c>
      <c r="CL284" s="155" t="e">
        <f t="shared" si="361"/>
        <v>#DIV/0!</v>
      </c>
      <c r="CM284" s="155" t="e">
        <f t="shared" si="361"/>
        <v>#DIV/0!</v>
      </c>
      <c r="CN284" s="155" t="e">
        <f t="shared" si="361"/>
        <v>#DIV/0!</v>
      </c>
      <c r="CO284" s="155" t="e">
        <f t="shared" si="361"/>
        <v>#DIV/0!</v>
      </c>
      <c r="CQ284" s="288">
        <v>0.7142857142857143</v>
      </c>
      <c r="CR284" s="155">
        <f t="shared" ca="1" si="362"/>
        <v>1.1717386143714899</v>
      </c>
      <c r="CS284" s="155">
        <f t="shared" ca="1" si="362"/>
        <v>1.3783860765224896</v>
      </c>
      <c r="CT284" s="155">
        <f t="shared" ca="1" si="362"/>
        <v>1.6805782384977554</v>
      </c>
      <c r="CU284" s="155" t="e">
        <f t="shared" si="362"/>
        <v>#DIV/0!</v>
      </c>
      <c r="CV284" s="155" t="e">
        <f t="shared" si="362"/>
        <v>#DIV/0!</v>
      </c>
      <c r="CW284" s="155" t="e">
        <f t="shared" si="362"/>
        <v>#DIV/0!</v>
      </c>
      <c r="CX284" s="155" t="e">
        <f t="shared" si="362"/>
        <v>#DIV/0!</v>
      </c>
      <c r="CY284" s="155" t="e">
        <f t="shared" si="362"/>
        <v>#DIV/0!</v>
      </c>
      <c r="CZ284" s="155" t="e">
        <f t="shared" si="362"/>
        <v>#DIV/0!</v>
      </c>
      <c r="DA284" s="155" t="e">
        <f t="shared" si="362"/>
        <v>#DIV/0!</v>
      </c>
      <c r="DB284" s="155" t="e">
        <f t="shared" si="362"/>
        <v>#DIV/0!</v>
      </c>
      <c r="DC284" s="155" t="e">
        <f t="shared" si="362"/>
        <v>#DIV/0!</v>
      </c>
      <c r="DD284" s="155" t="e">
        <f t="shared" si="362"/>
        <v>#DIV/0!</v>
      </c>
      <c r="DF284" s="288">
        <v>0.7142857142857143</v>
      </c>
      <c r="DG284" s="155">
        <f t="shared" ca="1" si="364"/>
        <v>12.724902971314814</v>
      </c>
      <c r="DH284" s="155">
        <f t="shared" ca="1" si="364"/>
        <v>17.656249742746272</v>
      </c>
      <c r="DI284" s="155">
        <f t="shared" ca="1" si="364"/>
        <v>24.652395774253289</v>
      </c>
      <c r="DJ284" s="155" t="e">
        <f t="shared" si="364"/>
        <v>#DIV/0!</v>
      </c>
      <c r="DK284" s="155" t="e">
        <f t="shared" si="364"/>
        <v>#DIV/0!</v>
      </c>
      <c r="DL284" s="155" t="e">
        <f t="shared" si="364"/>
        <v>#DIV/0!</v>
      </c>
      <c r="DM284" s="155" t="e">
        <f t="shared" si="364"/>
        <v>#DIV/0!</v>
      </c>
      <c r="DN284" s="155" t="e">
        <f t="shared" si="364"/>
        <v>#DIV/0!</v>
      </c>
      <c r="DO284" s="155" t="e">
        <f t="shared" si="364"/>
        <v>#DIV/0!</v>
      </c>
      <c r="DP284" s="155" t="e">
        <f t="shared" si="364"/>
        <v>#DIV/0!</v>
      </c>
      <c r="DQ284" s="155" t="e">
        <f t="shared" si="364"/>
        <v>#DIV/0!</v>
      </c>
      <c r="DR284" s="155" t="e">
        <f t="shared" si="364"/>
        <v>#DIV/0!</v>
      </c>
      <c r="DS284" s="155" t="e">
        <f t="shared" si="364"/>
        <v>#DIV/0!</v>
      </c>
      <c r="DU284" s="288">
        <v>0.7142857142857143</v>
      </c>
      <c r="DV284" s="155">
        <f t="shared" ca="1" si="365"/>
        <v>5.8586930718574486</v>
      </c>
      <c r="DW284" s="155">
        <f t="shared" ca="1" si="365"/>
        <v>6.8919303826124478</v>
      </c>
      <c r="DX284" s="155">
        <f t="shared" ca="1" si="365"/>
        <v>8.4028911924887772</v>
      </c>
      <c r="DY284" s="155" t="e">
        <f t="shared" si="365"/>
        <v>#DIV/0!</v>
      </c>
      <c r="DZ284" s="155" t="e">
        <f t="shared" si="365"/>
        <v>#DIV/0!</v>
      </c>
      <c r="EA284" s="155" t="e">
        <f t="shared" si="365"/>
        <v>#DIV/0!</v>
      </c>
      <c r="EB284" s="155" t="e">
        <f t="shared" si="365"/>
        <v>#DIV/0!</v>
      </c>
      <c r="EC284" s="155" t="e">
        <f t="shared" si="365"/>
        <v>#DIV/0!</v>
      </c>
      <c r="ED284" s="155" t="e">
        <f t="shared" si="365"/>
        <v>#DIV/0!</v>
      </c>
      <c r="EE284" s="155" t="e">
        <f t="shared" si="365"/>
        <v>#DIV/0!</v>
      </c>
      <c r="EF284" s="155" t="e">
        <f t="shared" si="365"/>
        <v>#DIV/0!</v>
      </c>
      <c r="EG284" s="155" t="e">
        <f t="shared" si="365"/>
        <v>#DIV/0!</v>
      </c>
      <c r="EH284" s="155" t="e">
        <f t="shared" si="365"/>
        <v>#DIV/0!</v>
      </c>
      <c r="EJ284" s="288">
        <v>0.7142857142857143</v>
      </c>
      <c r="EK284" s="155">
        <f t="shared" ca="1" si="366"/>
        <v>-5.8586930718574486</v>
      </c>
      <c r="EL284" s="155">
        <f t="shared" ca="1" si="366"/>
        <v>-6.8919303826124478</v>
      </c>
      <c r="EM284" s="155">
        <f t="shared" ca="1" si="366"/>
        <v>-8.4028911924887772</v>
      </c>
      <c r="EN284" s="155" t="e">
        <f t="shared" si="366"/>
        <v>#DIV/0!</v>
      </c>
      <c r="EO284" s="155" t="e">
        <f t="shared" si="366"/>
        <v>#DIV/0!</v>
      </c>
      <c r="EP284" s="155" t="e">
        <f t="shared" si="366"/>
        <v>#DIV/0!</v>
      </c>
      <c r="EQ284" s="155" t="e">
        <f t="shared" si="366"/>
        <v>#DIV/0!</v>
      </c>
      <c r="ER284" s="155" t="e">
        <f t="shared" si="366"/>
        <v>#DIV/0!</v>
      </c>
      <c r="ES284" s="155" t="e">
        <f t="shared" si="366"/>
        <v>#DIV/0!</v>
      </c>
      <c r="ET284" s="155" t="e">
        <f t="shared" si="366"/>
        <v>#DIV/0!</v>
      </c>
      <c r="EU284" s="155" t="e">
        <f t="shared" si="366"/>
        <v>#DIV/0!</v>
      </c>
      <c r="EV284" s="155" t="e">
        <f t="shared" si="367"/>
        <v>#DIV/0!</v>
      </c>
      <c r="EW284" s="155" t="e">
        <f t="shared" si="367"/>
        <v>#DIV/0!</v>
      </c>
    </row>
    <row r="285" spans="1:153">
      <c r="T285" s="283">
        <v>0.75</v>
      </c>
      <c r="U285" s="152">
        <f t="shared" ca="1" si="357"/>
        <v>34.140708612286787</v>
      </c>
      <c r="V285" s="152">
        <f t="shared" ca="1" si="357"/>
        <v>57.596513075965127</v>
      </c>
      <c r="W285" s="152" t="e">
        <f t="shared" si="357"/>
        <v>#DIV/0!</v>
      </c>
      <c r="X285" s="152" t="e">
        <f t="shared" si="357"/>
        <v>#DIV/0!</v>
      </c>
      <c r="Y285" s="152" t="e">
        <f t="shared" si="357"/>
        <v>#DIV/0!</v>
      </c>
      <c r="Z285" s="152" t="e">
        <f t="shared" si="357"/>
        <v>#DIV/0!</v>
      </c>
      <c r="AA285" s="152" t="e">
        <f t="shared" si="357"/>
        <v>#DIV/0!</v>
      </c>
      <c r="AB285" s="152" t="e">
        <f t="shared" si="357"/>
        <v>#DIV/0!</v>
      </c>
      <c r="AC285" s="152" t="e">
        <f t="shared" si="357"/>
        <v>#DIV/0!</v>
      </c>
      <c r="AD285" s="152" t="e">
        <f t="shared" si="357"/>
        <v>#DIV/0!</v>
      </c>
      <c r="AE285" s="152" t="e">
        <f t="shared" si="357"/>
        <v>#DIV/0!</v>
      </c>
      <c r="AF285" s="152" t="e">
        <f t="shared" si="357"/>
        <v>#DIV/0!</v>
      </c>
      <c r="AG285" s="152"/>
      <c r="AI285" s="288">
        <v>0.75</v>
      </c>
      <c r="AJ285" s="155">
        <f t="shared" ca="1" si="358"/>
        <v>34.140708612286787</v>
      </c>
      <c r="AK285" s="155">
        <f t="shared" ca="1" si="358"/>
        <v>57.596513075965127</v>
      </c>
      <c r="AL285" s="155" t="e">
        <f t="shared" si="358"/>
        <v>#DIV/0!</v>
      </c>
      <c r="AM285" s="155" t="e">
        <f t="shared" si="358"/>
        <v>#DIV/0!</v>
      </c>
      <c r="AN285" s="155" t="e">
        <f t="shared" si="358"/>
        <v>#DIV/0!</v>
      </c>
      <c r="AO285" s="155" t="e">
        <f t="shared" si="358"/>
        <v>#DIV/0!</v>
      </c>
      <c r="AP285" s="155" t="e">
        <f t="shared" si="358"/>
        <v>#DIV/0!</v>
      </c>
      <c r="AQ285" s="155" t="e">
        <f t="shared" si="358"/>
        <v>#DIV/0!</v>
      </c>
      <c r="AR285" s="155" t="e">
        <f t="shared" si="358"/>
        <v>#DIV/0!</v>
      </c>
      <c r="AS285" s="155" t="e">
        <f t="shared" si="358"/>
        <v>#DIV/0!</v>
      </c>
      <c r="AT285" s="155" t="e">
        <f t="shared" si="358"/>
        <v>#DIV/0!</v>
      </c>
      <c r="AU285" s="155" t="e">
        <f t="shared" si="358"/>
        <v>#DIV/0!</v>
      </c>
      <c r="AV285" s="155" t="e">
        <f t="shared" si="358"/>
        <v>#DIV/0!</v>
      </c>
      <c r="AX285" s="283">
        <v>0.75</v>
      </c>
      <c r="AY285" s="155">
        <f t="shared" ca="1" si="359"/>
        <v>-22.287163884995692</v>
      </c>
      <c r="AZ285" s="155">
        <f t="shared" ca="1" si="359"/>
        <v>-36.920372133909602</v>
      </c>
      <c r="BA285" s="155" t="e">
        <f t="shared" si="359"/>
        <v>#DIV/0!</v>
      </c>
      <c r="BB285" s="155" t="e">
        <f t="shared" si="359"/>
        <v>#DIV/0!</v>
      </c>
      <c r="BC285" s="155" t="e">
        <f t="shared" si="359"/>
        <v>#DIV/0!</v>
      </c>
      <c r="BD285" s="155" t="e">
        <f t="shared" si="359"/>
        <v>#DIV/0!</v>
      </c>
      <c r="BE285" s="155" t="e">
        <f t="shared" si="359"/>
        <v>#DIV/0!</v>
      </c>
      <c r="BF285" s="155" t="e">
        <f t="shared" si="359"/>
        <v>#DIV/0!</v>
      </c>
      <c r="BG285" s="155" t="e">
        <f t="shared" si="359"/>
        <v>#DIV/0!</v>
      </c>
      <c r="BH285" s="155" t="e">
        <f t="shared" si="359"/>
        <v>#DIV/0!</v>
      </c>
      <c r="BI285" s="155" t="e">
        <f t="shared" si="359"/>
        <v>#DIV/0!</v>
      </c>
      <c r="BJ285" s="155" t="e">
        <f t="shared" si="359"/>
        <v>#DIV/0!</v>
      </c>
      <c r="BK285" s="155" t="e">
        <f t="shared" si="359"/>
        <v>#DIV/0!</v>
      </c>
      <c r="BL285" s="138"/>
      <c r="BM285" s="288">
        <v>0.75</v>
      </c>
      <c r="BN285" s="155">
        <f t="shared" ca="1" si="360"/>
        <v>3.6054774352472445</v>
      </c>
      <c r="BO285" s="155">
        <f t="shared" ca="1" si="360"/>
        <v>4.7249285766610507</v>
      </c>
      <c r="BP285" s="155" t="e">
        <f t="shared" si="360"/>
        <v>#DIV/0!</v>
      </c>
      <c r="BQ285" s="155" t="e">
        <f t="shared" si="360"/>
        <v>#DIV/0!</v>
      </c>
      <c r="BR285" s="155" t="e">
        <f t="shared" si="360"/>
        <v>#DIV/0!</v>
      </c>
      <c r="BS285" s="155" t="e">
        <f t="shared" si="360"/>
        <v>#DIV/0!</v>
      </c>
      <c r="BT285" s="155" t="e">
        <f t="shared" si="360"/>
        <v>#DIV/0!</v>
      </c>
      <c r="BU285" s="155" t="e">
        <f t="shared" si="360"/>
        <v>#DIV/0!</v>
      </c>
      <c r="BV285" s="155" t="e">
        <f t="shared" si="360"/>
        <v>#DIV/0!</v>
      </c>
      <c r="BW285" s="155" t="e">
        <f t="shared" si="360"/>
        <v>#DIV/0!</v>
      </c>
      <c r="BX285" s="155" t="e">
        <f t="shared" si="360"/>
        <v>#DIV/0!</v>
      </c>
      <c r="BY285" s="155" t="e">
        <f t="shared" si="360"/>
        <v>#DIV/0!</v>
      </c>
      <c r="BZ285" s="155" t="e">
        <f t="shared" si="360"/>
        <v>#DIV/0!</v>
      </c>
      <c r="CA285" s="138"/>
      <c r="CB285" s="288">
        <v>0.75</v>
      </c>
      <c r="CC285" s="155">
        <f t="shared" ca="1" si="361"/>
        <v>-26.001691199161641</v>
      </c>
      <c r="CD285" s="155">
        <f t="shared" ca="1" si="361"/>
        <v>-43.073767489561206</v>
      </c>
      <c r="CE285" s="155" t="e">
        <f t="shared" si="361"/>
        <v>#DIV/0!</v>
      </c>
      <c r="CF285" s="155" t="e">
        <f t="shared" si="361"/>
        <v>#DIV/0!</v>
      </c>
      <c r="CG285" s="155" t="e">
        <f t="shared" si="361"/>
        <v>#DIV/0!</v>
      </c>
      <c r="CH285" s="155" t="e">
        <f t="shared" si="361"/>
        <v>#DIV/0!</v>
      </c>
      <c r="CI285" s="155" t="e">
        <f t="shared" si="361"/>
        <v>#DIV/0!</v>
      </c>
      <c r="CJ285" s="155" t="e">
        <f t="shared" si="361"/>
        <v>#DIV/0!</v>
      </c>
      <c r="CK285" s="155" t="e">
        <f t="shared" si="361"/>
        <v>#DIV/0!</v>
      </c>
      <c r="CL285" s="155" t="e">
        <f t="shared" si="361"/>
        <v>#DIV/0!</v>
      </c>
      <c r="CM285" s="155" t="e">
        <f t="shared" si="361"/>
        <v>#DIV/0!</v>
      </c>
      <c r="CN285" s="155" t="e">
        <f t="shared" si="361"/>
        <v>#DIV/0!</v>
      </c>
      <c r="CO285" s="155" t="e">
        <f t="shared" si="361"/>
        <v>#DIV/0!</v>
      </c>
      <c r="CQ285" s="288">
        <v>0.75</v>
      </c>
      <c r="CR285" s="155">
        <f t="shared" ca="1" si="362"/>
        <v>1.2018258117490817</v>
      </c>
      <c r="CS285" s="155">
        <f t="shared" ca="1" si="362"/>
        <v>1.57497619222035</v>
      </c>
      <c r="CT285" s="155" t="e">
        <f t="shared" si="362"/>
        <v>#DIV/0!</v>
      </c>
      <c r="CU285" s="155" t="e">
        <f t="shared" si="362"/>
        <v>#DIV/0!</v>
      </c>
      <c r="CV285" s="155" t="e">
        <f t="shared" si="362"/>
        <v>#DIV/0!</v>
      </c>
      <c r="CW285" s="155" t="e">
        <f t="shared" si="362"/>
        <v>#DIV/0!</v>
      </c>
      <c r="CX285" s="155" t="e">
        <f t="shared" si="362"/>
        <v>#DIV/0!</v>
      </c>
      <c r="CY285" s="155" t="e">
        <f t="shared" si="362"/>
        <v>#DIV/0!</v>
      </c>
      <c r="CZ285" s="155" t="e">
        <f t="shared" si="362"/>
        <v>#DIV/0!</v>
      </c>
      <c r="DA285" s="155" t="e">
        <f t="shared" si="362"/>
        <v>#DIV/0!</v>
      </c>
      <c r="DB285" s="155" t="e">
        <f t="shared" si="362"/>
        <v>#DIV/0!</v>
      </c>
      <c r="DC285" s="155" t="e">
        <f t="shared" si="362"/>
        <v>#DIV/0!</v>
      </c>
      <c r="DD285" s="155" t="e">
        <f t="shared" si="362"/>
        <v>#DIV/0!</v>
      </c>
      <c r="DF285" s="288">
        <v>0.75</v>
      </c>
      <c r="DG285" s="155">
        <f t="shared" ca="1" si="364"/>
        <v>16.660847974287417</v>
      </c>
      <c r="DH285" s="155">
        <f t="shared" ca="1" si="364"/>
        <v>26.976045710936926</v>
      </c>
      <c r="DI285" s="155" t="e">
        <f t="shared" si="364"/>
        <v>#DIV/0!</v>
      </c>
      <c r="DJ285" s="155" t="e">
        <f t="shared" si="364"/>
        <v>#DIV/0!</v>
      </c>
      <c r="DK285" s="155" t="e">
        <f t="shared" si="364"/>
        <v>#DIV/0!</v>
      </c>
      <c r="DL285" s="155" t="e">
        <f t="shared" si="364"/>
        <v>#DIV/0!</v>
      </c>
      <c r="DM285" s="155" t="e">
        <f t="shared" si="364"/>
        <v>#DIV/0!</v>
      </c>
      <c r="DN285" s="155" t="e">
        <f t="shared" si="364"/>
        <v>#DIV/0!</v>
      </c>
      <c r="DO285" s="155" t="e">
        <f t="shared" si="364"/>
        <v>#DIV/0!</v>
      </c>
      <c r="DP285" s="155" t="e">
        <f t="shared" si="364"/>
        <v>#DIV/0!</v>
      </c>
      <c r="DQ285" s="155" t="e">
        <f t="shared" si="364"/>
        <v>#DIV/0!</v>
      </c>
      <c r="DR285" s="155" t="e">
        <f t="shared" si="364"/>
        <v>#DIV/0!</v>
      </c>
      <c r="DS285" s="155" t="e">
        <f t="shared" si="364"/>
        <v>#DIV/0!</v>
      </c>
      <c r="DU285" s="288">
        <v>0.75</v>
      </c>
      <c r="DV285" s="155">
        <f t="shared" ca="1" si="365"/>
        <v>6.0091290587454074</v>
      </c>
      <c r="DW285" s="155">
        <f t="shared" ca="1" si="365"/>
        <v>7.8748809611017503</v>
      </c>
      <c r="DX285" s="155" t="e">
        <f t="shared" si="365"/>
        <v>#DIV/0!</v>
      </c>
      <c r="DY285" s="155" t="e">
        <f t="shared" si="365"/>
        <v>#DIV/0!</v>
      </c>
      <c r="DZ285" s="155" t="e">
        <f t="shared" si="365"/>
        <v>#DIV/0!</v>
      </c>
      <c r="EA285" s="155" t="e">
        <f t="shared" si="365"/>
        <v>#DIV/0!</v>
      </c>
      <c r="EB285" s="155" t="e">
        <f t="shared" si="365"/>
        <v>#DIV/0!</v>
      </c>
      <c r="EC285" s="155" t="e">
        <f t="shared" si="365"/>
        <v>#DIV/0!</v>
      </c>
      <c r="ED285" s="155" t="e">
        <f t="shared" si="365"/>
        <v>#DIV/0!</v>
      </c>
      <c r="EE285" s="155" t="e">
        <f t="shared" si="365"/>
        <v>#DIV/0!</v>
      </c>
      <c r="EF285" s="155" t="e">
        <f t="shared" si="365"/>
        <v>#DIV/0!</v>
      </c>
      <c r="EG285" s="155" t="e">
        <f t="shared" si="365"/>
        <v>#DIV/0!</v>
      </c>
      <c r="EH285" s="155" t="e">
        <f t="shared" si="365"/>
        <v>#DIV/0!</v>
      </c>
      <c r="EJ285" s="288">
        <v>0.75</v>
      </c>
      <c r="EK285" s="155">
        <f t="shared" ca="1" si="366"/>
        <v>-6.0091290587454074</v>
      </c>
      <c r="EL285" s="155">
        <f t="shared" ca="1" si="366"/>
        <v>-7.8748809611017503</v>
      </c>
      <c r="EM285" s="155" t="e">
        <f t="shared" si="366"/>
        <v>#DIV/0!</v>
      </c>
      <c r="EN285" s="155" t="e">
        <f t="shared" si="366"/>
        <v>#DIV/0!</v>
      </c>
      <c r="EO285" s="155" t="e">
        <f t="shared" si="366"/>
        <v>#DIV/0!</v>
      </c>
      <c r="EP285" s="155" t="e">
        <f t="shared" si="366"/>
        <v>#DIV/0!</v>
      </c>
      <c r="EQ285" s="155" t="e">
        <f t="shared" si="366"/>
        <v>#DIV/0!</v>
      </c>
      <c r="ER285" s="155" t="e">
        <f t="shared" si="366"/>
        <v>#DIV/0!</v>
      </c>
      <c r="ES285" s="155" t="e">
        <f t="shared" si="366"/>
        <v>#DIV/0!</v>
      </c>
      <c r="ET285" s="155" t="e">
        <f t="shared" si="366"/>
        <v>#DIV/0!</v>
      </c>
      <c r="EU285" s="155" t="e">
        <f t="shared" si="366"/>
        <v>#DIV/0!</v>
      </c>
      <c r="EV285" s="155" t="e">
        <f t="shared" si="367"/>
        <v>#DIV/0!</v>
      </c>
      <c r="EW285" s="155" t="e">
        <f t="shared" si="367"/>
        <v>#DIV/0!</v>
      </c>
    </row>
    <row r="286" spans="1:153">
      <c r="T286" s="283">
        <v>0.8</v>
      </c>
      <c r="U286" s="152">
        <f t="shared" ca="1" si="357"/>
        <v>70.601196548240196</v>
      </c>
      <c r="V286" s="152" t="e">
        <f>(V225-#REF!)/2</f>
        <v>#DIV/0!</v>
      </c>
      <c r="W286" s="152" t="e">
        <f>(W225-#REF!)/2</f>
        <v>#DIV/0!</v>
      </c>
      <c r="X286" s="152" t="e">
        <f>(X225-#REF!)/2</f>
        <v>#DIV/0!</v>
      </c>
      <c r="Y286" s="152" t="e">
        <f>(Y225-#REF!)/2</f>
        <v>#DIV/0!</v>
      </c>
      <c r="Z286" s="152" t="e">
        <f>(Z225-#REF!)/2</f>
        <v>#DIV/0!</v>
      </c>
      <c r="AA286" s="152" t="e">
        <f>(AA225-#REF!)/2</f>
        <v>#DIV/0!</v>
      </c>
      <c r="AB286" s="152" t="e">
        <f>(AB225-#REF!)/2</f>
        <v>#DIV/0!</v>
      </c>
      <c r="AC286" s="152" t="e">
        <f>(AC225-#REF!)/2</f>
        <v>#DIV/0!</v>
      </c>
      <c r="AD286" s="152" t="e">
        <f>(AD225-#REF!)/2</f>
        <v>#DIV/0!</v>
      </c>
      <c r="AE286" s="152" t="e">
        <f>(AE225-#REF!)/2</f>
        <v>#DIV/0!</v>
      </c>
      <c r="AF286" s="152" t="e">
        <f>(AF225-#REF!)/2</f>
        <v>#DIV/0!</v>
      </c>
      <c r="AG286" s="152"/>
      <c r="AI286" s="288">
        <v>0.8</v>
      </c>
      <c r="AJ286" s="155">
        <f t="shared" ca="1" si="358"/>
        <v>70.601196548240196</v>
      </c>
      <c r="AK286" s="155" t="e">
        <f>(#REF!-#REF!)/2</f>
        <v>#REF!</v>
      </c>
      <c r="AL286" s="155" t="e">
        <f>(#REF!-#REF!)/2</f>
        <v>#REF!</v>
      </c>
      <c r="AM286" s="155" t="e">
        <f>(#REF!-#REF!)/2</f>
        <v>#REF!</v>
      </c>
      <c r="AN286" s="155" t="e">
        <f>(#REF!-#REF!)/2</f>
        <v>#REF!</v>
      </c>
      <c r="AO286" s="155" t="e">
        <f>(#REF!-#REF!)/2</f>
        <v>#REF!</v>
      </c>
      <c r="AP286" s="155" t="e">
        <f>(#REF!-#REF!)/2</f>
        <v>#REF!</v>
      </c>
      <c r="AQ286" s="155" t="e">
        <f>(#REF!-#REF!)/2</f>
        <v>#REF!</v>
      </c>
      <c r="AR286" s="155" t="e">
        <f>(#REF!-#REF!)/2</f>
        <v>#REF!</v>
      </c>
      <c r="AS286" s="155" t="e">
        <f>(#REF!-#REF!)/2</f>
        <v>#REF!</v>
      </c>
      <c r="AT286" s="155" t="e">
        <f>(#REF!-#REF!)/2</f>
        <v>#REF!</v>
      </c>
      <c r="AU286" s="155" t="e">
        <f>(#REF!-#REF!)/2</f>
        <v>#REF!</v>
      </c>
      <c r="AV286" s="155" t="e">
        <f>(#REF!-#REF!)/2</f>
        <v>#REF!</v>
      </c>
      <c r="AX286" s="283">
        <v>0.8</v>
      </c>
      <c r="AY286" s="155">
        <f t="shared" ca="1" si="359"/>
        <v>-44.499917025004756</v>
      </c>
      <c r="AZ286" s="155" t="e">
        <f>(#REF!-#REF!)/2</f>
        <v>#REF!</v>
      </c>
      <c r="BA286" s="155" t="e">
        <f>(#REF!-#REF!)/2</f>
        <v>#REF!</v>
      </c>
      <c r="BB286" s="155" t="e">
        <f>(#REF!-#REF!)/2</f>
        <v>#REF!</v>
      </c>
      <c r="BC286" s="155" t="e">
        <f>(#REF!-#REF!)/2</f>
        <v>#REF!</v>
      </c>
      <c r="BD286" s="155" t="e">
        <f>(#REF!-#REF!)/2</f>
        <v>#REF!</v>
      </c>
      <c r="BE286" s="155" t="e">
        <f>(#REF!-#REF!)/2</f>
        <v>#REF!</v>
      </c>
      <c r="BF286" s="155" t="e">
        <f>(#REF!-#REF!)/2</f>
        <v>#REF!</v>
      </c>
      <c r="BG286" s="155" t="e">
        <f>(#REF!-#REF!)/2</f>
        <v>#REF!</v>
      </c>
      <c r="BH286" s="155" t="e">
        <f>(#REF!-#REF!)/2</f>
        <v>#REF!</v>
      </c>
      <c r="BI286" s="155" t="e">
        <f>(#REF!-#REF!)/2</f>
        <v>#REF!</v>
      </c>
      <c r="BJ286" s="155" t="e">
        <f>(#REF!-#REF!)/2</f>
        <v>#REF!</v>
      </c>
      <c r="BK286" s="155" t="e">
        <f>(#REF!-#REF!)/2</f>
        <v>#REF!</v>
      </c>
      <c r="BL286" s="138"/>
      <c r="BM286" s="288">
        <v>0.8</v>
      </c>
      <c r="BN286" s="155">
        <f t="shared" ca="1" si="360"/>
        <v>4.2783981921212808</v>
      </c>
      <c r="BO286" s="155" t="e">
        <f>(#REF!-#REF!)/2</f>
        <v>#REF!</v>
      </c>
      <c r="BP286" s="155" t="e">
        <f>(#REF!-#REF!)/2</f>
        <v>#REF!</v>
      </c>
      <c r="BQ286" s="155" t="e">
        <f>(#REF!-#REF!)/2</f>
        <v>#REF!</v>
      </c>
      <c r="BR286" s="155" t="e">
        <f>(#REF!-#REF!)/2</f>
        <v>#REF!</v>
      </c>
      <c r="BS286" s="155" t="e">
        <f>(#REF!-#REF!)/2</f>
        <v>#REF!</v>
      </c>
      <c r="BT286" s="155" t="e">
        <f>(#REF!-#REF!)/2</f>
        <v>#REF!</v>
      </c>
      <c r="BU286" s="155" t="e">
        <f>(#REF!-#REF!)/2</f>
        <v>#REF!</v>
      </c>
      <c r="BV286" s="155" t="e">
        <f>(#REF!-#REF!)/2</f>
        <v>#REF!</v>
      </c>
      <c r="BW286" s="155" t="e">
        <f>(#REF!-#REF!)/2</f>
        <v>#REF!</v>
      </c>
      <c r="BX286" s="155" t="e">
        <f>(#REF!-#REF!)/2</f>
        <v>#REF!</v>
      </c>
      <c r="BY286" s="155" t="e">
        <f>(#REF!-#REF!)/2</f>
        <v>#REF!</v>
      </c>
      <c r="BZ286" s="155" t="e">
        <f>(#REF!-#REF!)/2</f>
        <v>#REF!</v>
      </c>
      <c r="CA286" s="138"/>
      <c r="CB286" s="288">
        <v>0.8</v>
      </c>
      <c r="CC286" s="155">
        <f t="shared" ca="1" si="361"/>
        <v>-51.916569862505547</v>
      </c>
      <c r="CD286" s="155" t="e">
        <f>(#REF!-#REF!)/2</f>
        <v>#REF!</v>
      </c>
      <c r="CE286" s="155" t="e">
        <f>(#REF!-#REF!)/2</f>
        <v>#REF!</v>
      </c>
      <c r="CF286" s="155" t="e">
        <f>(#REF!-#REF!)/2</f>
        <v>#REF!</v>
      </c>
      <c r="CG286" s="155" t="e">
        <f>(#REF!-#REF!)/2</f>
        <v>#REF!</v>
      </c>
      <c r="CH286" s="155" t="e">
        <f>(#REF!-#REF!)/2</f>
        <v>#REF!</v>
      </c>
      <c r="CI286" s="155" t="e">
        <f>(#REF!-#REF!)/2</f>
        <v>#REF!</v>
      </c>
      <c r="CJ286" s="155" t="e">
        <f>(#REF!-#REF!)/2</f>
        <v>#REF!</v>
      </c>
      <c r="CK286" s="155" t="e">
        <f>(#REF!-#REF!)/2</f>
        <v>#REF!</v>
      </c>
      <c r="CL286" s="155" t="e">
        <f>(#REF!-#REF!)/2</f>
        <v>#REF!</v>
      </c>
      <c r="CM286" s="155" t="e">
        <f>(#REF!-#REF!)/2</f>
        <v>#REF!</v>
      </c>
      <c r="CN286" s="155" t="e">
        <f>(#REF!-#REF!)/2</f>
        <v>#REF!</v>
      </c>
      <c r="CO286" s="155" t="e">
        <f>(#REF!-#REF!)/2</f>
        <v>#REF!</v>
      </c>
      <c r="CQ286" s="288">
        <v>0.8</v>
      </c>
      <c r="CR286" s="155">
        <f t="shared" ca="1" si="362"/>
        <v>1.4261327307070935</v>
      </c>
      <c r="CS286" s="155" t="e">
        <f>(#REF!-#REF!)/2</f>
        <v>#REF!</v>
      </c>
      <c r="CT286" s="155" t="e">
        <f>(#REF!-#REF!)/2</f>
        <v>#REF!</v>
      </c>
      <c r="CU286" s="155" t="e">
        <f>(#REF!-#REF!)/2</f>
        <v>#REF!</v>
      </c>
      <c r="CV286" s="155" t="e">
        <f>(#REF!-#REF!)/2</f>
        <v>#REF!</v>
      </c>
      <c r="CW286" s="155" t="e">
        <f>(#REF!-#REF!)/2</f>
        <v>#REF!</v>
      </c>
      <c r="CX286" s="155" t="e">
        <f>(#REF!-#REF!)/2</f>
        <v>#REF!</v>
      </c>
      <c r="CY286" s="155" t="e">
        <f>(#REF!-#REF!)/2</f>
        <v>#REF!</v>
      </c>
      <c r="CZ286" s="155" t="e">
        <f>(#REF!-#REF!)/2</f>
        <v>#REF!</v>
      </c>
      <c r="DA286" s="155" t="e">
        <f>(#REF!-#REF!)/2</f>
        <v>#REF!</v>
      </c>
      <c r="DB286" s="155" t="e">
        <f>(#REF!-#REF!)/2</f>
        <v>#REF!</v>
      </c>
      <c r="DC286" s="155" t="e">
        <f>(#REF!-#REF!)/2</f>
        <v>#REF!</v>
      </c>
      <c r="DD286" s="155" t="e">
        <f>(#REF!-#REF!)/2</f>
        <v>#REF!</v>
      </c>
      <c r="DF286" s="288">
        <v>0.8</v>
      </c>
      <c r="DG286" s="155">
        <f t="shared" ca="1" si="364"/>
        <v>31.805810446063813</v>
      </c>
      <c r="DH286" s="155" t="e">
        <f>(#REF!-#REF!)/2</f>
        <v>#REF!</v>
      </c>
      <c r="DI286" s="155" t="e">
        <f>(#REF!-#REF!)/2</f>
        <v>#REF!</v>
      </c>
      <c r="DJ286" s="155" t="e">
        <f>(#REF!-#REF!)/2</f>
        <v>#REF!</v>
      </c>
      <c r="DK286" s="155" t="e">
        <f>(#REF!-#REF!)/2</f>
        <v>#REF!</v>
      </c>
      <c r="DL286" s="155" t="e">
        <f>(#REF!-#REF!)/2</f>
        <v>#REF!</v>
      </c>
      <c r="DM286" s="155" t="e">
        <f>(#REF!-#REF!)/2</f>
        <v>#REF!</v>
      </c>
      <c r="DN286" s="155" t="e">
        <f>(#REF!-#REF!)/2</f>
        <v>#REF!</v>
      </c>
      <c r="DO286" s="155" t="e">
        <f>(#REF!-#REF!)/2</f>
        <v>#REF!</v>
      </c>
      <c r="DP286" s="155" t="e">
        <f>(#REF!-#REF!)/2</f>
        <v>#REF!</v>
      </c>
      <c r="DQ286" s="155" t="e">
        <f>(#REF!-#REF!)/2</f>
        <v>#REF!</v>
      </c>
      <c r="DR286" s="155" t="e">
        <f>(#REF!-#REF!)/2</f>
        <v>#REF!</v>
      </c>
      <c r="DS286" s="155" t="e">
        <f>(#REF!-#REF!)/2</f>
        <v>#REF!</v>
      </c>
      <c r="DU286" s="288">
        <v>0.8</v>
      </c>
      <c r="DV286" s="155">
        <f t="shared" ca="1" si="365"/>
        <v>7.1306636535354677</v>
      </c>
      <c r="DW286" s="155" t="e">
        <f>(#REF!-#REF!)/2</f>
        <v>#REF!</v>
      </c>
      <c r="DX286" s="155" t="e">
        <f>(#REF!-#REF!)/2</f>
        <v>#REF!</v>
      </c>
      <c r="DY286" s="155" t="e">
        <f>(#REF!-#REF!)/2</f>
        <v>#REF!</v>
      </c>
      <c r="DZ286" s="155" t="e">
        <f>(#REF!-#REF!)/2</f>
        <v>#REF!</v>
      </c>
      <c r="EA286" s="155" t="e">
        <f>(#REF!-#REF!)/2</f>
        <v>#REF!</v>
      </c>
      <c r="EB286" s="155" t="e">
        <f>(#REF!-#REF!)/2</f>
        <v>#REF!</v>
      </c>
      <c r="EC286" s="155" t="e">
        <f>(#REF!-#REF!)/2</f>
        <v>#REF!</v>
      </c>
      <c r="ED286" s="155" t="e">
        <f>(#REF!-#REF!)/2</f>
        <v>#REF!</v>
      </c>
      <c r="EE286" s="155" t="e">
        <f>(#REF!-#REF!)/2</f>
        <v>#REF!</v>
      </c>
      <c r="EF286" s="155" t="e">
        <f>(#REF!-#REF!)/2</f>
        <v>#REF!</v>
      </c>
      <c r="EG286" s="155" t="e">
        <f>(#REF!-#REF!)/2</f>
        <v>#REF!</v>
      </c>
      <c r="EH286" s="155" t="e">
        <f>(#REF!-#REF!)/2</f>
        <v>#REF!</v>
      </c>
      <c r="EJ286" s="288">
        <v>0.8</v>
      </c>
      <c r="EK286" s="155">
        <f t="shared" ca="1" si="366"/>
        <v>-7.1306636535354677</v>
      </c>
      <c r="EL286" s="155" t="e">
        <f>(#REF!-#REF!)/2</f>
        <v>#REF!</v>
      </c>
      <c r="EM286" s="155" t="e">
        <f>(#REF!-#REF!)/2</f>
        <v>#REF!</v>
      </c>
      <c r="EN286" s="155" t="e">
        <f>(#REF!-#REF!)/2</f>
        <v>#REF!</v>
      </c>
      <c r="EO286" s="155" t="e">
        <f>(#REF!-#REF!)/2</f>
        <v>#REF!</v>
      </c>
      <c r="EP286" s="155" t="e">
        <f>(#REF!-#REF!)/2</f>
        <v>#REF!</v>
      </c>
      <c r="EQ286" s="155" t="e">
        <f>(#REF!-#REF!)/2</f>
        <v>#REF!</v>
      </c>
      <c r="ER286" s="155" t="e">
        <f>(#REF!-#REF!)/2</f>
        <v>#REF!</v>
      </c>
      <c r="ES286" s="155" t="e">
        <f>(#REF!-#REF!)/2</f>
        <v>#REF!</v>
      </c>
      <c r="ET286" s="155" t="e">
        <f>(#REF!-#REF!)/2</f>
        <v>#REF!</v>
      </c>
      <c r="EU286" s="155" t="e">
        <f>(#REF!-#REF!)/2</f>
        <v>#REF!</v>
      </c>
      <c r="EV286" s="155" t="e">
        <f>(#REF!-EV239)/2</f>
        <v>#REF!</v>
      </c>
      <c r="EW286" s="155" t="e">
        <f>(#REF!-EW239)/2</f>
        <v>#REF!</v>
      </c>
    </row>
    <row r="287" spans="1:153">
      <c r="T287" s="18"/>
      <c r="U287" s="152"/>
      <c r="V287" s="152"/>
      <c r="W287" s="152"/>
      <c r="X287" s="152"/>
      <c r="Y287" s="152"/>
      <c r="Z287" s="152"/>
      <c r="AA287" s="152"/>
      <c r="AB287" s="152"/>
      <c r="AC287" s="152"/>
      <c r="AD287" s="152"/>
      <c r="AE287" s="152"/>
      <c r="AF287" s="152"/>
      <c r="AG287" s="152"/>
      <c r="AI287" s="29"/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159"/>
      <c r="AU287" s="159"/>
      <c r="AV287" s="155"/>
      <c r="AX287" s="29"/>
      <c r="AY287" s="155"/>
      <c r="AZ287" s="155"/>
      <c r="BA287" s="155"/>
      <c r="BB287" s="155"/>
      <c r="BC287" s="155"/>
      <c r="BD287" s="155"/>
      <c r="BE287" s="155"/>
      <c r="BF287" s="155"/>
      <c r="BG287" s="155"/>
      <c r="BH287" s="155"/>
      <c r="BI287" s="155"/>
      <c r="BJ287" s="165"/>
      <c r="BK287" s="155"/>
      <c r="BL287" s="138"/>
      <c r="BM287" s="29"/>
      <c r="BN287" s="155"/>
      <c r="BO287" s="155"/>
      <c r="BP287" s="155"/>
      <c r="BQ287" s="155"/>
      <c r="BR287" s="155"/>
      <c r="BS287" s="155"/>
      <c r="BT287" s="155"/>
      <c r="BU287" s="155"/>
      <c r="BV287" s="155"/>
      <c r="BW287" s="155"/>
      <c r="BX287" s="155"/>
      <c r="BY287" s="155"/>
      <c r="BZ287" s="155"/>
      <c r="CA287" s="138"/>
      <c r="CB287" s="29"/>
      <c r="CC287" s="155"/>
      <c r="CD287" s="155"/>
      <c r="CE287" s="155"/>
      <c r="CF287" s="155"/>
      <c r="CG287" s="155"/>
      <c r="CH287" s="155"/>
      <c r="CI287" s="155"/>
      <c r="CJ287" s="155"/>
      <c r="CK287" s="155"/>
      <c r="CL287" s="155"/>
      <c r="CM287" s="155"/>
      <c r="CN287" s="155"/>
      <c r="CO287" s="155"/>
      <c r="CQ287" s="29"/>
      <c r="CR287" s="155"/>
      <c r="CS287" s="155"/>
      <c r="CT287" s="155"/>
      <c r="CU287" s="155"/>
      <c r="CV287" s="155"/>
      <c r="CW287" s="155"/>
      <c r="CX287" s="155"/>
      <c r="CY287" s="155"/>
      <c r="CZ287" s="155"/>
      <c r="DA287" s="155"/>
      <c r="DB287" s="155"/>
      <c r="DC287" s="155"/>
      <c r="DD287" s="155"/>
      <c r="DF287" s="29"/>
      <c r="DG287" s="155"/>
      <c r="DH287" s="155"/>
      <c r="DI287" s="155"/>
      <c r="DJ287" s="155"/>
      <c r="DK287" s="155"/>
      <c r="DL287" s="155"/>
      <c r="DM287" s="155"/>
      <c r="DN287" s="155"/>
      <c r="DO287" s="155"/>
      <c r="DP287" s="155"/>
      <c r="DQ287" s="155"/>
      <c r="DR287" s="155"/>
      <c r="DS287" s="155"/>
      <c r="DU287" s="29"/>
      <c r="DV287" s="155"/>
      <c r="DW287" s="155"/>
      <c r="DX287" s="155"/>
      <c r="DY287" s="155"/>
      <c r="DZ287" s="155"/>
      <c r="EA287" s="155"/>
      <c r="EB287" s="155"/>
      <c r="EC287" s="155"/>
      <c r="ED287" s="155"/>
      <c r="EE287" s="155"/>
      <c r="EF287" s="155"/>
      <c r="EG287" s="155"/>
      <c r="EH287" s="155"/>
      <c r="EJ287" s="29"/>
      <c r="EK287" s="155"/>
      <c r="EL287" s="155"/>
      <c r="EM287" s="155"/>
      <c r="EN287" s="155"/>
      <c r="EO287" s="155"/>
      <c r="EP287" s="155"/>
      <c r="EQ287" s="155"/>
      <c r="ER287" s="155"/>
      <c r="ES287" s="155"/>
      <c r="ET287" s="155"/>
      <c r="EU287" s="155"/>
      <c r="EV287" s="155"/>
      <c r="EW287" s="155"/>
    </row>
    <row r="288" spans="1:153">
      <c r="U288" s="145"/>
      <c r="V288" s="145"/>
      <c r="W288" s="145"/>
      <c r="X288" s="145"/>
      <c r="Y288" s="145"/>
      <c r="Z288" s="145"/>
      <c r="AA288" s="145"/>
      <c r="AB288" s="145"/>
      <c r="AC288" s="145"/>
      <c r="AD288" s="145"/>
      <c r="AE288" s="145"/>
      <c r="AF288" s="145"/>
      <c r="AG288" s="145"/>
      <c r="AI288" s="138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159"/>
      <c r="AX288" s="138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38"/>
      <c r="BM288" s="138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159"/>
      <c r="CA288" s="138"/>
      <c r="CB288" s="138"/>
      <c r="CC288" s="159"/>
      <c r="CD288" s="159"/>
      <c r="CE288" s="159"/>
      <c r="CF288" s="159"/>
      <c r="CG288" s="159"/>
      <c r="CH288" s="159"/>
      <c r="CI288" s="159"/>
      <c r="CJ288" s="159"/>
      <c r="CK288" s="159"/>
      <c r="CL288" s="159"/>
      <c r="CM288" s="159"/>
      <c r="CN288" s="159"/>
      <c r="CO288" s="159"/>
      <c r="CQ288" s="138"/>
      <c r="CR288" s="159"/>
      <c r="CS288" s="159"/>
      <c r="CT288" s="159"/>
      <c r="CU288" s="159"/>
      <c r="CV288" s="159"/>
      <c r="CW288" s="159"/>
      <c r="CX288" s="159"/>
      <c r="CY288" s="159"/>
      <c r="CZ288" s="159"/>
      <c r="DA288" s="159"/>
      <c r="DB288" s="159"/>
      <c r="DC288" s="159"/>
      <c r="DD288" s="159"/>
      <c r="DF288" s="138"/>
      <c r="DG288" s="159"/>
      <c r="DH288" s="159"/>
      <c r="DI288" s="159"/>
      <c r="DJ288" s="159"/>
      <c r="DK288" s="159"/>
      <c r="DL288" s="159"/>
      <c r="DM288" s="159"/>
      <c r="DN288" s="159"/>
      <c r="DO288" s="159"/>
      <c r="DP288" s="159"/>
      <c r="DQ288" s="159"/>
      <c r="DR288" s="159"/>
      <c r="DS288" s="159"/>
      <c r="DU288" s="138"/>
      <c r="DV288" s="159"/>
      <c r="DW288" s="159"/>
      <c r="DX288" s="159"/>
      <c r="DY288" s="159"/>
      <c r="DZ288" s="159"/>
      <c r="EA288" s="159"/>
      <c r="EB288" s="159"/>
      <c r="EC288" s="159"/>
      <c r="ED288" s="159"/>
      <c r="EE288" s="159"/>
      <c r="EF288" s="159"/>
      <c r="EG288" s="159"/>
      <c r="EH288" s="159"/>
      <c r="EJ288" s="138"/>
      <c r="EK288" s="159"/>
      <c r="EL288" s="159"/>
      <c r="EM288" s="159"/>
      <c r="EN288" s="159"/>
      <c r="EO288" s="159"/>
      <c r="EP288" s="159"/>
      <c r="EQ288" s="159"/>
      <c r="ER288" s="159"/>
      <c r="ES288" s="159"/>
      <c r="ET288" s="159"/>
      <c r="EU288" s="159"/>
      <c r="EV288" s="159"/>
      <c r="EW288" s="159"/>
    </row>
    <row r="289" spans="17:157">
      <c r="Q289" s="1" t="s">
        <v>95</v>
      </c>
      <c r="T289" s="112" t="s">
        <v>92</v>
      </c>
      <c r="U289" s="288">
        <v>0.2</v>
      </c>
      <c r="V289" s="288">
        <v>0.25</v>
      </c>
      <c r="W289" s="288">
        <v>0.2857142857142857</v>
      </c>
      <c r="X289" s="288">
        <v>0.33333333333333331</v>
      </c>
      <c r="Y289" s="288">
        <v>0.4</v>
      </c>
      <c r="Z289" s="288">
        <v>0.42857142857142855</v>
      </c>
      <c r="AA289" s="288">
        <v>0.5</v>
      </c>
      <c r="AB289" s="288">
        <v>0.5714285714285714</v>
      </c>
      <c r="AC289" s="288">
        <v>0.6</v>
      </c>
      <c r="AD289" s="288">
        <v>0.66666666666666663</v>
      </c>
      <c r="AE289" s="288">
        <v>0.7142857142857143</v>
      </c>
      <c r="AF289" s="288">
        <v>0.75</v>
      </c>
      <c r="AG289" s="288">
        <v>0.8</v>
      </c>
      <c r="AI289" s="150" t="s">
        <v>92</v>
      </c>
      <c r="AJ289" s="113">
        <f t="shared" ref="AJ289:AT289" si="368">AJ273</f>
        <v>0</v>
      </c>
      <c r="AK289" s="113">
        <f t="shared" si="368"/>
        <v>10</v>
      </c>
      <c r="AL289" s="113">
        <f t="shared" si="368"/>
        <v>20</v>
      </c>
      <c r="AM289" s="113">
        <f t="shared" si="368"/>
        <v>30</v>
      </c>
      <c r="AN289" s="113">
        <f t="shared" si="368"/>
        <v>40</v>
      </c>
      <c r="AO289" s="113">
        <f t="shared" si="368"/>
        <v>50</v>
      </c>
      <c r="AP289" s="113">
        <f t="shared" si="368"/>
        <v>60</v>
      </c>
      <c r="AQ289" s="113">
        <f t="shared" si="368"/>
        <v>70</v>
      </c>
      <c r="AR289" s="113">
        <f t="shared" si="368"/>
        <v>80</v>
      </c>
      <c r="AS289" s="113">
        <f t="shared" si="368"/>
        <v>90</v>
      </c>
      <c r="AT289" s="113">
        <f t="shared" si="368"/>
        <v>100</v>
      </c>
      <c r="AU289" s="155">
        <f t="shared" ref="AU289:AV301" si="369">(AU273^2+(AU242/2)^2)^0.5</f>
        <v>0.375</v>
      </c>
      <c r="AV289" s="29">
        <f>AV273</f>
        <v>0.8</v>
      </c>
      <c r="AX289" s="150" t="s">
        <v>92</v>
      </c>
      <c r="AY289" s="29">
        <f t="shared" ref="AY289:BK289" si="370">AY273</f>
        <v>0.2</v>
      </c>
      <c r="AZ289" s="29">
        <f t="shared" si="370"/>
        <v>0.25</v>
      </c>
      <c r="BA289" s="29">
        <f t="shared" si="370"/>
        <v>0.2857142857142857</v>
      </c>
      <c r="BB289" s="29">
        <f t="shared" si="370"/>
        <v>0.33333333333333331</v>
      </c>
      <c r="BC289" s="29">
        <f t="shared" si="370"/>
        <v>0.4</v>
      </c>
      <c r="BD289" s="29">
        <f t="shared" si="370"/>
        <v>0.42857142857142855</v>
      </c>
      <c r="BE289" s="29">
        <f t="shared" si="370"/>
        <v>0.5</v>
      </c>
      <c r="BF289" s="29">
        <f t="shared" si="370"/>
        <v>0.5714285714285714</v>
      </c>
      <c r="BG289" s="29">
        <f t="shared" si="370"/>
        <v>0.6</v>
      </c>
      <c r="BH289" s="29">
        <f t="shared" si="370"/>
        <v>0.66666666666666663</v>
      </c>
      <c r="BI289" s="29">
        <f t="shared" si="370"/>
        <v>0.7142857142857143</v>
      </c>
      <c r="BJ289" s="29">
        <f t="shared" si="370"/>
        <v>0.75</v>
      </c>
      <c r="BK289" s="29">
        <f t="shared" si="370"/>
        <v>0.8</v>
      </c>
      <c r="BL289" s="138"/>
      <c r="BM289" s="150" t="s">
        <v>92</v>
      </c>
      <c r="BN289" s="29">
        <f t="shared" ref="BN289:BZ289" si="371">BN273</f>
        <v>0.2</v>
      </c>
      <c r="BO289" s="29">
        <f t="shared" si="371"/>
        <v>0.25</v>
      </c>
      <c r="BP289" s="29">
        <f t="shared" si="371"/>
        <v>0.2857142857142857</v>
      </c>
      <c r="BQ289" s="29">
        <f t="shared" si="371"/>
        <v>0.33333333333333331</v>
      </c>
      <c r="BR289" s="29">
        <f t="shared" si="371"/>
        <v>0.4</v>
      </c>
      <c r="BS289" s="29">
        <f t="shared" si="371"/>
        <v>0.42857142857142855</v>
      </c>
      <c r="BT289" s="29">
        <f t="shared" si="371"/>
        <v>0.5</v>
      </c>
      <c r="BU289" s="29">
        <f t="shared" si="371"/>
        <v>0.5714285714285714</v>
      </c>
      <c r="BV289" s="29">
        <f t="shared" si="371"/>
        <v>0.6</v>
      </c>
      <c r="BW289" s="29">
        <f t="shared" si="371"/>
        <v>0.66666666666666663</v>
      </c>
      <c r="BX289" s="29">
        <f t="shared" si="371"/>
        <v>0.7142857142857143</v>
      </c>
      <c r="BY289" s="29">
        <f t="shared" si="371"/>
        <v>0.75</v>
      </c>
      <c r="BZ289" s="29">
        <f t="shared" si="371"/>
        <v>0.8</v>
      </c>
      <c r="CA289" s="138"/>
      <c r="CB289" s="150" t="s">
        <v>92</v>
      </c>
      <c r="CC289" s="29">
        <f t="shared" ref="CC289:CO289" si="372">CC273</f>
        <v>0.2</v>
      </c>
      <c r="CD289" s="29">
        <f t="shared" si="372"/>
        <v>0.25</v>
      </c>
      <c r="CE289" s="29">
        <f t="shared" si="372"/>
        <v>0.2857142857142857</v>
      </c>
      <c r="CF289" s="29">
        <f t="shared" si="372"/>
        <v>0.33333333333333331</v>
      </c>
      <c r="CG289" s="29">
        <f t="shared" si="372"/>
        <v>0.4</v>
      </c>
      <c r="CH289" s="29">
        <f t="shared" si="372"/>
        <v>0.42857142857142855</v>
      </c>
      <c r="CI289" s="29">
        <f t="shared" si="372"/>
        <v>0.5</v>
      </c>
      <c r="CJ289" s="29">
        <f t="shared" si="372"/>
        <v>0.5714285714285714</v>
      </c>
      <c r="CK289" s="29">
        <f t="shared" si="372"/>
        <v>0.6</v>
      </c>
      <c r="CL289" s="29">
        <f t="shared" si="372"/>
        <v>0.66666666666666663</v>
      </c>
      <c r="CM289" s="29">
        <f t="shared" si="372"/>
        <v>0.7142857142857143</v>
      </c>
      <c r="CN289" s="29">
        <f t="shared" si="372"/>
        <v>0.75</v>
      </c>
      <c r="CO289" s="29">
        <f t="shared" si="372"/>
        <v>0.8</v>
      </c>
      <c r="CQ289" s="150" t="s">
        <v>92</v>
      </c>
      <c r="CR289" s="29">
        <f t="shared" ref="CR289:DD289" si="373">CR273</f>
        <v>0.2</v>
      </c>
      <c r="CS289" s="29">
        <f t="shared" si="373"/>
        <v>0.25</v>
      </c>
      <c r="CT289" s="29">
        <f t="shared" si="373"/>
        <v>0.2857142857142857</v>
      </c>
      <c r="CU289" s="29">
        <f t="shared" si="373"/>
        <v>0.33333333333333331</v>
      </c>
      <c r="CV289" s="29">
        <f t="shared" si="373"/>
        <v>0.4</v>
      </c>
      <c r="CW289" s="29">
        <f t="shared" si="373"/>
        <v>0.42857142857142855</v>
      </c>
      <c r="CX289" s="29">
        <f t="shared" si="373"/>
        <v>0.5</v>
      </c>
      <c r="CY289" s="29">
        <f t="shared" si="373"/>
        <v>0.5714285714285714</v>
      </c>
      <c r="CZ289" s="29">
        <f t="shared" si="373"/>
        <v>0.6</v>
      </c>
      <c r="DA289" s="29">
        <f t="shared" si="373"/>
        <v>0.66666666666666663</v>
      </c>
      <c r="DB289" s="29">
        <f t="shared" si="373"/>
        <v>0.7142857142857143</v>
      </c>
      <c r="DC289" s="29">
        <f t="shared" si="373"/>
        <v>0.75</v>
      </c>
      <c r="DD289" s="29">
        <f t="shared" si="373"/>
        <v>0.8</v>
      </c>
      <c r="DF289" s="150" t="s">
        <v>92</v>
      </c>
      <c r="DG289" s="29">
        <f t="shared" ref="DG289:DS289" si="374">DG273</f>
        <v>0.2</v>
      </c>
      <c r="DH289" s="29">
        <f t="shared" si="374"/>
        <v>0.25</v>
      </c>
      <c r="DI289" s="29">
        <f t="shared" si="374"/>
        <v>0.2857142857142857</v>
      </c>
      <c r="DJ289" s="29">
        <f t="shared" si="374"/>
        <v>0.33333333333333331</v>
      </c>
      <c r="DK289" s="29">
        <f t="shared" si="374"/>
        <v>0.4</v>
      </c>
      <c r="DL289" s="29">
        <f t="shared" si="374"/>
        <v>0.42857142857142855</v>
      </c>
      <c r="DM289" s="29">
        <f t="shared" si="374"/>
        <v>0.5</v>
      </c>
      <c r="DN289" s="29">
        <f t="shared" si="374"/>
        <v>0.5714285714285714</v>
      </c>
      <c r="DO289" s="29">
        <f t="shared" si="374"/>
        <v>0.6</v>
      </c>
      <c r="DP289" s="29">
        <f t="shared" si="374"/>
        <v>0.66666666666666663</v>
      </c>
      <c r="DQ289" s="29">
        <f t="shared" si="374"/>
        <v>0.7142857142857143</v>
      </c>
      <c r="DR289" s="29">
        <f t="shared" si="374"/>
        <v>0.75</v>
      </c>
      <c r="DS289" s="29">
        <f t="shared" si="374"/>
        <v>0.8</v>
      </c>
      <c r="DU289" s="150" t="s">
        <v>92</v>
      </c>
      <c r="DV289" s="29">
        <f t="shared" ref="DV289:EH289" si="375">DV273</f>
        <v>0.2</v>
      </c>
      <c r="DW289" s="29">
        <f t="shared" si="375"/>
        <v>0.25</v>
      </c>
      <c r="DX289" s="29">
        <f t="shared" si="375"/>
        <v>0.2857142857142857</v>
      </c>
      <c r="DY289" s="29">
        <f t="shared" si="375"/>
        <v>0.33333333333333331</v>
      </c>
      <c r="DZ289" s="29">
        <f t="shared" si="375"/>
        <v>0.4</v>
      </c>
      <c r="EA289" s="29">
        <f t="shared" si="375"/>
        <v>0.42857142857142855</v>
      </c>
      <c r="EB289" s="29">
        <f t="shared" si="375"/>
        <v>0.5</v>
      </c>
      <c r="EC289" s="29">
        <f t="shared" si="375"/>
        <v>0.5714285714285714</v>
      </c>
      <c r="ED289" s="29">
        <f t="shared" si="375"/>
        <v>0.6</v>
      </c>
      <c r="EE289" s="29">
        <f t="shared" si="375"/>
        <v>0.66666666666666663</v>
      </c>
      <c r="EF289" s="29">
        <f t="shared" si="375"/>
        <v>0.7142857142857143</v>
      </c>
      <c r="EG289" s="29">
        <f t="shared" si="375"/>
        <v>0.75</v>
      </c>
      <c r="EH289" s="29">
        <f t="shared" si="375"/>
        <v>0.8</v>
      </c>
      <c r="EJ289" s="150" t="s">
        <v>92</v>
      </c>
      <c r="EK289" s="29">
        <f t="shared" ref="EK289:EW289" si="376">EK273</f>
        <v>0.2</v>
      </c>
      <c r="EL289" s="29">
        <f t="shared" si="376"/>
        <v>0.25</v>
      </c>
      <c r="EM289" s="29">
        <f t="shared" si="376"/>
        <v>0.2857142857142857</v>
      </c>
      <c r="EN289" s="29">
        <f t="shared" si="376"/>
        <v>0.33333333333333331</v>
      </c>
      <c r="EO289" s="29">
        <f t="shared" si="376"/>
        <v>0.4</v>
      </c>
      <c r="EP289" s="29">
        <f t="shared" si="376"/>
        <v>0.42857142857142855</v>
      </c>
      <c r="EQ289" s="29">
        <f t="shared" si="376"/>
        <v>0.5</v>
      </c>
      <c r="ER289" s="29">
        <f t="shared" si="376"/>
        <v>0.5714285714285714</v>
      </c>
      <c r="ES289" s="29">
        <f t="shared" si="376"/>
        <v>0.6</v>
      </c>
      <c r="ET289" s="29">
        <f t="shared" si="376"/>
        <v>0.66666666666666663</v>
      </c>
      <c r="EU289" s="29">
        <f t="shared" si="376"/>
        <v>0.7142857142857143</v>
      </c>
      <c r="EV289" s="29">
        <f t="shared" si="376"/>
        <v>0.75</v>
      </c>
      <c r="EW289" s="29">
        <f t="shared" si="376"/>
        <v>0.8</v>
      </c>
    </row>
    <row r="290" spans="17:157">
      <c r="T290" s="283">
        <v>0.2</v>
      </c>
      <c r="U290" s="152">
        <f t="shared" ref="U290:AG302" ca="1" si="377">(U274^2+(U243/2)^2)^0.5</f>
        <v>1.2574913616070651</v>
      </c>
      <c r="V290" s="152">
        <f t="shared" ca="1" si="377"/>
        <v>0.44449663924069238</v>
      </c>
      <c r="W290" s="152">
        <f t="shared" ca="1" si="377"/>
        <v>0.15422855322327145</v>
      </c>
      <c r="X290" s="152">
        <f t="shared" ca="1" si="377"/>
        <v>0.99196288603573279</v>
      </c>
      <c r="Y290" s="152">
        <f t="shared" ca="1" si="377"/>
        <v>2.2836273993761314</v>
      </c>
      <c r="Z290" s="152">
        <f t="shared" ca="1" si="377"/>
        <v>2.898337824719035</v>
      </c>
      <c r="AA290" s="152">
        <f t="shared" ca="1" si="377"/>
        <v>4.6774725094263783</v>
      </c>
      <c r="AB290" s="152">
        <f t="shared" ca="1" si="377"/>
        <v>6.9974768700740748</v>
      </c>
      <c r="AC290" s="152">
        <f t="shared" ca="1" si="377"/>
        <v>8.1635318704284252</v>
      </c>
      <c r="AD290" s="152">
        <f t="shared" ca="1" si="377"/>
        <v>11.768660352854237</v>
      </c>
      <c r="AE290" s="152">
        <f t="shared" ca="1" si="377"/>
        <v>15.624422664851753</v>
      </c>
      <c r="AF290" s="152">
        <f t="shared" ca="1" si="377"/>
        <v>19.819598513576494</v>
      </c>
      <c r="AG290" s="152">
        <f t="shared" ca="1" si="377"/>
        <v>29.56137603345681</v>
      </c>
      <c r="AI290" s="288">
        <v>0.2</v>
      </c>
      <c r="AJ290" s="155">
        <f t="shared" ref="AJ290:AT302" ca="1" si="378">(AJ274^2+(AJ243/2)^2)^0.5</f>
        <v>1.2574913616070651</v>
      </c>
      <c r="AK290" s="155">
        <f t="shared" ca="1" si="378"/>
        <v>0.44449663924069238</v>
      </c>
      <c r="AL290" s="155">
        <f t="shared" ca="1" si="378"/>
        <v>0.15422855322327145</v>
      </c>
      <c r="AM290" s="155">
        <f t="shared" ca="1" si="378"/>
        <v>0.99196288603573279</v>
      </c>
      <c r="AN290" s="155">
        <f t="shared" ca="1" si="378"/>
        <v>2.2836273993761314</v>
      </c>
      <c r="AO290" s="155">
        <f t="shared" ca="1" si="378"/>
        <v>2.898337824719035</v>
      </c>
      <c r="AP290" s="155">
        <f t="shared" ca="1" si="378"/>
        <v>4.6774725094263783</v>
      </c>
      <c r="AQ290" s="155">
        <f t="shared" ca="1" si="378"/>
        <v>6.9974768700740748</v>
      </c>
      <c r="AR290" s="155">
        <f t="shared" ca="1" si="378"/>
        <v>8.1635318704284252</v>
      </c>
      <c r="AS290" s="155">
        <f t="shared" ca="1" si="378"/>
        <v>11.768660352854237</v>
      </c>
      <c r="AT290" s="155">
        <f t="shared" ca="1" si="378"/>
        <v>15.624422664851753</v>
      </c>
      <c r="AU290" s="155">
        <f t="shared" ca="1" si="369"/>
        <v>26.56051044340315</v>
      </c>
      <c r="AV290" s="155">
        <f t="shared" ca="1" si="369"/>
        <v>29.773426253261878</v>
      </c>
      <c r="AX290" s="29">
        <f t="shared" ref="AX290:AX302" si="379">AX274</f>
        <v>0.2</v>
      </c>
      <c r="AY290" s="155">
        <f t="shared" ref="AY290:BK302" ca="1" si="380">(AY274^2+(AY243/2)^2)^0.5</f>
        <v>14.44456991767542</v>
      </c>
      <c r="AZ290" s="155">
        <f t="shared" ca="1" si="380"/>
        <v>11.951387933494356</v>
      </c>
      <c r="BA290" s="155">
        <f t="shared" ca="1" si="380"/>
        <v>10.794110164995558</v>
      </c>
      <c r="BB290" s="155">
        <f t="shared" ca="1" si="380"/>
        <v>9.7764346522335703</v>
      </c>
      <c r="BC290" s="155">
        <f t="shared" ca="1" si="380"/>
        <v>9.0712483245998126</v>
      </c>
      <c r="BD290" s="155">
        <f t="shared" ca="1" si="380"/>
        <v>8.975682961814373</v>
      </c>
      <c r="BE290" s="155">
        <f t="shared" ca="1" si="380"/>
        <v>9.2259899892244377</v>
      </c>
      <c r="BF290" s="155">
        <f t="shared" ca="1" si="380"/>
        <v>10.220948670670168</v>
      </c>
      <c r="BG290" s="155">
        <f t="shared" ca="1" si="380"/>
        <v>10.874273197494613</v>
      </c>
      <c r="BH290" s="155">
        <f t="shared" ca="1" si="380"/>
        <v>13.215164794333646</v>
      </c>
      <c r="BI290" s="155">
        <f t="shared" ca="1" si="380"/>
        <v>15.984889651887812</v>
      </c>
      <c r="BJ290" s="155">
        <f t="shared" ca="1" si="380"/>
        <v>19.134810919843083</v>
      </c>
      <c r="BK290" s="155">
        <f t="shared" ca="1" si="380"/>
        <v>26.669896952558769</v>
      </c>
      <c r="BL290" s="138"/>
      <c r="BM290" s="29">
        <f t="shared" ref="BM290:BM302" si="381">BM274</f>
        <v>0.2</v>
      </c>
      <c r="BN290" s="155">
        <f t="shared" ref="BN290:BZ302" ca="1" si="382">(BN274^2+(BN243/2)^2)^0.5</f>
        <v>22.778512567656612</v>
      </c>
      <c r="BO290" s="155">
        <f t="shared" ca="1" si="382"/>
        <v>18.987416631244784</v>
      </c>
      <c r="BP290" s="155">
        <f t="shared" ca="1" si="382"/>
        <v>17.135809701425995</v>
      </c>
      <c r="BQ290" s="155">
        <f t="shared" ca="1" si="382"/>
        <v>15.344459320192112</v>
      </c>
      <c r="BR290" s="155">
        <f t="shared" ca="1" si="382"/>
        <v>13.677078526157851</v>
      </c>
      <c r="BS290" s="155">
        <f t="shared" ca="1" si="382"/>
        <v>13.174997076079475</v>
      </c>
      <c r="BT290" s="155">
        <f t="shared" ca="1" si="382"/>
        <v>12.342910480947722</v>
      </c>
      <c r="BU290" s="155">
        <f t="shared" ca="1" si="382"/>
        <v>12.047940547803799</v>
      </c>
      <c r="BV290" s="155">
        <f t="shared" ca="1" si="382"/>
        <v>12.087358473290838</v>
      </c>
      <c r="BW290" s="155">
        <f t="shared" ca="1" si="382"/>
        <v>12.630981424490162</v>
      </c>
      <c r="BX290" s="155">
        <f t="shared" ca="1" si="382"/>
        <v>13.592689268684957</v>
      </c>
      <c r="BY290" s="155">
        <f t="shared" ca="1" si="382"/>
        <v>14.856921554489096</v>
      </c>
      <c r="BZ290" s="155">
        <f t="shared" ca="1" si="382"/>
        <v>18.187922134014805</v>
      </c>
      <c r="CA290" s="138"/>
      <c r="CB290" s="29">
        <f t="shared" ref="CB290:CB302" si="383">CB274</f>
        <v>0.2</v>
      </c>
      <c r="CC290" s="155">
        <f t="shared" ref="CC290:CO302" ca="1" si="384">(CC274^2+(CC243/2)^2)^0.5</f>
        <v>4.368101676299232</v>
      </c>
      <c r="CD290" s="155">
        <f t="shared" ca="1" si="384"/>
        <v>4.8320963713695413</v>
      </c>
      <c r="CE290" s="155">
        <f t="shared" ca="1" si="384"/>
        <v>5.1985696966179038</v>
      </c>
      <c r="CF290" s="155">
        <f t="shared" ca="1" si="384"/>
        <v>5.7445358283378916</v>
      </c>
      <c r="CG290" s="155">
        <f t="shared" ca="1" si="384"/>
        <v>6.6536981348612265</v>
      </c>
      <c r="CH290" s="155">
        <f t="shared" ca="1" si="384"/>
        <v>7.1109140963665958</v>
      </c>
      <c r="CI290" s="155">
        <f t="shared" ca="1" si="384"/>
        <v>8.503657732660276</v>
      </c>
      <c r="CJ290" s="155">
        <f t="shared" ca="1" si="384"/>
        <v>10.429682930723246</v>
      </c>
      <c r="CK290" s="155">
        <f t="shared" ca="1" si="384"/>
        <v>11.428944618599793</v>
      </c>
      <c r="CL290" s="155">
        <f t="shared" ca="1" si="384"/>
        <v>14.597961683696047</v>
      </c>
      <c r="CM290" s="155">
        <f t="shared" ca="1" si="384"/>
        <v>18.06470844160199</v>
      </c>
      <c r="CN290" s="155">
        <f t="shared" ca="1" si="384"/>
        <v>21.883517916408781</v>
      </c>
      <c r="CO290" s="155">
        <f t="shared" ca="1" si="384"/>
        <v>30.83845490529939</v>
      </c>
      <c r="CQ290" s="29">
        <f t="shared" ref="CQ290:CQ302" si="385">CQ274</f>
        <v>0.2</v>
      </c>
      <c r="CR290" s="155">
        <f t="shared" ref="CR290:DD302" ca="1" si="386">(CR274^2+(CR243/2)^2)^0.5</f>
        <v>41.959993236049527</v>
      </c>
      <c r="CS290" s="155">
        <f t="shared" ca="1" si="386"/>
        <v>33.760456594348319</v>
      </c>
      <c r="CT290" s="155">
        <f t="shared" ca="1" si="386"/>
        <v>29.637482779205335</v>
      </c>
      <c r="CU290" s="155">
        <f t="shared" ca="1" si="386"/>
        <v>25.501645179878945</v>
      </c>
      <c r="CV290" s="155">
        <f t="shared" ca="1" si="386"/>
        <v>21.358767992937629</v>
      </c>
      <c r="CW290" s="155">
        <f t="shared" ca="1" si="386"/>
        <v>19.978754103286004</v>
      </c>
      <c r="CX290" s="155">
        <f t="shared" ca="1" si="386"/>
        <v>17.229442309614157</v>
      </c>
      <c r="CY290" s="155">
        <f t="shared" ca="1" si="386"/>
        <v>15.196456586814099</v>
      </c>
      <c r="CZ290" s="155">
        <f t="shared" ca="1" si="386"/>
        <v>14.533228302415806</v>
      </c>
      <c r="DA290" s="155">
        <f t="shared" ca="1" si="386"/>
        <v>13.262738896676062</v>
      </c>
      <c r="DB290" s="155">
        <f t="shared" ca="1" si="386"/>
        <v>12.587322196909787</v>
      </c>
      <c r="DC290" s="155">
        <f t="shared" ca="1" si="386"/>
        <v>4.5770279753744205</v>
      </c>
      <c r="DD290" s="155">
        <f t="shared" ca="1" si="386"/>
        <v>5.7974238182169282</v>
      </c>
      <c r="DF290" s="29">
        <f t="shared" ref="DF290:DF302" si="387">DF274</f>
        <v>0.2</v>
      </c>
      <c r="DG290" s="155">
        <f t="shared" ref="DG290:DS302" ca="1" si="388">(DG274^2+(DG243/2)^2)^0.5</f>
        <v>15.606165486878121</v>
      </c>
      <c r="DH290" s="155">
        <f t="shared" ca="1" si="388"/>
        <v>13.307354617063549</v>
      </c>
      <c r="DI290" s="155">
        <f t="shared" ca="1" si="388"/>
        <v>12.265604064412575</v>
      </c>
      <c r="DJ290" s="155">
        <f t="shared" ca="1" si="388"/>
        <v>11.369517202124371</v>
      </c>
      <c r="DK290" s="155">
        <f t="shared" ca="1" si="388"/>
        <v>10.767606958698851</v>
      </c>
      <c r="DL290" s="155">
        <f t="shared" ca="1" si="388"/>
        <v>10.691121875415696</v>
      </c>
      <c r="DM290" s="155">
        <f t="shared" ca="1" si="388"/>
        <v>10.920486975067185</v>
      </c>
      <c r="DN290" s="155">
        <f t="shared" ca="1" si="388"/>
        <v>11.792444861894216</v>
      </c>
      <c r="DO290" s="155">
        <f t="shared" ca="1" si="388"/>
        <v>12.3654481894305</v>
      </c>
      <c r="DP290" s="155">
        <f t="shared" ca="1" si="388"/>
        <v>14.433459969910793</v>
      </c>
      <c r="DQ290" s="155">
        <f t="shared" ca="1" si="388"/>
        <v>16.904861639345413</v>
      </c>
      <c r="DR290" s="155">
        <f t="shared" ca="1" si="388"/>
        <v>19.370409343866648</v>
      </c>
      <c r="DS290" s="155">
        <f t="shared" ca="1" si="388"/>
        <v>26.318109958925042</v>
      </c>
      <c r="DU290" s="29">
        <f t="shared" ref="DU290:DU302" si="389">DU274</f>
        <v>0.2</v>
      </c>
      <c r="DV290" s="155">
        <f t="shared" ref="DV290:EH302" ca="1" si="390">(DV274^2+(DV243/2)^2)^0.5</f>
        <v>14.995273226926221</v>
      </c>
      <c r="DW290" s="155">
        <f t="shared" ca="1" si="390"/>
        <v>14.694982910965788</v>
      </c>
      <c r="DX290" s="155">
        <f t="shared" ca="1" si="390"/>
        <v>14.544599169604609</v>
      </c>
      <c r="DY290" s="155">
        <f t="shared" ca="1" si="390"/>
        <v>14.429033737465367</v>
      </c>
      <c r="DZ290" s="155">
        <f t="shared" ca="1" si="390"/>
        <v>14.44331130085124</v>
      </c>
      <c r="EA290" s="155">
        <f t="shared" ca="1" si="390"/>
        <v>14.520221768752203</v>
      </c>
      <c r="EB290" s="155">
        <f t="shared" ca="1" si="390"/>
        <v>14.941219931605179</v>
      </c>
      <c r="EC290" s="155">
        <f t="shared" ca="1" si="390"/>
        <v>15.804140347632554</v>
      </c>
      <c r="ED290" s="155">
        <f t="shared" ca="1" si="390"/>
        <v>16.32706374085685</v>
      </c>
      <c r="EE290" s="155">
        <f t="shared" ca="1" si="390"/>
        <v>18.171141247708803</v>
      </c>
      <c r="EF290" s="155">
        <f t="shared" ca="1" si="390"/>
        <v>20.364607360587897</v>
      </c>
      <c r="EG290" s="155">
        <f t="shared" ca="1" si="390"/>
        <v>22.885139876872103</v>
      </c>
      <c r="EH290" s="155">
        <f t="shared" ca="1" si="390"/>
        <v>28.98711909108464</v>
      </c>
      <c r="EJ290" s="29">
        <f t="shared" ref="EJ290:EJ302" si="391">EJ274</f>
        <v>0.2</v>
      </c>
      <c r="EK290" s="155">
        <f t="shared" ref="EK290:EW302" ca="1" si="392">(EK274^2+(EK243/2)^2)^0.5</f>
        <v>14.995273226926221</v>
      </c>
      <c r="EL290" s="155">
        <f t="shared" ca="1" si="392"/>
        <v>14.694982910965788</v>
      </c>
      <c r="EM290" s="155">
        <f t="shared" ca="1" si="392"/>
        <v>14.544599169604609</v>
      </c>
      <c r="EN290" s="155">
        <f t="shared" ca="1" si="392"/>
        <v>14.429033737465367</v>
      </c>
      <c r="EO290" s="155">
        <f t="shared" ca="1" si="392"/>
        <v>14.44331130085124</v>
      </c>
      <c r="EP290" s="155">
        <f t="shared" ca="1" si="392"/>
        <v>14.520221768752203</v>
      </c>
      <c r="EQ290" s="155">
        <f t="shared" ca="1" si="392"/>
        <v>14.941219931605179</v>
      </c>
      <c r="ER290" s="155">
        <f t="shared" ca="1" si="392"/>
        <v>15.804140347632554</v>
      </c>
      <c r="ES290" s="155">
        <f t="shared" ca="1" si="392"/>
        <v>16.32706374085685</v>
      </c>
      <c r="ET290" s="155">
        <f t="shared" ca="1" si="392"/>
        <v>18.171141247708803</v>
      </c>
      <c r="EU290" s="155">
        <f t="shared" ca="1" si="392"/>
        <v>20.364607360587897</v>
      </c>
      <c r="EV290" s="155">
        <f t="shared" ca="1" si="392"/>
        <v>22.885139876872103</v>
      </c>
      <c r="EW290" s="155">
        <f t="shared" ca="1" si="392"/>
        <v>28.98711909108464</v>
      </c>
    </row>
    <row r="291" spans="17:157">
      <c r="T291" s="283">
        <v>0.25</v>
      </c>
      <c r="U291" s="152">
        <f t="shared" ca="1" si="377"/>
        <v>0.34673743296312143</v>
      </c>
      <c r="V291" s="152">
        <f t="shared" ca="1" si="377"/>
        <v>1.1200110021545893</v>
      </c>
      <c r="W291" s="152">
        <f t="shared" ca="1" si="377"/>
        <v>1.7089924150783116</v>
      </c>
      <c r="X291" s="152">
        <f t="shared" ca="1" si="377"/>
        <v>2.5600252779174713</v>
      </c>
      <c r="Y291" s="152">
        <f t="shared" ca="1" si="377"/>
        <v>3.9306546497910455</v>
      </c>
      <c r="Z291" s="152">
        <f t="shared" ca="1" si="377"/>
        <v>4.6064539773884228</v>
      </c>
      <c r="AA291" s="152">
        <f t="shared" ca="1" si="377"/>
        <v>6.6418703506907537</v>
      </c>
      <c r="AB291" s="152">
        <f t="shared" ca="1" si="377"/>
        <v>9.4623204438488706</v>
      </c>
      <c r="AC291" s="152">
        <f t="shared" ca="1" si="377"/>
        <v>10.948260066921698</v>
      </c>
      <c r="AD291" s="152">
        <f t="shared" ca="1" si="377"/>
        <v>15.832665428578055</v>
      </c>
      <c r="AE291" s="152">
        <f t="shared" ca="1" si="377"/>
        <v>21.568894634313814</v>
      </c>
      <c r="AF291" s="152">
        <f t="shared" ca="1" si="377"/>
        <v>28.482281627675228</v>
      </c>
      <c r="AG291" s="152"/>
      <c r="AI291" s="288">
        <v>0.25</v>
      </c>
      <c r="AJ291" s="155">
        <f t="shared" ca="1" si="378"/>
        <v>0.34673743296312143</v>
      </c>
      <c r="AK291" s="155">
        <f t="shared" ca="1" si="378"/>
        <v>1.1200110021545893</v>
      </c>
      <c r="AL291" s="155">
        <f t="shared" ca="1" si="378"/>
        <v>1.7089924150783116</v>
      </c>
      <c r="AM291" s="155">
        <f t="shared" ca="1" si="378"/>
        <v>2.5600252779174713</v>
      </c>
      <c r="AN291" s="155">
        <f t="shared" ca="1" si="378"/>
        <v>3.9306546497910455</v>
      </c>
      <c r="AO291" s="155">
        <f t="shared" ca="1" si="378"/>
        <v>4.6064539773884228</v>
      </c>
      <c r="AP291" s="155">
        <f t="shared" ca="1" si="378"/>
        <v>6.6418703506907537</v>
      </c>
      <c r="AQ291" s="155">
        <f t="shared" ca="1" si="378"/>
        <v>9.4623204438488706</v>
      </c>
      <c r="AR291" s="155">
        <f t="shared" ca="1" si="378"/>
        <v>10.948260066921698</v>
      </c>
      <c r="AS291" s="155">
        <f t="shared" ca="1" si="378"/>
        <v>15.832665428578055</v>
      </c>
      <c r="AT291" s="155">
        <f t="shared" ca="1" si="378"/>
        <v>21.568894634313814</v>
      </c>
      <c r="AU291" s="155">
        <f t="shared" ca="1" si="369"/>
        <v>28.482281627675228</v>
      </c>
      <c r="AV291" s="155" t="e">
        <f t="shared" si="369"/>
        <v>#DIV/0!</v>
      </c>
      <c r="AX291" s="29">
        <f t="shared" si="379"/>
        <v>0.25</v>
      </c>
      <c r="AY291" s="155">
        <f t="shared" ca="1" si="380"/>
        <v>14.505507969442927</v>
      </c>
      <c r="AZ291" s="155">
        <f t="shared" ca="1" si="380"/>
        <v>12.04209754534245</v>
      </c>
      <c r="BA291" s="155">
        <f t="shared" ca="1" si="380"/>
        <v>10.912986575652546</v>
      </c>
      <c r="BB291" s="155">
        <f t="shared" ca="1" si="380"/>
        <v>9.9449792951296345</v>
      </c>
      <c r="BC291" s="155">
        <f t="shared" ca="1" si="380"/>
        <v>9.3421209772348845</v>
      </c>
      <c r="BD291" s="155">
        <f t="shared" ca="1" si="380"/>
        <v>9.3066880480703311</v>
      </c>
      <c r="BE291" s="155">
        <f t="shared" ca="1" si="380"/>
        <v>9.7732471877076943</v>
      </c>
      <c r="BF291" s="155">
        <f t="shared" ca="1" si="380"/>
        <v>11.14655726924391</v>
      </c>
      <c r="BG291" s="155">
        <f t="shared" ca="1" si="380"/>
        <v>12.033110128874835</v>
      </c>
      <c r="BH291" s="155">
        <f t="shared" ca="1" si="380"/>
        <v>15.292909600736085</v>
      </c>
      <c r="BI291" s="155">
        <f t="shared" ca="1" si="380"/>
        <v>19.413679103996063</v>
      </c>
      <c r="BJ291" s="155">
        <f t="shared" ca="1" si="380"/>
        <v>24.533842244766376</v>
      </c>
      <c r="BK291" s="155" t="e">
        <f t="shared" si="380"/>
        <v>#DIV/0!</v>
      </c>
      <c r="BL291" s="138"/>
      <c r="BM291" s="29">
        <f t="shared" si="381"/>
        <v>0.25</v>
      </c>
      <c r="BN291" s="155">
        <f t="shared" ca="1" si="382"/>
        <v>22.239655552812422</v>
      </c>
      <c r="BO291" s="155">
        <f t="shared" ca="1" si="382"/>
        <v>18.39227765986174</v>
      </c>
      <c r="BP291" s="155">
        <f t="shared" ca="1" si="382"/>
        <v>16.50977495771394</v>
      </c>
      <c r="BQ291" s="155">
        <f t="shared" ca="1" si="382"/>
        <v>14.686508453427942</v>
      </c>
      <c r="BR291" s="155">
        <f t="shared" ca="1" si="382"/>
        <v>12.988765924696898</v>
      </c>
      <c r="BS291" s="155">
        <f t="shared" ca="1" si="382"/>
        <v>12.478396151015314</v>
      </c>
      <c r="BT291" s="155">
        <f t="shared" ca="1" si="382"/>
        <v>11.640696550137751</v>
      </c>
      <c r="BU291" s="155">
        <f t="shared" ca="1" si="382"/>
        <v>11.377662269556209</v>
      </c>
      <c r="BV291" s="155">
        <f t="shared" ca="1" si="382"/>
        <v>11.450867615938687</v>
      </c>
      <c r="BW291" s="155">
        <f t="shared" ca="1" si="382"/>
        <v>12.18335882980732</v>
      </c>
      <c r="BX291" s="155">
        <f t="shared" ca="1" si="382"/>
        <v>13.507699301018825</v>
      </c>
      <c r="BY291" s="155">
        <f t="shared" ca="1" si="382"/>
        <v>15.38647487071403</v>
      </c>
      <c r="BZ291" s="155" t="e">
        <f t="shared" si="382"/>
        <v>#DIV/0!</v>
      </c>
      <c r="CA291" s="138"/>
      <c r="CB291" s="29">
        <f t="shared" si="383"/>
        <v>0.25</v>
      </c>
      <c r="CC291" s="155">
        <f t="shared" ca="1" si="384"/>
        <v>4.6348173494652407</v>
      </c>
      <c r="CD291" s="155">
        <f t="shared" ca="1" si="384"/>
        <v>5.1294767447514023</v>
      </c>
      <c r="CE291" s="155">
        <f t="shared" ca="1" si="384"/>
        <v>5.5260675027814088</v>
      </c>
      <c r="CF291" s="155">
        <f t="shared" ca="1" si="384"/>
        <v>6.1256788800124502</v>
      </c>
      <c r="CG291" s="155">
        <f t="shared" ca="1" si="384"/>
        <v>7.1456618355804</v>
      </c>
      <c r="CH291" s="155">
        <f t="shared" ca="1" si="384"/>
        <v>7.6682424216773049</v>
      </c>
      <c r="CI291" s="155">
        <f t="shared" ca="1" si="384"/>
        <v>9.2986184909670548</v>
      </c>
      <c r="CJ291" s="155">
        <f t="shared" ca="1" si="384"/>
        <v>11.648960029225847</v>
      </c>
      <c r="CK291" s="155">
        <f t="shared" ca="1" si="384"/>
        <v>12.913277051605647</v>
      </c>
      <c r="CL291" s="155">
        <f t="shared" ca="1" si="384"/>
        <v>17.138334341227662</v>
      </c>
      <c r="CM291" s="155">
        <f t="shared" ca="1" si="384"/>
        <v>22.170645381154316</v>
      </c>
      <c r="CN291" s="155">
        <f t="shared" ca="1" si="384"/>
        <v>28.280653831832609</v>
      </c>
      <c r="CO291" s="155" t="e">
        <f t="shared" si="384"/>
        <v>#DIV/0!</v>
      </c>
      <c r="CQ291" s="29">
        <f t="shared" si="385"/>
        <v>0.25</v>
      </c>
      <c r="CR291" s="155">
        <f t="shared" ca="1" si="386"/>
        <v>41.92786256792963</v>
      </c>
      <c r="CS291" s="155">
        <f t="shared" ca="1" si="386"/>
        <v>33.723828951448283</v>
      </c>
      <c r="CT291" s="155">
        <f t="shared" ca="1" si="386"/>
        <v>29.5979732121796</v>
      </c>
      <c r="CU291" s="155">
        <f t="shared" ca="1" si="386"/>
        <v>25.458563851978877</v>
      </c>
      <c r="CV291" s="155">
        <f t="shared" ca="1" si="386"/>
        <v>21.3109734248217</v>
      </c>
      <c r="CW291" s="155">
        <f t="shared" ca="1" si="386"/>
        <v>19.928999981108149</v>
      </c>
      <c r="CX291" s="155">
        <f t="shared" ca="1" si="386"/>
        <v>17.175051407765864</v>
      </c>
      <c r="CY291" s="155">
        <f t="shared" ca="1" si="386"/>
        <v>15.138945223902928</v>
      </c>
      <c r="CZ291" s="155">
        <f t="shared" ca="1" si="386"/>
        <v>14.475844470884653</v>
      </c>
      <c r="DA291" s="155">
        <f t="shared" ca="1" si="386"/>
        <v>13.216129572956872</v>
      </c>
      <c r="DB291" s="155">
        <f t="shared" ca="1" si="386"/>
        <v>12.577152387701023</v>
      </c>
      <c r="DC291" s="155">
        <f t="shared" ca="1" si="386"/>
        <v>2.2650150523629264</v>
      </c>
      <c r="DD291" s="155" t="e">
        <f t="shared" si="386"/>
        <v>#DIV/0!</v>
      </c>
      <c r="DF291" s="29">
        <f t="shared" si="387"/>
        <v>0.25</v>
      </c>
      <c r="DG291" s="155">
        <f t="shared" ca="1" si="388"/>
        <v>15.354334440656377</v>
      </c>
      <c r="DH291" s="155">
        <f t="shared" ca="1" si="388"/>
        <v>13.037679864732949</v>
      </c>
      <c r="DI291" s="155">
        <f t="shared" ca="1" si="388"/>
        <v>11.993356379338923</v>
      </c>
      <c r="DJ291" s="155">
        <f t="shared" ca="1" si="388"/>
        <v>11.108085959976597</v>
      </c>
      <c r="DK291" s="155">
        <f t="shared" ca="1" si="388"/>
        <v>10.553630665959533</v>
      </c>
      <c r="DL291" s="155">
        <f t="shared" ca="1" si="388"/>
        <v>10.51197218995685</v>
      </c>
      <c r="DM291" s="155">
        <f t="shared" ca="1" si="388"/>
        <v>10.883743395764002</v>
      </c>
      <c r="DN291" s="155">
        <f t="shared" ca="1" si="388"/>
        <v>12.031537347895078</v>
      </c>
      <c r="DO291" s="155">
        <f t="shared" ca="1" si="388"/>
        <v>12.78218520184353</v>
      </c>
      <c r="DP291" s="155">
        <f t="shared" ca="1" si="388"/>
        <v>15.575278125578729</v>
      </c>
      <c r="DQ291" s="155">
        <f t="shared" ca="1" si="388"/>
        <v>19.147120121102954</v>
      </c>
      <c r="DR291" s="155">
        <f t="shared" ca="1" si="388"/>
        <v>15.027866092008601</v>
      </c>
      <c r="DS291" s="155" t="e">
        <f t="shared" si="388"/>
        <v>#DIV/0!</v>
      </c>
      <c r="DU291" s="29">
        <f t="shared" si="389"/>
        <v>0.25</v>
      </c>
      <c r="DV291" s="155">
        <f t="shared" ca="1" si="390"/>
        <v>12.54886041826016</v>
      </c>
      <c r="DW291" s="155">
        <f t="shared" ca="1" si="390"/>
        <v>12.415625837837689</v>
      </c>
      <c r="DX291" s="155">
        <f t="shared" ca="1" si="390"/>
        <v>12.370779463504547</v>
      </c>
      <c r="DY291" s="155">
        <f t="shared" ca="1" si="390"/>
        <v>12.381889101343489</v>
      </c>
      <c r="DZ291" s="155">
        <f t="shared" ca="1" si="390"/>
        <v>12.554867373504765</v>
      </c>
      <c r="EA291" s="155">
        <f t="shared" ca="1" si="390"/>
        <v>12.696356107158316</v>
      </c>
      <c r="EB291" s="155">
        <f t="shared" ca="1" si="390"/>
        <v>13.283740701381509</v>
      </c>
      <c r="EC291" s="155">
        <f t="shared" ca="1" si="390"/>
        <v>14.358102052947537</v>
      </c>
      <c r="ED291" s="155">
        <f t="shared" ca="1" si="390"/>
        <v>14.998557156458457</v>
      </c>
      <c r="EE291" s="155">
        <f t="shared" ca="1" si="390"/>
        <v>17.301338689208638</v>
      </c>
      <c r="EF291" s="155">
        <f t="shared" ca="1" si="390"/>
        <v>20.206911820384704</v>
      </c>
      <c r="EG291" s="155">
        <f t="shared" ca="1" si="390"/>
        <v>23.837304835599848</v>
      </c>
      <c r="EH291" s="155" t="e">
        <f t="shared" si="390"/>
        <v>#DIV/0!</v>
      </c>
      <c r="EJ291" s="29">
        <f t="shared" si="391"/>
        <v>0.25</v>
      </c>
      <c r="EK291" s="155">
        <f t="shared" ca="1" si="392"/>
        <v>12.54886041826016</v>
      </c>
      <c r="EL291" s="155">
        <f t="shared" ca="1" si="392"/>
        <v>12.415625837837689</v>
      </c>
      <c r="EM291" s="155">
        <f t="shared" ca="1" si="392"/>
        <v>12.370779463504547</v>
      </c>
      <c r="EN291" s="155">
        <f t="shared" ca="1" si="392"/>
        <v>12.381889101343489</v>
      </c>
      <c r="EO291" s="155">
        <f t="shared" ca="1" si="392"/>
        <v>12.554867373504765</v>
      </c>
      <c r="EP291" s="155">
        <f t="shared" ca="1" si="392"/>
        <v>12.696356107158316</v>
      </c>
      <c r="EQ291" s="155">
        <f t="shared" ca="1" si="392"/>
        <v>13.283740701381509</v>
      </c>
      <c r="ER291" s="155">
        <f t="shared" ca="1" si="392"/>
        <v>14.358102052947537</v>
      </c>
      <c r="ES291" s="155">
        <f t="shared" ca="1" si="392"/>
        <v>14.998557156458457</v>
      </c>
      <c r="ET291" s="155">
        <f t="shared" ca="1" si="392"/>
        <v>17.301338689208638</v>
      </c>
      <c r="EU291" s="155">
        <f t="shared" ca="1" si="392"/>
        <v>20.206911820384704</v>
      </c>
      <c r="EV291" s="155">
        <f t="shared" ca="1" si="392"/>
        <v>23.837304835599848</v>
      </c>
      <c r="EW291" s="155" t="e">
        <f t="shared" si="392"/>
        <v>#DIV/0!</v>
      </c>
    </row>
    <row r="292" spans="17:157">
      <c r="T292" s="283">
        <v>0.2857142857142857</v>
      </c>
      <c r="U292" s="152">
        <f t="shared" ca="1" si="377"/>
        <v>1.3352103710733525</v>
      </c>
      <c r="V292" s="152">
        <f t="shared" ca="1" si="377"/>
        <v>2.1174890047422776</v>
      </c>
      <c r="W292" s="152">
        <f t="shared" ca="1" si="377"/>
        <v>2.725940292791512</v>
      </c>
      <c r="X292" s="152">
        <f t="shared" ca="1" si="377"/>
        <v>3.6232670164852152</v>
      </c>
      <c r="Y292" s="152">
        <f t="shared" ca="1" si="377"/>
        <v>5.1104074201644654</v>
      </c>
      <c r="Z292" s="152">
        <f t="shared" ca="1" si="377"/>
        <v>5.8614683815648432</v>
      </c>
      <c r="AA292" s="152">
        <f t="shared" ca="1" si="377"/>
        <v>8.1898607359481232</v>
      </c>
      <c r="AB292" s="152">
        <f t="shared" ca="1" si="377"/>
        <v>11.57294678077006</v>
      </c>
      <c r="AC292" s="152">
        <f t="shared" ca="1" si="377"/>
        <v>13.427301710754868</v>
      </c>
      <c r="AD292" s="152">
        <f t="shared" ca="1" si="377"/>
        <v>19.883094795815865</v>
      </c>
      <c r="AE292" s="152">
        <f t="shared" ca="1" si="377"/>
        <v>28.228450742257571</v>
      </c>
      <c r="AF292" s="152" t="e">
        <f t="shared" si="377"/>
        <v>#DIV/0!</v>
      </c>
      <c r="AG292" s="152"/>
      <c r="AI292" s="288">
        <v>0.2857142857142857</v>
      </c>
      <c r="AJ292" s="155">
        <f t="shared" ca="1" si="378"/>
        <v>1.3352103710733525</v>
      </c>
      <c r="AK292" s="155">
        <f t="shared" ca="1" si="378"/>
        <v>2.1174890047422776</v>
      </c>
      <c r="AL292" s="155">
        <f t="shared" ca="1" si="378"/>
        <v>2.725940292791512</v>
      </c>
      <c r="AM292" s="155">
        <f t="shared" ca="1" si="378"/>
        <v>3.6232670164852152</v>
      </c>
      <c r="AN292" s="155">
        <f t="shared" ca="1" si="378"/>
        <v>5.1104074201644654</v>
      </c>
      <c r="AO292" s="155">
        <f t="shared" ca="1" si="378"/>
        <v>5.8614683815648432</v>
      </c>
      <c r="AP292" s="155">
        <f t="shared" ca="1" si="378"/>
        <v>8.1898607359481232</v>
      </c>
      <c r="AQ292" s="155">
        <f t="shared" ca="1" si="378"/>
        <v>11.57294678077006</v>
      </c>
      <c r="AR292" s="155">
        <f t="shared" ca="1" si="378"/>
        <v>13.427301710754868</v>
      </c>
      <c r="AS292" s="155">
        <f t="shared" ca="1" si="378"/>
        <v>19.883094795815865</v>
      </c>
      <c r="AT292" s="155">
        <f t="shared" ca="1" si="378"/>
        <v>28.228450742257571</v>
      </c>
      <c r="AU292" s="155" t="e">
        <f t="shared" si="369"/>
        <v>#DIV/0!</v>
      </c>
      <c r="AV292" s="155" t="e">
        <f t="shared" si="369"/>
        <v>#DIV/0!</v>
      </c>
      <c r="AX292" s="29">
        <f t="shared" si="379"/>
        <v>0.2857142857142857</v>
      </c>
      <c r="AY292" s="155">
        <f t="shared" ca="1" si="380"/>
        <v>14.562782474721107</v>
      </c>
      <c r="AZ292" s="155">
        <f t="shared" ca="1" si="380"/>
        <v>12.129208463752715</v>
      </c>
      <c r="BA292" s="155">
        <f t="shared" ca="1" si="380"/>
        <v>11.028496991392707</v>
      </c>
      <c r="BB292" s="155">
        <f t="shared" ca="1" si="380"/>
        <v>10.110724123590732</v>
      </c>
      <c r="BC292" s="155">
        <f t="shared" ca="1" si="380"/>
        <v>9.6117880935314428</v>
      </c>
      <c r="BD292" s="155">
        <f t="shared" ca="1" si="380"/>
        <v>9.637781096016468</v>
      </c>
      <c r="BE292" s="155">
        <f t="shared" ca="1" si="380"/>
        <v>10.328545100455246</v>
      </c>
      <c r="BF292" s="155">
        <f t="shared" ca="1" si="380"/>
        <v>12.109963798504751</v>
      </c>
      <c r="BG292" s="155">
        <f t="shared" ca="1" si="380"/>
        <v>13.258979001825027</v>
      </c>
      <c r="BH292" s="155">
        <f t="shared" ca="1" si="380"/>
        <v>17.632880590413567</v>
      </c>
      <c r="BI292" s="155">
        <f t="shared" ca="1" si="380"/>
        <v>23.614043951876539</v>
      </c>
      <c r="BJ292" s="155" t="e">
        <f t="shared" si="380"/>
        <v>#DIV/0!</v>
      </c>
      <c r="BK292" s="155" t="e">
        <f t="shared" si="380"/>
        <v>#DIV/0!</v>
      </c>
      <c r="BL292" s="138"/>
      <c r="BM292" s="29">
        <f t="shared" si="381"/>
        <v>0.2857142857142857</v>
      </c>
      <c r="BN292" s="155">
        <f t="shared" ca="1" si="382"/>
        <v>21.988574867207006</v>
      </c>
      <c r="BO292" s="155">
        <f t="shared" ca="1" si="382"/>
        <v>18.108745859525772</v>
      </c>
      <c r="BP292" s="155">
        <f t="shared" ca="1" si="382"/>
        <v>16.207312027961756</v>
      </c>
      <c r="BQ292" s="155">
        <f t="shared" ca="1" si="382"/>
        <v>14.363556574100002</v>
      </c>
      <c r="BR292" s="155">
        <f t="shared" ca="1" si="382"/>
        <v>12.645947027143061</v>
      </c>
      <c r="BS292" s="155">
        <f t="shared" ca="1" si="382"/>
        <v>12.130667506967452</v>
      </c>
      <c r="BT292" s="155">
        <f t="shared" ca="1" si="382"/>
        <v>11.295168173467689</v>
      </c>
      <c r="BU292" s="155">
        <f t="shared" ca="1" si="382"/>
        <v>11.076075125323387</v>
      </c>
      <c r="BV292" s="155">
        <f t="shared" ca="1" si="382"/>
        <v>11.192220815340676</v>
      </c>
      <c r="BW292" s="155">
        <f t="shared" ca="1" si="382"/>
        <v>12.170332605674915</v>
      </c>
      <c r="BX292" s="155">
        <f t="shared" ca="1" si="382"/>
        <v>14.010306421986055</v>
      </c>
      <c r="BY292" s="155" t="e">
        <f t="shared" si="382"/>
        <v>#DIV/0!</v>
      </c>
      <c r="BZ292" s="155" t="e">
        <f t="shared" si="382"/>
        <v>#DIV/0!</v>
      </c>
      <c r="CA292" s="138"/>
      <c r="CB292" s="29">
        <f t="shared" si="383"/>
        <v>0.2857142857142857</v>
      </c>
      <c r="CC292" s="155">
        <f t="shared" ca="1" si="384"/>
        <v>4.8731517089777734</v>
      </c>
      <c r="CD292" s="155">
        <f t="shared" ca="1" si="384"/>
        <v>5.4016170133319026</v>
      </c>
      <c r="CE292" s="155">
        <f t="shared" ca="1" si="384"/>
        <v>5.829847096768404</v>
      </c>
      <c r="CF292" s="155">
        <f t="shared" ca="1" si="384"/>
        <v>6.4844776832714199</v>
      </c>
      <c r="CG292" s="155">
        <f t="shared" ca="1" si="384"/>
        <v>7.6169191142451353</v>
      </c>
      <c r="CH292" s="155">
        <f t="shared" ca="1" si="384"/>
        <v>8.2060557341907838</v>
      </c>
      <c r="CI292" s="155">
        <f t="shared" ca="1" si="384"/>
        <v>10.082543621919775</v>
      </c>
      <c r="CJ292" s="155">
        <f t="shared" ca="1" si="384"/>
        <v>12.891649363739257</v>
      </c>
      <c r="CK292" s="155">
        <f t="shared" ca="1" si="384"/>
        <v>14.455230240179926</v>
      </c>
      <c r="CL292" s="155">
        <f t="shared" ca="1" si="384"/>
        <v>19.964715015090928</v>
      </c>
      <c r="CM292" s="155">
        <f t="shared" ca="1" si="384"/>
        <v>27.157577842213207</v>
      </c>
      <c r="CN292" s="155" t="e">
        <f t="shared" si="384"/>
        <v>#DIV/0!</v>
      </c>
      <c r="CO292" s="155" t="e">
        <f t="shared" si="384"/>
        <v>#DIV/0!</v>
      </c>
      <c r="CQ292" s="29">
        <f t="shared" si="385"/>
        <v>0.2857142857142857</v>
      </c>
      <c r="CR292" s="155">
        <f t="shared" ca="1" si="386"/>
        <v>41.913145751687473</v>
      </c>
      <c r="CS292" s="155">
        <f t="shared" ca="1" si="386"/>
        <v>33.706775697684805</v>
      </c>
      <c r="CT292" s="155">
        <f t="shared" ca="1" si="386"/>
        <v>29.57939308677479</v>
      </c>
      <c r="CU292" s="155">
        <f t="shared" ca="1" si="386"/>
        <v>25.438082753471829</v>
      </c>
      <c r="CV292" s="155">
        <f t="shared" ca="1" si="386"/>
        <v>21.288051502056401</v>
      </c>
      <c r="CW292" s="155">
        <f t="shared" ca="1" si="386"/>
        <v>19.905130789952402</v>
      </c>
      <c r="CX292" s="155">
        <f t="shared" ca="1" si="386"/>
        <v>17.149397545716131</v>
      </c>
      <c r="CY292" s="155">
        <f t="shared" ca="1" si="386"/>
        <v>15.11407439696422</v>
      </c>
      <c r="CZ292" s="155">
        <f t="shared" ca="1" si="386"/>
        <v>14.453350614722021</v>
      </c>
      <c r="DA292" s="155">
        <f t="shared" ca="1" si="386"/>
        <v>13.21479596411864</v>
      </c>
      <c r="DB292" s="155">
        <f t="shared" ca="1" si="386"/>
        <v>12.63809762970801</v>
      </c>
      <c r="DC292" s="155" t="e">
        <f t="shared" si="386"/>
        <v>#DIV/0!</v>
      </c>
      <c r="DD292" s="155" t="e">
        <f t="shared" si="386"/>
        <v>#DIV/0!</v>
      </c>
      <c r="DF292" s="29">
        <f t="shared" si="387"/>
        <v>0.2857142857142857</v>
      </c>
      <c r="DG292" s="155">
        <f t="shared" ca="1" si="388"/>
        <v>15.250554311104693</v>
      </c>
      <c r="DH292" s="155">
        <f t="shared" ca="1" si="388"/>
        <v>12.931876403525768</v>
      </c>
      <c r="DI292" s="155">
        <f t="shared" ca="1" si="388"/>
        <v>11.893319182327406</v>
      </c>
      <c r="DJ292" s="155">
        <f t="shared" ca="1" si="388"/>
        <v>11.027063893282076</v>
      </c>
      <c r="DK292" s="155">
        <f t="shared" ca="1" si="388"/>
        <v>10.527900872660334</v>
      </c>
      <c r="DL292" s="155">
        <f t="shared" ca="1" si="388"/>
        <v>10.523895024207354</v>
      </c>
      <c r="DM292" s="155">
        <f t="shared" ca="1" si="388"/>
        <v>11.047456674488647</v>
      </c>
      <c r="DN292" s="155">
        <f t="shared" ca="1" si="388"/>
        <v>12.497035089496508</v>
      </c>
      <c r="DO292" s="155">
        <f t="shared" ca="1" si="388"/>
        <v>13.449574611800596</v>
      </c>
      <c r="DP292" s="155">
        <f t="shared" ca="1" si="388"/>
        <v>17.127279426431496</v>
      </c>
      <c r="DQ292" s="155">
        <f t="shared" ca="1" si="388"/>
        <v>22.217059473829192</v>
      </c>
      <c r="DR292" s="155" t="e">
        <f t="shared" si="388"/>
        <v>#DIV/0!</v>
      </c>
      <c r="DS292" s="155" t="e">
        <f t="shared" si="388"/>
        <v>#DIV/0!</v>
      </c>
      <c r="DU292" s="29">
        <f t="shared" si="389"/>
        <v>0.2857142857142857</v>
      </c>
      <c r="DV292" s="155">
        <f t="shared" ca="1" si="390"/>
        <v>11.25286985493265</v>
      </c>
      <c r="DW292" s="155">
        <f t="shared" ca="1" si="390"/>
        <v>11.198213457178026</v>
      </c>
      <c r="DX292" s="155">
        <f t="shared" ca="1" si="390"/>
        <v>11.204825405183843</v>
      </c>
      <c r="DY292" s="155">
        <f t="shared" ca="1" si="390"/>
        <v>11.280545062090772</v>
      </c>
      <c r="DZ292" s="155">
        <f t="shared" ca="1" si="390"/>
        <v>11.54181120037145</v>
      </c>
      <c r="EA292" s="155">
        <f t="shared" ca="1" si="390"/>
        <v>11.722936763129695</v>
      </c>
      <c r="EB292" s="155">
        <f t="shared" ca="1" si="390"/>
        <v>12.427546019303113</v>
      </c>
      <c r="EC292" s="155">
        <f t="shared" ca="1" si="390"/>
        <v>13.68739033485776</v>
      </c>
      <c r="ED292" s="155">
        <f t="shared" ca="1" si="390"/>
        <v>14.446054407575765</v>
      </c>
      <c r="EE292" s="155">
        <f t="shared" ca="1" si="390"/>
        <v>17.275853308628072</v>
      </c>
      <c r="EF292" s="155">
        <f t="shared" ca="1" si="390"/>
        <v>21.136178064665458</v>
      </c>
      <c r="EG292" s="155" t="e">
        <f t="shared" si="390"/>
        <v>#DIV/0!</v>
      </c>
      <c r="EH292" s="155" t="e">
        <f t="shared" si="390"/>
        <v>#DIV/0!</v>
      </c>
      <c r="EJ292" s="29">
        <f t="shared" si="391"/>
        <v>0.2857142857142857</v>
      </c>
      <c r="EK292" s="155">
        <f t="shared" ca="1" si="392"/>
        <v>11.25286985493265</v>
      </c>
      <c r="EL292" s="155">
        <f t="shared" ca="1" si="392"/>
        <v>11.198213457178026</v>
      </c>
      <c r="EM292" s="155">
        <f t="shared" ca="1" si="392"/>
        <v>11.204825405183843</v>
      </c>
      <c r="EN292" s="155">
        <f t="shared" ca="1" si="392"/>
        <v>11.280545062090772</v>
      </c>
      <c r="EO292" s="155">
        <f t="shared" ca="1" si="392"/>
        <v>11.54181120037145</v>
      </c>
      <c r="EP292" s="155">
        <f t="shared" ca="1" si="392"/>
        <v>11.722936763129695</v>
      </c>
      <c r="EQ292" s="155">
        <f t="shared" ca="1" si="392"/>
        <v>12.427546019303113</v>
      </c>
      <c r="ER292" s="155">
        <f t="shared" ca="1" si="392"/>
        <v>13.68739033485776</v>
      </c>
      <c r="ES292" s="155">
        <f t="shared" ca="1" si="392"/>
        <v>14.446054407575765</v>
      </c>
      <c r="ET292" s="155">
        <f t="shared" ca="1" si="392"/>
        <v>17.275853308628072</v>
      </c>
      <c r="EU292" s="155">
        <f t="shared" ca="1" si="392"/>
        <v>21.136178064665458</v>
      </c>
      <c r="EV292" s="155" t="e">
        <f t="shared" si="392"/>
        <v>#DIV/0!</v>
      </c>
      <c r="EW292" s="155" t="e">
        <f t="shared" si="392"/>
        <v>#DIV/0!</v>
      </c>
    </row>
    <row r="293" spans="17:157">
      <c r="T293" s="283">
        <v>0.33333333333333331</v>
      </c>
      <c r="U293" s="152">
        <f t="shared" ca="1" si="377"/>
        <v>2.5597412975496558</v>
      </c>
      <c r="V293" s="152">
        <f t="shared" ca="1" si="377"/>
        <v>3.394065479190572</v>
      </c>
      <c r="W293" s="152">
        <f t="shared" ca="1" si="377"/>
        <v>4.0598959237304904</v>
      </c>
      <c r="X293" s="152">
        <f t="shared" ca="1" si="377"/>
        <v>5.0675675675675667</v>
      </c>
      <c r="Y293" s="152">
        <f t="shared" ca="1" si="377"/>
        <v>6.8017692579119995</v>
      </c>
      <c r="Z293" s="152">
        <f t="shared" ca="1" si="377"/>
        <v>7.7069115215434429</v>
      </c>
      <c r="AA293" s="152">
        <f t="shared" ca="1" si="377"/>
        <v>10.635103348180769</v>
      </c>
      <c r="AB293" s="152">
        <f t="shared" ca="1" si="377"/>
        <v>15.223334336273194</v>
      </c>
      <c r="AC293" s="152">
        <f t="shared" ca="1" si="377"/>
        <v>17.914700487213519</v>
      </c>
      <c r="AD293" s="152">
        <f t="shared" ca="1" si="377"/>
        <v>28.387560338595712</v>
      </c>
      <c r="AE293" s="152" t="e">
        <f t="shared" si="377"/>
        <v>#DIV/0!</v>
      </c>
      <c r="AF293" s="152">
        <f t="shared" si="377"/>
        <v>0</v>
      </c>
      <c r="AG293" s="152"/>
      <c r="AI293" s="288">
        <v>0.33333333333333331</v>
      </c>
      <c r="AJ293" s="155">
        <f t="shared" ca="1" si="378"/>
        <v>2.5597412975496558</v>
      </c>
      <c r="AK293" s="155">
        <f t="shared" ca="1" si="378"/>
        <v>3.394065479190572</v>
      </c>
      <c r="AL293" s="155">
        <f t="shared" ca="1" si="378"/>
        <v>4.0598959237304904</v>
      </c>
      <c r="AM293" s="155">
        <f t="shared" ca="1" si="378"/>
        <v>5.0675675675675667</v>
      </c>
      <c r="AN293" s="155">
        <f t="shared" ca="1" si="378"/>
        <v>6.8017692579119995</v>
      </c>
      <c r="AO293" s="155">
        <f t="shared" ca="1" si="378"/>
        <v>7.7069115215434429</v>
      </c>
      <c r="AP293" s="155">
        <f t="shared" ca="1" si="378"/>
        <v>10.635103348180769</v>
      </c>
      <c r="AQ293" s="155">
        <f t="shared" ca="1" si="378"/>
        <v>15.223334336273194</v>
      </c>
      <c r="AR293" s="155">
        <f t="shared" ca="1" si="378"/>
        <v>17.914700487213519</v>
      </c>
      <c r="AS293" s="155">
        <f t="shared" ca="1" si="378"/>
        <v>28.387560338595712</v>
      </c>
      <c r="AT293" s="155" t="e">
        <f t="shared" si="378"/>
        <v>#DIV/0!</v>
      </c>
      <c r="AU293" s="155">
        <f t="shared" si="369"/>
        <v>0</v>
      </c>
      <c r="AV293" s="155">
        <f t="shared" si="369"/>
        <v>0</v>
      </c>
      <c r="AX293" s="29">
        <f t="shared" si="379"/>
        <v>0.33333333333333331</v>
      </c>
      <c r="AY293" s="155">
        <f t="shared" ca="1" si="380"/>
        <v>14.661232160419646</v>
      </c>
      <c r="AZ293" s="155">
        <f t="shared" ca="1" si="380"/>
        <v>12.28154673911007</v>
      </c>
      <c r="BA293" s="155">
        <f t="shared" ca="1" si="380"/>
        <v>11.232654700401191</v>
      </c>
      <c r="BB293" s="155">
        <f t="shared" ca="1" si="380"/>
        <v>10.407379595100918</v>
      </c>
      <c r="BC293" s="155">
        <f t="shared" ca="1" si="380"/>
        <v>10.102591198670886</v>
      </c>
      <c r="BD293" s="155">
        <f t="shared" ca="1" si="380"/>
        <v>10.245136607078281</v>
      </c>
      <c r="BE293" s="155">
        <f t="shared" ca="1" si="380"/>
        <v>11.373985710663714</v>
      </c>
      <c r="BF293" s="155">
        <f t="shared" ca="1" si="380"/>
        <v>14.00798871408864</v>
      </c>
      <c r="BG293" s="155">
        <f t="shared" ca="1" si="380"/>
        <v>15.743424906016946</v>
      </c>
      <c r="BH293" s="155">
        <f t="shared" ca="1" si="380"/>
        <v>22.932730213347963</v>
      </c>
      <c r="BI293" s="155" t="e">
        <f t="shared" si="380"/>
        <v>#DIV/0!</v>
      </c>
      <c r="BJ293" s="155">
        <f t="shared" si="380"/>
        <v>0</v>
      </c>
      <c r="BK293" s="155">
        <f t="shared" si="380"/>
        <v>0</v>
      </c>
      <c r="BL293" s="138"/>
      <c r="BM293" s="29">
        <f t="shared" si="381"/>
        <v>0.33333333333333331</v>
      </c>
      <c r="BN293" s="155">
        <f t="shared" ca="1" si="382"/>
        <v>21.754366094418053</v>
      </c>
      <c r="BO293" s="155">
        <f t="shared" ca="1" si="382"/>
        <v>17.84045384093406</v>
      </c>
      <c r="BP293" s="155">
        <f t="shared" ca="1" si="382"/>
        <v>15.918652302270132</v>
      </c>
      <c r="BQ293" s="155">
        <f t="shared" ca="1" si="382"/>
        <v>14.052795226887207</v>
      </c>
      <c r="BR293" s="155">
        <f t="shared" ca="1" si="382"/>
        <v>12.315651721515664</v>
      </c>
      <c r="BS293" s="155">
        <f t="shared" ca="1" si="382"/>
        <v>11.797642216851028</v>
      </c>
      <c r="BT293" s="155">
        <f t="shared" ca="1" si="382"/>
        <v>10.98243754540405</v>
      </c>
      <c r="BU293" s="155">
        <f t="shared" ca="1" si="382"/>
        <v>10.87337730252238</v>
      </c>
      <c r="BV293" s="155">
        <f t="shared" ca="1" si="382"/>
        <v>11.094026926377275</v>
      </c>
      <c r="BW293" s="155">
        <f t="shared" ca="1" si="382"/>
        <v>12.719605271787234</v>
      </c>
      <c r="BX293" s="155" t="e">
        <f t="shared" si="382"/>
        <v>#DIV/0!</v>
      </c>
      <c r="BY293" s="155">
        <f t="shared" si="382"/>
        <v>0</v>
      </c>
      <c r="BZ293" s="155">
        <f t="shared" si="382"/>
        <v>0</v>
      </c>
      <c r="CA293" s="138"/>
      <c r="CB293" s="29">
        <f t="shared" si="383"/>
        <v>0.33333333333333331</v>
      </c>
      <c r="CC293" s="155">
        <f t="shared" ca="1" si="384"/>
        <v>5.2596248560824783</v>
      </c>
      <c r="CD293" s="155">
        <f t="shared" ca="1" si="384"/>
        <v>5.8514117811069051</v>
      </c>
      <c r="CE293" s="155">
        <f t="shared" ca="1" si="384"/>
        <v>6.3382233729532373</v>
      </c>
      <c r="CF293" s="155">
        <f t="shared" ca="1" si="384"/>
        <v>7.0945945945945939</v>
      </c>
      <c r="CG293" s="155">
        <f t="shared" ca="1" si="384"/>
        <v>8.4372627449758664</v>
      </c>
      <c r="CH293" s="155">
        <f t="shared" ca="1" si="384"/>
        <v>9.1529300229192341</v>
      </c>
      <c r="CI293" s="155">
        <f t="shared" ca="1" si="384"/>
        <v>11.512581689447074</v>
      </c>
      <c r="CJ293" s="155">
        <f t="shared" ca="1" si="384"/>
        <v>15.286213964683974</v>
      </c>
      <c r="CK293" s="155">
        <f t="shared" ca="1" si="384"/>
        <v>17.522226205518844</v>
      </c>
      <c r="CL293" s="155">
        <f t="shared" ca="1" si="384"/>
        <v>26.291012755637425</v>
      </c>
      <c r="CM293" s="155" t="e">
        <f t="shared" si="384"/>
        <v>#DIV/0!</v>
      </c>
      <c r="CN293" s="155">
        <f t="shared" si="384"/>
        <v>0</v>
      </c>
      <c r="CO293" s="155">
        <f t="shared" si="384"/>
        <v>0</v>
      </c>
      <c r="CQ293" s="29">
        <f t="shared" si="385"/>
        <v>0.33333333333333331</v>
      </c>
      <c r="CR293" s="155">
        <f t="shared" ca="1" si="386"/>
        <v>41.899563907434889</v>
      </c>
      <c r="CS293" s="155">
        <f t="shared" ca="1" si="386"/>
        <v>33.690875236894506</v>
      </c>
      <c r="CT293" s="155">
        <f t="shared" ca="1" si="386"/>
        <v>29.561970665002697</v>
      </c>
      <c r="CU293" s="155">
        <f t="shared" ca="1" si="386"/>
        <v>25.418789602671179</v>
      </c>
      <c r="CV293" s="155">
        <f t="shared" ca="1" si="386"/>
        <v>21.266524377528736</v>
      </c>
      <c r="CW293" s="155">
        <f t="shared" ca="1" si="386"/>
        <v>19.882877484571239</v>
      </c>
      <c r="CX293" s="155">
        <f t="shared" ca="1" si="386"/>
        <v>17.126813402773873</v>
      </c>
      <c r="CY293" s="155">
        <f t="shared" ca="1" si="386"/>
        <v>15.097711738589634</v>
      </c>
      <c r="CZ293" s="155">
        <f t="shared" ca="1" si="386"/>
        <v>14.444936531503995</v>
      </c>
      <c r="DA293" s="155">
        <f t="shared" ca="1" si="386"/>
        <v>13.27214649765482</v>
      </c>
      <c r="DB293" s="155" t="e">
        <f t="shared" si="386"/>
        <v>#DIV/0!</v>
      </c>
      <c r="DC293" s="155">
        <f t="shared" si="386"/>
        <v>0</v>
      </c>
      <c r="DD293" s="155">
        <f t="shared" si="386"/>
        <v>0</v>
      </c>
      <c r="DF293" s="29">
        <f t="shared" si="387"/>
        <v>0.33333333333333331</v>
      </c>
      <c r="DG293" s="155">
        <f t="shared" ca="1" si="388"/>
        <v>15.177706015412477</v>
      </c>
      <c r="DH293" s="155">
        <f t="shared" ca="1" si="388"/>
        <v>12.870819139230427</v>
      </c>
      <c r="DI293" s="155">
        <f t="shared" ca="1" si="388"/>
        <v>11.851766760385235</v>
      </c>
      <c r="DJ293" s="155">
        <f t="shared" ca="1" si="388"/>
        <v>11.030288998185476</v>
      </c>
      <c r="DK293" s="155">
        <f t="shared" ca="1" si="388"/>
        <v>10.64504154637193</v>
      </c>
      <c r="DL293" s="155">
        <f t="shared" ca="1" si="388"/>
        <v>10.716357453660576</v>
      </c>
      <c r="DM293" s="155">
        <f t="shared" ca="1" si="388"/>
        <v>11.545800871158887</v>
      </c>
      <c r="DN293" s="155">
        <f t="shared" ca="1" si="388"/>
        <v>13.635491923796501</v>
      </c>
      <c r="DO293" s="155">
        <f t="shared" ca="1" si="388"/>
        <v>15.042794423245564</v>
      </c>
      <c r="DP293" s="155">
        <f t="shared" ca="1" si="388"/>
        <v>20.961770650750069</v>
      </c>
      <c r="DQ293" s="155" t="e">
        <f t="shared" si="388"/>
        <v>#DIV/0!</v>
      </c>
      <c r="DR293" s="155">
        <f t="shared" si="388"/>
        <v>0</v>
      </c>
      <c r="DS293" s="155">
        <f t="shared" si="388"/>
        <v>0</v>
      </c>
      <c r="DU293" s="29">
        <f t="shared" si="389"/>
        <v>0.33333333333333331</v>
      </c>
      <c r="DV293" s="155">
        <f t="shared" ca="1" si="390"/>
        <v>9.9080169937077649</v>
      </c>
      <c r="DW293" s="155">
        <f t="shared" ca="1" si="390"/>
        <v>9.9301884162100116</v>
      </c>
      <c r="DX293" s="155">
        <f t="shared" ca="1" si="390"/>
        <v>9.9894177895482681</v>
      </c>
      <c r="DY293" s="155">
        <f t="shared" ca="1" si="390"/>
        <v>10.135135135135135</v>
      </c>
      <c r="DZ293" s="155">
        <f t="shared" ca="1" si="390"/>
        <v>10.502926469821329</v>
      </c>
      <c r="EA293" s="155">
        <f t="shared" ca="1" si="390"/>
        <v>10.737405593825214</v>
      </c>
      <c r="EB293" s="155">
        <f t="shared" ca="1" si="390"/>
        <v>11.622883844915826</v>
      </c>
      <c r="EC293" s="155">
        <f t="shared" ca="1" si="390"/>
        <v>13.228228369407823</v>
      </c>
      <c r="ED293" s="155">
        <f t="shared" ca="1" si="390"/>
        <v>14.234102469912516</v>
      </c>
      <c r="EE293" s="155">
        <f t="shared" ca="1" si="390"/>
        <v>18.342058624629807</v>
      </c>
      <c r="EF293" s="155" t="e">
        <f t="shared" si="390"/>
        <v>#DIV/0!</v>
      </c>
      <c r="EG293" s="155">
        <f t="shared" si="390"/>
        <v>0</v>
      </c>
      <c r="EH293" s="155">
        <f t="shared" si="390"/>
        <v>0</v>
      </c>
      <c r="EJ293" s="29">
        <f t="shared" si="391"/>
        <v>0.33333333333333331</v>
      </c>
      <c r="EK293" s="155">
        <f t="shared" ca="1" si="392"/>
        <v>9.9080169937077649</v>
      </c>
      <c r="EL293" s="155">
        <f t="shared" ca="1" si="392"/>
        <v>9.9301884162100116</v>
      </c>
      <c r="EM293" s="155">
        <f t="shared" ca="1" si="392"/>
        <v>9.9894177895482681</v>
      </c>
      <c r="EN293" s="155">
        <f t="shared" ca="1" si="392"/>
        <v>10.135135135135135</v>
      </c>
      <c r="EO293" s="155">
        <f t="shared" ca="1" si="392"/>
        <v>10.502926469821329</v>
      </c>
      <c r="EP293" s="155">
        <f t="shared" ca="1" si="392"/>
        <v>10.737405593825214</v>
      </c>
      <c r="EQ293" s="155">
        <f t="shared" ca="1" si="392"/>
        <v>11.622883844915826</v>
      </c>
      <c r="ER293" s="155">
        <f t="shared" ca="1" si="392"/>
        <v>13.228228369407823</v>
      </c>
      <c r="ES293" s="155">
        <f t="shared" ca="1" si="392"/>
        <v>14.234102469912516</v>
      </c>
      <c r="ET293" s="155">
        <f t="shared" ca="1" si="392"/>
        <v>18.342058624629807</v>
      </c>
      <c r="EU293" s="155" t="e">
        <f t="shared" si="392"/>
        <v>#DIV/0!</v>
      </c>
      <c r="EV293" s="155">
        <f t="shared" si="392"/>
        <v>0</v>
      </c>
      <c r="EW293" s="155">
        <f t="shared" si="392"/>
        <v>0</v>
      </c>
    </row>
    <row r="294" spans="17:157">
      <c r="Q294" s="16"/>
      <c r="T294" s="283">
        <v>0.4</v>
      </c>
      <c r="U294" s="152">
        <f t="shared" ca="1" si="377"/>
        <v>4.2598146128680465</v>
      </c>
      <c r="V294" s="152">
        <f t="shared" ca="1" si="377"/>
        <v>5.2483765917261174</v>
      </c>
      <c r="W294" s="152">
        <f t="shared" ca="1" si="377"/>
        <v>6.0655337462007228</v>
      </c>
      <c r="X294" s="152">
        <f t="shared" ca="1" si="377"/>
        <v>7.3491799851369057</v>
      </c>
      <c r="Y294" s="152">
        <f t="shared" ca="1" si="377"/>
        <v>9.6906697759503722</v>
      </c>
      <c r="Z294" s="152">
        <f t="shared" ca="1" si="377"/>
        <v>10.980498992505163</v>
      </c>
      <c r="AA294" s="152">
        <f t="shared" ca="1" si="377"/>
        <v>15.490996658378265</v>
      </c>
      <c r="AB294" s="152">
        <f t="shared" ca="1" si="377"/>
        <v>23.746200607902729</v>
      </c>
      <c r="AC294" s="152">
        <f t="shared" ca="1" si="377"/>
        <v>29.406517273664559</v>
      </c>
      <c r="AD294" s="152" t="e">
        <f t="shared" si="377"/>
        <v>#DIV/0!</v>
      </c>
      <c r="AE294" s="152" t="e">
        <f t="shared" si="377"/>
        <v>#DIV/0!</v>
      </c>
      <c r="AF294" s="152" t="e">
        <f t="shared" si="377"/>
        <v>#DIV/0!</v>
      </c>
      <c r="AG294" s="152"/>
      <c r="AI294" s="288">
        <v>0.4</v>
      </c>
      <c r="AJ294" s="155">
        <f t="shared" ca="1" si="378"/>
        <v>4.2598146128680465</v>
      </c>
      <c r="AK294" s="155">
        <f t="shared" ca="1" si="378"/>
        <v>5.2483765917261174</v>
      </c>
      <c r="AL294" s="155">
        <f t="shared" ca="1" si="378"/>
        <v>6.0655337462007228</v>
      </c>
      <c r="AM294" s="155">
        <f t="shared" ca="1" si="378"/>
        <v>7.3491799851369057</v>
      </c>
      <c r="AN294" s="155">
        <f t="shared" ca="1" si="378"/>
        <v>9.6906697759503722</v>
      </c>
      <c r="AO294" s="155">
        <f t="shared" ca="1" si="378"/>
        <v>10.980498992505163</v>
      </c>
      <c r="AP294" s="155">
        <f t="shared" ca="1" si="378"/>
        <v>15.490996658378265</v>
      </c>
      <c r="AQ294" s="155">
        <f t="shared" ca="1" si="378"/>
        <v>23.746200607902729</v>
      </c>
      <c r="AR294" s="155">
        <f t="shared" ca="1" si="378"/>
        <v>29.406517273664559</v>
      </c>
      <c r="AS294" s="155" t="e">
        <f t="shared" si="378"/>
        <v>#DIV/0!</v>
      </c>
      <c r="AT294" s="155" t="e">
        <f t="shared" si="378"/>
        <v>#DIV/0!</v>
      </c>
      <c r="AU294" s="155" t="e">
        <f t="shared" si="369"/>
        <v>#DIV/0!</v>
      </c>
      <c r="AV294" s="155" t="e">
        <f t="shared" si="369"/>
        <v>#DIV/0!</v>
      </c>
      <c r="AX294" s="29">
        <f t="shared" si="379"/>
        <v>0.4</v>
      </c>
      <c r="AY294" s="155">
        <f t="shared" ca="1" si="380"/>
        <v>14.857916444889762</v>
      </c>
      <c r="AZ294" s="155">
        <f t="shared" ca="1" si="380"/>
        <v>12.592876130763075</v>
      </c>
      <c r="BA294" s="155">
        <f t="shared" ca="1" si="380"/>
        <v>11.656293486080141</v>
      </c>
      <c r="BB294" s="155">
        <f t="shared" ca="1" si="380"/>
        <v>11.035356985855653</v>
      </c>
      <c r="BC294" s="155">
        <f t="shared" ca="1" si="380"/>
        <v>11.174109670934705</v>
      </c>
      <c r="BD294" s="155">
        <f t="shared" ca="1" si="380"/>
        <v>11.592840186827761</v>
      </c>
      <c r="BE294" s="155">
        <f t="shared" ca="1" si="380"/>
        <v>13.833434755614094</v>
      </c>
      <c r="BF294" s="155">
        <f t="shared" ca="1" si="380"/>
        <v>18.995856003578652</v>
      </c>
      <c r="BG294" s="155">
        <f t="shared" ca="1" si="380"/>
        <v>22.771573641947544</v>
      </c>
      <c r="BH294" s="155" t="e">
        <f t="shared" si="380"/>
        <v>#DIV/0!</v>
      </c>
      <c r="BI294" s="155" t="e">
        <f t="shared" si="380"/>
        <v>#DIV/0!</v>
      </c>
      <c r="BJ294" s="155" t="e">
        <f t="shared" si="380"/>
        <v>#DIV/0!</v>
      </c>
      <c r="BK294" s="155" t="e">
        <f t="shared" si="380"/>
        <v>#DIV/0!</v>
      </c>
      <c r="BL294" s="138"/>
      <c r="BM294" s="29">
        <f t="shared" si="381"/>
        <v>0.4</v>
      </c>
      <c r="BN294" s="155">
        <f t="shared" ca="1" si="382"/>
        <v>21.541632841376604</v>
      </c>
      <c r="BO294" s="155">
        <f t="shared" ca="1" si="382"/>
        <v>17.593980950889062</v>
      </c>
      <c r="BP294" s="155">
        <f t="shared" ca="1" si="382"/>
        <v>15.652208186539962</v>
      </c>
      <c r="BQ294" s="155">
        <f t="shared" ca="1" si="382"/>
        <v>13.766252780606036</v>
      </c>
      <c r="BR294" s="155">
        <f t="shared" ca="1" si="382"/>
        <v>12.020370054169161</v>
      </c>
      <c r="BS294" s="155">
        <f t="shared" ca="1" si="382"/>
        <v>11.510494266418934</v>
      </c>
      <c r="BT294" s="155">
        <f t="shared" ca="1" si="382"/>
        <v>10.785548252615378</v>
      </c>
      <c r="BU294" s="155">
        <f t="shared" ca="1" si="382"/>
        <v>11.052916016819138</v>
      </c>
      <c r="BV294" s="155">
        <f t="shared" ca="1" si="382"/>
        <v>11.661773198316304</v>
      </c>
      <c r="BW294" s="155" t="e">
        <f t="shared" si="382"/>
        <v>#DIV/0!</v>
      </c>
      <c r="BX294" s="155" t="e">
        <f t="shared" si="382"/>
        <v>#DIV/0!</v>
      </c>
      <c r="BY294" s="155" t="e">
        <f t="shared" si="382"/>
        <v>#DIV/0!</v>
      </c>
      <c r="BZ294" s="155" t="e">
        <f t="shared" si="382"/>
        <v>#DIV/0!</v>
      </c>
      <c r="CA294" s="138"/>
      <c r="CB294" s="29">
        <f t="shared" si="383"/>
        <v>0.4</v>
      </c>
      <c r="CC294" s="155">
        <f t="shared" ca="1" si="384"/>
        <v>5.9637404580152662</v>
      </c>
      <c r="CD294" s="155">
        <f t="shared" ca="1" si="384"/>
        <v>6.6917601114372669</v>
      </c>
      <c r="CE294" s="155">
        <f t="shared" ca="1" si="384"/>
        <v>7.3055655790266076</v>
      </c>
      <c r="CF294" s="155">
        <f t="shared" ca="1" si="384"/>
        <v>8.286216706891075</v>
      </c>
      <c r="CG294" s="155">
        <f t="shared" ca="1" si="384"/>
        <v>10.110317910595873</v>
      </c>
      <c r="CH294" s="155">
        <f t="shared" ca="1" si="384"/>
        <v>11.128124359830188</v>
      </c>
      <c r="CI294" s="155">
        <f t="shared" ca="1" si="384"/>
        <v>14.728322376560321</v>
      </c>
      <c r="CJ294" s="155">
        <f t="shared" ca="1" si="384"/>
        <v>21.394691204638395</v>
      </c>
      <c r="CK294" s="155">
        <f t="shared" ca="1" si="384"/>
        <v>25.98973653339397</v>
      </c>
      <c r="CL294" s="155" t="e">
        <f t="shared" si="384"/>
        <v>#DIV/0!</v>
      </c>
      <c r="CM294" s="155" t="e">
        <f t="shared" si="384"/>
        <v>#DIV/0!</v>
      </c>
      <c r="CN294" s="155" t="e">
        <f t="shared" si="384"/>
        <v>#DIV/0!</v>
      </c>
      <c r="CO294" s="155" t="e">
        <f t="shared" si="384"/>
        <v>#DIV/0!</v>
      </c>
      <c r="CQ294" s="29">
        <f t="shared" si="385"/>
        <v>0.4</v>
      </c>
      <c r="CR294" s="155">
        <f t="shared" ca="1" si="386"/>
        <v>41.887349723861462</v>
      </c>
      <c r="CS294" s="155">
        <f t="shared" ca="1" si="386"/>
        <v>33.676470586551261</v>
      </c>
      <c r="CT294" s="155">
        <f t="shared" ca="1" si="386"/>
        <v>29.546158081476783</v>
      </c>
      <c r="CU294" s="155">
        <f t="shared" ca="1" si="386"/>
        <v>25.401361393337655</v>
      </c>
      <c r="CV294" s="155">
        <f t="shared" ca="1" si="386"/>
        <v>21.24774380392137</v>
      </c>
      <c r="CW294" s="155">
        <f t="shared" ca="1" si="386"/>
        <v>19.864167823771602</v>
      </c>
      <c r="CX294" s="155">
        <f t="shared" ca="1" si="386"/>
        <v>17.112905307826431</v>
      </c>
      <c r="CY294" s="155">
        <f t="shared" ca="1" si="386"/>
        <v>15.112190502981994</v>
      </c>
      <c r="CZ294" s="155">
        <f t="shared" ca="1" si="386"/>
        <v>14.494540134050443</v>
      </c>
      <c r="DA294" s="155" t="e">
        <f t="shared" si="386"/>
        <v>#DIV/0!</v>
      </c>
      <c r="DB294" s="155" t="e">
        <f t="shared" si="386"/>
        <v>#DIV/0!</v>
      </c>
      <c r="DC294" s="155" t="e">
        <f t="shared" si="386"/>
        <v>#DIV/0!</v>
      </c>
      <c r="DD294" s="155" t="e">
        <f t="shared" si="386"/>
        <v>#DIV/0!</v>
      </c>
      <c r="DF294" s="29">
        <f t="shared" si="387"/>
        <v>0.4</v>
      </c>
      <c r="DG294" s="155">
        <f t="shared" ca="1" si="388"/>
        <v>15.172132736106937</v>
      </c>
      <c r="DH294" s="155">
        <f t="shared" ca="1" si="388"/>
        <v>12.914231929477445</v>
      </c>
      <c r="DI294" s="155">
        <f t="shared" ca="1" si="388"/>
        <v>11.952387800163365</v>
      </c>
      <c r="DJ294" s="155">
        <f t="shared" ca="1" si="388"/>
        <v>11.247593593054292</v>
      </c>
      <c r="DK294" s="155">
        <f t="shared" ca="1" si="388"/>
        <v>11.145379226404605</v>
      </c>
      <c r="DL294" s="155">
        <f t="shared" ca="1" si="388"/>
        <v>11.404862557405727</v>
      </c>
      <c r="DM294" s="155">
        <f t="shared" ca="1" si="388"/>
        <v>13.036750029872001</v>
      </c>
      <c r="DN294" s="155">
        <f t="shared" ca="1" si="388"/>
        <v>17.051831582326383</v>
      </c>
      <c r="DO294" s="155">
        <f t="shared" ca="1" si="388"/>
        <v>20.047964571457417</v>
      </c>
      <c r="DP294" s="155" t="e">
        <f t="shared" si="388"/>
        <v>#DIV/0!</v>
      </c>
      <c r="DQ294" s="155" t="e">
        <f t="shared" si="388"/>
        <v>#DIV/0!</v>
      </c>
      <c r="DR294" s="155" t="e">
        <f t="shared" si="388"/>
        <v>#DIV/0!</v>
      </c>
      <c r="DS294" s="155" t="e">
        <f t="shared" si="388"/>
        <v>#DIV/0!</v>
      </c>
      <c r="DU294" s="29">
        <f t="shared" si="389"/>
        <v>0.4</v>
      </c>
      <c r="DV294" s="155">
        <f t="shared" ca="1" si="390"/>
        <v>8.519629225736093</v>
      </c>
      <c r="DW294" s="155">
        <f t="shared" ca="1" si="390"/>
        <v>8.6225614206542414</v>
      </c>
      <c r="DX294" s="155">
        <f t="shared" ca="1" si="390"/>
        <v>8.7419770191031496</v>
      </c>
      <c r="DY294" s="155">
        <f t="shared" ca="1" si="390"/>
        <v>8.976544906557832</v>
      </c>
      <c r="DZ294" s="155">
        <f t="shared" ca="1" si="390"/>
        <v>9.5052830498017524</v>
      </c>
      <c r="EA294" s="155">
        <f t="shared" ca="1" si="390"/>
        <v>9.8336430430759254</v>
      </c>
      <c r="EB294" s="155">
        <f t="shared" ca="1" si="390"/>
        <v>11.098927759130106</v>
      </c>
      <c r="EC294" s="155">
        <f t="shared" ca="1" si="390"/>
        <v>13.635287940304245</v>
      </c>
      <c r="ED294" s="155">
        <f t="shared" ca="1" si="390"/>
        <v>15.443355548082227</v>
      </c>
      <c r="EE294" s="155" t="e">
        <f t="shared" si="390"/>
        <v>#DIV/0!</v>
      </c>
      <c r="EF294" s="155" t="e">
        <f t="shared" si="390"/>
        <v>#DIV/0!</v>
      </c>
      <c r="EG294" s="155" t="e">
        <f t="shared" si="390"/>
        <v>#DIV/0!</v>
      </c>
      <c r="EH294" s="155" t="e">
        <f t="shared" si="390"/>
        <v>#DIV/0!</v>
      </c>
      <c r="EJ294" s="29">
        <f t="shared" si="391"/>
        <v>0.4</v>
      </c>
      <c r="EK294" s="155">
        <f t="shared" ca="1" si="392"/>
        <v>8.519629225736093</v>
      </c>
      <c r="EL294" s="155">
        <f t="shared" ca="1" si="392"/>
        <v>8.6225614206542414</v>
      </c>
      <c r="EM294" s="155">
        <f t="shared" ca="1" si="392"/>
        <v>8.7419770191031496</v>
      </c>
      <c r="EN294" s="155">
        <f t="shared" ca="1" si="392"/>
        <v>8.976544906557832</v>
      </c>
      <c r="EO294" s="155">
        <f t="shared" ca="1" si="392"/>
        <v>9.5052830498017524</v>
      </c>
      <c r="EP294" s="155">
        <f t="shared" ca="1" si="392"/>
        <v>9.8336430430759254</v>
      </c>
      <c r="EQ294" s="155">
        <f t="shared" ca="1" si="392"/>
        <v>11.098927759130106</v>
      </c>
      <c r="ER294" s="155">
        <f t="shared" ca="1" si="392"/>
        <v>13.635287940304245</v>
      </c>
      <c r="ES294" s="155">
        <f t="shared" ca="1" si="392"/>
        <v>15.443355548082227</v>
      </c>
      <c r="ET294" s="155" t="e">
        <f t="shared" si="392"/>
        <v>#DIV/0!</v>
      </c>
      <c r="EU294" s="155" t="e">
        <f t="shared" si="392"/>
        <v>#DIV/0!</v>
      </c>
      <c r="EV294" s="155" t="e">
        <f t="shared" si="392"/>
        <v>#DIV/0!</v>
      </c>
      <c r="EW294" s="155" t="e">
        <f t="shared" si="392"/>
        <v>#DIV/0!</v>
      </c>
    </row>
    <row r="295" spans="17:157">
      <c r="Q295" s="16"/>
      <c r="T295" s="283">
        <v>0.42857142857142855</v>
      </c>
      <c r="U295" s="152">
        <f t="shared" ca="1" si="377"/>
        <v>5.0327993800033335</v>
      </c>
      <c r="V295" s="152">
        <f t="shared" ca="1" si="377"/>
        <v>6.124076949715473</v>
      </c>
      <c r="W295" s="152">
        <f t="shared" ca="1" si="377"/>
        <v>7.040648907492125</v>
      </c>
      <c r="X295" s="152">
        <f t="shared" ca="1" si="377"/>
        <v>8.5062407672608344</v>
      </c>
      <c r="Y295" s="152">
        <f t="shared" ca="1" si="377"/>
        <v>11.259482096926634</v>
      </c>
      <c r="Z295" s="152">
        <f t="shared" ca="1" si="377"/>
        <v>12.820279228268653</v>
      </c>
      <c r="AA295" s="152">
        <f t="shared" ca="1" si="377"/>
        <v>18.532939897625315</v>
      </c>
      <c r="AB295" s="152">
        <f t="shared" ca="1" si="377"/>
        <v>30.111165266946596</v>
      </c>
      <c r="AC295" s="152" t="e">
        <f t="shared" si="377"/>
        <v>#DIV/0!</v>
      </c>
      <c r="AD295" s="152" t="e">
        <f t="shared" si="377"/>
        <v>#DIV/0!</v>
      </c>
      <c r="AE295" s="152" t="e">
        <f t="shared" si="377"/>
        <v>#DIV/0!</v>
      </c>
      <c r="AF295" s="152" t="e">
        <f t="shared" si="377"/>
        <v>#DIV/0!</v>
      </c>
      <c r="AG295" s="152"/>
      <c r="AI295" s="288">
        <v>0.42857142857142855</v>
      </c>
      <c r="AJ295" s="155">
        <f t="shared" ca="1" si="378"/>
        <v>5.0327993800033335</v>
      </c>
      <c r="AK295" s="155">
        <f t="shared" ca="1" si="378"/>
        <v>6.124076949715473</v>
      </c>
      <c r="AL295" s="155">
        <f t="shared" ca="1" si="378"/>
        <v>7.040648907492125</v>
      </c>
      <c r="AM295" s="155">
        <f t="shared" ca="1" si="378"/>
        <v>8.5062407672608344</v>
      </c>
      <c r="AN295" s="155">
        <f t="shared" ca="1" si="378"/>
        <v>11.259482096926634</v>
      </c>
      <c r="AO295" s="155">
        <f t="shared" ca="1" si="378"/>
        <v>12.820279228268653</v>
      </c>
      <c r="AP295" s="155">
        <f t="shared" ca="1" si="378"/>
        <v>18.532939897625315</v>
      </c>
      <c r="AQ295" s="155">
        <f t="shared" ca="1" si="378"/>
        <v>30.111165266946596</v>
      </c>
      <c r="AR295" s="155" t="e">
        <f t="shared" si="378"/>
        <v>#DIV/0!</v>
      </c>
      <c r="AS295" s="155" t="e">
        <f t="shared" si="378"/>
        <v>#DIV/0!</v>
      </c>
      <c r="AT295" s="155" t="e">
        <f t="shared" si="378"/>
        <v>#DIV/0!</v>
      </c>
      <c r="AU295" s="155" t="e">
        <f t="shared" si="369"/>
        <v>#DIV/0!</v>
      </c>
      <c r="AV295" s="155" t="e">
        <f t="shared" si="369"/>
        <v>#DIV/0!</v>
      </c>
      <c r="AX295" s="29">
        <f t="shared" si="379"/>
        <v>0.42857142857142855</v>
      </c>
      <c r="AY295" s="155">
        <f t="shared" ca="1" si="380"/>
        <v>14.97211192333018</v>
      </c>
      <c r="AZ295" s="155">
        <f t="shared" ca="1" si="380"/>
        <v>12.777069277696166</v>
      </c>
      <c r="BA295" s="155">
        <f t="shared" ca="1" si="380"/>
        <v>11.910287126569903</v>
      </c>
      <c r="BB295" s="155">
        <f t="shared" ca="1" si="380"/>
        <v>11.418886967273414</v>
      </c>
      <c r="BC295" s="155">
        <f t="shared" ca="1" si="380"/>
        <v>11.849560659949745</v>
      </c>
      <c r="BD295" s="155">
        <f t="shared" ca="1" si="380"/>
        <v>12.457810052573512</v>
      </c>
      <c r="BE295" s="155">
        <f t="shared" ca="1" si="380"/>
        <v>15.52449108688222</v>
      </c>
      <c r="BF295" s="155">
        <f t="shared" ca="1" si="380"/>
        <v>22.943154409177822</v>
      </c>
      <c r="BG295" s="155" t="e">
        <f t="shared" si="380"/>
        <v>#DIV/0!</v>
      </c>
      <c r="BH295" s="155" t="e">
        <f t="shared" si="380"/>
        <v>#DIV/0!</v>
      </c>
      <c r="BI295" s="155" t="e">
        <f t="shared" si="380"/>
        <v>#DIV/0!</v>
      </c>
      <c r="BJ295" s="155" t="e">
        <f t="shared" si="380"/>
        <v>#DIV/0!</v>
      </c>
      <c r="BK295" s="155" t="e">
        <f t="shared" si="380"/>
        <v>#DIV/0!</v>
      </c>
      <c r="BL295" s="138"/>
      <c r="BM295" s="29">
        <f t="shared" si="381"/>
        <v>0.42857142857142855</v>
      </c>
      <c r="BN295" s="155">
        <f t="shared" ca="1" si="382"/>
        <v>21.476552798530147</v>
      </c>
      <c r="BO295" s="155">
        <f t="shared" ca="1" si="382"/>
        <v>17.518398953683757</v>
      </c>
      <c r="BP295" s="155">
        <f t="shared" ca="1" si="382"/>
        <v>15.57079861868154</v>
      </c>
      <c r="BQ295" s="155">
        <f t="shared" ca="1" si="382"/>
        <v>13.680278014359175</v>
      </c>
      <c r="BR295" s="155">
        <f t="shared" ca="1" si="382"/>
        <v>11.939529832006942</v>
      </c>
      <c r="BS295" s="155">
        <f t="shared" ca="1" si="382"/>
        <v>11.439902410061126</v>
      </c>
      <c r="BT295" s="155">
        <f t="shared" ca="1" si="382"/>
        <v>10.795461132149143</v>
      </c>
      <c r="BU295" s="155">
        <f t="shared" ca="1" si="382"/>
        <v>11.419575699142133</v>
      </c>
      <c r="BV295" s="155" t="e">
        <f t="shared" si="382"/>
        <v>#DIV/0!</v>
      </c>
      <c r="BW295" s="155" t="e">
        <f t="shared" si="382"/>
        <v>#DIV/0!</v>
      </c>
      <c r="BX295" s="155" t="e">
        <f t="shared" si="382"/>
        <v>#DIV/0!</v>
      </c>
      <c r="BY295" s="155" t="e">
        <f t="shared" si="382"/>
        <v>#DIV/0!</v>
      </c>
      <c r="BZ295" s="155" t="e">
        <f t="shared" si="382"/>
        <v>#DIV/0!</v>
      </c>
      <c r="CA295" s="138"/>
      <c r="CB295" s="29">
        <f t="shared" si="383"/>
        <v>0.42857142857142855</v>
      </c>
      <c r="CC295" s="155">
        <f t="shared" ca="1" si="384"/>
        <v>6.3405648905569016</v>
      </c>
      <c r="CD295" s="155">
        <f t="shared" ca="1" si="384"/>
        <v>7.1512296068534811</v>
      </c>
      <c r="CE295" s="155">
        <f t="shared" ca="1" si="384"/>
        <v>7.8433777836286875</v>
      </c>
      <c r="CF295" s="155">
        <f t="shared" ca="1" si="384"/>
        <v>8.9656626696691575</v>
      </c>
      <c r="CG295" s="155">
        <f t="shared" ca="1" si="384"/>
        <v>11.10790972061903</v>
      </c>
      <c r="CH295" s="155">
        <f t="shared" ca="1" si="384"/>
        <v>12.334928682142415</v>
      </c>
      <c r="CI295" s="155">
        <f t="shared" ca="1" si="384"/>
        <v>16.867041080394504</v>
      </c>
      <c r="CJ295" s="155">
        <f t="shared" ca="1" si="384"/>
        <v>26.135397920415905</v>
      </c>
      <c r="CK295" s="155" t="e">
        <f t="shared" si="384"/>
        <v>#DIV/0!</v>
      </c>
      <c r="CL295" s="155" t="e">
        <f t="shared" si="384"/>
        <v>#DIV/0!</v>
      </c>
      <c r="CM295" s="155" t="e">
        <f t="shared" si="384"/>
        <v>#DIV/0!</v>
      </c>
      <c r="CN295" s="155" t="e">
        <f t="shared" si="384"/>
        <v>#DIV/0!</v>
      </c>
      <c r="CO295" s="155" t="e">
        <f t="shared" si="384"/>
        <v>#DIV/0!</v>
      </c>
      <c r="CQ295" s="29">
        <f t="shared" si="385"/>
        <v>0.42857142857142855</v>
      </c>
      <c r="CR295" s="155">
        <f t="shared" ca="1" si="386"/>
        <v>41.883636391843034</v>
      </c>
      <c r="CS295" s="155">
        <f t="shared" ca="1" si="386"/>
        <v>33.672092263643442</v>
      </c>
      <c r="CT295" s="155">
        <f t="shared" ca="1" si="386"/>
        <v>29.541378258844706</v>
      </c>
      <c r="CU295" s="155">
        <f t="shared" ca="1" si="386"/>
        <v>25.396199927121899</v>
      </c>
      <c r="CV295" s="155">
        <f t="shared" ca="1" si="386"/>
        <v>21.242678809896752</v>
      </c>
      <c r="CW295" s="155">
        <f t="shared" ca="1" si="386"/>
        <v>19.859636224913661</v>
      </c>
      <c r="CX295" s="155">
        <f t="shared" ca="1" si="386"/>
        <v>17.11359979865901</v>
      </c>
      <c r="CY295" s="155">
        <f t="shared" ca="1" si="386"/>
        <v>15.142451265158689</v>
      </c>
      <c r="CZ295" s="155" t="e">
        <f t="shared" si="386"/>
        <v>#DIV/0!</v>
      </c>
      <c r="DA295" s="155" t="e">
        <f t="shared" si="386"/>
        <v>#DIV/0!</v>
      </c>
      <c r="DB295" s="155" t="e">
        <f t="shared" si="386"/>
        <v>#DIV/0!</v>
      </c>
      <c r="DC295" s="155" t="e">
        <f t="shared" si="386"/>
        <v>#DIV/0!</v>
      </c>
      <c r="DD295" s="155" t="e">
        <f t="shared" si="386"/>
        <v>#DIV/0!</v>
      </c>
      <c r="DF295" s="29">
        <f t="shared" si="387"/>
        <v>0.42857142857142855</v>
      </c>
      <c r="DG295" s="155">
        <f t="shared" ca="1" si="388"/>
        <v>15.201582769853081</v>
      </c>
      <c r="DH295" s="155">
        <f t="shared" ca="1" si="388"/>
        <v>12.979740826858821</v>
      </c>
      <c r="DI295" s="155">
        <f t="shared" ca="1" si="388"/>
        <v>12.057533188213206</v>
      </c>
      <c r="DJ295" s="155">
        <f t="shared" ca="1" si="388"/>
        <v>11.432013639105135</v>
      </c>
      <c r="DK295" s="155">
        <f t="shared" ca="1" si="388"/>
        <v>11.524047506837707</v>
      </c>
      <c r="DL295" s="155">
        <f t="shared" ca="1" si="388"/>
        <v>11.916426361537104</v>
      </c>
      <c r="DM295" s="155">
        <f t="shared" ca="1" si="388"/>
        <v>14.155153651571593</v>
      </c>
      <c r="DN295" s="155">
        <f t="shared" ca="1" si="388"/>
        <v>19.896379128899319</v>
      </c>
      <c r="DO295" s="155" t="e">
        <f t="shared" si="388"/>
        <v>#DIV/0!</v>
      </c>
      <c r="DP295" s="155" t="e">
        <f t="shared" si="388"/>
        <v>#DIV/0!</v>
      </c>
      <c r="DQ295" s="155" t="e">
        <f t="shared" si="388"/>
        <v>#DIV/0!</v>
      </c>
      <c r="DR295" s="155" t="e">
        <f t="shared" si="388"/>
        <v>#DIV/0!</v>
      </c>
      <c r="DS295" s="155" t="e">
        <f t="shared" si="388"/>
        <v>#DIV/0!</v>
      </c>
      <c r="DU295" s="29">
        <f t="shared" si="389"/>
        <v>0.42857142857142855</v>
      </c>
      <c r="DV295" s="155">
        <f t="shared" ca="1" si="390"/>
        <v>8.0503009272987658</v>
      </c>
      <c r="DW295" s="155">
        <f t="shared" ca="1" si="390"/>
        <v>8.1839306915790004</v>
      </c>
      <c r="DX295" s="155">
        <f t="shared" ca="1" si="390"/>
        <v>8.3283529953834332</v>
      </c>
      <c r="DY295" s="155">
        <f t="shared" ca="1" si="390"/>
        <v>8.6036975216759295</v>
      </c>
      <c r="DZ295" s="155">
        <f t="shared" ca="1" si="390"/>
        <v>9.217920722201109</v>
      </c>
      <c r="EA295" s="155">
        <f t="shared" ca="1" si="390"/>
        <v>9.6020949210124584</v>
      </c>
      <c r="EB295" s="155">
        <f t="shared" ca="1" si="390"/>
        <v>11.125666148733671</v>
      </c>
      <c r="EC295" s="155">
        <f t="shared" ca="1" si="390"/>
        <v>14.450234953009396</v>
      </c>
      <c r="ED295" s="155" t="e">
        <f t="shared" si="390"/>
        <v>#DIV/0!</v>
      </c>
      <c r="EE295" s="155" t="e">
        <f t="shared" si="390"/>
        <v>#DIV/0!</v>
      </c>
      <c r="EF295" s="155" t="e">
        <f t="shared" si="390"/>
        <v>#DIV/0!</v>
      </c>
      <c r="EG295" s="155" t="e">
        <f t="shared" si="390"/>
        <v>#DIV/0!</v>
      </c>
      <c r="EH295" s="155" t="e">
        <f t="shared" si="390"/>
        <v>#DIV/0!</v>
      </c>
      <c r="EJ295" s="29">
        <f t="shared" si="391"/>
        <v>0.42857142857142855</v>
      </c>
      <c r="EK295" s="155">
        <f t="shared" ca="1" si="392"/>
        <v>8.0503009272987658</v>
      </c>
      <c r="EL295" s="155">
        <f t="shared" ca="1" si="392"/>
        <v>8.1839306915790004</v>
      </c>
      <c r="EM295" s="155">
        <f t="shared" ca="1" si="392"/>
        <v>8.3283529953834332</v>
      </c>
      <c r="EN295" s="155">
        <f t="shared" ca="1" si="392"/>
        <v>8.6036975216759295</v>
      </c>
      <c r="EO295" s="155">
        <f t="shared" ca="1" si="392"/>
        <v>9.217920722201109</v>
      </c>
      <c r="EP295" s="155">
        <f t="shared" ca="1" si="392"/>
        <v>9.6020949210124584</v>
      </c>
      <c r="EQ295" s="155">
        <f t="shared" ca="1" si="392"/>
        <v>11.125666148733671</v>
      </c>
      <c r="ER295" s="155">
        <f t="shared" ca="1" si="392"/>
        <v>14.450234953009396</v>
      </c>
      <c r="ES295" s="155" t="e">
        <f t="shared" si="392"/>
        <v>#DIV/0!</v>
      </c>
      <c r="ET295" s="155" t="e">
        <f t="shared" si="392"/>
        <v>#DIV/0!</v>
      </c>
      <c r="EU295" s="155" t="e">
        <f t="shared" si="392"/>
        <v>#DIV/0!</v>
      </c>
      <c r="EV295" s="155" t="e">
        <f t="shared" si="392"/>
        <v>#DIV/0!</v>
      </c>
      <c r="EW295" s="155" t="e">
        <f t="shared" si="392"/>
        <v>#DIV/0!</v>
      </c>
    </row>
    <row r="296" spans="17:157">
      <c r="Q296" s="16"/>
      <c r="T296" s="283">
        <v>0.5</v>
      </c>
      <c r="U296" s="152">
        <f t="shared" ca="1" si="377"/>
        <v>7.2525034284026617</v>
      </c>
      <c r="V296" s="152">
        <f t="shared" ca="1" si="377"/>
        <v>8.7517138773009719</v>
      </c>
      <c r="W296" s="152">
        <f t="shared" ca="1" si="377"/>
        <v>10.071048952732731</v>
      </c>
      <c r="X296" s="152">
        <f t="shared" ca="1" si="377"/>
        <v>12.299828091257348</v>
      </c>
      <c r="Y296" s="152">
        <f t="shared" ca="1" si="377"/>
        <v>16.919233550523995</v>
      </c>
      <c r="Z296" s="152">
        <f t="shared" ca="1" si="377"/>
        <v>19.818979702531671</v>
      </c>
      <c r="AA296" s="152">
        <f t="shared" ca="1" si="377"/>
        <v>32.62644211579245</v>
      </c>
      <c r="AB296" s="152" t="e">
        <f t="shared" si="377"/>
        <v>#DIV/0!</v>
      </c>
      <c r="AC296" s="152" t="e">
        <f t="shared" si="377"/>
        <v>#DIV/0!</v>
      </c>
      <c r="AD296" s="152" t="e">
        <f t="shared" si="377"/>
        <v>#DIV/0!</v>
      </c>
      <c r="AE296" s="152" t="e">
        <f t="shared" si="377"/>
        <v>#DIV/0!</v>
      </c>
      <c r="AF296" s="152" t="e">
        <f t="shared" si="377"/>
        <v>#DIV/0!</v>
      </c>
      <c r="AG296" s="152"/>
      <c r="AI296" s="288">
        <v>0.5</v>
      </c>
      <c r="AJ296" s="155">
        <f t="shared" ca="1" si="378"/>
        <v>7.2525034284026617</v>
      </c>
      <c r="AK296" s="155">
        <f t="shared" ca="1" si="378"/>
        <v>8.7517138773009719</v>
      </c>
      <c r="AL296" s="155">
        <f t="shared" ca="1" si="378"/>
        <v>10.071048952732731</v>
      </c>
      <c r="AM296" s="155">
        <f t="shared" ca="1" si="378"/>
        <v>12.299828091257348</v>
      </c>
      <c r="AN296" s="155">
        <f t="shared" ca="1" si="378"/>
        <v>16.919233550523995</v>
      </c>
      <c r="AO296" s="155">
        <f t="shared" ca="1" si="378"/>
        <v>19.818979702531671</v>
      </c>
      <c r="AP296" s="155">
        <f t="shared" ca="1" si="378"/>
        <v>32.62644211579245</v>
      </c>
      <c r="AQ296" s="155" t="e">
        <f t="shared" si="378"/>
        <v>#DIV/0!</v>
      </c>
      <c r="AR296" s="155" t="e">
        <f t="shared" si="378"/>
        <v>#DIV/0!</v>
      </c>
      <c r="AS296" s="155" t="e">
        <f t="shared" si="378"/>
        <v>#DIV/0!</v>
      </c>
      <c r="AT296" s="155" t="e">
        <f t="shared" si="378"/>
        <v>#DIV/0!</v>
      </c>
      <c r="AU296" s="155" t="e">
        <f t="shared" si="369"/>
        <v>#DIV/0!</v>
      </c>
      <c r="AV296" s="155" t="e">
        <f t="shared" si="369"/>
        <v>#DIV/0!</v>
      </c>
      <c r="AX296" s="29">
        <f t="shared" si="379"/>
        <v>0.5</v>
      </c>
      <c r="AY296" s="155">
        <f t="shared" ca="1" si="380"/>
        <v>15.384894417049191</v>
      </c>
      <c r="AZ296" s="155">
        <f t="shared" ca="1" si="380"/>
        <v>13.460103544967115</v>
      </c>
      <c r="BA296" s="155">
        <f t="shared" ca="1" si="380"/>
        <v>12.870312528794456</v>
      </c>
      <c r="BB296" s="155">
        <f t="shared" ca="1" si="380"/>
        <v>12.910852607855677</v>
      </c>
      <c r="BC296" s="155">
        <f t="shared" ca="1" si="380"/>
        <v>14.630837151238364</v>
      </c>
      <c r="BD296" s="155">
        <f t="shared" ca="1" si="380"/>
        <v>16.150495808663244</v>
      </c>
      <c r="BE296" s="155">
        <f t="shared" ca="1" si="380"/>
        <v>23.976569702477313</v>
      </c>
      <c r="BF296" s="155" t="e">
        <f t="shared" si="380"/>
        <v>#DIV/0!</v>
      </c>
      <c r="BG296" s="155" t="e">
        <f t="shared" si="380"/>
        <v>#DIV/0!</v>
      </c>
      <c r="BH296" s="155" t="e">
        <f t="shared" si="380"/>
        <v>#DIV/0!</v>
      </c>
      <c r="BI296" s="155" t="e">
        <f t="shared" si="380"/>
        <v>#DIV/0!</v>
      </c>
      <c r="BJ296" s="155" t="e">
        <f t="shared" si="380"/>
        <v>#DIV/0!</v>
      </c>
      <c r="BK296" s="155" t="e">
        <f t="shared" si="380"/>
        <v>#DIV/0!</v>
      </c>
      <c r="BL296" s="138"/>
      <c r="BM296" s="29">
        <f t="shared" si="381"/>
        <v>0.5</v>
      </c>
      <c r="BN296" s="155">
        <f t="shared" ca="1" si="382"/>
        <v>21.357321245216589</v>
      </c>
      <c r="BO296" s="155">
        <f t="shared" ca="1" si="382"/>
        <v>17.381415459270158</v>
      </c>
      <c r="BP296" s="155">
        <f t="shared" ca="1" si="382"/>
        <v>15.426228018051571</v>
      </c>
      <c r="BQ296" s="155">
        <f t="shared" ca="1" si="382"/>
        <v>13.537253834165339</v>
      </c>
      <c r="BR296" s="155">
        <f t="shared" ca="1" si="382"/>
        <v>11.84914529477056</v>
      </c>
      <c r="BS296" s="155">
        <f t="shared" ca="1" si="382"/>
        <v>11.41314172298638</v>
      </c>
      <c r="BT296" s="155">
        <f t="shared" ca="1" si="382"/>
        <v>11.289557704820108</v>
      </c>
      <c r="BU296" s="155" t="e">
        <f t="shared" si="382"/>
        <v>#DIV/0!</v>
      </c>
      <c r="BV296" s="155" t="e">
        <f t="shared" si="382"/>
        <v>#DIV/0!</v>
      </c>
      <c r="BW296" s="155" t="e">
        <f t="shared" si="382"/>
        <v>#DIV/0!</v>
      </c>
      <c r="BX296" s="155" t="e">
        <f t="shared" si="382"/>
        <v>#DIV/0!</v>
      </c>
      <c r="BY296" s="155" t="e">
        <f t="shared" si="382"/>
        <v>#DIV/0!</v>
      </c>
      <c r="BZ296" s="155" t="e">
        <f t="shared" si="382"/>
        <v>#DIV/0!</v>
      </c>
      <c r="CA296" s="138"/>
      <c r="CB296" s="29">
        <f t="shared" si="383"/>
        <v>0.5</v>
      </c>
      <c r="CC296" s="155">
        <f t="shared" ca="1" si="384"/>
        <v>7.5669432234726628</v>
      </c>
      <c r="CD296" s="155">
        <f t="shared" ca="1" si="384"/>
        <v>8.6909380864863817</v>
      </c>
      <c r="CE296" s="155">
        <f t="shared" ca="1" si="384"/>
        <v>9.6901710718555663</v>
      </c>
      <c r="CF296" s="155">
        <f t="shared" ca="1" si="384"/>
        <v>11.392552995093766</v>
      </c>
      <c r="CG296" s="155">
        <f t="shared" ca="1" si="384"/>
        <v>14.954281984983428</v>
      </c>
      <c r="CH296" s="155">
        <f t="shared" ca="1" si="384"/>
        <v>17.202914365328844</v>
      </c>
      <c r="CI296" s="155">
        <f t="shared" ca="1" si="384"/>
        <v>27.183191386018141</v>
      </c>
      <c r="CJ296" s="155" t="e">
        <f t="shared" si="384"/>
        <v>#DIV/0!</v>
      </c>
      <c r="CK296" s="155" t="e">
        <f t="shared" si="384"/>
        <v>#DIV/0!</v>
      </c>
      <c r="CL296" s="155" t="e">
        <f t="shared" si="384"/>
        <v>#DIV/0!</v>
      </c>
      <c r="CM296" s="155" t="e">
        <f t="shared" si="384"/>
        <v>#DIV/0!</v>
      </c>
      <c r="CN296" s="155" t="e">
        <f t="shared" si="384"/>
        <v>#DIV/0!</v>
      </c>
      <c r="CO296" s="155" t="e">
        <f t="shared" si="384"/>
        <v>#DIV/0!</v>
      </c>
      <c r="CQ296" s="29">
        <f t="shared" si="385"/>
        <v>0.5</v>
      </c>
      <c r="CR296" s="155">
        <f t="shared" ca="1" si="386"/>
        <v>41.876861586880047</v>
      </c>
      <c r="CS296" s="155">
        <f t="shared" ca="1" si="386"/>
        <v>33.664203669260679</v>
      </c>
      <c r="CT296" s="155">
        <f t="shared" ca="1" si="386"/>
        <v>29.532949595194466</v>
      </c>
      <c r="CU296" s="155">
        <f t="shared" ca="1" si="386"/>
        <v>25.387682865396627</v>
      </c>
      <c r="CV296" s="155">
        <f t="shared" ca="1" si="386"/>
        <v>21.237054877399569</v>
      </c>
      <c r="CW296" s="155">
        <f t="shared" ca="1" si="386"/>
        <v>19.857925357986801</v>
      </c>
      <c r="CX296" s="155">
        <f t="shared" ca="1" si="386"/>
        <v>17.148987060247013</v>
      </c>
      <c r="CY296" s="155" t="e">
        <f t="shared" si="386"/>
        <v>#DIV/0!</v>
      </c>
      <c r="CZ296" s="155" t="e">
        <f t="shared" si="386"/>
        <v>#DIV/0!</v>
      </c>
      <c r="DA296" s="155" t="e">
        <f t="shared" si="386"/>
        <v>#DIV/0!</v>
      </c>
      <c r="DB296" s="155" t="e">
        <f t="shared" si="386"/>
        <v>#DIV/0!</v>
      </c>
      <c r="DC296" s="155" t="e">
        <f t="shared" si="386"/>
        <v>#DIV/0!</v>
      </c>
      <c r="DD296" s="155" t="e">
        <f t="shared" si="386"/>
        <v>#DIV/0!</v>
      </c>
      <c r="DF296" s="29">
        <f t="shared" si="387"/>
        <v>0.5</v>
      </c>
      <c r="DG296" s="155">
        <f t="shared" ca="1" si="388"/>
        <v>15.373306720040484</v>
      </c>
      <c r="DH296" s="155">
        <f t="shared" ca="1" si="388"/>
        <v>13.304610086813812</v>
      </c>
      <c r="DI296" s="155">
        <f t="shared" ca="1" si="388"/>
        <v>12.550098999606531</v>
      </c>
      <c r="DJ296" s="155">
        <f t="shared" ca="1" si="388"/>
        <v>12.266140784297335</v>
      </c>
      <c r="DK296" s="155">
        <f t="shared" ca="1" si="388"/>
        <v>13.246284838148368</v>
      </c>
      <c r="DL296" s="155">
        <f t="shared" ca="1" si="388"/>
        <v>14.29342681629506</v>
      </c>
      <c r="DM296" s="155">
        <f t="shared" ca="1" si="388"/>
        <v>20.070720729580103</v>
      </c>
      <c r="DN296" s="155" t="e">
        <f t="shared" si="388"/>
        <v>#DIV/0!</v>
      </c>
      <c r="DO296" s="155" t="e">
        <f t="shared" si="388"/>
        <v>#DIV/0!</v>
      </c>
      <c r="DP296" s="155" t="e">
        <f t="shared" si="388"/>
        <v>#DIV/0!</v>
      </c>
      <c r="DQ296" s="155" t="e">
        <f t="shared" si="388"/>
        <v>#DIV/0!</v>
      </c>
      <c r="DR296" s="155" t="e">
        <f t="shared" si="388"/>
        <v>#DIV/0!</v>
      </c>
      <c r="DS296" s="155" t="e">
        <f t="shared" si="388"/>
        <v>#DIV/0!</v>
      </c>
      <c r="DU296" s="29">
        <f t="shared" si="389"/>
        <v>0.5</v>
      </c>
      <c r="DV296" s="155">
        <f t="shared" ca="1" si="390"/>
        <v>7.1148309245451422</v>
      </c>
      <c r="DW296" s="155">
        <f t="shared" ca="1" si="390"/>
        <v>7.3278239210734339</v>
      </c>
      <c r="DX296" s="155">
        <f t="shared" ca="1" si="390"/>
        <v>7.5441051569790165</v>
      </c>
      <c r="DY296" s="155">
        <f t="shared" ca="1" si="390"/>
        <v>7.9504952320389188</v>
      </c>
      <c r="DZ296" s="155">
        <f t="shared" ca="1" si="390"/>
        <v>8.8880528560475227</v>
      </c>
      <c r="EA296" s="155">
        <f t="shared" ca="1" si="390"/>
        <v>9.513224495876214</v>
      </c>
      <c r="EB296" s="155">
        <f t="shared" ca="1" si="390"/>
        <v>12.413376871324076</v>
      </c>
      <c r="EC296" s="155" t="e">
        <f t="shared" si="390"/>
        <v>#DIV/0!</v>
      </c>
      <c r="ED296" s="155" t="e">
        <f t="shared" si="390"/>
        <v>#DIV/0!</v>
      </c>
      <c r="EE296" s="155" t="e">
        <f t="shared" si="390"/>
        <v>#DIV/0!</v>
      </c>
      <c r="EF296" s="155" t="e">
        <f t="shared" si="390"/>
        <v>#DIV/0!</v>
      </c>
      <c r="EG296" s="155" t="e">
        <f t="shared" si="390"/>
        <v>#DIV/0!</v>
      </c>
      <c r="EH296" s="155" t="e">
        <f t="shared" si="390"/>
        <v>#DIV/0!</v>
      </c>
      <c r="EJ296" s="29">
        <f t="shared" si="391"/>
        <v>0.5</v>
      </c>
      <c r="EK296" s="155">
        <f t="shared" ca="1" si="392"/>
        <v>7.1148309245451422</v>
      </c>
      <c r="EL296" s="155">
        <f t="shared" ca="1" si="392"/>
        <v>7.3278239210734339</v>
      </c>
      <c r="EM296" s="155">
        <f t="shared" ca="1" si="392"/>
        <v>7.5441051569790165</v>
      </c>
      <c r="EN296" s="155">
        <f t="shared" ca="1" si="392"/>
        <v>7.9504952320389188</v>
      </c>
      <c r="EO296" s="155">
        <f t="shared" ca="1" si="392"/>
        <v>8.8880528560475227</v>
      </c>
      <c r="EP296" s="155">
        <f t="shared" ca="1" si="392"/>
        <v>9.513224495876214</v>
      </c>
      <c r="EQ296" s="155">
        <f t="shared" ca="1" si="392"/>
        <v>12.413376871324076</v>
      </c>
      <c r="ER296" s="155" t="e">
        <f t="shared" si="392"/>
        <v>#DIV/0!</v>
      </c>
      <c r="ES296" s="155" t="e">
        <f t="shared" si="392"/>
        <v>#DIV/0!</v>
      </c>
      <c r="ET296" s="155" t="e">
        <f t="shared" si="392"/>
        <v>#DIV/0!</v>
      </c>
      <c r="EU296" s="155" t="e">
        <f t="shared" si="392"/>
        <v>#DIV/0!</v>
      </c>
      <c r="EV296" s="155" t="e">
        <f t="shared" si="392"/>
        <v>#DIV/0!</v>
      </c>
      <c r="EW296" s="155" t="e">
        <f t="shared" si="392"/>
        <v>#DIV/0!</v>
      </c>
    </row>
    <row r="297" spans="17:157">
      <c r="Q297" s="16"/>
      <c r="T297" s="283">
        <v>0.5714285714285714</v>
      </c>
      <c r="U297" s="152">
        <f t="shared" ca="1" si="377"/>
        <v>10.266392224469771</v>
      </c>
      <c r="V297" s="152">
        <f t="shared" ca="1" si="377"/>
        <v>12.586396067923207</v>
      </c>
      <c r="W297" s="152">
        <f t="shared" ca="1" si="377"/>
        <v>14.769655157921116</v>
      </c>
      <c r="X297" s="152">
        <f t="shared" ca="1" si="377"/>
        <v>18.792127855251561</v>
      </c>
      <c r="Y297" s="152">
        <f t="shared" ca="1" si="377"/>
        <v>28.75515913208902</v>
      </c>
      <c r="Z297" s="152">
        <f t="shared" ca="1" si="377"/>
        <v>36.455684579307231</v>
      </c>
      <c r="AA297" s="152" t="e">
        <f t="shared" si="377"/>
        <v>#DIV/0!</v>
      </c>
      <c r="AB297" s="152" t="e">
        <f t="shared" si="377"/>
        <v>#DIV/0!</v>
      </c>
      <c r="AC297" s="152" t="e">
        <f t="shared" si="377"/>
        <v>#DIV/0!</v>
      </c>
      <c r="AD297" s="152" t="e">
        <f t="shared" si="377"/>
        <v>#DIV/0!</v>
      </c>
      <c r="AE297" s="152" t="e">
        <f t="shared" si="377"/>
        <v>#DIV/0!</v>
      </c>
      <c r="AF297" s="152" t="e">
        <f t="shared" si="377"/>
        <v>#DIV/0!</v>
      </c>
      <c r="AG297" s="152"/>
      <c r="AI297" s="288">
        <v>0.5714285714285714</v>
      </c>
      <c r="AJ297" s="155">
        <f t="shared" ca="1" si="378"/>
        <v>10.266392224469771</v>
      </c>
      <c r="AK297" s="155">
        <f t="shared" ca="1" si="378"/>
        <v>12.586396067923207</v>
      </c>
      <c r="AL297" s="155">
        <f t="shared" ca="1" si="378"/>
        <v>14.769655157921116</v>
      </c>
      <c r="AM297" s="155">
        <f t="shared" ca="1" si="378"/>
        <v>18.792127855251561</v>
      </c>
      <c r="AN297" s="155">
        <f t="shared" ca="1" si="378"/>
        <v>28.75515913208902</v>
      </c>
      <c r="AO297" s="155">
        <f t="shared" ca="1" si="378"/>
        <v>36.455684579307231</v>
      </c>
      <c r="AP297" s="155" t="e">
        <f t="shared" si="378"/>
        <v>#DIV/0!</v>
      </c>
      <c r="AQ297" s="155" t="e">
        <f t="shared" si="378"/>
        <v>#DIV/0!</v>
      </c>
      <c r="AR297" s="155" t="e">
        <f t="shared" si="378"/>
        <v>#DIV/0!</v>
      </c>
      <c r="AS297" s="155" t="e">
        <f t="shared" si="378"/>
        <v>#DIV/0!</v>
      </c>
      <c r="AT297" s="155" t="e">
        <f t="shared" si="378"/>
        <v>#DIV/0!</v>
      </c>
      <c r="AU297" s="155" t="e">
        <f t="shared" si="369"/>
        <v>#DIV/0!</v>
      </c>
      <c r="AV297" s="155" t="e">
        <f t="shared" si="369"/>
        <v>#DIV/0!</v>
      </c>
      <c r="AX297" s="29">
        <f t="shared" si="379"/>
        <v>0.5714285714285714</v>
      </c>
      <c r="AY297" s="155">
        <f t="shared" ca="1" si="380"/>
        <v>16.128448982296039</v>
      </c>
      <c r="AZ297" s="155">
        <f t="shared" ca="1" si="380"/>
        <v>14.746924572752567</v>
      </c>
      <c r="BA297" s="155">
        <f t="shared" ca="1" si="380"/>
        <v>14.745124263080381</v>
      </c>
      <c r="BB297" s="155">
        <f t="shared" ca="1" si="380"/>
        <v>16.006421661941726</v>
      </c>
      <c r="BC297" s="155">
        <f t="shared" ca="1" si="380"/>
        <v>21.291438715297001</v>
      </c>
      <c r="BD297" s="155">
        <f t="shared" ca="1" si="380"/>
        <v>25.970497945261876</v>
      </c>
      <c r="BE297" s="155" t="e">
        <f t="shared" si="380"/>
        <v>#DIV/0!</v>
      </c>
      <c r="BF297" s="155" t="e">
        <f t="shared" si="380"/>
        <v>#DIV/0!</v>
      </c>
      <c r="BG297" s="155" t="e">
        <f t="shared" si="380"/>
        <v>#DIV/0!</v>
      </c>
      <c r="BH297" s="155" t="e">
        <f t="shared" si="380"/>
        <v>#DIV/0!</v>
      </c>
      <c r="BI297" s="155" t="e">
        <f t="shared" si="380"/>
        <v>#DIV/0!</v>
      </c>
      <c r="BJ297" s="155" t="e">
        <f t="shared" si="380"/>
        <v>#DIV/0!</v>
      </c>
      <c r="BK297" s="155" t="e">
        <f t="shared" si="380"/>
        <v>#DIV/0!</v>
      </c>
      <c r="BL297" s="138"/>
      <c r="BM297" s="29">
        <f t="shared" si="381"/>
        <v>0.5714285714285714</v>
      </c>
      <c r="BN297" s="155">
        <f t="shared" ca="1" si="382"/>
        <v>21.280574701078439</v>
      </c>
      <c r="BO297" s="155">
        <f t="shared" ca="1" si="382"/>
        <v>17.298799743784876</v>
      </c>
      <c r="BP297" s="155">
        <f t="shared" ca="1" si="382"/>
        <v>15.348679535926459</v>
      </c>
      <c r="BQ297" s="155">
        <f t="shared" ca="1" si="382"/>
        <v>13.492902040085813</v>
      </c>
      <c r="BR297" s="155">
        <f t="shared" ca="1" si="382"/>
        <v>12.005429302344288</v>
      </c>
      <c r="BS297" s="155">
        <f t="shared" ca="1" si="382"/>
        <v>11.826284134515085</v>
      </c>
      <c r="BT297" s="155" t="e">
        <f t="shared" si="382"/>
        <v>#DIV/0!</v>
      </c>
      <c r="BU297" s="155" t="e">
        <f t="shared" si="382"/>
        <v>#DIV/0!</v>
      </c>
      <c r="BV297" s="155" t="e">
        <f t="shared" si="382"/>
        <v>#DIV/0!</v>
      </c>
      <c r="BW297" s="155" t="e">
        <f t="shared" si="382"/>
        <v>#DIV/0!</v>
      </c>
      <c r="BX297" s="155" t="e">
        <f t="shared" si="382"/>
        <v>#DIV/0!</v>
      </c>
      <c r="BY297" s="155" t="e">
        <f t="shared" si="382"/>
        <v>#DIV/0!</v>
      </c>
      <c r="BZ297" s="155" t="e">
        <f t="shared" si="382"/>
        <v>#DIV/0!</v>
      </c>
      <c r="CA297" s="138"/>
      <c r="CB297" s="29">
        <f t="shared" si="383"/>
        <v>0.5714285714285714</v>
      </c>
      <c r="CC297" s="155">
        <f t="shared" ca="1" si="384"/>
        <v>9.4420355886871992</v>
      </c>
      <c r="CD297" s="155">
        <f t="shared" ca="1" si="384"/>
        <v>11.177530812577958</v>
      </c>
      <c r="CE297" s="155">
        <f t="shared" ca="1" si="384"/>
        <v>12.820656570943569</v>
      </c>
      <c r="CF297" s="155">
        <f t="shared" ca="1" si="384"/>
        <v>15.862871607943667</v>
      </c>
      <c r="CG297" s="155">
        <f t="shared" ca="1" si="384"/>
        <v>23.437051721904854</v>
      </c>
      <c r="CH297" s="155">
        <f t="shared" ca="1" si="384"/>
        <v>29.307580380855516</v>
      </c>
      <c r="CI297" s="155" t="e">
        <f t="shared" si="384"/>
        <v>#DIV/0!</v>
      </c>
      <c r="CJ297" s="155" t="e">
        <f t="shared" si="384"/>
        <v>#DIV/0!</v>
      </c>
      <c r="CK297" s="155" t="e">
        <f t="shared" si="384"/>
        <v>#DIV/0!</v>
      </c>
      <c r="CL297" s="155" t="e">
        <f t="shared" si="384"/>
        <v>#DIV/0!</v>
      </c>
      <c r="CM297" s="155" t="e">
        <f t="shared" si="384"/>
        <v>#DIV/0!</v>
      </c>
      <c r="CN297" s="155" t="e">
        <f t="shared" si="384"/>
        <v>#DIV/0!</v>
      </c>
      <c r="CO297" s="155" t="e">
        <f t="shared" si="384"/>
        <v>#DIV/0!</v>
      </c>
      <c r="CQ297" s="29">
        <f t="shared" si="385"/>
        <v>0.5714285714285714</v>
      </c>
      <c r="CR297" s="155">
        <f t="shared" ca="1" si="386"/>
        <v>41.872520180154744</v>
      </c>
      <c r="CS297" s="155">
        <f t="shared" ca="1" si="386"/>
        <v>33.659475052645519</v>
      </c>
      <c r="CT297" s="155">
        <f t="shared" ca="1" si="386"/>
        <v>29.528459828824126</v>
      </c>
      <c r="CU297" s="155">
        <f t="shared" ca="1" si="386"/>
        <v>25.385059331903417</v>
      </c>
      <c r="CV297" s="155">
        <f t="shared" ca="1" si="386"/>
        <v>21.246805216858501</v>
      </c>
      <c r="CW297" s="155">
        <f t="shared" ca="1" si="386"/>
        <v>19.884768006781492</v>
      </c>
      <c r="CX297" s="155" t="e">
        <f t="shared" si="386"/>
        <v>#DIV/0!</v>
      </c>
      <c r="CY297" s="155" t="e">
        <f t="shared" si="386"/>
        <v>#DIV/0!</v>
      </c>
      <c r="CZ297" s="155" t="e">
        <f t="shared" si="386"/>
        <v>#DIV/0!</v>
      </c>
      <c r="DA297" s="155" t="e">
        <f t="shared" si="386"/>
        <v>#DIV/0!</v>
      </c>
      <c r="DB297" s="155" t="e">
        <f t="shared" si="386"/>
        <v>#DIV/0!</v>
      </c>
      <c r="DC297" s="155" t="e">
        <f t="shared" si="386"/>
        <v>#DIV/0!</v>
      </c>
      <c r="DD297" s="155" t="e">
        <f t="shared" si="386"/>
        <v>#DIV/0!</v>
      </c>
      <c r="DF297" s="29">
        <f t="shared" si="387"/>
        <v>0.5714285714285714</v>
      </c>
      <c r="DG297" s="155">
        <f t="shared" ca="1" si="388"/>
        <v>15.758760403287422</v>
      </c>
      <c r="DH297" s="155">
        <f t="shared" ca="1" si="388"/>
        <v>14.018249435462783</v>
      </c>
      <c r="DI297" s="155">
        <f t="shared" ca="1" si="388"/>
        <v>13.639097062526469</v>
      </c>
      <c r="DJ297" s="155">
        <f t="shared" ca="1" si="388"/>
        <v>14.176539784535766</v>
      </c>
      <c r="DK297" s="155">
        <f t="shared" ca="1" si="388"/>
        <v>17.695270362060672</v>
      </c>
      <c r="DL297" s="155">
        <f t="shared" ca="1" si="388"/>
        <v>21.052208776060048</v>
      </c>
      <c r="DM297" s="155" t="e">
        <f t="shared" si="388"/>
        <v>#DIV/0!</v>
      </c>
      <c r="DN297" s="155" t="e">
        <f t="shared" si="388"/>
        <v>#DIV/0!</v>
      </c>
      <c r="DO297" s="155" t="e">
        <f t="shared" si="388"/>
        <v>#DIV/0!</v>
      </c>
      <c r="DP297" s="155" t="e">
        <f t="shared" si="388"/>
        <v>#DIV/0!</v>
      </c>
      <c r="DQ297" s="155" t="e">
        <f t="shared" si="388"/>
        <v>#DIV/0!</v>
      </c>
      <c r="DR297" s="155" t="e">
        <f t="shared" si="388"/>
        <v>#DIV/0!</v>
      </c>
      <c r="DS297" s="155" t="e">
        <f t="shared" si="388"/>
        <v>#DIV/0!</v>
      </c>
      <c r="DU297" s="29">
        <f t="shared" si="389"/>
        <v>0.5714285714285714</v>
      </c>
      <c r="DV297" s="155">
        <f t="shared" ca="1" si="390"/>
        <v>6.4444600901667419</v>
      </c>
      <c r="DW297" s="155">
        <f t="shared" ca="1" si="390"/>
        <v>6.7630101858048928</v>
      </c>
      <c r="DX297" s="155">
        <f t="shared" ca="1" si="390"/>
        <v>7.0911370297108292</v>
      </c>
      <c r="DY297" s="155">
        <f t="shared" ca="1" si="390"/>
        <v>7.7382345979073666</v>
      </c>
      <c r="DZ297" s="155">
        <f t="shared" ca="1" si="390"/>
        <v>9.4526866555501297</v>
      </c>
      <c r="EA297" s="155">
        <f t="shared" ca="1" si="390"/>
        <v>10.824574786687011</v>
      </c>
      <c r="EB297" s="155" t="e">
        <f t="shared" si="390"/>
        <v>#DIV/0!</v>
      </c>
      <c r="EC297" s="155" t="e">
        <f t="shared" si="390"/>
        <v>#DIV/0!</v>
      </c>
      <c r="ED297" s="155" t="e">
        <f t="shared" si="390"/>
        <v>#DIV/0!</v>
      </c>
      <c r="EE297" s="155" t="e">
        <f t="shared" si="390"/>
        <v>#DIV/0!</v>
      </c>
      <c r="EF297" s="155" t="e">
        <f t="shared" si="390"/>
        <v>#DIV/0!</v>
      </c>
      <c r="EG297" s="155" t="e">
        <f t="shared" si="390"/>
        <v>#DIV/0!</v>
      </c>
      <c r="EH297" s="155" t="e">
        <f t="shared" si="390"/>
        <v>#DIV/0!</v>
      </c>
      <c r="EJ297" s="29">
        <f t="shared" si="391"/>
        <v>0.5714285714285714</v>
      </c>
      <c r="EK297" s="155">
        <f t="shared" ca="1" si="392"/>
        <v>6.4444600901667419</v>
      </c>
      <c r="EL297" s="155">
        <f t="shared" ca="1" si="392"/>
        <v>6.7630101858048928</v>
      </c>
      <c r="EM297" s="155">
        <f t="shared" ca="1" si="392"/>
        <v>7.0911370297108292</v>
      </c>
      <c r="EN297" s="155">
        <f t="shared" ca="1" si="392"/>
        <v>7.7382345979073666</v>
      </c>
      <c r="EO297" s="155">
        <f t="shared" ca="1" si="392"/>
        <v>9.4526866555501297</v>
      </c>
      <c r="EP297" s="155">
        <f t="shared" ca="1" si="392"/>
        <v>10.824574786687011</v>
      </c>
      <c r="EQ297" s="155" t="e">
        <f t="shared" si="392"/>
        <v>#DIV/0!</v>
      </c>
      <c r="ER297" s="155" t="e">
        <f t="shared" si="392"/>
        <v>#DIV/0!</v>
      </c>
      <c r="ES297" s="155" t="e">
        <f t="shared" si="392"/>
        <v>#DIV/0!</v>
      </c>
      <c r="ET297" s="155" t="e">
        <f t="shared" si="392"/>
        <v>#DIV/0!</v>
      </c>
      <c r="EU297" s="155" t="e">
        <f t="shared" si="392"/>
        <v>#DIV/0!</v>
      </c>
      <c r="EV297" s="155" t="e">
        <f t="shared" si="392"/>
        <v>#DIV/0!</v>
      </c>
      <c r="EW297" s="155" t="e">
        <f t="shared" si="392"/>
        <v>#DIV/0!</v>
      </c>
    </row>
    <row r="298" spans="17:157">
      <c r="Q298" s="16"/>
      <c r="T298" s="283">
        <v>0.6</v>
      </c>
      <c r="U298" s="152">
        <f t="shared" ca="1" si="377"/>
        <v>11.875200600998197</v>
      </c>
      <c r="V298" s="152">
        <f t="shared" ca="1" si="377"/>
        <v>14.762018028580304</v>
      </c>
      <c r="W298" s="152">
        <f t="shared" ca="1" si="377"/>
        <v>17.583932072727393</v>
      </c>
      <c r="X298" s="152">
        <f t="shared" ca="1" si="377"/>
        <v>23.067693946639178</v>
      </c>
      <c r="Y298" s="152">
        <f t="shared" ca="1" si="377"/>
        <v>38.472611899364594</v>
      </c>
      <c r="Z298" s="152" t="e">
        <f t="shared" si="377"/>
        <v>#DIV/0!</v>
      </c>
      <c r="AA298" s="152" t="e">
        <f t="shared" si="377"/>
        <v>#DIV/0!</v>
      </c>
      <c r="AB298" s="152" t="e">
        <f t="shared" si="377"/>
        <v>#DIV/0!</v>
      </c>
      <c r="AC298" s="152" t="e">
        <f t="shared" si="377"/>
        <v>#DIV/0!</v>
      </c>
      <c r="AD298" s="152" t="e">
        <f t="shared" si="377"/>
        <v>#DIV/0!</v>
      </c>
      <c r="AE298" s="152" t="e">
        <f t="shared" si="377"/>
        <v>#DIV/0!</v>
      </c>
      <c r="AF298" s="152" t="e">
        <f t="shared" si="377"/>
        <v>#DIV/0!</v>
      </c>
      <c r="AG298" s="152"/>
      <c r="AI298" s="288">
        <v>0.6</v>
      </c>
      <c r="AJ298" s="155">
        <f t="shared" ca="1" si="378"/>
        <v>11.875200600998197</v>
      </c>
      <c r="AK298" s="155">
        <f t="shared" ca="1" si="378"/>
        <v>14.762018028580304</v>
      </c>
      <c r="AL298" s="155">
        <f t="shared" ca="1" si="378"/>
        <v>17.583932072727393</v>
      </c>
      <c r="AM298" s="155">
        <f t="shared" ca="1" si="378"/>
        <v>23.067693946639178</v>
      </c>
      <c r="AN298" s="155">
        <f t="shared" ca="1" si="378"/>
        <v>38.472611899364594</v>
      </c>
      <c r="AO298" s="155" t="e">
        <f t="shared" si="378"/>
        <v>#DIV/0!</v>
      </c>
      <c r="AP298" s="155" t="e">
        <f t="shared" si="378"/>
        <v>#DIV/0!</v>
      </c>
      <c r="AQ298" s="155" t="e">
        <f t="shared" si="378"/>
        <v>#DIV/0!</v>
      </c>
      <c r="AR298" s="155" t="e">
        <f t="shared" si="378"/>
        <v>#DIV/0!</v>
      </c>
      <c r="AS298" s="155" t="e">
        <f t="shared" si="378"/>
        <v>#DIV/0!</v>
      </c>
      <c r="AT298" s="155" t="e">
        <f t="shared" si="378"/>
        <v>#DIV/0!</v>
      </c>
      <c r="AU298" s="155" t="e">
        <f t="shared" si="369"/>
        <v>#DIV/0!</v>
      </c>
      <c r="AV298" s="155" t="e">
        <f t="shared" si="369"/>
        <v>#DIV/0!</v>
      </c>
      <c r="AX298" s="29">
        <f t="shared" si="379"/>
        <v>0.6</v>
      </c>
      <c r="AY298" s="155">
        <f t="shared" ca="1" si="380"/>
        <v>16.600493077181198</v>
      </c>
      <c r="AZ298" s="155">
        <f t="shared" ca="1" si="380"/>
        <v>15.596430143703426</v>
      </c>
      <c r="BA298" s="155">
        <f t="shared" ca="1" si="380"/>
        <v>16.025817133759158</v>
      </c>
      <c r="BB298" s="155">
        <f t="shared" ca="1" si="380"/>
        <v>18.262789299126521</v>
      </c>
      <c r="BC298" s="155">
        <f t="shared" ca="1" si="380"/>
        <v>27.100863792344821</v>
      </c>
      <c r="BD298" s="155" t="e">
        <f t="shared" si="380"/>
        <v>#DIV/0!</v>
      </c>
      <c r="BE298" s="155" t="e">
        <f t="shared" si="380"/>
        <v>#DIV/0!</v>
      </c>
      <c r="BF298" s="155" t="e">
        <f t="shared" si="380"/>
        <v>#DIV/0!</v>
      </c>
      <c r="BG298" s="155" t="e">
        <f t="shared" si="380"/>
        <v>#DIV/0!</v>
      </c>
      <c r="BH298" s="155" t="e">
        <f t="shared" si="380"/>
        <v>#DIV/0!</v>
      </c>
      <c r="BI298" s="155" t="e">
        <f t="shared" si="380"/>
        <v>#DIV/0!</v>
      </c>
      <c r="BJ298" s="155" t="e">
        <f t="shared" si="380"/>
        <v>#DIV/0!</v>
      </c>
      <c r="BK298" s="155" t="e">
        <f t="shared" si="380"/>
        <v>#DIV/0!</v>
      </c>
      <c r="BL298" s="138"/>
      <c r="BM298" s="29">
        <f t="shared" si="381"/>
        <v>0.6</v>
      </c>
      <c r="BN298" s="155">
        <f t="shared" ca="1" si="382"/>
        <v>21.258642113172776</v>
      </c>
      <c r="BO298" s="155">
        <f t="shared" ca="1" si="382"/>
        <v>17.278708487340698</v>
      </c>
      <c r="BP298" s="155">
        <f t="shared" ca="1" si="382"/>
        <v>15.336593952021637</v>
      </c>
      <c r="BQ298" s="155">
        <f t="shared" ca="1" si="382"/>
        <v>13.513919176602085</v>
      </c>
      <c r="BR298" s="155">
        <f t="shared" ca="1" si="382"/>
        <v>12.246861632886057</v>
      </c>
      <c r="BS298" s="155" t="e">
        <f t="shared" si="382"/>
        <v>#DIV/0!</v>
      </c>
      <c r="BT298" s="155" t="e">
        <f t="shared" si="382"/>
        <v>#DIV/0!</v>
      </c>
      <c r="BU298" s="155" t="e">
        <f t="shared" si="382"/>
        <v>#DIV/0!</v>
      </c>
      <c r="BV298" s="155" t="e">
        <f t="shared" si="382"/>
        <v>#DIV/0!</v>
      </c>
      <c r="BW298" s="155" t="e">
        <f t="shared" si="382"/>
        <v>#DIV/0!</v>
      </c>
      <c r="BX298" s="155" t="e">
        <f t="shared" si="382"/>
        <v>#DIV/0!</v>
      </c>
      <c r="BY298" s="155" t="e">
        <f t="shared" si="382"/>
        <v>#DIV/0!</v>
      </c>
      <c r="BZ298" s="155" t="e">
        <f t="shared" si="382"/>
        <v>#DIV/0!</v>
      </c>
      <c r="CA298" s="138"/>
      <c r="CB298" s="29">
        <f t="shared" si="383"/>
        <v>0.6</v>
      </c>
      <c r="CC298" s="155">
        <f t="shared" ca="1" si="384"/>
        <v>10.496691258848355</v>
      </c>
      <c r="CD298" s="155">
        <f t="shared" ca="1" si="384"/>
        <v>12.649994089981126</v>
      </c>
      <c r="CE298" s="155">
        <f t="shared" ca="1" si="384"/>
        <v>14.765096412976943</v>
      </c>
      <c r="CF298" s="155">
        <f t="shared" ca="1" si="384"/>
        <v>18.891192857651962</v>
      </c>
      <c r="CG298" s="155">
        <f t="shared" ca="1" si="384"/>
        <v>30.527799486435185</v>
      </c>
      <c r="CH298" s="155" t="e">
        <f t="shared" si="384"/>
        <v>#DIV/0!</v>
      </c>
      <c r="CI298" s="155" t="e">
        <f t="shared" si="384"/>
        <v>#DIV/0!</v>
      </c>
      <c r="CJ298" s="155" t="e">
        <f t="shared" si="384"/>
        <v>#DIV/0!</v>
      </c>
      <c r="CK298" s="155" t="e">
        <f t="shared" si="384"/>
        <v>#DIV/0!</v>
      </c>
      <c r="CL298" s="155" t="e">
        <f t="shared" si="384"/>
        <v>#DIV/0!</v>
      </c>
      <c r="CM298" s="155" t="e">
        <f t="shared" si="384"/>
        <v>#DIV/0!</v>
      </c>
      <c r="CN298" s="155" t="e">
        <f t="shared" si="384"/>
        <v>#DIV/0!</v>
      </c>
      <c r="CO298" s="155" t="e">
        <f t="shared" si="384"/>
        <v>#DIV/0!</v>
      </c>
      <c r="CQ298" s="29">
        <f t="shared" si="385"/>
        <v>0.6</v>
      </c>
      <c r="CR298" s="155">
        <f t="shared" ca="1" si="386"/>
        <v>41.871282284089247</v>
      </c>
      <c r="CS298" s="155">
        <f t="shared" ca="1" si="386"/>
        <v>33.658328409328554</v>
      </c>
      <c r="CT298" s="155">
        <f t="shared" ca="1" si="386"/>
        <v>29.527762095497962</v>
      </c>
      <c r="CU298" s="155">
        <f t="shared" ca="1" si="386"/>
        <v>25.386301515245687</v>
      </c>
      <c r="CV298" s="155">
        <f t="shared" ca="1" si="386"/>
        <v>21.262109946594361</v>
      </c>
      <c r="CW298" s="155" t="e">
        <f t="shared" si="386"/>
        <v>#DIV/0!</v>
      </c>
      <c r="CX298" s="155" t="e">
        <f t="shared" si="386"/>
        <v>#DIV/0!</v>
      </c>
      <c r="CY298" s="155" t="e">
        <f t="shared" si="386"/>
        <v>#DIV/0!</v>
      </c>
      <c r="CZ298" s="155" t="e">
        <f t="shared" si="386"/>
        <v>#DIV/0!</v>
      </c>
      <c r="DA298" s="155" t="e">
        <f t="shared" si="386"/>
        <v>#DIV/0!</v>
      </c>
      <c r="DB298" s="155" t="e">
        <f t="shared" si="386"/>
        <v>#DIV/0!</v>
      </c>
      <c r="DC298" s="155" t="e">
        <f t="shared" si="386"/>
        <v>#DIV/0!</v>
      </c>
      <c r="DD298" s="155" t="e">
        <f t="shared" si="386"/>
        <v>#DIV/0!</v>
      </c>
      <c r="DF298" s="29">
        <f t="shared" si="387"/>
        <v>0.6</v>
      </c>
      <c r="DG298" s="155">
        <f t="shared" ca="1" si="388"/>
        <v>16.01770013612564</v>
      </c>
      <c r="DH298" s="155">
        <f t="shared" ca="1" si="388"/>
        <v>14.51147288510689</v>
      </c>
      <c r="DI298" s="155">
        <f t="shared" ca="1" si="388"/>
        <v>14.41543565271493</v>
      </c>
      <c r="DJ298" s="155">
        <f t="shared" ca="1" si="388"/>
        <v>15.626016950951717</v>
      </c>
      <c r="DK298" s="155">
        <f t="shared" ca="1" si="388"/>
        <v>21.705822600769768</v>
      </c>
      <c r="DL298" s="155" t="e">
        <f t="shared" si="388"/>
        <v>#DIV/0!</v>
      </c>
      <c r="DM298" s="155" t="e">
        <f t="shared" si="388"/>
        <v>#DIV/0!</v>
      </c>
      <c r="DN298" s="155" t="e">
        <f t="shared" si="388"/>
        <v>#DIV/0!</v>
      </c>
      <c r="DO298" s="155" t="e">
        <f t="shared" si="388"/>
        <v>#DIV/0!</v>
      </c>
      <c r="DP298" s="155" t="e">
        <f t="shared" si="388"/>
        <v>#DIV/0!</v>
      </c>
      <c r="DQ298" s="155" t="e">
        <f t="shared" si="388"/>
        <v>#DIV/0!</v>
      </c>
      <c r="DR298" s="155" t="e">
        <f t="shared" si="388"/>
        <v>#DIV/0!</v>
      </c>
      <c r="DS298" s="155" t="e">
        <f t="shared" si="388"/>
        <v>#DIV/0!</v>
      </c>
      <c r="DU298" s="29">
        <f t="shared" si="389"/>
        <v>0.6</v>
      </c>
      <c r="DV298" s="155">
        <f t="shared" ca="1" si="390"/>
        <v>6.2401452518560472</v>
      </c>
      <c r="DW298" s="155">
        <f t="shared" ca="1" si="390"/>
        <v>6.6188041999283289</v>
      </c>
      <c r="DX298" s="155">
        <f t="shared" ca="1" si="390"/>
        <v>7.01812560590791</v>
      </c>
      <c r="DY298" s="155">
        <f t="shared" ca="1" si="390"/>
        <v>7.8394488428701194</v>
      </c>
      <c r="DZ298" s="155">
        <f t="shared" ca="1" si="390"/>
        <v>10.27706044822849</v>
      </c>
      <c r="EA298" s="155" t="e">
        <f t="shared" si="390"/>
        <v>#DIV/0!</v>
      </c>
      <c r="EB298" s="155" t="e">
        <f t="shared" si="390"/>
        <v>#DIV/0!</v>
      </c>
      <c r="EC298" s="155" t="e">
        <f t="shared" si="390"/>
        <v>#DIV/0!</v>
      </c>
      <c r="ED298" s="155" t="e">
        <f t="shared" si="390"/>
        <v>#DIV/0!</v>
      </c>
      <c r="EE298" s="155" t="e">
        <f t="shared" si="390"/>
        <v>#DIV/0!</v>
      </c>
      <c r="EF298" s="155" t="e">
        <f t="shared" si="390"/>
        <v>#DIV/0!</v>
      </c>
      <c r="EG298" s="155" t="e">
        <f t="shared" si="390"/>
        <v>#DIV/0!</v>
      </c>
      <c r="EH298" s="155" t="e">
        <f t="shared" si="390"/>
        <v>#DIV/0!</v>
      </c>
      <c r="EJ298" s="29">
        <f t="shared" si="391"/>
        <v>0.6</v>
      </c>
      <c r="EK298" s="155">
        <f t="shared" ca="1" si="392"/>
        <v>6.2401452518560472</v>
      </c>
      <c r="EL298" s="155">
        <f t="shared" ca="1" si="392"/>
        <v>6.6188041999283289</v>
      </c>
      <c r="EM298" s="155">
        <f t="shared" ca="1" si="392"/>
        <v>7.01812560590791</v>
      </c>
      <c r="EN298" s="155">
        <f t="shared" ca="1" si="392"/>
        <v>7.8394488428701194</v>
      </c>
      <c r="EO298" s="155">
        <f t="shared" ca="1" si="392"/>
        <v>10.27706044822849</v>
      </c>
      <c r="EP298" s="155" t="e">
        <f t="shared" si="392"/>
        <v>#DIV/0!</v>
      </c>
      <c r="EQ298" s="155" t="e">
        <f t="shared" si="392"/>
        <v>#DIV/0!</v>
      </c>
      <c r="ER298" s="155" t="e">
        <f t="shared" si="392"/>
        <v>#DIV/0!</v>
      </c>
      <c r="ES298" s="155" t="e">
        <f t="shared" si="392"/>
        <v>#DIV/0!</v>
      </c>
      <c r="ET298" s="155" t="e">
        <f t="shared" si="392"/>
        <v>#DIV/0!</v>
      </c>
      <c r="EU298" s="155" t="e">
        <f t="shared" si="392"/>
        <v>#DIV/0!</v>
      </c>
      <c r="EV298" s="155" t="e">
        <f t="shared" si="392"/>
        <v>#DIV/0!</v>
      </c>
      <c r="EW298" s="155" t="e">
        <f t="shared" si="392"/>
        <v>#DIV/0!</v>
      </c>
    </row>
    <row r="299" spans="17:157">
      <c r="T299" s="283">
        <v>0.66666666666666663</v>
      </c>
      <c r="U299" s="152">
        <f t="shared" ca="1" si="377"/>
        <v>17.395990702163289</v>
      </c>
      <c r="V299" s="152">
        <f t="shared" ca="1" si="377"/>
        <v>22.971177177237173</v>
      </c>
      <c r="W299" s="152">
        <f t="shared" ca="1" si="377"/>
        <v>29.266172100434979</v>
      </c>
      <c r="X299" s="152">
        <f t="shared" ca="1" si="377"/>
        <v>44.723999473727751</v>
      </c>
      <c r="Y299" s="152" t="e">
        <f t="shared" si="377"/>
        <v>#DIV/0!</v>
      </c>
      <c r="Z299" s="152" t="e">
        <f t="shared" si="377"/>
        <v>#DIV/0!</v>
      </c>
      <c r="AA299" s="152" t="e">
        <f t="shared" si="377"/>
        <v>#DIV/0!</v>
      </c>
      <c r="AB299" s="152" t="e">
        <f t="shared" si="377"/>
        <v>#DIV/0!</v>
      </c>
      <c r="AC299" s="152" t="e">
        <f t="shared" si="377"/>
        <v>#DIV/0!</v>
      </c>
      <c r="AD299" s="152" t="e">
        <f t="shared" si="377"/>
        <v>#DIV/0!</v>
      </c>
      <c r="AE299" s="152" t="e">
        <f t="shared" si="377"/>
        <v>#DIV/0!</v>
      </c>
      <c r="AF299" s="152" t="e">
        <f t="shared" si="377"/>
        <v>#DIV/0!</v>
      </c>
      <c r="AG299" s="152"/>
      <c r="AI299" s="288">
        <v>0.66666666666666663</v>
      </c>
      <c r="AJ299" s="155">
        <f t="shared" ca="1" si="378"/>
        <v>17.395990702163289</v>
      </c>
      <c r="AK299" s="155">
        <f t="shared" ca="1" si="378"/>
        <v>22.971177177237173</v>
      </c>
      <c r="AL299" s="155">
        <f t="shared" ca="1" si="378"/>
        <v>29.266172100434979</v>
      </c>
      <c r="AM299" s="155">
        <f t="shared" ca="1" si="378"/>
        <v>44.723999473727751</v>
      </c>
      <c r="AN299" s="155" t="e">
        <f t="shared" si="378"/>
        <v>#DIV/0!</v>
      </c>
      <c r="AO299" s="155" t="e">
        <f t="shared" si="378"/>
        <v>#DIV/0!</v>
      </c>
      <c r="AP299" s="155" t="e">
        <f t="shared" si="378"/>
        <v>#DIV/0!</v>
      </c>
      <c r="AQ299" s="155" t="e">
        <f t="shared" si="378"/>
        <v>#DIV/0!</v>
      </c>
      <c r="AR299" s="155" t="e">
        <f t="shared" si="378"/>
        <v>#DIV/0!</v>
      </c>
      <c r="AS299" s="155" t="e">
        <f t="shared" si="378"/>
        <v>#DIV/0!</v>
      </c>
      <c r="AT299" s="155" t="e">
        <f t="shared" si="378"/>
        <v>#DIV/0!</v>
      </c>
      <c r="AU299" s="155" t="e">
        <f t="shared" si="369"/>
        <v>#DIV/0!</v>
      </c>
      <c r="AV299" s="155" t="e">
        <f t="shared" si="369"/>
        <v>#DIV/0!</v>
      </c>
      <c r="AX299" s="29">
        <f t="shared" si="379"/>
        <v>0.66666666666666663</v>
      </c>
      <c r="AY299" s="155">
        <f t="shared" ca="1" si="380"/>
        <v>18.540571162922458</v>
      </c>
      <c r="AZ299" s="155">
        <f t="shared" ca="1" si="380"/>
        <v>19.326428418731293</v>
      </c>
      <c r="BA299" s="155">
        <f t="shared" ca="1" si="380"/>
        <v>22.052809168385</v>
      </c>
      <c r="BB299" s="155">
        <f t="shared" ca="1" si="380"/>
        <v>30.75773606616665</v>
      </c>
      <c r="BC299" s="155" t="e">
        <f t="shared" si="380"/>
        <v>#DIV/0!</v>
      </c>
      <c r="BD299" s="155" t="e">
        <f t="shared" si="380"/>
        <v>#DIV/0!</v>
      </c>
      <c r="BE299" s="155" t="e">
        <f t="shared" si="380"/>
        <v>#DIV/0!</v>
      </c>
      <c r="BF299" s="155" t="e">
        <f t="shared" si="380"/>
        <v>#DIV/0!</v>
      </c>
      <c r="BG299" s="155" t="e">
        <f t="shared" si="380"/>
        <v>#DIV/0!</v>
      </c>
      <c r="BH299" s="155" t="e">
        <f t="shared" si="380"/>
        <v>#DIV/0!</v>
      </c>
      <c r="BI299" s="155" t="e">
        <f t="shared" si="380"/>
        <v>#DIV/0!</v>
      </c>
      <c r="BJ299" s="155" t="e">
        <f t="shared" si="380"/>
        <v>#DIV/0!</v>
      </c>
      <c r="BK299" s="155" t="e">
        <f t="shared" si="380"/>
        <v>#DIV/0!</v>
      </c>
      <c r="BL299" s="138"/>
      <c r="BM299" s="29">
        <f t="shared" si="381"/>
        <v>0.66666666666666663</v>
      </c>
      <c r="BN299" s="155">
        <f t="shared" ca="1" si="382"/>
        <v>21.225016688212456</v>
      </c>
      <c r="BO299" s="155">
        <f t="shared" ca="1" si="382"/>
        <v>17.266948462906541</v>
      </c>
      <c r="BP299" s="155">
        <f t="shared" ca="1" si="382"/>
        <v>15.37839187153315</v>
      </c>
      <c r="BQ299" s="155">
        <f t="shared" ca="1" si="382"/>
        <v>13.804124465725923</v>
      </c>
      <c r="BR299" s="155" t="e">
        <f t="shared" si="382"/>
        <v>#DIV/0!</v>
      </c>
      <c r="BS299" s="155" t="e">
        <f t="shared" si="382"/>
        <v>#DIV/0!</v>
      </c>
      <c r="BT299" s="155" t="e">
        <f t="shared" si="382"/>
        <v>#DIV/0!</v>
      </c>
      <c r="BU299" s="155" t="e">
        <f t="shared" si="382"/>
        <v>#DIV/0!</v>
      </c>
      <c r="BV299" s="155" t="e">
        <f t="shared" si="382"/>
        <v>#DIV/0!</v>
      </c>
      <c r="BW299" s="155" t="e">
        <f t="shared" si="382"/>
        <v>#DIV/0!</v>
      </c>
      <c r="BX299" s="155" t="e">
        <f t="shared" si="382"/>
        <v>#DIV/0!</v>
      </c>
      <c r="BY299" s="155" t="e">
        <f t="shared" si="382"/>
        <v>#DIV/0!</v>
      </c>
      <c r="BZ299" s="155" t="e">
        <f t="shared" si="382"/>
        <v>#DIV/0!</v>
      </c>
      <c r="CA299" s="138"/>
      <c r="CB299" s="29">
        <f t="shared" si="383"/>
        <v>0.66666666666666663</v>
      </c>
      <c r="CC299" s="155">
        <f t="shared" ca="1" si="384"/>
        <v>14.246971422083302</v>
      </c>
      <c r="CD299" s="155">
        <f t="shared" ca="1" si="384"/>
        <v>18.366373655259018</v>
      </c>
      <c r="CE299" s="155">
        <f t="shared" ca="1" si="384"/>
        <v>23.030034669882415</v>
      </c>
      <c r="CF299" s="155">
        <f t="shared" ca="1" si="384"/>
        <v>34.504634119005686</v>
      </c>
      <c r="CG299" s="155" t="e">
        <f t="shared" si="384"/>
        <v>#DIV/0!</v>
      </c>
      <c r="CH299" s="155" t="e">
        <f t="shared" si="384"/>
        <v>#DIV/0!</v>
      </c>
      <c r="CI299" s="155" t="e">
        <f t="shared" si="384"/>
        <v>#DIV/0!</v>
      </c>
      <c r="CJ299" s="155" t="e">
        <f t="shared" si="384"/>
        <v>#DIV/0!</v>
      </c>
      <c r="CK299" s="155" t="e">
        <f t="shared" si="384"/>
        <v>#DIV/0!</v>
      </c>
      <c r="CL299" s="155" t="e">
        <f t="shared" si="384"/>
        <v>#DIV/0!</v>
      </c>
      <c r="CM299" s="155" t="e">
        <f t="shared" si="384"/>
        <v>#DIV/0!</v>
      </c>
      <c r="CN299" s="155" t="e">
        <f t="shared" si="384"/>
        <v>#DIV/0!</v>
      </c>
      <c r="CO299" s="155" t="e">
        <f t="shared" si="384"/>
        <v>#DIV/0!</v>
      </c>
      <c r="CQ299" s="29">
        <f t="shared" si="385"/>
        <v>0.66666666666666663</v>
      </c>
      <c r="CR299" s="155">
        <f t="shared" ca="1" si="386"/>
        <v>41.869386840963074</v>
      </c>
      <c r="CS299" s="155">
        <f t="shared" ca="1" si="386"/>
        <v>33.657657844211478</v>
      </c>
      <c r="CT299" s="155">
        <f t="shared" ca="1" si="386"/>
        <v>29.53017746836877</v>
      </c>
      <c r="CU299" s="155">
        <f t="shared" ca="1" si="386"/>
        <v>25.403644931737677</v>
      </c>
      <c r="CV299" s="155" t="e">
        <f t="shared" si="386"/>
        <v>#DIV/0!</v>
      </c>
      <c r="CW299" s="155" t="e">
        <f t="shared" si="386"/>
        <v>#DIV/0!</v>
      </c>
      <c r="CX299" s="155" t="e">
        <f t="shared" si="386"/>
        <v>#DIV/0!</v>
      </c>
      <c r="CY299" s="155" t="e">
        <f t="shared" si="386"/>
        <v>#DIV/0!</v>
      </c>
      <c r="CZ299" s="155" t="e">
        <f t="shared" si="386"/>
        <v>#DIV/0!</v>
      </c>
      <c r="DA299" s="155" t="e">
        <f t="shared" si="386"/>
        <v>#DIV/0!</v>
      </c>
      <c r="DB299" s="155" t="e">
        <f t="shared" si="386"/>
        <v>#DIV/0!</v>
      </c>
      <c r="DC299" s="155" t="e">
        <f t="shared" si="386"/>
        <v>#DIV/0!</v>
      </c>
      <c r="DD299" s="155" t="e">
        <f t="shared" si="386"/>
        <v>#DIV/0!</v>
      </c>
      <c r="DF299" s="29">
        <f t="shared" si="387"/>
        <v>0.66666666666666663</v>
      </c>
      <c r="DG299" s="155">
        <f t="shared" ca="1" si="388"/>
        <v>17.115461920663474</v>
      </c>
      <c r="DH299" s="155">
        <f t="shared" ca="1" si="388"/>
        <v>16.757311190390315</v>
      </c>
      <c r="DI299" s="155">
        <f t="shared" ca="1" si="388"/>
        <v>18.220423777015011</v>
      </c>
      <c r="DJ299" s="155">
        <f t="shared" ca="1" si="388"/>
        <v>23.993599920023467</v>
      </c>
      <c r="DK299" s="155" t="e">
        <f t="shared" si="388"/>
        <v>#DIV/0!</v>
      </c>
      <c r="DL299" s="155" t="e">
        <f t="shared" si="388"/>
        <v>#DIV/0!</v>
      </c>
      <c r="DM299" s="155" t="e">
        <f t="shared" si="388"/>
        <v>#DIV/0!</v>
      </c>
      <c r="DN299" s="155" t="e">
        <f t="shared" si="388"/>
        <v>#DIV/0!</v>
      </c>
      <c r="DO299" s="155" t="e">
        <f t="shared" si="388"/>
        <v>#DIV/0!</v>
      </c>
      <c r="DP299" s="155" t="e">
        <f t="shared" si="388"/>
        <v>#DIV/0!</v>
      </c>
      <c r="DQ299" s="155" t="e">
        <f t="shared" si="388"/>
        <v>#DIV/0!</v>
      </c>
      <c r="DR299" s="155" t="e">
        <f t="shared" si="388"/>
        <v>#DIV/0!</v>
      </c>
      <c r="DS299" s="155" t="e">
        <f t="shared" si="388"/>
        <v>#DIV/0!</v>
      </c>
      <c r="DU299" s="29">
        <f t="shared" si="389"/>
        <v>0.66666666666666663</v>
      </c>
      <c r="DV299" s="155">
        <f t="shared" ca="1" si="390"/>
        <v>5.9136512301971536</v>
      </c>
      <c r="DW299" s="155">
        <f t="shared" ca="1" si="390"/>
        <v>6.5329989462656988</v>
      </c>
      <c r="DX299" s="155">
        <f t="shared" ca="1" si="390"/>
        <v>7.2677548559369463</v>
      </c>
      <c r="DY299" s="155">
        <f t="shared" ca="1" si="390"/>
        <v>9.1366699639893341</v>
      </c>
      <c r="DZ299" s="155" t="e">
        <f t="shared" si="390"/>
        <v>#DIV/0!</v>
      </c>
      <c r="EA299" s="155" t="e">
        <f t="shared" si="390"/>
        <v>#DIV/0!</v>
      </c>
      <c r="EB299" s="155" t="e">
        <f t="shared" si="390"/>
        <v>#DIV/0!</v>
      </c>
      <c r="EC299" s="155" t="e">
        <f t="shared" si="390"/>
        <v>#DIV/0!</v>
      </c>
      <c r="ED299" s="155" t="e">
        <f t="shared" si="390"/>
        <v>#DIV/0!</v>
      </c>
      <c r="EE299" s="155" t="e">
        <f t="shared" si="390"/>
        <v>#DIV/0!</v>
      </c>
      <c r="EF299" s="155" t="e">
        <f t="shared" si="390"/>
        <v>#DIV/0!</v>
      </c>
      <c r="EG299" s="155" t="e">
        <f t="shared" si="390"/>
        <v>#DIV/0!</v>
      </c>
      <c r="EH299" s="155" t="e">
        <f t="shared" si="390"/>
        <v>#DIV/0!</v>
      </c>
      <c r="EJ299" s="29">
        <f t="shared" si="391"/>
        <v>0.66666666666666663</v>
      </c>
      <c r="EK299" s="155">
        <f t="shared" ca="1" si="392"/>
        <v>5.9136512301971536</v>
      </c>
      <c r="EL299" s="155">
        <f t="shared" ca="1" si="392"/>
        <v>6.5329989462656988</v>
      </c>
      <c r="EM299" s="155">
        <f t="shared" ca="1" si="392"/>
        <v>7.2677548559369463</v>
      </c>
      <c r="EN299" s="155">
        <f t="shared" ca="1" si="392"/>
        <v>9.1366699639893341</v>
      </c>
      <c r="EO299" s="155" t="e">
        <f t="shared" si="392"/>
        <v>#DIV/0!</v>
      </c>
      <c r="EP299" s="155" t="e">
        <f t="shared" si="392"/>
        <v>#DIV/0!</v>
      </c>
      <c r="EQ299" s="155" t="e">
        <f t="shared" si="392"/>
        <v>#DIV/0!</v>
      </c>
      <c r="ER299" s="155" t="e">
        <f t="shared" si="392"/>
        <v>#DIV/0!</v>
      </c>
      <c r="ES299" s="155" t="e">
        <f t="shared" si="392"/>
        <v>#DIV/0!</v>
      </c>
      <c r="ET299" s="155" t="e">
        <f t="shared" si="392"/>
        <v>#DIV/0!</v>
      </c>
      <c r="EU299" s="155" t="e">
        <f t="shared" si="392"/>
        <v>#DIV/0!</v>
      </c>
      <c r="EV299" s="155" t="e">
        <f t="shared" si="392"/>
        <v>#DIV/0!</v>
      </c>
      <c r="EW299" s="155" t="e">
        <f t="shared" si="392"/>
        <v>#DIV/0!</v>
      </c>
    </row>
    <row r="300" spans="17:157">
      <c r="T300" s="283">
        <v>0.7142857142857143</v>
      </c>
      <c r="U300" s="152">
        <f t="shared" ca="1" si="377"/>
        <v>24.488891088465223</v>
      </c>
      <c r="V300" s="152">
        <f t="shared" ca="1" si="377"/>
        <v>35.525711378600121</v>
      </c>
      <c r="W300" s="152">
        <f t="shared" ca="1" si="377"/>
        <v>51.127375445022253</v>
      </c>
      <c r="X300" s="152" t="e">
        <f t="shared" si="377"/>
        <v>#DIV/0!</v>
      </c>
      <c r="Y300" s="152" t="e">
        <f t="shared" si="377"/>
        <v>#DIV/0!</v>
      </c>
      <c r="Z300" s="152" t="e">
        <f t="shared" si="377"/>
        <v>#DIV/0!</v>
      </c>
      <c r="AA300" s="152" t="e">
        <f t="shared" si="377"/>
        <v>#DIV/0!</v>
      </c>
      <c r="AB300" s="152" t="e">
        <f t="shared" si="377"/>
        <v>#DIV/0!</v>
      </c>
      <c r="AC300" s="152" t="e">
        <f t="shared" si="377"/>
        <v>#DIV/0!</v>
      </c>
      <c r="AD300" s="152" t="e">
        <f t="shared" si="377"/>
        <v>#DIV/0!</v>
      </c>
      <c r="AE300" s="152" t="e">
        <f t="shared" si="377"/>
        <v>#DIV/0!</v>
      </c>
      <c r="AF300" s="152" t="e">
        <f t="shared" si="377"/>
        <v>#DIV/0!</v>
      </c>
      <c r="AG300" s="152"/>
      <c r="AI300" s="288">
        <v>0.7142857142857143</v>
      </c>
      <c r="AJ300" s="155">
        <f t="shared" ca="1" si="378"/>
        <v>24.488891088465223</v>
      </c>
      <c r="AK300" s="155">
        <f t="shared" ca="1" si="378"/>
        <v>35.525711378600121</v>
      </c>
      <c r="AL300" s="155">
        <f t="shared" ca="1" si="378"/>
        <v>51.127375445022253</v>
      </c>
      <c r="AM300" s="155" t="e">
        <f t="shared" si="378"/>
        <v>#DIV/0!</v>
      </c>
      <c r="AN300" s="155" t="e">
        <f t="shared" si="378"/>
        <v>#DIV/0!</v>
      </c>
      <c r="AO300" s="155" t="e">
        <f t="shared" si="378"/>
        <v>#DIV/0!</v>
      </c>
      <c r="AP300" s="155" t="e">
        <f t="shared" si="378"/>
        <v>#DIV/0!</v>
      </c>
      <c r="AQ300" s="155" t="e">
        <f t="shared" si="378"/>
        <v>#DIV/0!</v>
      </c>
      <c r="AR300" s="155" t="e">
        <f t="shared" si="378"/>
        <v>#DIV/0!</v>
      </c>
      <c r="AS300" s="155" t="e">
        <f t="shared" si="378"/>
        <v>#DIV/0!</v>
      </c>
      <c r="AT300" s="155" t="e">
        <f t="shared" si="378"/>
        <v>#DIV/0!</v>
      </c>
      <c r="AU300" s="155" t="e">
        <f t="shared" si="369"/>
        <v>#DIV/0!</v>
      </c>
      <c r="AV300" s="155" t="e">
        <f t="shared" si="369"/>
        <v>#DIV/0!</v>
      </c>
      <c r="AX300" s="29">
        <f t="shared" si="379"/>
        <v>0.7142857142857143</v>
      </c>
      <c r="AY300" s="155">
        <f t="shared" ca="1" si="380"/>
        <v>21.569907814023288</v>
      </c>
      <c r="AZ300" s="155">
        <f t="shared" ca="1" si="380"/>
        <v>25.931566843173009</v>
      </c>
      <c r="BA300" s="155">
        <f t="shared" ca="1" si="380"/>
        <v>34.622505059591589</v>
      </c>
      <c r="BB300" s="155" t="e">
        <f t="shared" si="380"/>
        <v>#DIV/0!</v>
      </c>
      <c r="BC300" s="155" t="e">
        <f t="shared" si="380"/>
        <v>#DIV/0!</v>
      </c>
      <c r="BD300" s="155" t="e">
        <f t="shared" si="380"/>
        <v>#DIV/0!</v>
      </c>
      <c r="BE300" s="155" t="e">
        <f t="shared" si="380"/>
        <v>#DIV/0!</v>
      </c>
      <c r="BF300" s="155" t="e">
        <f t="shared" si="380"/>
        <v>#DIV/0!</v>
      </c>
      <c r="BG300" s="155" t="e">
        <f t="shared" si="380"/>
        <v>#DIV/0!</v>
      </c>
      <c r="BH300" s="155" t="e">
        <f t="shared" si="380"/>
        <v>#DIV/0!</v>
      </c>
      <c r="BI300" s="155" t="e">
        <f t="shared" si="380"/>
        <v>#DIV/0!</v>
      </c>
      <c r="BJ300" s="155" t="e">
        <f t="shared" si="380"/>
        <v>#DIV/0!</v>
      </c>
      <c r="BK300" s="155" t="e">
        <f t="shared" si="380"/>
        <v>#DIV/0!</v>
      </c>
      <c r="BL300" s="138"/>
      <c r="BM300" s="29">
        <f t="shared" si="381"/>
        <v>0.7142857142857143</v>
      </c>
      <c r="BN300" s="155">
        <f t="shared" ca="1" si="382"/>
        <v>21.21952917301682</v>
      </c>
      <c r="BO300" s="155">
        <f t="shared" ca="1" si="382"/>
        <v>17.31710760262068</v>
      </c>
      <c r="BP300" s="155">
        <f t="shared" ca="1" si="382"/>
        <v>15.585208746221163</v>
      </c>
      <c r="BQ300" s="155" t="e">
        <f t="shared" si="382"/>
        <v>#DIV/0!</v>
      </c>
      <c r="BR300" s="155" t="e">
        <f t="shared" si="382"/>
        <v>#DIV/0!</v>
      </c>
      <c r="BS300" s="155" t="e">
        <f t="shared" si="382"/>
        <v>#DIV/0!</v>
      </c>
      <c r="BT300" s="155" t="e">
        <f t="shared" si="382"/>
        <v>#DIV/0!</v>
      </c>
      <c r="BU300" s="155" t="e">
        <f t="shared" si="382"/>
        <v>#DIV/0!</v>
      </c>
      <c r="BV300" s="155" t="e">
        <f t="shared" si="382"/>
        <v>#DIV/0!</v>
      </c>
      <c r="BW300" s="155" t="e">
        <f t="shared" si="382"/>
        <v>#DIV/0!</v>
      </c>
      <c r="BX300" s="155" t="e">
        <f t="shared" si="382"/>
        <v>#DIV/0!</v>
      </c>
      <c r="BY300" s="155" t="e">
        <f t="shared" si="382"/>
        <v>#DIV/0!</v>
      </c>
      <c r="BZ300" s="155" t="e">
        <f t="shared" si="382"/>
        <v>#DIV/0!</v>
      </c>
      <c r="CA300" s="138"/>
      <c r="CB300" s="29">
        <f t="shared" si="383"/>
        <v>0.7142857142857143</v>
      </c>
      <c r="CC300" s="155">
        <f t="shared" ca="1" si="384"/>
        <v>19.19276633707576</v>
      </c>
      <c r="CD300" s="155">
        <f t="shared" ca="1" si="384"/>
        <v>27.280173598934436</v>
      </c>
      <c r="CE300" s="155">
        <f t="shared" ca="1" si="384"/>
        <v>38.730174728886645</v>
      </c>
      <c r="CF300" s="155" t="e">
        <f t="shared" si="384"/>
        <v>#DIV/0!</v>
      </c>
      <c r="CG300" s="155" t="e">
        <f t="shared" si="384"/>
        <v>#DIV/0!</v>
      </c>
      <c r="CH300" s="155" t="e">
        <f t="shared" si="384"/>
        <v>#DIV/0!</v>
      </c>
      <c r="CI300" s="155" t="e">
        <f t="shared" si="384"/>
        <v>#DIV/0!</v>
      </c>
      <c r="CJ300" s="155" t="e">
        <f t="shared" si="384"/>
        <v>#DIV/0!</v>
      </c>
      <c r="CK300" s="155" t="e">
        <f t="shared" si="384"/>
        <v>#DIV/0!</v>
      </c>
      <c r="CL300" s="155" t="e">
        <f t="shared" si="384"/>
        <v>#DIV/0!</v>
      </c>
      <c r="CM300" s="155" t="e">
        <f t="shared" si="384"/>
        <v>#DIV/0!</v>
      </c>
      <c r="CN300" s="155" t="e">
        <f t="shared" si="384"/>
        <v>#DIV/0!</v>
      </c>
      <c r="CO300" s="155" t="e">
        <f t="shared" si="384"/>
        <v>#DIV/0!</v>
      </c>
      <c r="CQ300" s="29">
        <f t="shared" si="385"/>
        <v>0.7142857142857143</v>
      </c>
      <c r="CR300" s="155">
        <f t="shared" ca="1" si="386"/>
        <v>41.869077789983919</v>
      </c>
      <c r="CS300" s="155">
        <f t="shared" ca="1" si="386"/>
        <v>33.660521040600145</v>
      </c>
      <c r="CT300" s="155">
        <f t="shared" ca="1" si="386"/>
        <v>29.542222565393196</v>
      </c>
      <c r="CU300" s="155" t="e">
        <f t="shared" si="386"/>
        <v>#DIV/0!</v>
      </c>
      <c r="CV300" s="155" t="e">
        <f t="shared" si="386"/>
        <v>#DIV/0!</v>
      </c>
      <c r="CW300" s="155" t="e">
        <f t="shared" si="386"/>
        <v>#DIV/0!</v>
      </c>
      <c r="CX300" s="155" t="e">
        <f t="shared" si="386"/>
        <v>#DIV/0!</v>
      </c>
      <c r="CY300" s="155" t="e">
        <f t="shared" si="386"/>
        <v>#DIV/0!</v>
      </c>
      <c r="CZ300" s="155" t="e">
        <f t="shared" si="386"/>
        <v>#DIV/0!</v>
      </c>
      <c r="DA300" s="155" t="e">
        <f t="shared" si="386"/>
        <v>#DIV/0!</v>
      </c>
      <c r="DB300" s="155" t="e">
        <f t="shared" si="386"/>
        <v>#DIV/0!</v>
      </c>
      <c r="DC300" s="155" t="e">
        <f t="shared" si="386"/>
        <v>#DIV/0!</v>
      </c>
      <c r="DD300" s="155" t="e">
        <f t="shared" si="386"/>
        <v>#DIV/0!</v>
      </c>
      <c r="DF300" s="29">
        <f t="shared" si="387"/>
        <v>0.7142857142857143</v>
      </c>
      <c r="DG300" s="155">
        <f t="shared" ca="1" si="388"/>
        <v>18.882546627530306</v>
      </c>
      <c r="DH300" s="155">
        <f t="shared" ca="1" si="388"/>
        <v>20.914692133502665</v>
      </c>
      <c r="DI300" s="155">
        <f t="shared" ca="1" si="388"/>
        <v>26.540501811343415</v>
      </c>
      <c r="DJ300" s="155" t="e">
        <f t="shared" si="388"/>
        <v>#DIV/0!</v>
      </c>
      <c r="DK300" s="155" t="e">
        <f t="shared" si="388"/>
        <v>#DIV/0!</v>
      </c>
      <c r="DL300" s="155" t="e">
        <f t="shared" si="388"/>
        <v>#DIV/0!</v>
      </c>
      <c r="DM300" s="155" t="e">
        <f t="shared" si="388"/>
        <v>#DIV/0!</v>
      </c>
      <c r="DN300" s="155" t="e">
        <f t="shared" si="388"/>
        <v>#DIV/0!</v>
      </c>
      <c r="DO300" s="155" t="e">
        <f t="shared" si="388"/>
        <v>#DIV/0!</v>
      </c>
      <c r="DP300" s="155" t="e">
        <f t="shared" si="388"/>
        <v>#DIV/0!</v>
      </c>
      <c r="DQ300" s="155" t="e">
        <f t="shared" si="388"/>
        <v>#DIV/0!</v>
      </c>
      <c r="DR300" s="155" t="e">
        <f t="shared" si="388"/>
        <v>#DIV/0!</v>
      </c>
      <c r="DS300" s="155" t="e">
        <f t="shared" si="388"/>
        <v>#DIV/0!</v>
      </c>
      <c r="DU300" s="29">
        <f t="shared" si="389"/>
        <v>0.7142857142857143</v>
      </c>
      <c r="DV300" s="155">
        <f t="shared" ca="1" si="390"/>
        <v>5.8586930718574486</v>
      </c>
      <c r="DW300" s="155">
        <f t="shared" ca="1" si="390"/>
        <v>6.8919303826124478</v>
      </c>
      <c r="DX300" s="155">
        <f t="shared" ca="1" si="390"/>
        <v>8.4028911924887772</v>
      </c>
      <c r="DY300" s="155" t="e">
        <f t="shared" si="390"/>
        <v>#DIV/0!</v>
      </c>
      <c r="DZ300" s="155" t="e">
        <f t="shared" si="390"/>
        <v>#DIV/0!</v>
      </c>
      <c r="EA300" s="155" t="e">
        <f t="shared" si="390"/>
        <v>#DIV/0!</v>
      </c>
      <c r="EB300" s="155" t="e">
        <f t="shared" si="390"/>
        <v>#DIV/0!</v>
      </c>
      <c r="EC300" s="155" t="e">
        <f t="shared" si="390"/>
        <v>#DIV/0!</v>
      </c>
      <c r="ED300" s="155" t="e">
        <f t="shared" si="390"/>
        <v>#DIV/0!</v>
      </c>
      <c r="EE300" s="155" t="e">
        <f t="shared" si="390"/>
        <v>#DIV/0!</v>
      </c>
      <c r="EF300" s="155" t="e">
        <f t="shared" si="390"/>
        <v>#DIV/0!</v>
      </c>
      <c r="EG300" s="155" t="e">
        <f t="shared" si="390"/>
        <v>#DIV/0!</v>
      </c>
      <c r="EH300" s="155" t="e">
        <f t="shared" si="390"/>
        <v>#DIV/0!</v>
      </c>
      <c r="EJ300" s="29">
        <f t="shared" si="391"/>
        <v>0.7142857142857143</v>
      </c>
      <c r="EK300" s="155">
        <f t="shared" ca="1" si="392"/>
        <v>5.8586930718574486</v>
      </c>
      <c r="EL300" s="155">
        <f t="shared" ca="1" si="392"/>
        <v>6.8919303826124478</v>
      </c>
      <c r="EM300" s="155">
        <f t="shared" ca="1" si="392"/>
        <v>8.4028911924887772</v>
      </c>
      <c r="EN300" s="155" t="e">
        <f t="shared" si="392"/>
        <v>#DIV/0!</v>
      </c>
      <c r="EO300" s="155" t="e">
        <f t="shared" si="392"/>
        <v>#DIV/0!</v>
      </c>
      <c r="EP300" s="155" t="e">
        <f t="shared" si="392"/>
        <v>#DIV/0!</v>
      </c>
      <c r="EQ300" s="155" t="e">
        <f t="shared" si="392"/>
        <v>#DIV/0!</v>
      </c>
      <c r="ER300" s="155" t="e">
        <f t="shared" si="392"/>
        <v>#DIV/0!</v>
      </c>
      <c r="ES300" s="155" t="e">
        <f t="shared" si="392"/>
        <v>#DIV/0!</v>
      </c>
      <c r="ET300" s="155" t="e">
        <f t="shared" si="392"/>
        <v>#DIV/0!</v>
      </c>
      <c r="EU300" s="155" t="e">
        <f t="shared" si="392"/>
        <v>#DIV/0!</v>
      </c>
      <c r="EV300" s="155" t="e">
        <f t="shared" si="392"/>
        <v>#DIV/0!</v>
      </c>
      <c r="EW300" s="155" t="e">
        <f t="shared" si="392"/>
        <v>#DIV/0!</v>
      </c>
    </row>
    <row r="301" spans="17:157">
      <c r="T301" s="283">
        <v>0.75</v>
      </c>
      <c r="U301" s="152">
        <f t="shared" ca="1" si="377"/>
        <v>34.140708612286787</v>
      </c>
      <c r="V301" s="152">
        <f t="shared" ca="1" si="377"/>
        <v>57.596513075965127</v>
      </c>
      <c r="W301" s="152" t="e">
        <f t="shared" si="377"/>
        <v>#DIV/0!</v>
      </c>
      <c r="X301" s="152" t="e">
        <f t="shared" si="377"/>
        <v>#DIV/0!</v>
      </c>
      <c r="Y301" s="152" t="e">
        <f t="shared" si="377"/>
        <v>#DIV/0!</v>
      </c>
      <c r="Z301" s="152" t="e">
        <f t="shared" si="377"/>
        <v>#DIV/0!</v>
      </c>
      <c r="AA301" s="152" t="e">
        <f t="shared" si="377"/>
        <v>#DIV/0!</v>
      </c>
      <c r="AB301" s="152" t="e">
        <f t="shared" si="377"/>
        <v>#DIV/0!</v>
      </c>
      <c r="AC301" s="152" t="e">
        <f t="shared" si="377"/>
        <v>#DIV/0!</v>
      </c>
      <c r="AD301" s="152" t="e">
        <f t="shared" si="377"/>
        <v>#DIV/0!</v>
      </c>
      <c r="AE301" s="152" t="e">
        <f t="shared" si="377"/>
        <v>#DIV/0!</v>
      </c>
      <c r="AF301" s="152" t="e">
        <f t="shared" si="377"/>
        <v>#DIV/0!</v>
      </c>
      <c r="AG301" s="152"/>
      <c r="AI301" s="288">
        <v>0.75</v>
      </c>
      <c r="AJ301" s="155">
        <f t="shared" ca="1" si="378"/>
        <v>34.140708612286787</v>
      </c>
      <c r="AK301" s="155">
        <f t="shared" ca="1" si="378"/>
        <v>57.596513075965127</v>
      </c>
      <c r="AL301" s="155" t="e">
        <f t="shared" si="378"/>
        <v>#DIV/0!</v>
      </c>
      <c r="AM301" s="155" t="e">
        <f t="shared" si="378"/>
        <v>#DIV/0!</v>
      </c>
      <c r="AN301" s="155" t="e">
        <f t="shared" si="378"/>
        <v>#DIV/0!</v>
      </c>
      <c r="AO301" s="155" t="e">
        <f t="shared" si="378"/>
        <v>#DIV/0!</v>
      </c>
      <c r="AP301" s="155" t="e">
        <f t="shared" si="378"/>
        <v>#DIV/0!</v>
      </c>
      <c r="AQ301" s="155" t="e">
        <f t="shared" si="378"/>
        <v>#DIV/0!</v>
      </c>
      <c r="AR301" s="155" t="e">
        <f t="shared" si="378"/>
        <v>#DIV/0!</v>
      </c>
      <c r="AS301" s="155" t="e">
        <f t="shared" si="378"/>
        <v>#DIV/0!</v>
      </c>
      <c r="AT301" s="155" t="e">
        <f t="shared" si="378"/>
        <v>#DIV/0!</v>
      </c>
      <c r="AU301" s="155" t="e">
        <f t="shared" si="369"/>
        <v>#DIV/0!</v>
      </c>
      <c r="AV301" s="155" t="e">
        <f t="shared" si="369"/>
        <v>#DIV/0!</v>
      </c>
      <c r="AX301" s="29">
        <f t="shared" si="379"/>
        <v>0.75</v>
      </c>
      <c r="AY301" s="155">
        <f t="shared" ca="1" si="380"/>
        <v>26.293441873367126</v>
      </c>
      <c r="AZ301" s="155">
        <f t="shared" ca="1" si="380"/>
        <v>38.58490728986321</v>
      </c>
      <c r="BA301" s="155" t="e">
        <f t="shared" si="380"/>
        <v>#DIV/0!</v>
      </c>
      <c r="BB301" s="155" t="e">
        <f t="shared" si="380"/>
        <v>#DIV/0!</v>
      </c>
      <c r="BC301" s="155" t="e">
        <f t="shared" si="380"/>
        <v>#DIV/0!</v>
      </c>
      <c r="BD301" s="155" t="e">
        <f t="shared" si="380"/>
        <v>#DIV/0!</v>
      </c>
      <c r="BE301" s="155" t="e">
        <f t="shared" si="380"/>
        <v>#DIV/0!</v>
      </c>
      <c r="BF301" s="155" t="e">
        <f t="shared" si="380"/>
        <v>#DIV/0!</v>
      </c>
      <c r="BG301" s="155" t="e">
        <f t="shared" si="380"/>
        <v>#DIV/0!</v>
      </c>
      <c r="BH301" s="155" t="e">
        <f t="shared" si="380"/>
        <v>#DIV/0!</v>
      </c>
      <c r="BI301" s="155" t="e">
        <f t="shared" si="380"/>
        <v>#DIV/0!</v>
      </c>
      <c r="BJ301" s="155" t="e">
        <f t="shared" si="380"/>
        <v>#DIV/0!</v>
      </c>
      <c r="BK301" s="155" t="e">
        <f t="shared" si="380"/>
        <v>#DIV/0!</v>
      </c>
      <c r="BL301" s="138"/>
      <c r="BM301" s="29">
        <f t="shared" si="381"/>
        <v>0.75</v>
      </c>
      <c r="BN301" s="155">
        <f t="shared" ca="1" si="382"/>
        <v>21.234668432469245</v>
      </c>
      <c r="BO301" s="155">
        <f t="shared" ca="1" si="382"/>
        <v>17.467330425446576</v>
      </c>
      <c r="BP301" s="155" t="e">
        <f t="shared" si="382"/>
        <v>#DIV/0!</v>
      </c>
      <c r="BQ301" s="155" t="e">
        <f t="shared" si="382"/>
        <v>#DIV/0!</v>
      </c>
      <c r="BR301" s="155" t="e">
        <f t="shared" si="382"/>
        <v>#DIV/0!</v>
      </c>
      <c r="BS301" s="155" t="e">
        <f t="shared" si="382"/>
        <v>#DIV/0!</v>
      </c>
      <c r="BT301" s="155" t="e">
        <f t="shared" si="382"/>
        <v>#DIV/0!</v>
      </c>
      <c r="BU301" s="155" t="e">
        <f t="shared" si="382"/>
        <v>#DIV/0!</v>
      </c>
      <c r="BV301" s="155" t="e">
        <f t="shared" si="382"/>
        <v>#DIV/0!</v>
      </c>
      <c r="BW301" s="155" t="e">
        <f t="shared" si="382"/>
        <v>#DIV/0!</v>
      </c>
      <c r="BX301" s="155" t="e">
        <f t="shared" si="382"/>
        <v>#DIV/0!</v>
      </c>
      <c r="BY301" s="155" t="e">
        <f t="shared" si="382"/>
        <v>#DIV/0!</v>
      </c>
      <c r="BZ301" s="155" t="e">
        <f t="shared" si="382"/>
        <v>#DIV/0!</v>
      </c>
      <c r="CA301" s="138"/>
      <c r="CB301" s="29">
        <f t="shared" si="383"/>
        <v>0.75</v>
      </c>
      <c r="CC301" s="155">
        <f t="shared" ca="1" si="384"/>
        <v>26.001691199161641</v>
      </c>
      <c r="CD301" s="155">
        <f t="shared" ca="1" si="384"/>
        <v>43.073767489561206</v>
      </c>
      <c r="CE301" s="155" t="e">
        <f t="shared" si="384"/>
        <v>#DIV/0!</v>
      </c>
      <c r="CF301" s="155" t="e">
        <f t="shared" si="384"/>
        <v>#DIV/0!</v>
      </c>
      <c r="CG301" s="155" t="e">
        <f t="shared" si="384"/>
        <v>#DIV/0!</v>
      </c>
      <c r="CH301" s="155" t="e">
        <f t="shared" si="384"/>
        <v>#DIV/0!</v>
      </c>
      <c r="CI301" s="155" t="e">
        <f t="shared" si="384"/>
        <v>#DIV/0!</v>
      </c>
      <c r="CJ301" s="155" t="e">
        <f t="shared" si="384"/>
        <v>#DIV/0!</v>
      </c>
      <c r="CK301" s="155" t="e">
        <f t="shared" si="384"/>
        <v>#DIV/0!</v>
      </c>
      <c r="CL301" s="155" t="e">
        <f t="shared" si="384"/>
        <v>#DIV/0!</v>
      </c>
      <c r="CM301" s="155" t="e">
        <f t="shared" si="384"/>
        <v>#DIV/0!</v>
      </c>
      <c r="CN301" s="155" t="e">
        <f t="shared" si="384"/>
        <v>#DIV/0!</v>
      </c>
      <c r="CO301" s="155" t="e">
        <f t="shared" si="384"/>
        <v>#DIV/0!</v>
      </c>
      <c r="CQ301" s="29">
        <f t="shared" si="385"/>
        <v>0.75</v>
      </c>
      <c r="CR301" s="155">
        <f t="shared" ca="1" si="386"/>
        <v>41.869930605210008</v>
      </c>
      <c r="CS301" s="155">
        <f t="shared" ca="1" si="386"/>
        <v>33.669144309809759</v>
      </c>
      <c r="CT301" s="155" t="e">
        <f t="shared" si="386"/>
        <v>#DIV/0!</v>
      </c>
      <c r="CU301" s="155" t="e">
        <f t="shared" si="386"/>
        <v>#DIV/0!</v>
      </c>
      <c r="CV301" s="155" t="e">
        <f t="shared" si="386"/>
        <v>#DIV/0!</v>
      </c>
      <c r="CW301" s="155" t="e">
        <f t="shared" si="386"/>
        <v>#DIV/0!</v>
      </c>
      <c r="CX301" s="155" t="e">
        <f t="shared" si="386"/>
        <v>#DIV/0!</v>
      </c>
      <c r="CY301" s="155" t="e">
        <f t="shared" si="386"/>
        <v>#DIV/0!</v>
      </c>
      <c r="CZ301" s="155" t="e">
        <f t="shared" si="386"/>
        <v>#DIV/0!</v>
      </c>
      <c r="DA301" s="155" t="e">
        <f t="shared" si="386"/>
        <v>#DIV/0!</v>
      </c>
      <c r="DB301" s="155" t="e">
        <f t="shared" si="386"/>
        <v>#DIV/0!</v>
      </c>
      <c r="DC301" s="155" t="e">
        <f t="shared" si="386"/>
        <v>#DIV/0!</v>
      </c>
      <c r="DD301" s="155" t="e">
        <f t="shared" si="386"/>
        <v>#DIV/0!</v>
      </c>
      <c r="DF301" s="29">
        <f t="shared" si="387"/>
        <v>0.75</v>
      </c>
      <c r="DG301" s="155">
        <f t="shared" ca="1" si="388"/>
        <v>21.730422608265048</v>
      </c>
      <c r="DH301" s="155">
        <f t="shared" ca="1" si="388"/>
        <v>29.212809420860722</v>
      </c>
      <c r="DI301" s="155" t="e">
        <f t="shared" si="388"/>
        <v>#DIV/0!</v>
      </c>
      <c r="DJ301" s="155" t="e">
        <f t="shared" si="388"/>
        <v>#DIV/0!</v>
      </c>
      <c r="DK301" s="155" t="e">
        <f t="shared" si="388"/>
        <v>#DIV/0!</v>
      </c>
      <c r="DL301" s="155" t="e">
        <f t="shared" si="388"/>
        <v>#DIV/0!</v>
      </c>
      <c r="DM301" s="155" t="e">
        <f t="shared" si="388"/>
        <v>#DIV/0!</v>
      </c>
      <c r="DN301" s="155" t="e">
        <f t="shared" si="388"/>
        <v>#DIV/0!</v>
      </c>
      <c r="DO301" s="155" t="e">
        <f t="shared" si="388"/>
        <v>#DIV/0!</v>
      </c>
      <c r="DP301" s="155" t="e">
        <f t="shared" si="388"/>
        <v>#DIV/0!</v>
      </c>
      <c r="DQ301" s="155" t="e">
        <f t="shared" si="388"/>
        <v>#DIV/0!</v>
      </c>
      <c r="DR301" s="155" t="e">
        <f t="shared" si="388"/>
        <v>#DIV/0!</v>
      </c>
      <c r="DS301" s="155" t="e">
        <f t="shared" si="388"/>
        <v>#DIV/0!</v>
      </c>
      <c r="DU301" s="29">
        <f t="shared" si="389"/>
        <v>0.75</v>
      </c>
      <c r="DV301" s="155">
        <f t="shared" ca="1" si="390"/>
        <v>6.0091290587454074</v>
      </c>
      <c r="DW301" s="155">
        <f t="shared" ca="1" si="390"/>
        <v>7.8748809611017503</v>
      </c>
      <c r="DX301" s="155" t="e">
        <f t="shared" si="390"/>
        <v>#DIV/0!</v>
      </c>
      <c r="DY301" s="155" t="e">
        <f t="shared" si="390"/>
        <v>#DIV/0!</v>
      </c>
      <c r="DZ301" s="155" t="e">
        <f t="shared" si="390"/>
        <v>#DIV/0!</v>
      </c>
      <c r="EA301" s="155" t="e">
        <f t="shared" si="390"/>
        <v>#DIV/0!</v>
      </c>
      <c r="EB301" s="155" t="e">
        <f t="shared" si="390"/>
        <v>#DIV/0!</v>
      </c>
      <c r="EC301" s="155" t="e">
        <f t="shared" si="390"/>
        <v>#DIV/0!</v>
      </c>
      <c r="ED301" s="155" t="e">
        <f t="shared" si="390"/>
        <v>#DIV/0!</v>
      </c>
      <c r="EE301" s="155" t="e">
        <f t="shared" si="390"/>
        <v>#DIV/0!</v>
      </c>
      <c r="EF301" s="155" t="e">
        <f t="shared" si="390"/>
        <v>#DIV/0!</v>
      </c>
      <c r="EG301" s="155" t="e">
        <f t="shared" si="390"/>
        <v>#DIV/0!</v>
      </c>
      <c r="EH301" s="155" t="e">
        <f t="shared" si="390"/>
        <v>#DIV/0!</v>
      </c>
      <c r="EJ301" s="29">
        <f t="shared" si="391"/>
        <v>0.75</v>
      </c>
      <c r="EK301" s="155">
        <f t="shared" ca="1" si="392"/>
        <v>6.0091290587454074</v>
      </c>
      <c r="EL301" s="155">
        <f t="shared" ca="1" si="392"/>
        <v>7.8748809611017503</v>
      </c>
      <c r="EM301" s="155" t="e">
        <f t="shared" si="392"/>
        <v>#DIV/0!</v>
      </c>
      <c r="EN301" s="155" t="e">
        <f t="shared" si="392"/>
        <v>#DIV/0!</v>
      </c>
      <c r="EO301" s="155" t="e">
        <f t="shared" si="392"/>
        <v>#DIV/0!</v>
      </c>
      <c r="EP301" s="155" t="e">
        <f t="shared" si="392"/>
        <v>#DIV/0!</v>
      </c>
      <c r="EQ301" s="155" t="e">
        <f t="shared" si="392"/>
        <v>#DIV/0!</v>
      </c>
      <c r="ER301" s="155" t="e">
        <f t="shared" si="392"/>
        <v>#DIV/0!</v>
      </c>
      <c r="ES301" s="155" t="e">
        <f t="shared" si="392"/>
        <v>#DIV/0!</v>
      </c>
      <c r="ET301" s="155" t="e">
        <f t="shared" si="392"/>
        <v>#DIV/0!</v>
      </c>
      <c r="EU301" s="155" t="e">
        <f t="shared" si="392"/>
        <v>#DIV/0!</v>
      </c>
      <c r="EV301" s="155" t="e">
        <f t="shared" si="392"/>
        <v>#DIV/0!</v>
      </c>
      <c r="EW301" s="155" t="e">
        <f t="shared" si="392"/>
        <v>#DIV/0!</v>
      </c>
    </row>
    <row r="302" spans="17:157">
      <c r="T302" s="283">
        <v>0.8</v>
      </c>
      <c r="U302" s="152">
        <f t="shared" ca="1" si="377"/>
        <v>70.601196548240196</v>
      </c>
      <c r="V302" s="152" t="e">
        <f>(V286^2+(#REF!/2)^2)^0.5</f>
        <v>#DIV/0!</v>
      </c>
      <c r="W302" s="152" t="e">
        <f>(W286^2+(#REF!/2)^2)^0.5</f>
        <v>#DIV/0!</v>
      </c>
      <c r="X302" s="152" t="e">
        <f>(X286^2+(#REF!/2)^2)^0.5</f>
        <v>#DIV/0!</v>
      </c>
      <c r="Y302" s="152" t="e">
        <f>(Y286^2+(#REF!/2)^2)^0.5</f>
        <v>#DIV/0!</v>
      </c>
      <c r="Z302" s="152" t="e">
        <f>(Z286^2+(#REF!/2)^2)^0.5</f>
        <v>#DIV/0!</v>
      </c>
      <c r="AA302" s="152" t="e">
        <f>(AA286^2+(#REF!/2)^2)^0.5</f>
        <v>#DIV/0!</v>
      </c>
      <c r="AB302" s="152" t="e">
        <f>(AB286^2+(#REF!/2)^2)^0.5</f>
        <v>#DIV/0!</v>
      </c>
      <c r="AC302" s="152" t="e">
        <f>(AC286^2+(#REF!/2)^2)^0.5</f>
        <v>#DIV/0!</v>
      </c>
      <c r="AD302" s="152" t="e">
        <f>(AD286^2+(#REF!/2)^2)^0.5</f>
        <v>#DIV/0!</v>
      </c>
      <c r="AE302" s="152" t="e">
        <f>(AE286^2+(#REF!/2)^2)^0.5</f>
        <v>#DIV/0!</v>
      </c>
      <c r="AF302" s="152" t="e">
        <f>(AF286^2+(#REF!/2)^2)^0.5</f>
        <v>#DIV/0!</v>
      </c>
      <c r="AG302" s="152"/>
      <c r="AI302" s="288">
        <v>0.8</v>
      </c>
      <c r="AJ302" s="155">
        <f t="shared" ca="1" si="378"/>
        <v>70.601196548240196</v>
      </c>
      <c r="AK302" s="155" t="e">
        <f>(AK286^2+(#REF!/2)^2)^0.5</f>
        <v>#REF!</v>
      </c>
      <c r="AL302" s="155" t="e">
        <f>(AL286^2+(#REF!/2)^2)^0.5</f>
        <v>#REF!</v>
      </c>
      <c r="AM302" s="155" t="e">
        <f>(AM286^2+(#REF!/2)^2)^0.5</f>
        <v>#REF!</v>
      </c>
      <c r="AN302" s="155" t="e">
        <f>(AN286^2+(#REF!/2)^2)^0.5</f>
        <v>#REF!</v>
      </c>
      <c r="AO302" s="155" t="e">
        <f>(AO286^2+(#REF!/2)^2)^0.5</f>
        <v>#REF!</v>
      </c>
      <c r="AP302" s="155" t="e">
        <f>(AP286^2+(#REF!/2)^2)^0.5</f>
        <v>#REF!</v>
      </c>
      <c r="AQ302" s="155" t="e">
        <f>(AQ286^2+(#REF!/2)^2)^0.5</f>
        <v>#REF!</v>
      </c>
      <c r="AR302" s="155" t="e">
        <f>(AR286^2+(#REF!/2)^2)^0.5</f>
        <v>#REF!</v>
      </c>
      <c r="AS302" s="155" t="e">
        <f>(AS286^2+(#REF!/2)^2)^0.5</f>
        <v>#REF!</v>
      </c>
      <c r="AT302" s="155" t="e">
        <f>(AT286^2+(#REF!/2)^2)^0.5</f>
        <v>#REF!</v>
      </c>
      <c r="AU302" s="155" t="e">
        <f>(AU286^2+(#REF!/2)^2)^0.5</f>
        <v>#REF!</v>
      </c>
      <c r="AV302" s="155" t="e">
        <f>(AV286^2+(#REF!/2)^2)^0.5</f>
        <v>#REF!</v>
      </c>
      <c r="AX302" s="29">
        <f t="shared" si="379"/>
        <v>0.8</v>
      </c>
      <c r="AY302" s="155">
        <f t="shared" ca="1" si="380"/>
        <v>46.635501785054139</v>
      </c>
      <c r="AZ302" s="155" t="e">
        <f>(AZ286^2+(#REF!/2)^2)^0.5</f>
        <v>#REF!</v>
      </c>
      <c r="BA302" s="155" t="e">
        <f>(BA286^2+(#REF!/2)^2)^0.5</f>
        <v>#REF!</v>
      </c>
      <c r="BB302" s="155" t="e">
        <f>(BB286^2+(#REF!/2)^2)^0.5</f>
        <v>#REF!</v>
      </c>
      <c r="BC302" s="155" t="e">
        <f>(BC286^2+(#REF!/2)^2)^0.5</f>
        <v>#REF!</v>
      </c>
      <c r="BD302" s="155" t="e">
        <f>(BD286^2+(#REF!/2)^2)^0.5</f>
        <v>#REF!</v>
      </c>
      <c r="BE302" s="155" t="e">
        <f>(BE286^2+(#REF!/2)^2)^0.5</f>
        <v>#REF!</v>
      </c>
      <c r="BF302" s="155" t="e">
        <f>(BF286^2+(#REF!/2)^2)^0.5</f>
        <v>#REF!</v>
      </c>
      <c r="BG302" s="155" t="e">
        <f>(BG286^2+(#REF!/2)^2)^0.5</f>
        <v>#REF!</v>
      </c>
      <c r="BH302" s="155" t="e">
        <f>(BH286^2+(#REF!/2)^2)^0.5</f>
        <v>#REF!</v>
      </c>
      <c r="BI302" s="155" t="e">
        <f>(BI286^2+(#REF!/2)^2)^0.5</f>
        <v>#REF!</v>
      </c>
      <c r="BJ302" s="155" t="e">
        <f>(BJ286^2+(#REF!/2)^2)^0.5</f>
        <v>#REF!</v>
      </c>
      <c r="BK302" s="155" t="e">
        <f>(BK286^2+(#REF!/2)^2)^0.5</f>
        <v>#REF!</v>
      </c>
      <c r="BL302" s="138"/>
      <c r="BM302" s="29">
        <f t="shared" si="381"/>
        <v>0.8</v>
      </c>
      <c r="BN302" s="155">
        <f t="shared" ca="1" si="382"/>
        <v>21.359222059597009</v>
      </c>
      <c r="BO302" s="155" t="e">
        <f>(BO286^2+(#REF!/2)^2)^0.5</f>
        <v>#REF!</v>
      </c>
      <c r="BP302" s="155" t="e">
        <f>(BP286^2+(#REF!/2)^2)^0.5</f>
        <v>#REF!</v>
      </c>
      <c r="BQ302" s="155" t="e">
        <f>(BQ286^2+(#REF!/2)^2)^0.5</f>
        <v>#REF!</v>
      </c>
      <c r="BR302" s="155" t="e">
        <f>(BR286^2+(#REF!/2)^2)^0.5</f>
        <v>#REF!</v>
      </c>
      <c r="BS302" s="155" t="e">
        <f>(BS286^2+(#REF!/2)^2)^0.5</f>
        <v>#REF!</v>
      </c>
      <c r="BT302" s="155" t="e">
        <f>(BT286^2+(#REF!/2)^2)^0.5</f>
        <v>#REF!</v>
      </c>
      <c r="BU302" s="155" t="e">
        <f>(BU286^2+(#REF!/2)^2)^0.5</f>
        <v>#REF!</v>
      </c>
      <c r="BV302" s="155" t="e">
        <f>(BV286^2+(#REF!/2)^2)^0.5</f>
        <v>#REF!</v>
      </c>
      <c r="BW302" s="155" t="e">
        <f>(BW286^2+(#REF!/2)^2)^0.5</f>
        <v>#REF!</v>
      </c>
      <c r="BX302" s="155" t="e">
        <f>(BX286^2+(#REF!/2)^2)^0.5</f>
        <v>#REF!</v>
      </c>
      <c r="BY302" s="155" t="e">
        <f>(BY286^2+(#REF!/2)^2)^0.5</f>
        <v>#REF!</v>
      </c>
      <c r="BZ302" s="155" t="e">
        <f>(BZ286^2+(#REF!/2)^2)^0.5</f>
        <v>#REF!</v>
      </c>
      <c r="CA302" s="138"/>
      <c r="CB302" s="29">
        <f t="shared" si="383"/>
        <v>0.8</v>
      </c>
      <c r="CC302" s="155">
        <f t="shared" ca="1" si="384"/>
        <v>51.916569862505547</v>
      </c>
      <c r="CD302" s="155" t="e">
        <f>(CD286^2+(#REF!/2)^2)^0.5</f>
        <v>#REF!</v>
      </c>
      <c r="CE302" s="155" t="e">
        <f>(CE286^2+(#REF!/2)^2)^0.5</f>
        <v>#REF!</v>
      </c>
      <c r="CF302" s="155" t="e">
        <f>(CF286^2+(#REF!/2)^2)^0.5</f>
        <v>#REF!</v>
      </c>
      <c r="CG302" s="155" t="e">
        <f>(CG286^2+(#REF!/2)^2)^0.5</f>
        <v>#REF!</v>
      </c>
      <c r="CH302" s="155" t="e">
        <f>(CH286^2+(#REF!/2)^2)^0.5</f>
        <v>#REF!</v>
      </c>
      <c r="CI302" s="155" t="e">
        <f>(CI286^2+(#REF!/2)^2)^0.5</f>
        <v>#REF!</v>
      </c>
      <c r="CJ302" s="155" t="e">
        <f>(CJ286^2+(#REF!/2)^2)^0.5</f>
        <v>#REF!</v>
      </c>
      <c r="CK302" s="155" t="e">
        <f>(CK286^2+(#REF!/2)^2)^0.5</f>
        <v>#REF!</v>
      </c>
      <c r="CL302" s="155" t="e">
        <f>(CL286^2+(#REF!/2)^2)^0.5</f>
        <v>#REF!</v>
      </c>
      <c r="CM302" s="155" t="e">
        <f>(CM286^2+(#REF!/2)^2)^0.5</f>
        <v>#REF!</v>
      </c>
      <c r="CN302" s="155" t="e">
        <f>(CN286^2+(#REF!/2)^2)^0.5</f>
        <v>#REF!</v>
      </c>
      <c r="CO302" s="155" t="e">
        <f>(CO286^2+(#REF!/2)^2)^0.5</f>
        <v>#REF!</v>
      </c>
      <c r="CQ302" s="29">
        <f t="shared" si="385"/>
        <v>0.8</v>
      </c>
      <c r="CR302" s="155">
        <f t="shared" ca="1" si="386"/>
        <v>41.876969304964149</v>
      </c>
      <c r="CS302" s="155" t="e">
        <f>(CS286^2+(#REF!/2)^2)^0.5</f>
        <v>#REF!</v>
      </c>
      <c r="CT302" s="155" t="e">
        <f>(CT286^2+(#REF!/2)^2)^0.5</f>
        <v>#REF!</v>
      </c>
      <c r="CU302" s="155" t="e">
        <f>(CU286^2+(#REF!/2)^2)^0.5</f>
        <v>#REF!</v>
      </c>
      <c r="CV302" s="155" t="e">
        <f>(CV286^2+(#REF!/2)^2)^0.5</f>
        <v>#REF!</v>
      </c>
      <c r="CW302" s="155" t="e">
        <f>(CW286^2+(#REF!/2)^2)^0.5</f>
        <v>#REF!</v>
      </c>
      <c r="CX302" s="155" t="e">
        <f>(CX286^2+(#REF!/2)^2)^0.5</f>
        <v>#REF!</v>
      </c>
      <c r="CY302" s="155" t="e">
        <f>(CY286^2+(#REF!/2)^2)^0.5</f>
        <v>#REF!</v>
      </c>
      <c r="CZ302" s="155" t="e">
        <f>(CZ286^2+(#REF!/2)^2)^0.5</f>
        <v>#REF!</v>
      </c>
      <c r="DA302" s="155" t="e">
        <f>(DA286^2+(#REF!/2)^2)^0.5</f>
        <v>#REF!</v>
      </c>
      <c r="DB302" s="155" t="e">
        <f>(DB286^2+(#REF!/2)^2)^0.5</f>
        <v>#REF!</v>
      </c>
      <c r="DC302" s="155" t="e">
        <f>(DC286^2+(#REF!/2)^2)^0.5</f>
        <v>#REF!</v>
      </c>
      <c r="DD302" s="155" t="e">
        <f>(DD286^2+(#REF!/2)^2)^0.5</f>
        <v>#REF!</v>
      </c>
      <c r="DF302" s="29">
        <f t="shared" si="387"/>
        <v>0.8</v>
      </c>
      <c r="DG302" s="155">
        <f t="shared" ca="1" si="388"/>
        <v>34.730922671913305</v>
      </c>
      <c r="DH302" s="155" t="e">
        <f>(DH286^2+(#REF!/2)^2)^0.5</f>
        <v>#REF!</v>
      </c>
      <c r="DI302" s="155" t="e">
        <f>(DI286^2+(#REF!/2)^2)^0.5</f>
        <v>#REF!</v>
      </c>
      <c r="DJ302" s="155" t="e">
        <f>(DJ286^2+(#REF!/2)^2)^0.5</f>
        <v>#REF!</v>
      </c>
      <c r="DK302" s="155" t="e">
        <f>(DK286^2+(#REF!/2)^2)^0.5</f>
        <v>#REF!</v>
      </c>
      <c r="DL302" s="155" t="e">
        <f>(DL286^2+(#REF!/2)^2)^0.5</f>
        <v>#REF!</v>
      </c>
      <c r="DM302" s="155" t="e">
        <f>(DM286^2+(#REF!/2)^2)^0.5</f>
        <v>#REF!</v>
      </c>
      <c r="DN302" s="155" t="e">
        <f>(DN286^2+(#REF!/2)^2)^0.5</f>
        <v>#REF!</v>
      </c>
      <c r="DO302" s="155" t="e">
        <f>(DO286^2+(#REF!/2)^2)^0.5</f>
        <v>#REF!</v>
      </c>
      <c r="DP302" s="155" t="e">
        <f>(DP286^2+(#REF!/2)^2)^0.5</f>
        <v>#REF!</v>
      </c>
      <c r="DQ302" s="155" t="e">
        <f>(DQ286^2+(#REF!/2)^2)^0.5</f>
        <v>#REF!</v>
      </c>
      <c r="DR302" s="155" t="e">
        <f>(DR286^2+(#REF!/2)^2)^0.5</f>
        <v>#REF!</v>
      </c>
      <c r="DS302" s="155" t="e">
        <f>(DS286^2+(#REF!/2)^2)^0.5</f>
        <v>#REF!</v>
      </c>
      <c r="DU302" s="29">
        <f t="shared" si="389"/>
        <v>0.8</v>
      </c>
      <c r="DV302" s="155">
        <f t="shared" ca="1" si="390"/>
        <v>7.1306636535354677</v>
      </c>
      <c r="DW302" s="155" t="e">
        <f>(DW286^2+(#REF!/2)^2)^0.5</f>
        <v>#REF!</v>
      </c>
      <c r="DX302" s="155" t="e">
        <f>(DX286^2+(#REF!/2)^2)^0.5</f>
        <v>#REF!</v>
      </c>
      <c r="DY302" s="155" t="e">
        <f>(DY286^2+(#REF!/2)^2)^0.5</f>
        <v>#REF!</v>
      </c>
      <c r="DZ302" s="155" t="e">
        <f>(DZ286^2+(#REF!/2)^2)^0.5</f>
        <v>#REF!</v>
      </c>
      <c r="EA302" s="155" t="e">
        <f>(EA286^2+(#REF!/2)^2)^0.5</f>
        <v>#REF!</v>
      </c>
      <c r="EB302" s="155" t="e">
        <f>(EB286^2+(#REF!/2)^2)^0.5</f>
        <v>#REF!</v>
      </c>
      <c r="EC302" s="155" t="e">
        <f>(EC286^2+(#REF!/2)^2)^0.5</f>
        <v>#REF!</v>
      </c>
      <c r="ED302" s="155" t="e">
        <f>(ED286^2+(#REF!/2)^2)^0.5</f>
        <v>#REF!</v>
      </c>
      <c r="EE302" s="155" t="e">
        <f>(EE286^2+(#REF!/2)^2)^0.5</f>
        <v>#REF!</v>
      </c>
      <c r="EF302" s="155" t="e">
        <f>(EF286^2+(#REF!/2)^2)^0.5</f>
        <v>#REF!</v>
      </c>
      <c r="EG302" s="155" t="e">
        <f>(EG286^2+(#REF!/2)^2)^0.5</f>
        <v>#REF!</v>
      </c>
      <c r="EH302" s="155" t="e">
        <f>(EH286^2+(#REF!/2)^2)^0.5</f>
        <v>#REF!</v>
      </c>
      <c r="EJ302" s="29">
        <f t="shared" si="391"/>
        <v>0.8</v>
      </c>
      <c r="EK302" s="155">
        <f t="shared" ca="1" si="392"/>
        <v>7.1306636535354677</v>
      </c>
      <c r="EL302" s="155" t="e">
        <f>(EL286^2+(#REF!/2)^2)^0.5</f>
        <v>#REF!</v>
      </c>
      <c r="EM302" s="155" t="e">
        <f>(EM286^2+(#REF!/2)^2)^0.5</f>
        <v>#REF!</v>
      </c>
      <c r="EN302" s="155" t="e">
        <f>(EN286^2+(#REF!/2)^2)^0.5</f>
        <v>#REF!</v>
      </c>
      <c r="EO302" s="155" t="e">
        <f>(EO286^2+(#REF!/2)^2)^0.5</f>
        <v>#REF!</v>
      </c>
      <c r="EP302" s="155" t="e">
        <f>(EP286^2+(#REF!/2)^2)^0.5</f>
        <v>#REF!</v>
      </c>
      <c r="EQ302" s="155" t="e">
        <f>(EQ286^2+(#REF!/2)^2)^0.5</f>
        <v>#REF!</v>
      </c>
      <c r="ER302" s="155" t="e">
        <f>(ER286^2+(#REF!/2)^2)^0.5</f>
        <v>#REF!</v>
      </c>
      <c r="ES302" s="155" t="e">
        <f>(ES286^2+(#REF!/2)^2)^0.5</f>
        <v>#REF!</v>
      </c>
      <c r="ET302" s="155" t="e">
        <f>(ET286^2+(#REF!/2)^2)^0.5</f>
        <v>#REF!</v>
      </c>
      <c r="EU302" s="155" t="e">
        <f>(EU286^2+(#REF!/2)^2)^0.5</f>
        <v>#REF!</v>
      </c>
      <c r="EV302" s="155" t="e">
        <f>(EV286^2+(#REF!/2)^2)^0.5</f>
        <v>#REF!</v>
      </c>
      <c r="EW302" s="155" t="e">
        <f>(EW286^2+(#REF!/2)^2)^0.5</f>
        <v>#REF!</v>
      </c>
    </row>
    <row r="303" spans="17:157">
      <c r="T303" s="18"/>
      <c r="U303" s="152"/>
      <c r="V303" s="152"/>
      <c r="W303" s="152"/>
      <c r="X303" s="152"/>
      <c r="Y303" s="152"/>
      <c r="Z303" s="152"/>
      <c r="AA303" s="152"/>
      <c r="AB303" s="152"/>
      <c r="AC303" s="152"/>
      <c r="AD303" s="152"/>
      <c r="AE303" s="152"/>
      <c r="AF303" s="152"/>
      <c r="AG303" s="152"/>
      <c r="AI303" s="29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155"/>
      <c r="AX303" s="29"/>
      <c r="AY303" s="155"/>
      <c r="AZ303" s="155"/>
      <c r="BA303" s="155"/>
      <c r="BB303" s="155"/>
      <c r="BC303" s="155"/>
      <c r="BD303" s="155"/>
      <c r="BE303" s="155"/>
      <c r="BF303" s="155"/>
      <c r="BG303" s="155"/>
      <c r="BH303" s="155"/>
      <c r="BI303" s="155"/>
      <c r="BJ303" s="155"/>
      <c r="BK303" s="155"/>
      <c r="BL303" s="138"/>
      <c r="BM303" s="29"/>
      <c r="BN303" s="155"/>
      <c r="BO303" s="155"/>
      <c r="BP303" s="155"/>
      <c r="BQ303" s="155"/>
      <c r="BR303" s="155"/>
      <c r="BS303" s="155"/>
      <c r="BT303" s="155"/>
      <c r="BU303" s="155"/>
      <c r="BV303" s="155"/>
      <c r="BW303" s="155"/>
      <c r="BX303" s="155"/>
      <c r="BY303" s="155"/>
      <c r="BZ303" s="155"/>
      <c r="CA303" s="138"/>
      <c r="CB303" s="29"/>
      <c r="CC303" s="155"/>
      <c r="CD303" s="155"/>
      <c r="CE303" s="155"/>
      <c r="CF303" s="155"/>
      <c r="CG303" s="155"/>
      <c r="CH303" s="155"/>
      <c r="CI303" s="155"/>
      <c r="CJ303" s="155"/>
      <c r="CK303" s="155"/>
      <c r="CL303" s="155"/>
      <c r="CM303" s="155"/>
      <c r="CN303" s="155"/>
      <c r="CO303" s="155"/>
      <c r="CQ303" s="29"/>
      <c r="CR303" s="155"/>
      <c r="CS303" s="155"/>
      <c r="CT303" s="155"/>
      <c r="CU303" s="155"/>
      <c r="CV303" s="155"/>
      <c r="CW303" s="155"/>
      <c r="CX303" s="155"/>
      <c r="CY303" s="155"/>
      <c r="CZ303" s="155"/>
      <c r="DA303" s="155"/>
      <c r="DB303" s="155"/>
      <c r="DC303" s="155"/>
      <c r="DD303" s="155"/>
      <c r="DF303" s="29"/>
      <c r="DG303" s="155"/>
      <c r="DH303" s="155"/>
      <c r="DI303" s="155"/>
      <c r="DJ303" s="155"/>
      <c r="DK303" s="155"/>
      <c r="DL303" s="155"/>
      <c r="DM303" s="155"/>
      <c r="DN303" s="155"/>
      <c r="DO303" s="155"/>
      <c r="DP303" s="155"/>
      <c r="DQ303" s="155"/>
      <c r="DR303" s="155"/>
      <c r="DS303" s="155"/>
      <c r="DU303" s="29"/>
      <c r="DV303" s="155"/>
      <c r="DW303" s="155"/>
      <c r="DX303" s="155"/>
      <c r="DY303" s="155"/>
      <c r="DZ303" s="155"/>
      <c r="EA303" s="155"/>
      <c r="EB303" s="155"/>
      <c r="EC303" s="155"/>
      <c r="ED303" s="155"/>
      <c r="EE303" s="155"/>
      <c r="EF303" s="155"/>
      <c r="EG303" s="155"/>
      <c r="EH303" s="155"/>
      <c r="EJ303" s="29"/>
      <c r="EK303" s="155"/>
      <c r="EL303" s="155"/>
      <c r="EM303" s="155"/>
      <c r="EN303" s="155"/>
      <c r="EO303" s="155"/>
      <c r="EP303" s="155"/>
      <c r="EQ303" s="155"/>
      <c r="ER303" s="155"/>
      <c r="ES303" s="155"/>
      <c r="ET303" s="155"/>
      <c r="EU303" s="155"/>
      <c r="EV303" s="155"/>
      <c r="EW303" s="155"/>
    </row>
    <row r="304" spans="17:157">
      <c r="T304" s="2" t="s">
        <v>69</v>
      </c>
      <c r="U304" s="154"/>
      <c r="V304" s="154"/>
      <c r="W304" s="154"/>
      <c r="X304" s="154"/>
      <c r="Y304" s="154"/>
      <c r="Z304" s="154"/>
      <c r="AA304" s="154"/>
      <c r="AB304" s="154"/>
      <c r="AC304" s="154"/>
      <c r="AD304" s="154"/>
      <c r="AE304" s="154"/>
      <c r="AF304" s="154"/>
      <c r="AG304" s="154"/>
      <c r="AH304" s="2"/>
      <c r="AI304" s="2" t="s">
        <v>70</v>
      </c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 t="s">
        <v>72</v>
      </c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 t="s">
        <v>73</v>
      </c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 t="s">
        <v>74</v>
      </c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 t="s">
        <v>75</v>
      </c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 t="s">
        <v>76</v>
      </c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 t="s">
        <v>77</v>
      </c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</row>
    <row r="305" spans="14:153">
      <c r="T305" s="112" t="s">
        <v>94</v>
      </c>
      <c r="U305" s="288">
        <v>0.2</v>
      </c>
      <c r="V305" s="288">
        <v>0.25</v>
      </c>
      <c r="W305" s="288">
        <v>0.2857142857142857</v>
      </c>
      <c r="X305" s="288">
        <v>0.33333333333333331</v>
      </c>
      <c r="Y305" s="288">
        <v>0.4</v>
      </c>
      <c r="Z305" s="288">
        <v>0.42857142857142855</v>
      </c>
      <c r="AA305" s="288">
        <v>0.5</v>
      </c>
      <c r="AB305" s="288">
        <v>0.5714285714285714</v>
      </c>
      <c r="AC305" s="288">
        <v>0.6</v>
      </c>
      <c r="AD305" s="288">
        <v>0.66666666666666663</v>
      </c>
      <c r="AE305" s="288">
        <v>0.7142857142857143</v>
      </c>
      <c r="AF305" s="288">
        <v>0.75</v>
      </c>
      <c r="AG305" s="288">
        <v>0.8</v>
      </c>
      <c r="AI305" s="162" t="s">
        <v>94</v>
      </c>
      <c r="AJ305" s="113">
        <f t="shared" ref="AJ305:AV305" si="393">AJ289</f>
        <v>0</v>
      </c>
      <c r="AK305" s="113">
        <f t="shared" si="393"/>
        <v>10</v>
      </c>
      <c r="AL305" s="113">
        <f t="shared" si="393"/>
        <v>20</v>
      </c>
      <c r="AM305" s="113">
        <f t="shared" si="393"/>
        <v>30</v>
      </c>
      <c r="AN305" s="113">
        <f t="shared" si="393"/>
        <v>40</v>
      </c>
      <c r="AO305" s="113">
        <f t="shared" si="393"/>
        <v>50</v>
      </c>
      <c r="AP305" s="113">
        <f t="shared" si="393"/>
        <v>60</v>
      </c>
      <c r="AQ305" s="113">
        <f t="shared" si="393"/>
        <v>70</v>
      </c>
      <c r="AR305" s="113">
        <f t="shared" si="393"/>
        <v>80</v>
      </c>
      <c r="AS305" s="113">
        <f t="shared" si="393"/>
        <v>90</v>
      </c>
      <c r="AT305" s="113">
        <f t="shared" si="393"/>
        <v>100</v>
      </c>
      <c r="AU305" s="155">
        <f t="shared" ref="AU305:AV318" si="394">AU257+AU289</f>
        <v>1.125</v>
      </c>
      <c r="AV305" s="29">
        <f t="shared" si="393"/>
        <v>0.8</v>
      </c>
      <c r="AX305" s="162" t="s">
        <v>94</v>
      </c>
      <c r="AY305" s="29">
        <f t="shared" ref="AY305:BK305" si="395">AY289</f>
        <v>0.2</v>
      </c>
      <c r="AZ305" s="29">
        <f t="shared" si="395"/>
        <v>0.25</v>
      </c>
      <c r="BA305" s="29">
        <f t="shared" si="395"/>
        <v>0.2857142857142857</v>
      </c>
      <c r="BB305" s="29">
        <f t="shared" si="395"/>
        <v>0.33333333333333331</v>
      </c>
      <c r="BC305" s="29">
        <f t="shared" si="395"/>
        <v>0.4</v>
      </c>
      <c r="BD305" s="29">
        <f t="shared" si="395"/>
        <v>0.42857142857142855</v>
      </c>
      <c r="BE305" s="29">
        <f t="shared" si="395"/>
        <v>0.5</v>
      </c>
      <c r="BF305" s="29">
        <f t="shared" si="395"/>
        <v>0.5714285714285714</v>
      </c>
      <c r="BG305" s="29">
        <f t="shared" si="395"/>
        <v>0.6</v>
      </c>
      <c r="BH305" s="29">
        <f t="shared" si="395"/>
        <v>0.66666666666666663</v>
      </c>
      <c r="BI305" s="29">
        <f t="shared" si="395"/>
        <v>0.7142857142857143</v>
      </c>
      <c r="BJ305" s="29">
        <f t="shared" si="395"/>
        <v>0.75</v>
      </c>
      <c r="BK305" s="29">
        <f t="shared" si="395"/>
        <v>0.8</v>
      </c>
      <c r="BL305" s="138"/>
      <c r="BM305" s="162" t="s">
        <v>94</v>
      </c>
      <c r="BN305" s="29">
        <f t="shared" ref="BN305:BZ305" si="396">BN289</f>
        <v>0.2</v>
      </c>
      <c r="BO305" s="29">
        <f t="shared" si="396"/>
        <v>0.25</v>
      </c>
      <c r="BP305" s="29">
        <f t="shared" si="396"/>
        <v>0.2857142857142857</v>
      </c>
      <c r="BQ305" s="29">
        <f t="shared" si="396"/>
        <v>0.33333333333333331</v>
      </c>
      <c r="BR305" s="29">
        <f t="shared" si="396"/>
        <v>0.4</v>
      </c>
      <c r="BS305" s="29">
        <f t="shared" si="396"/>
        <v>0.42857142857142855</v>
      </c>
      <c r="BT305" s="29">
        <f t="shared" si="396"/>
        <v>0.5</v>
      </c>
      <c r="BU305" s="29">
        <f t="shared" si="396"/>
        <v>0.5714285714285714</v>
      </c>
      <c r="BV305" s="29">
        <f t="shared" si="396"/>
        <v>0.6</v>
      </c>
      <c r="BW305" s="29">
        <f t="shared" si="396"/>
        <v>0.66666666666666663</v>
      </c>
      <c r="BX305" s="29">
        <f t="shared" si="396"/>
        <v>0.7142857142857143</v>
      </c>
      <c r="BY305" s="29">
        <f t="shared" si="396"/>
        <v>0.75</v>
      </c>
      <c r="BZ305" s="29">
        <f t="shared" si="396"/>
        <v>0.8</v>
      </c>
      <c r="CA305" s="138"/>
      <c r="CB305" s="150" t="s">
        <v>94</v>
      </c>
      <c r="CC305" s="29">
        <f t="shared" ref="CC305:CO305" si="397">CC289</f>
        <v>0.2</v>
      </c>
      <c r="CD305" s="29">
        <f t="shared" si="397"/>
        <v>0.25</v>
      </c>
      <c r="CE305" s="29">
        <f t="shared" si="397"/>
        <v>0.2857142857142857</v>
      </c>
      <c r="CF305" s="29">
        <f t="shared" si="397"/>
        <v>0.33333333333333331</v>
      </c>
      <c r="CG305" s="29">
        <f t="shared" si="397"/>
        <v>0.4</v>
      </c>
      <c r="CH305" s="29">
        <f t="shared" si="397"/>
        <v>0.42857142857142855</v>
      </c>
      <c r="CI305" s="29">
        <f t="shared" si="397"/>
        <v>0.5</v>
      </c>
      <c r="CJ305" s="29">
        <f t="shared" si="397"/>
        <v>0.5714285714285714</v>
      </c>
      <c r="CK305" s="29">
        <f t="shared" si="397"/>
        <v>0.6</v>
      </c>
      <c r="CL305" s="29">
        <f t="shared" si="397"/>
        <v>0.66666666666666663</v>
      </c>
      <c r="CM305" s="29">
        <f t="shared" si="397"/>
        <v>0.7142857142857143</v>
      </c>
      <c r="CN305" s="29">
        <f t="shared" si="397"/>
        <v>0.75</v>
      </c>
      <c r="CO305" s="29">
        <f t="shared" si="397"/>
        <v>0.8</v>
      </c>
      <c r="CQ305" s="150" t="s">
        <v>94</v>
      </c>
      <c r="CR305" s="29">
        <f t="shared" ref="CR305:DD305" si="398">CR289</f>
        <v>0.2</v>
      </c>
      <c r="CS305" s="29">
        <f t="shared" si="398"/>
        <v>0.25</v>
      </c>
      <c r="CT305" s="29">
        <f t="shared" si="398"/>
        <v>0.2857142857142857</v>
      </c>
      <c r="CU305" s="29">
        <f t="shared" si="398"/>
        <v>0.33333333333333331</v>
      </c>
      <c r="CV305" s="29">
        <f t="shared" si="398"/>
        <v>0.4</v>
      </c>
      <c r="CW305" s="29">
        <f t="shared" si="398"/>
        <v>0.42857142857142855</v>
      </c>
      <c r="CX305" s="29">
        <f t="shared" si="398"/>
        <v>0.5</v>
      </c>
      <c r="CY305" s="29">
        <f t="shared" si="398"/>
        <v>0.5714285714285714</v>
      </c>
      <c r="CZ305" s="29">
        <f t="shared" si="398"/>
        <v>0.6</v>
      </c>
      <c r="DA305" s="29">
        <f t="shared" si="398"/>
        <v>0.66666666666666663</v>
      </c>
      <c r="DB305" s="29">
        <f t="shared" si="398"/>
        <v>0.7142857142857143</v>
      </c>
      <c r="DC305" s="29">
        <f t="shared" si="398"/>
        <v>0.75</v>
      </c>
      <c r="DD305" s="29">
        <f t="shared" si="398"/>
        <v>0.8</v>
      </c>
      <c r="DF305" s="162" t="s">
        <v>94</v>
      </c>
      <c r="DG305" s="29">
        <f t="shared" ref="DG305:DS305" si="399">DG289</f>
        <v>0.2</v>
      </c>
      <c r="DH305" s="29">
        <f t="shared" si="399"/>
        <v>0.25</v>
      </c>
      <c r="DI305" s="29">
        <f t="shared" si="399"/>
        <v>0.2857142857142857</v>
      </c>
      <c r="DJ305" s="29">
        <f t="shared" si="399"/>
        <v>0.33333333333333331</v>
      </c>
      <c r="DK305" s="29">
        <f t="shared" si="399"/>
        <v>0.4</v>
      </c>
      <c r="DL305" s="29">
        <f t="shared" si="399"/>
        <v>0.42857142857142855</v>
      </c>
      <c r="DM305" s="29">
        <f t="shared" si="399"/>
        <v>0.5</v>
      </c>
      <c r="DN305" s="29">
        <f t="shared" si="399"/>
        <v>0.5714285714285714</v>
      </c>
      <c r="DO305" s="29">
        <f t="shared" si="399"/>
        <v>0.6</v>
      </c>
      <c r="DP305" s="29">
        <f t="shared" si="399"/>
        <v>0.66666666666666663</v>
      </c>
      <c r="DQ305" s="29">
        <f t="shared" si="399"/>
        <v>0.7142857142857143</v>
      </c>
      <c r="DR305" s="29">
        <f t="shared" si="399"/>
        <v>0.75</v>
      </c>
      <c r="DS305" s="29">
        <f t="shared" si="399"/>
        <v>0.8</v>
      </c>
      <c r="DU305" s="150" t="s">
        <v>94</v>
      </c>
      <c r="DV305" s="29">
        <f t="shared" ref="DV305:EH305" si="400">DV289</f>
        <v>0.2</v>
      </c>
      <c r="DW305" s="29">
        <f t="shared" si="400"/>
        <v>0.25</v>
      </c>
      <c r="DX305" s="29">
        <f t="shared" si="400"/>
        <v>0.2857142857142857</v>
      </c>
      <c r="DY305" s="29">
        <f t="shared" si="400"/>
        <v>0.33333333333333331</v>
      </c>
      <c r="DZ305" s="29">
        <f t="shared" si="400"/>
        <v>0.4</v>
      </c>
      <c r="EA305" s="29">
        <f t="shared" si="400"/>
        <v>0.42857142857142855</v>
      </c>
      <c r="EB305" s="29">
        <f t="shared" si="400"/>
        <v>0.5</v>
      </c>
      <c r="EC305" s="29">
        <f t="shared" si="400"/>
        <v>0.5714285714285714</v>
      </c>
      <c r="ED305" s="29">
        <f t="shared" si="400"/>
        <v>0.6</v>
      </c>
      <c r="EE305" s="29">
        <f t="shared" si="400"/>
        <v>0.66666666666666663</v>
      </c>
      <c r="EF305" s="29">
        <f t="shared" si="400"/>
        <v>0.7142857142857143</v>
      </c>
      <c r="EG305" s="29">
        <f t="shared" si="400"/>
        <v>0.75</v>
      </c>
      <c r="EH305" s="29">
        <f t="shared" si="400"/>
        <v>0.8</v>
      </c>
      <c r="EJ305" s="162" t="s">
        <v>94</v>
      </c>
      <c r="EK305" s="29">
        <f t="shared" ref="EK305:EW305" si="401">EK289</f>
        <v>0.2</v>
      </c>
      <c r="EL305" s="29">
        <f t="shared" si="401"/>
        <v>0.25</v>
      </c>
      <c r="EM305" s="29">
        <f t="shared" si="401"/>
        <v>0.2857142857142857</v>
      </c>
      <c r="EN305" s="29">
        <f t="shared" si="401"/>
        <v>0.33333333333333331</v>
      </c>
      <c r="EO305" s="29">
        <f t="shared" si="401"/>
        <v>0.4</v>
      </c>
      <c r="EP305" s="29">
        <f t="shared" si="401"/>
        <v>0.42857142857142855</v>
      </c>
      <c r="EQ305" s="29">
        <f t="shared" si="401"/>
        <v>0.5</v>
      </c>
      <c r="ER305" s="29">
        <f t="shared" si="401"/>
        <v>0.5714285714285714</v>
      </c>
      <c r="ES305" s="29">
        <f t="shared" si="401"/>
        <v>0.6</v>
      </c>
      <c r="ET305" s="29">
        <f t="shared" si="401"/>
        <v>0.66666666666666663</v>
      </c>
      <c r="EU305" s="29">
        <f t="shared" si="401"/>
        <v>0.7142857142857143</v>
      </c>
      <c r="EV305" s="29">
        <f t="shared" si="401"/>
        <v>0.75</v>
      </c>
      <c r="EW305" s="29">
        <f t="shared" si="401"/>
        <v>0.8</v>
      </c>
    </row>
    <row r="306" spans="14:153">
      <c r="T306" s="283">
        <v>0.2</v>
      </c>
      <c r="U306" s="152">
        <f t="shared" ref="U306:AG318" ca="1" si="402">U258+U290</f>
        <v>-10.254157281381961</v>
      </c>
      <c r="V306" s="152">
        <f t="shared" ca="1" si="402"/>
        <v>-10.709709624098384</v>
      </c>
      <c r="W306" s="152">
        <f t="shared" ca="1" si="402"/>
        <v>-10.790109329801831</v>
      </c>
      <c r="X306" s="152">
        <f t="shared" ca="1" si="402"/>
        <v>-9.7302621720329423</v>
      </c>
      <c r="Y306" s="152">
        <f t="shared" ca="1" si="402"/>
        <v>-8.2412826442430056</v>
      </c>
      <c r="Z306" s="152">
        <f t="shared" ca="1" si="402"/>
        <v>-7.585548445804819</v>
      </c>
      <c r="AA306" s="152">
        <f t="shared" ca="1" si="402"/>
        <v>-5.8373077444403894</v>
      </c>
      <c r="AB306" s="152">
        <f t="shared" ca="1" si="402"/>
        <v>-3.7943521170620071</v>
      </c>
      <c r="AC306" s="152">
        <f t="shared" ca="1" si="402"/>
        <v>-2.8348257081731703</v>
      </c>
      <c r="AD306" s="152">
        <f t="shared" ca="1" si="402"/>
        <v>-3.9681645593855563E-2</v>
      </c>
      <c r="AE306" s="152">
        <f t="shared" ca="1" si="402"/>
        <v>2.7829721087130075</v>
      </c>
      <c r="AF306" s="152">
        <f t="shared" ca="1" si="402"/>
        <v>5.7530522372314579</v>
      </c>
      <c r="AG306" s="152">
        <f t="shared" ca="1" si="402"/>
        <v>12.462232749390033</v>
      </c>
      <c r="AI306" s="288">
        <v>0.2</v>
      </c>
      <c r="AJ306" s="155">
        <f t="shared" ref="AJ306:AT318" ca="1" si="403">AJ258+AJ290</f>
        <v>-10.254157281381961</v>
      </c>
      <c r="AK306" s="155">
        <f t="shared" ca="1" si="403"/>
        <v>-10.709709624098384</v>
      </c>
      <c r="AL306" s="155">
        <f t="shared" ca="1" si="403"/>
        <v>-10.790109329801831</v>
      </c>
      <c r="AM306" s="155">
        <f t="shared" ca="1" si="403"/>
        <v>-9.7302621720329423</v>
      </c>
      <c r="AN306" s="155">
        <f t="shared" ca="1" si="403"/>
        <v>-8.2412826442430056</v>
      </c>
      <c r="AO306" s="155">
        <f t="shared" ca="1" si="403"/>
        <v>-7.585548445804819</v>
      </c>
      <c r="AP306" s="155">
        <f t="shared" ca="1" si="403"/>
        <v>-5.8373077444403894</v>
      </c>
      <c r="AQ306" s="155">
        <f t="shared" ca="1" si="403"/>
        <v>-3.7943521170620071</v>
      </c>
      <c r="AR306" s="155">
        <f t="shared" ca="1" si="403"/>
        <v>-2.8348257081731703</v>
      </c>
      <c r="AS306" s="155">
        <f t="shared" ca="1" si="403"/>
        <v>-3.9681645593855563E-2</v>
      </c>
      <c r="AT306" s="155">
        <f t="shared" ca="1" si="403"/>
        <v>2.7829721087130075</v>
      </c>
      <c r="AU306" s="155">
        <f t="shared" ca="1" si="394"/>
        <v>6.0237154092656731</v>
      </c>
      <c r="AV306" s="155">
        <f t="shared" ca="1" si="394"/>
        <v>12.674282969195101</v>
      </c>
      <c r="AX306" s="29">
        <f t="shared" ref="AX306:AX318" si="404">AX290</f>
        <v>0.2</v>
      </c>
      <c r="AY306" s="155">
        <f t="shared" ref="AY306:BK318" ca="1" si="405">AY258+AY290</f>
        <v>17.298203779856994</v>
      </c>
      <c r="AZ306" s="155">
        <f t="shared" ca="1" si="405"/>
        <v>14.85467281988527</v>
      </c>
      <c r="BA306" s="155">
        <f t="shared" ca="1" si="405"/>
        <v>13.748231111889794</v>
      </c>
      <c r="BB306" s="155">
        <f t="shared" ca="1" si="405"/>
        <v>12.820813878921651</v>
      </c>
      <c r="BC306" s="155">
        <f t="shared" ca="1" si="405"/>
        <v>12.293606691837571</v>
      </c>
      <c r="BD306" s="155">
        <f t="shared" ca="1" si="405"/>
        <v>12.2968828580925</v>
      </c>
      <c r="BE306" s="155">
        <f t="shared" ca="1" si="405"/>
        <v>12.873274599495904</v>
      </c>
      <c r="BF306" s="155">
        <f t="shared" ca="1" si="405"/>
        <v>14.356761604776159</v>
      </c>
      <c r="BG306" s="155">
        <f t="shared" ca="1" si="405"/>
        <v>15.27361622893525</v>
      </c>
      <c r="BH306" s="155">
        <f t="shared" ca="1" si="405"/>
        <v>18.47511953951285</v>
      </c>
      <c r="BI306" s="155">
        <f t="shared" ca="1" si="405"/>
        <v>22.209893671254871</v>
      </c>
      <c r="BJ306" s="155">
        <f t="shared" ca="1" si="405"/>
        <v>26.436835145409187</v>
      </c>
      <c r="BK306" s="155">
        <f t="shared" ca="1" si="405"/>
        <v>36.523117563768373</v>
      </c>
      <c r="BL306" s="138"/>
      <c r="BM306" s="29">
        <f t="shared" ref="BM306:BM318" si="406">BM290</f>
        <v>0.2</v>
      </c>
      <c r="BN306" s="155">
        <f t="shared" ref="BN306:BZ318" ca="1" si="407">BN258+BN290</f>
        <v>30.885223214880291</v>
      </c>
      <c r="BO306" s="155">
        <f t="shared" ca="1" si="407"/>
        <v>26.565894374469849</v>
      </c>
      <c r="BP306" s="155">
        <f t="shared" ca="1" si="407"/>
        <v>24.360773267267646</v>
      </c>
      <c r="BQ306" s="155">
        <f t="shared" ca="1" si="407"/>
        <v>22.12237093649836</v>
      </c>
      <c r="BR306" s="155">
        <f t="shared" ca="1" si="407"/>
        <v>19.8622538440253</v>
      </c>
      <c r="BS306" s="155">
        <f t="shared" ca="1" si="407"/>
        <v>19.113260808151843</v>
      </c>
      <c r="BT306" s="155">
        <f t="shared" ca="1" si="407"/>
        <v>17.666077565044915</v>
      </c>
      <c r="BU306" s="155">
        <f t="shared" ca="1" si="407"/>
        <v>16.726509464155114</v>
      </c>
      <c r="BV306" s="155">
        <f t="shared" ca="1" si="407"/>
        <v>16.486701504731478</v>
      </c>
      <c r="BW306" s="155">
        <f t="shared" ca="1" si="407"/>
        <v>16.281082332269463</v>
      </c>
      <c r="BX306" s="155">
        <f t="shared" ca="1" si="407"/>
        <v>16.55242189731733</v>
      </c>
      <c r="BY306" s="155">
        <f t="shared" ca="1" si="407"/>
        <v>17.132728634970938</v>
      </c>
      <c r="BZ306" s="155">
        <f t="shared" ca="1" si="407"/>
        <v>19.000452852475718</v>
      </c>
      <c r="CA306" s="138"/>
      <c r="CB306" s="29">
        <f t="shared" ref="CB306:CB318" si="408">CB290</f>
        <v>0.2</v>
      </c>
      <c r="CC306" s="155">
        <f t="shared" ref="CC306:CO318" ca="1" si="409">CC258+CC290</f>
        <v>7.6973411821777358</v>
      </c>
      <c r="CD306" s="155">
        <f t="shared" ca="1" si="409"/>
        <v>8.2192620721589407</v>
      </c>
      <c r="CE306" s="155">
        <f t="shared" ca="1" si="409"/>
        <v>8.6450441346611768</v>
      </c>
      <c r="CF306" s="155">
        <f t="shared" ca="1" si="409"/>
        <v>9.296311592807319</v>
      </c>
      <c r="CG306" s="155">
        <f t="shared" ca="1" si="409"/>
        <v>10.413116229971942</v>
      </c>
      <c r="CH306" s="155">
        <f t="shared" ca="1" si="409"/>
        <v>10.985647308691078</v>
      </c>
      <c r="CI306" s="155">
        <f t="shared" ca="1" si="409"/>
        <v>12.758823111310317</v>
      </c>
      <c r="CJ306" s="155">
        <f t="shared" ca="1" si="409"/>
        <v>15.254798020513569</v>
      </c>
      <c r="CK306" s="155">
        <f t="shared" ca="1" si="409"/>
        <v>16.561511488613871</v>
      </c>
      <c r="CL306" s="155">
        <f t="shared" ca="1" si="409"/>
        <v>20.734575553071785</v>
      </c>
      <c r="CM306" s="155">
        <f t="shared" ca="1" si="409"/>
        <v>25.327213130863559</v>
      </c>
      <c r="CN306" s="155">
        <f t="shared" ca="1" si="409"/>
        <v>30.402546179569235</v>
      </c>
      <c r="CO306" s="155">
        <f t="shared" ca="1" si="409"/>
        <v>42.333878951710595</v>
      </c>
      <c r="CQ306" s="29">
        <f t="shared" ref="CQ306:CQ318" si="410">CQ290</f>
        <v>0.2</v>
      </c>
      <c r="CR306" s="155">
        <f t="shared" ref="CR306:DD318" ca="1" si="411">CR258+CR290</f>
        <v>44.662230118457423</v>
      </c>
      <c r="CS306" s="155">
        <f t="shared" ca="1" si="411"/>
        <v>36.286615842090008</v>
      </c>
      <c r="CT306" s="155">
        <f t="shared" ca="1" si="411"/>
        <v>32.045803967819218</v>
      </c>
      <c r="CU306" s="155">
        <f t="shared" ca="1" si="411"/>
        <v>27.760949051981029</v>
      </c>
      <c r="CV306" s="155">
        <f t="shared" ca="1" si="411"/>
        <v>23.420493098893445</v>
      </c>
      <c r="CW306" s="155">
        <f t="shared" ca="1" si="411"/>
        <v>21.958175347310128</v>
      </c>
      <c r="CX306" s="155">
        <f t="shared" ca="1" si="411"/>
        <v>19.003831337646556</v>
      </c>
      <c r="CY306" s="155">
        <f t="shared" ca="1" si="411"/>
        <v>16.755979558931202</v>
      </c>
      <c r="CZ306" s="155">
        <f t="shared" ca="1" si="411"/>
        <v>15.999675979562685</v>
      </c>
      <c r="DA306" s="155">
        <f t="shared" ca="1" si="411"/>
        <v>14.479439199269162</v>
      </c>
      <c r="DB306" s="155">
        <f t="shared" ca="1" si="411"/>
        <v>13.573899739787246</v>
      </c>
      <c r="DC306" s="155">
        <f t="shared" ca="1" si="411"/>
        <v>5.3356303355350327</v>
      </c>
      <c r="DD306" s="155">
        <f t="shared" ca="1" si="411"/>
        <v>6.0682673910372324</v>
      </c>
      <c r="DF306" s="29">
        <f t="shared" ref="DF306:DF318" si="412">DF290</f>
        <v>0.2</v>
      </c>
      <c r="DG306" s="155">
        <f t="shared" ref="DG306:DS318" ca="1" si="413">DG258+DG290</f>
        <v>17.757098235702244</v>
      </c>
      <c r="DH306" s="155">
        <f t="shared" ca="1" si="413"/>
        <v>15.161070231082139</v>
      </c>
      <c r="DI306" s="155">
        <f t="shared" ca="1" si="413"/>
        <v>13.908671882737245</v>
      </c>
      <c r="DJ306" s="155">
        <f t="shared" ca="1" si="413"/>
        <v>12.728886859152109</v>
      </c>
      <c r="DK306" s="155">
        <f t="shared" ca="1" si="413"/>
        <v>11.711955706140737</v>
      </c>
      <c r="DL306" s="155">
        <f t="shared" ca="1" si="413"/>
        <v>11.446120477266462</v>
      </c>
      <c r="DM306" s="155">
        <f t="shared" ca="1" si="413"/>
        <v>11.150547443601472</v>
      </c>
      <c r="DN306" s="155">
        <f t="shared" ca="1" si="413"/>
        <v>11.374520697332546</v>
      </c>
      <c r="DO306" s="155">
        <f t="shared" ca="1" si="413"/>
        <v>11.632224350857062</v>
      </c>
      <c r="DP306" s="155">
        <f t="shared" ca="1" si="413"/>
        <v>12.751873927014309</v>
      </c>
      <c r="DQ306" s="155">
        <f t="shared" ca="1" si="413"/>
        <v>14.234725274083559</v>
      </c>
      <c r="DR306" s="155">
        <f t="shared" ca="1" si="413"/>
        <v>15.640296733730164</v>
      </c>
      <c r="DS306" s="155">
        <f t="shared" ca="1" si="413"/>
        <v>20.15556157734909</v>
      </c>
      <c r="DU306" s="29">
        <f t="shared" ref="DU306:DU318" si="414">DU290</f>
        <v>0.2</v>
      </c>
      <c r="DV306" s="155">
        <f t="shared" ref="DV306:EH318" ca="1" si="415">DV258+DV290</f>
        <v>28.506457638965689</v>
      </c>
      <c r="DW306" s="155">
        <f t="shared" ca="1" si="415"/>
        <v>27.325779149674229</v>
      </c>
      <c r="DX306" s="155">
        <f t="shared" ca="1" si="415"/>
        <v>26.586205112674033</v>
      </c>
      <c r="DY306" s="155">
        <f t="shared" ca="1" si="415"/>
        <v>25.725553097975784</v>
      </c>
      <c r="DZ306" s="155">
        <f t="shared" ca="1" si="415"/>
        <v>24.751936830630324</v>
      </c>
      <c r="EA306" s="155">
        <f t="shared" ca="1" si="415"/>
        <v>24.417327988872817</v>
      </c>
      <c r="EB306" s="155">
        <f t="shared" ca="1" si="415"/>
        <v>23.813165071767166</v>
      </c>
      <c r="EC306" s="155">
        <f t="shared" ca="1" si="415"/>
        <v>23.601755208218076</v>
      </c>
      <c r="ED306" s="155">
        <f t="shared" ca="1" si="415"/>
        <v>23.65930212659125</v>
      </c>
      <c r="EE306" s="155">
        <f t="shared" ca="1" si="415"/>
        <v>24.254642760674308</v>
      </c>
      <c r="EF306" s="155">
        <f t="shared" ca="1" si="415"/>
        <v>25.297495074975188</v>
      </c>
      <c r="EG306" s="155">
        <f t="shared" ca="1" si="415"/>
        <v>26.678151677675167</v>
      </c>
      <c r="EH306" s="155">
        <f t="shared" ca="1" si="415"/>
        <v>30.341336955186161</v>
      </c>
      <c r="EJ306" s="29">
        <f t="shared" ref="EJ306:EJ318" si="416">EJ290</f>
        <v>0.2</v>
      </c>
      <c r="EK306" s="155">
        <f t="shared" ref="EK306:EW318" ca="1" si="417">EK258+EK290</f>
        <v>1.4840888148867535</v>
      </c>
      <c r="EL306" s="155">
        <f t="shared" ca="1" si="417"/>
        <v>2.0641866722573461</v>
      </c>
      <c r="EM306" s="155">
        <f t="shared" ca="1" si="417"/>
        <v>2.5029932265351853</v>
      </c>
      <c r="EN306" s="155">
        <f t="shared" ca="1" si="417"/>
        <v>3.1325143769549513</v>
      </c>
      <c r="EO306" s="155">
        <f t="shared" ca="1" si="417"/>
        <v>4.1346857710721565</v>
      </c>
      <c r="EP306" s="155">
        <f t="shared" ca="1" si="417"/>
        <v>4.6231155486315885</v>
      </c>
      <c r="EQ306" s="155">
        <f t="shared" ca="1" si="417"/>
        <v>6.0692747914431919</v>
      </c>
      <c r="ER306" s="155">
        <f t="shared" ca="1" si="417"/>
        <v>8.0065254870470319</v>
      </c>
      <c r="ES306" s="155">
        <f t="shared" ca="1" si="417"/>
        <v>8.9948253551224511</v>
      </c>
      <c r="ET306" s="155">
        <f t="shared" ca="1" si="417"/>
        <v>12.087639734743298</v>
      </c>
      <c r="EU306" s="155">
        <f t="shared" ca="1" si="417"/>
        <v>15.431719646200605</v>
      </c>
      <c r="EV306" s="155">
        <f t="shared" ca="1" si="417"/>
        <v>19.092128076069038</v>
      </c>
      <c r="EW306" s="155">
        <f t="shared" ca="1" si="417"/>
        <v>27.632901226983119</v>
      </c>
    </row>
    <row r="307" spans="14:153">
      <c r="T307" s="283">
        <v>0.25</v>
      </c>
      <c r="U307" s="152">
        <f t="shared" ca="1" si="402"/>
        <v>-10.53924443726158</v>
      </c>
      <c r="V307" s="152">
        <f t="shared" ca="1" si="402"/>
        <v>-9.5852104370439211</v>
      </c>
      <c r="W307" s="152">
        <f t="shared" ca="1" si="402"/>
        <v>-8.9078099807533597</v>
      </c>
      <c r="X307" s="152">
        <f t="shared" ca="1" si="402"/>
        <v>-7.9950446557632429</v>
      </c>
      <c r="Y307" s="152">
        <f t="shared" ca="1" si="402"/>
        <v>-6.6598865844141697</v>
      </c>
      <c r="Z307" s="152">
        <f t="shared" ca="1" si="402"/>
        <v>-6.050460144082388</v>
      </c>
      <c r="AA307" s="152">
        <f t="shared" ca="1" si="402"/>
        <v>-4.3551970979895955</v>
      </c>
      <c r="AB307" s="152">
        <f t="shared" ca="1" si="402"/>
        <v>-2.232616682859959</v>
      </c>
      <c r="AC307" s="152">
        <f t="shared" ca="1" si="402"/>
        <v>-1.1790886659295658</v>
      </c>
      <c r="AD307" s="152">
        <f t="shared" ca="1" si="402"/>
        <v>2.1121114763449498</v>
      </c>
      <c r="AE307" s="152">
        <f t="shared" ca="1" si="402"/>
        <v>5.8022859223891157</v>
      </c>
      <c r="AF307" s="152">
        <f t="shared" ca="1" si="402"/>
        <v>10.137920949844045</v>
      </c>
      <c r="AG307" s="152"/>
      <c r="AI307" s="288">
        <v>0.25</v>
      </c>
      <c r="AJ307" s="155">
        <f t="shared" ca="1" si="403"/>
        <v>-10.53924443726158</v>
      </c>
      <c r="AK307" s="155">
        <f t="shared" ca="1" si="403"/>
        <v>-9.5852104370439211</v>
      </c>
      <c r="AL307" s="155">
        <f t="shared" ca="1" si="403"/>
        <v>-8.9078099807533597</v>
      </c>
      <c r="AM307" s="155">
        <f t="shared" ca="1" si="403"/>
        <v>-7.9950446557632429</v>
      </c>
      <c r="AN307" s="155">
        <f t="shared" ca="1" si="403"/>
        <v>-6.6598865844141697</v>
      </c>
      <c r="AO307" s="155">
        <f t="shared" ca="1" si="403"/>
        <v>-6.050460144082388</v>
      </c>
      <c r="AP307" s="155">
        <f t="shared" ca="1" si="403"/>
        <v>-4.3551970979895955</v>
      </c>
      <c r="AQ307" s="155">
        <f t="shared" ca="1" si="403"/>
        <v>-2.232616682859959</v>
      </c>
      <c r="AR307" s="155">
        <f t="shared" ca="1" si="403"/>
        <v>-1.1790886659295658</v>
      </c>
      <c r="AS307" s="155">
        <f t="shared" ca="1" si="403"/>
        <v>2.1121114763449498</v>
      </c>
      <c r="AT307" s="155">
        <f t="shared" ca="1" si="403"/>
        <v>5.8022859223891157</v>
      </c>
      <c r="AU307" s="155">
        <f t="shared" ca="1" si="394"/>
        <v>10.137920949844045</v>
      </c>
      <c r="AV307" s="155" t="e">
        <f t="shared" si="394"/>
        <v>#DIV/0!</v>
      </c>
      <c r="AX307" s="29">
        <f t="shared" si="404"/>
        <v>0.25</v>
      </c>
      <c r="AY307" s="155">
        <f t="shared" ca="1" si="405"/>
        <v>17.674362162299417</v>
      </c>
      <c r="AZ307" s="155">
        <f t="shared" ca="1" si="405"/>
        <v>15.306625737669004</v>
      </c>
      <c r="BA307" s="155">
        <f t="shared" ca="1" si="405"/>
        <v>14.264428070650421</v>
      </c>
      <c r="BB307" s="155">
        <f t="shared" ca="1" si="405"/>
        <v>13.440823414051067</v>
      </c>
      <c r="BC307" s="155">
        <f t="shared" ca="1" si="405"/>
        <v>13.108981663524702</v>
      </c>
      <c r="BD307" s="155">
        <f t="shared" ca="1" si="405"/>
        <v>13.221108881420509</v>
      </c>
      <c r="BE307" s="155">
        <f t="shared" ca="1" si="405"/>
        <v>14.172074167179835</v>
      </c>
      <c r="BF307" s="155">
        <f t="shared" ca="1" si="405"/>
        <v>16.28118600340246</v>
      </c>
      <c r="BG307" s="155">
        <f t="shared" ca="1" si="405"/>
        <v>17.573845919753833</v>
      </c>
      <c r="BH307" s="155">
        <f t="shared" ca="1" si="405"/>
        <v>22.217530398424074</v>
      </c>
      <c r="BI307" s="155">
        <f t="shared" ca="1" si="405"/>
        <v>28.013410333590237</v>
      </c>
      <c r="BJ307" s="155">
        <f t="shared" ca="1" si="405"/>
        <v>35.184312357873907</v>
      </c>
      <c r="BK307" s="155" t="e">
        <f t="shared" si="405"/>
        <v>#DIV/0!</v>
      </c>
      <c r="BL307" s="138"/>
      <c r="BM307" s="29">
        <f t="shared" si="406"/>
        <v>0.25</v>
      </c>
      <c r="BN307" s="155">
        <f t="shared" ca="1" si="407"/>
        <v>28.965125411369087</v>
      </c>
      <c r="BO307" s="155">
        <f t="shared" ca="1" si="407"/>
        <v>24.709487002246846</v>
      </c>
      <c r="BP307" s="155">
        <f t="shared" ca="1" si="407"/>
        <v>22.547054842716193</v>
      </c>
      <c r="BQ307" s="155">
        <f t="shared" ca="1" si="407"/>
        <v>20.360904136001935</v>
      </c>
      <c r="BR307" s="155">
        <f t="shared" ca="1" si="407"/>
        <v>18.163694033163516</v>
      </c>
      <c r="BS307" s="155">
        <f t="shared" ca="1" si="407"/>
        <v>17.437851430079931</v>
      </c>
      <c r="BT307" s="155">
        <f t="shared" ca="1" si="407"/>
        <v>16.039523529609891</v>
      </c>
      <c r="BU307" s="155">
        <f t="shared" ca="1" si="407"/>
        <v>15.1423293532897</v>
      </c>
      <c r="BV307" s="155">
        <f t="shared" ca="1" si="407"/>
        <v>14.922214513602203</v>
      </c>
      <c r="BW307" s="155">
        <f t="shared" ca="1" si="407"/>
        <v>14.798781977111068</v>
      </c>
      <c r="BX307" s="155">
        <f t="shared" ca="1" si="407"/>
        <v>15.228167296140121</v>
      </c>
      <c r="BY307" s="155">
        <f t="shared" ca="1" si="407"/>
        <v>16.098767457896379</v>
      </c>
      <c r="BZ307" s="155" t="e">
        <f t="shared" si="407"/>
        <v>#DIV/0!</v>
      </c>
      <c r="CA307" s="138"/>
      <c r="CB307" s="29">
        <f t="shared" si="408"/>
        <v>0.25</v>
      </c>
      <c r="CC307" s="155">
        <f t="shared" ca="1" si="409"/>
        <v>8.3318139077978088</v>
      </c>
      <c r="CD307" s="155">
        <f t="shared" ca="1" si="409"/>
        <v>8.9380929691323807</v>
      </c>
      <c r="CE307" s="155">
        <f t="shared" ca="1" si="409"/>
        <v>9.4360825802789314</v>
      </c>
      <c r="CF307" s="155">
        <f t="shared" ca="1" si="409"/>
        <v>10.204163685420786</v>
      </c>
      <c r="CG307" s="155">
        <f t="shared" ca="1" si="409"/>
        <v>11.540332636251854</v>
      </c>
      <c r="CH307" s="155">
        <f t="shared" ca="1" si="409"/>
        <v>12.23506672725251</v>
      </c>
      <c r="CI307" s="155">
        <f t="shared" ca="1" si="409"/>
        <v>14.43058330035122</v>
      </c>
      <c r="CJ307" s="155">
        <f t="shared" ca="1" si="409"/>
        <v>17.639360219077492</v>
      </c>
      <c r="CK307" s="155">
        <f t="shared" ca="1" si="409"/>
        <v>19.377468807631143</v>
      </c>
      <c r="CL307" s="155">
        <f t="shared" ca="1" si="409"/>
        <v>25.217058605196982</v>
      </c>
      <c r="CM307" s="155">
        <f t="shared" ca="1" si="409"/>
        <v>32.203665149014185</v>
      </c>
      <c r="CN307" s="155">
        <f t="shared" ca="1" si="409"/>
        <v>40.706202297124733</v>
      </c>
      <c r="CO307" s="155" t="e">
        <f t="shared" si="409"/>
        <v>#DIV/0!</v>
      </c>
      <c r="CQ307" s="29">
        <f t="shared" si="410"/>
        <v>0.25</v>
      </c>
      <c r="CR307" s="155">
        <f t="shared" ca="1" si="411"/>
        <v>44.169685854115187</v>
      </c>
      <c r="CS307" s="155">
        <f t="shared" ca="1" si="411"/>
        <v>35.829565398909985</v>
      </c>
      <c r="CT307" s="155">
        <f t="shared" ca="1" si="411"/>
        <v>31.610399840513686</v>
      </c>
      <c r="CU307" s="155">
        <f t="shared" ca="1" si="411"/>
        <v>27.350029079503543</v>
      </c>
      <c r="CV307" s="155">
        <f t="shared" ca="1" si="411"/>
        <v>23.035949460977239</v>
      </c>
      <c r="CW307" s="155">
        <f t="shared" ca="1" si="411"/>
        <v>21.582151740796355</v>
      </c>
      <c r="CX307" s="155">
        <f t="shared" ca="1" si="411"/>
        <v>18.641327067589909</v>
      </c>
      <c r="CY307" s="155">
        <f t="shared" ca="1" si="411"/>
        <v>16.393834251814091</v>
      </c>
      <c r="CZ307" s="155">
        <f t="shared" ca="1" si="411"/>
        <v>15.632960103439158</v>
      </c>
      <c r="DA307" s="155">
        <f t="shared" ca="1" si="411"/>
        <v>14.087937288724788</v>
      </c>
      <c r="DB307" s="155">
        <f t="shared" ca="1" si="411"/>
        <v>13.150641719408123</v>
      </c>
      <c r="DC307" s="155">
        <f t="shared" ca="1" si="411"/>
        <v>0</v>
      </c>
      <c r="DD307" s="155" t="e">
        <f t="shared" si="411"/>
        <v>#DIV/0!</v>
      </c>
      <c r="DF307" s="29">
        <f t="shared" si="412"/>
        <v>0.25</v>
      </c>
      <c r="DG307" s="155">
        <f t="shared" ca="1" si="413"/>
        <v>16.604499908030384</v>
      </c>
      <c r="DH307" s="155">
        <f t="shared" ca="1" si="413"/>
        <v>14.019932407707801</v>
      </c>
      <c r="DI307" s="155">
        <f t="shared" ca="1" si="413"/>
        <v>12.777701991841466</v>
      </c>
      <c r="DJ307" s="155">
        <f t="shared" ca="1" si="413"/>
        <v>11.614721055315973</v>
      </c>
      <c r="DK307" s="155">
        <f t="shared" ca="1" si="413"/>
        <v>10.629854262666298</v>
      </c>
      <c r="DL307" s="155">
        <f t="shared" ca="1" si="413"/>
        <v>10.382085940589041</v>
      </c>
      <c r="DM307" s="155">
        <f t="shared" ca="1" si="413"/>
        <v>10.150605565851979</v>
      </c>
      <c r="DN307" s="155">
        <f t="shared" ca="1" si="413"/>
        <v>10.490785066989455</v>
      </c>
      <c r="DO307" s="155">
        <f t="shared" ca="1" si="413"/>
        <v>10.824034790089289</v>
      </c>
      <c r="DP307" s="155">
        <f t="shared" ca="1" si="413"/>
        <v>12.266575834105275</v>
      </c>
      <c r="DQ307" s="155">
        <f t="shared" ca="1" si="413"/>
        <v>14.27419996560082</v>
      </c>
      <c r="DR307" s="155">
        <f t="shared" ca="1" si="413"/>
        <v>0</v>
      </c>
      <c r="DS307" s="155" t="e">
        <f t="shared" si="413"/>
        <v>#DIV/0!</v>
      </c>
      <c r="DU307" s="29">
        <f t="shared" si="414"/>
        <v>0.25</v>
      </c>
      <c r="DV307" s="155">
        <f t="shared" ca="1" si="415"/>
        <v>23.757976849187934</v>
      </c>
      <c r="DW307" s="155">
        <f t="shared" ca="1" si="415"/>
        <v>22.9443080751462</v>
      </c>
      <c r="DX307" s="155">
        <f t="shared" ca="1" si="415"/>
        <v>22.43291260517497</v>
      </c>
      <c r="DY307" s="155">
        <f t="shared" ca="1" si="415"/>
        <v>21.839215238966815</v>
      </c>
      <c r="DZ307" s="155">
        <f t="shared" ca="1" si="415"/>
        <v>21.179747554282464</v>
      </c>
      <c r="EA307" s="155">
        <f t="shared" ca="1" si="415"/>
        <v>20.962114905599346</v>
      </c>
      <c r="EB307" s="155">
        <f t="shared" ca="1" si="415"/>
        <v>20.615119000501743</v>
      </c>
      <c r="EC307" s="155">
        <f t="shared" ca="1" si="415"/>
        <v>20.632547192503356</v>
      </c>
      <c r="ED307" s="155">
        <f t="shared" ca="1" si="415"/>
        <v>20.784135319230984</v>
      </c>
      <c r="EE307" s="155">
        <f t="shared" ca="1" si="415"/>
        <v>21.660377268048219</v>
      </c>
      <c r="EF307" s="155">
        <f t="shared" ca="1" si="415"/>
        <v>23.074358478920196</v>
      </c>
      <c r="EG307" s="155">
        <f t="shared" ca="1" si="415"/>
        <v>25.024459147570433</v>
      </c>
      <c r="EH307" s="155" t="e">
        <f t="shared" si="415"/>
        <v>#DIV/0!</v>
      </c>
      <c r="EJ307" s="29">
        <f t="shared" si="416"/>
        <v>0.25</v>
      </c>
      <c r="EK307" s="155">
        <f t="shared" ca="1" si="417"/>
        <v>1.3397439873323869</v>
      </c>
      <c r="EL307" s="155">
        <f t="shared" ca="1" si="417"/>
        <v>1.8869436005291789</v>
      </c>
      <c r="EM307" s="155">
        <f t="shared" ca="1" si="417"/>
        <v>2.3086463218341251</v>
      </c>
      <c r="EN307" s="155">
        <f t="shared" ca="1" si="417"/>
        <v>2.9245629637201631</v>
      </c>
      <c r="EO307" s="155">
        <f t="shared" ca="1" si="417"/>
        <v>3.9299871927270651</v>
      </c>
      <c r="EP307" s="155">
        <f t="shared" ca="1" si="417"/>
        <v>4.4305973087172852</v>
      </c>
      <c r="EQ307" s="155">
        <f t="shared" ca="1" si="417"/>
        <v>5.9523624022612758</v>
      </c>
      <c r="ER307" s="155">
        <f t="shared" ca="1" si="417"/>
        <v>8.0836569133917173</v>
      </c>
      <c r="ES307" s="155">
        <f t="shared" ca="1" si="417"/>
        <v>9.2129789936859297</v>
      </c>
      <c r="ET307" s="155">
        <f t="shared" ca="1" si="417"/>
        <v>12.942300110369057</v>
      </c>
      <c r="EU307" s="155">
        <f t="shared" ca="1" si="417"/>
        <v>17.339465161849212</v>
      </c>
      <c r="EV307" s="155">
        <f t="shared" ca="1" si="417"/>
        <v>22.650150523629264</v>
      </c>
      <c r="EW307" s="155" t="e">
        <f t="shared" si="417"/>
        <v>#DIV/0!</v>
      </c>
    </row>
    <row r="308" spans="14:153">
      <c r="T308" s="283">
        <v>0.2857142857142857</v>
      </c>
      <c r="U308" s="152">
        <f t="shared" ca="1" si="402"/>
        <v>-9.3434213855137642</v>
      </c>
      <c r="V308" s="152">
        <f t="shared" ca="1" si="402"/>
        <v>-8.4865917350557574</v>
      </c>
      <c r="W308" s="152">
        <f t="shared" ca="1" si="402"/>
        <v>-7.8669393323779087</v>
      </c>
      <c r="X308" s="152">
        <f t="shared" ca="1" si="402"/>
        <v>-7.0159207744797669</v>
      </c>
      <c r="Y308" s="152">
        <f t="shared" ca="1" si="402"/>
        <v>-5.734837440184565</v>
      </c>
      <c r="Z308" s="152">
        <f t="shared" ca="1" si="402"/>
        <v>-5.1346777310356915</v>
      </c>
      <c r="AA308" s="152">
        <f t="shared" ca="1" si="402"/>
        <v>-3.4103812068167194</v>
      </c>
      <c r="AB308" s="152">
        <f t="shared" ca="1" si="402"/>
        <v>-1.1298553342453381</v>
      </c>
      <c r="AC308" s="152">
        <f t="shared" ca="1" si="402"/>
        <v>5.5290273384045463E-2</v>
      </c>
      <c r="AD308" s="152">
        <f t="shared" ca="1" si="402"/>
        <v>4.0016935092852943</v>
      </c>
      <c r="AE308" s="152">
        <f t="shared" ca="1" si="402"/>
        <v>8.9105465510257886</v>
      </c>
      <c r="AF308" s="152" t="e">
        <f t="shared" si="402"/>
        <v>#DIV/0!</v>
      </c>
      <c r="AG308" s="152"/>
      <c r="AI308" s="288">
        <v>0.2857142857142857</v>
      </c>
      <c r="AJ308" s="155">
        <f t="shared" ca="1" si="403"/>
        <v>-9.3434213855137642</v>
      </c>
      <c r="AK308" s="155">
        <f t="shared" ca="1" si="403"/>
        <v>-8.4865917350557574</v>
      </c>
      <c r="AL308" s="155">
        <f t="shared" ca="1" si="403"/>
        <v>-7.8669393323779087</v>
      </c>
      <c r="AM308" s="155">
        <f t="shared" ca="1" si="403"/>
        <v>-7.0159207744797669</v>
      </c>
      <c r="AN308" s="155">
        <f t="shared" ca="1" si="403"/>
        <v>-5.734837440184565</v>
      </c>
      <c r="AO308" s="155">
        <f t="shared" ca="1" si="403"/>
        <v>-5.1346777310356915</v>
      </c>
      <c r="AP308" s="155">
        <f t="shared" ca="1" si="403"/>
        <v>-3.4103812068167194</v>
      </c>
      <c r="AQ308" s="155">
        <f t="shared" ca="1" si="403"/>
        <v>-1.1298553342453381</v>
      </c>
      <c r="AR308" s="155">
        <f t="shared" ca="1" si="403"/>
        <v>5.5290273384045463E-2</v>
      </c>
      <c r="AS308" s="155">
        <f t="shared" ca="1" si="403"/>
        <v>4.0016935092852943</v>
      </c>
      <c r="AT308" s="155">
        <f t="shared" ca="1" si="403"/>
        <v>8.9105465510257886</v>
      </c>
      <c r="AU308" s="155" t="e">
        <f t="shared" si="394"/>
        <v>#DIV/0!</v>
      </c>
      <c r="AV308" s="155" t="e">
        <f t="shared" si="394"/>
        <v>#DIV/0!</v>
      </c>
      <c r="AX308" s="29">
        <f t="shared" si="404"/>
        <v>0.2857142857142857</v>
      </c>
      <c r="AY308" s="155">
        <f t="shared" ca="1" si="405"/>
        <v>17.975990266077361</v>
      </c>
      <c r="AZ308" s="155">
        <f t="shared" ca="1" si="405"/>
        <v>15.674517214902581</v>
      </c>
      <c r="BA308" s="155">
        <f t="shared" ca="1" si="405"/>
        <v>14.690354359500393</v>
      </c>
      <c r="BB308" s="155">
        <f t="shared" ca="1" si="405"/>
        <v>13.962998137064689</v>
      </c>
      <c r="BC308" s="155">
        <f t="shared" ca="1" si="405"/>
        <v>13.817786401666801</v>
      </c>
      <c r="BD308" s="155">
        <f t="shared" ca="1" si="405"/>
        <v>14.036239541056682</v>
      </c>
      <c r="BE308" s="155">
        <f t="shared" ca="1" si="405"/>
        <v>15.363859422820497</v>
      </c>
      <c r="BF308" s="155">
        <f t="shared" ca="1" si="405"/>
        <v>18.136934967179144</v>
      </c>
      <c r="BG308" s="155">
        <f t="shared" ca="1" si="405"/>
        <v>19.848638478166755</v>
      </c>
      <c r="BH308" s="155">
        <f t="shared" ca="1" si="405"/>
        <v>26.234474733326159</v>
      </c>
      <c r="BI308" s="155">
        <f t="shared" ca="1" si="405"/>
        <v>34.873277970354223</v>
      </c>
      <c r="BJ308" s="155" t="e">
        <f t="shared" si="405"/>
        <v>#DIV/0!</v>
      </c>
      <c r="BK308" s="155" t="e">
        <f t="shared" si="405"/>
        <v>#DIV/0!</v>
      </c>
      <c r="BL308" s="138"/>
      <c r="BM308" s="29">
        <f t="shared" si="406"/>
        <v>0.2857142857142857</v>
      </c>
      <c r="BN308" s="155">
        <f t="shared" ca="1" si="407"/>
        <v>27.976517392399042</v>
      </c>
      <c r="BO308" s="155">
        <f t="shared" ca="1" si="407"/>
        <v>23.743025244983677</v>
      </c>
      <c r="BP308" s="155">
        <f t="shared" ca="1" si="407"/>
        <v>21.595052841949688</v>
      </c>
      <c r="BQ308" s="155">
        <f t="shared" ca="1" si="407"/>
        <v>19.426033896310063</v>
      </c>
      <c r="BR308" s="155">
        <f t="shared" ca="1" si="407"/>
        <v>17.248244243291175</v>
      </c>
      <c r="BS308" s="155">
        <f t="shared" ca="1" si="407"/>
        <v>16.529125952007668</v>
      </c>
      <c r="BT308" s="155">
        <f t="shared" ca="1" si="407"/>
        <v>15.144829860054998</v>
      </c>
      <c r="BU308" s="155">
        <f t="shared" ca="1" si="407"/>
        <v>14.265495325993072</v>
      </c>
      <c r="BV308" s="155">
        <f t="shared" ca="1" si="407"/>
        <v>14.05931558750221</v>
      </c>
      <c r="BW308" s="155">
        <f t="shared" ca="1" si="407"/>
        <v>14.024825863686409</v>
      </c>
      <c r="BX308" s="155">
        <f t="shared" ca="1" si="407"/>
        <v>14.673323414508831</v>
      </c>
      <c r="BY308" s="155" t="e">
        <f t="shared" si="407"/>
        <v>#DIV/0!</v>
      </c>
      <c r="BZ308" s="155" t="e">
        <f t="shared" si="407"/>
        <v>#DIV/0!</v>
      </c>
      <c r="CA308" s="138"/>
      <c r="CB308" s="29">
        <f t="shared" si="408"/>
        <v>0.2857142857142857</v>
      </c>
      <c r="CC308" s="155">
        <f t="shared" ca="1" si="409"/>
        <v>8.8552274655600662</v>
      </c>
      <c r="CD308" s="155">
        <f t="shared" ca="1" si="409"/>
        <v>9.5378105563400801</v>
      </c>
      <c r="CE308" s="155">
        <f t="shared" ca="1" si="409"/>
        <v>10.102014026227371</v>
      </c>
      <c r="CF308" s="155">
        <f t="shared" ca="1" si="409"/>
        <v>10.978797365657703</v>
      </c>
      <c r="CG308" s="155">
        <f t="shared" ca="1" si="409"/>
        <v>12.523917140403055</v>
      </c>
      <c r="CH308" s="155">
        <f t="shared" ca="1" si="409"/>
        <v>13.337590586737701</v>
      </c>
      <c r="CI308" s="155">
        <f t="shared" ca="1" si="409"/>
        <v>15.957076998012568</v>
      </c>
      <c r="CJ308" s="155">
        <f t="shared" ca="1" si="409"/>
        <v>19.923115727192716</v>
      </c>
      <c r="CK308" s="155">
        <f t="shared" ca="1" si="409"/>
        <v>22.143166295911939</v>
      </c>
      <c r="CL308" s="155">
        <f t="shared" ca="1" si="409"/>
        <v>29.999908181822285</v>
      </c>
      <c r="CM308" s="155">
        <f t="shared" ca="1" si="409"/>
        <v>40.293350863770499</v>
      </c>
      <c r="CN308" s="155" t="e">
        <f t="shared" si="409"/>
        <v>#DIV/0!</v>
      </c>
      <c r="CO308" s="155" t="e">
        <f t="shared" si="409"/>
        <v>#DIV/0!</v>
      </c>
      <c r="CQ308" s="29">
        <f t="shared" si="410"/>
        <v>0.2857142857142857</v>
      </c>
      <c r="CR308" s="155">
        <f t="shared" ca="1" si="411"/>
        <v>43.909126593418151</v>
      </c>
      <c r="CS308" s="155">
        <f t="shared" ca="1" si="411"/>
        <v>35.584868826170776</v>
      </c>
      <c r="CT308" s="155">
        <f t="shared" ca="1" si="411"/>
        <v>31.375306691437434</v>
      </c>
      <c r="CU308" s="155">
        <f t="shared" ca="1" si="411"/>
        <v>27.125575194208515</v>
      </c>
      <c r="CV308" s="155">
        <f t="shared" ca="1" si="411"/>
        <v>22.822150574105773</v>
      </c>
      <c r="CW308" s="155">
        <f t="shared" ca="1" si="411"/>
        <v>21.371283604965807</v>
      </c>
      <c r="CX308" s="155">
        <f t="shared" ca="1" si="411"/>
        <v>18.4326181079119</v>
      </c>
      <c r="CY308" s="155">
        <f t="shared" ca="1" si="411"/>
        <v>16.177214463854117</v>
      </c>
      <c r="CZ308" s="155">
        <f t="shared" ca="1" si="411"/>
        <v>15.409048872109199</v>
      </c>
      <c r="DA308" s="155">
        <f t="shared" ca="1" si="411"/>
        <v>13.832960383455806</v>
      </c>
      <c r="DB308" s="155">
        <f t="shared" ca="1" si="411"/>
        <v>12.859103293882269</v>
      </c>
      <c r="DC308" s="155" t="e">
        <f t="shared" si="411"/>
        <v>#DIV/0!</v>
      </c>
      <c r="DD308" s="155" t="e">
        <f t="shared" si="411"/>
        <v>#DIV/0!</v>
      </c>
      <c r="DF308" s="29">
        <f t="shared" si="412"/>
        <v>0.2857142857142857</v>
      </c>
      <c r="DG308" s="155">
        <f t="shared" ca="1" si="413"/>
        <v>15.969053712796544</v>
      </c>
      <c r="DH308" s="155">
        <f t="shared" ca="1" si="413"/>
        <v>13.385476928821477</v>
      </c>
      <c r="DI308" s="155">
        <f t="shared" ca="1" si="413"/>
        <v>12.145951343916249</v>
      </c>
      <c r="DJ308" s="155">
        <f t="shared" ca="1" si="413"/>
        <v>10.990119878737801</v>
      </c>
      <c r="DK308" s="155">
        <f t="shared" ca="1" si="413"/>
        <v>10.02505060864415</v>
      </c>
      <c r="DL308" s="155">
        <f t="shared" ca="1" si="413"/>
        <v>9.7908186167006512</v>
      </c>
      <c r="DM308" s="155">
        <f t="shared" ca="1" si="413"/>
        <v>9.6154113028721362</v>
      </c>
      <c r="DN308" s="155">
        <f t="shared" ca="1" si="413"/>
        <v>10.073764410715089</v>
      </c>
      <c r="DO308" s="155">
        <f t="shared" ca="1" si="413"/>
        <v>10.490015680320212</v>
      </c>
      <c r="DP308" s="155">
        <f t="shared" ca="1" si="413"/>
        <v>12.320129960162181</v>
      </c>
      <c r="DQ308" s="155">
        <f t="shared" ca="1" si="413"/>
        <v>15.042411957772124</v>
      </c>
      <c r="DR308" s="155" t="e">
        <f t="shared" si="413"/>
        <v>#DIV/0!</v>
      </c>
      <c r="DS308" s="155" t="e">
        <f t="shared" si="413"/>
        <v>#DIV/0!</v>
      </c>
      <c r="DU308" s="29">
        <f t="shared" si="414"/>
        <v>0.2857142857142857</v>
      </c>
      <c r="DV308" s="155">
        <f t="shared" ca="1" si="415"/>
        <v>21.232774063586042</v>
      </c>
      <c r="DW308" s="155">
        <f t="shared" ca="1" si="415"/>
        <v>20.588679099607873</v>
      </c>
      <c r="DX308" s="155">
        <f t="shared" ca="1" si="415"/>
        <v>20.184393428497064</v>
      </c>
      <c r="DY308" s="155">
        <f t="shared" ca="1" si="415"/>
        <v>19.718007265774208</v>
      </c>
      <c r="DZ308" s="155">
        <f t="shared" ca="1" si="415"/>
        <v>19.212306560618309</v>
      </c>
      <c r="EA308" s="155">
        <f t="shared" ca="1" si="415"/>
        <v>19.053700838196722</v>
      </c>
      <c r="EB308" s="155">
        <f t="shared" ca="1" si="415"/>
        <v>18.843648830281964</v>
      </c>
      <c r="EC308" s="155">
        <f t="shared" ca="1" si="415"/>
        <v>19.003090669307237</v>
      </c>
      <c r="ED308" s="155">
        <f t="shared" ca="1" si="415"/>
        <v>19.224545694511658</v>
      </c>
      <c r="EE308" s="155">
        <f t="shared" ca="1" si="415"/>
        <v>20.366675405313899</v>
      </c>
      <c r="EF308" s="155">
        <f t="shared" ca="1" si="415"/>
        <v>22.241206385536749</v>
      </c>
      <c r="EG308" s="155" t="e">
        <f t="shared" si="415"/>
        <v>#DIV/0!</v>
      </c>
      <c r="EH308" s="155" t="e">
        <f t="shared" si="415"/>
        <v>#DIV/0!</v>
      </c>
      <c r="EJ308" s="29">
        <f t="shared" si="416"/>
        <v>0.2857142857142857</v>
      </c>
      <c r="EK308" s="155">
        <f t="shared" ca="1" si="417"/>
        <v>1.2729656462792569</v>
      </c>
      <c r="EL308" s="155">
        <f t="shared" ca="1" si="417"/>
        <v>1.8077478147481791</v>
      </c>
      <c r="EM308" s="155">
        <f t="shared" ca="1" si="417"/>
        <v>2.2252573818706232</v>
      </c>
      <c r="EN308" s="155">
        <f t="shared" ca="1" si="417"/>
        <v>2.8430828584073353</v>
      </c>
      <c r="EO308" s="155">
        <f t="shared" ca="1" si="417"/>
        <v>3.8713158401245913</v>
      </c>
      <c r="EP308" s="155">
        <f t="shared" ca="1" si="417"/>
        <v>4.3921726880626686</v>
      </c>
      <c r="EQ308" s="155">
        <f t="shared" ca="1" si="417"/>
        <v>6.0114432083242626</v>
      </c>
      <c r="ER308" s="155">
        <f t="shared" ca="1" si="417"/>
        <v>8.3716900004082824</v>
      </c>
      <c r="ES308" s="155">
        <f t="shared" ca="1" si="417"/>
        <v>9.6675631206398727</v>
      </c>
      <c r="ET308" s="155">
        <f t="shared" ca="1" si="417"/>
        <v>14.185031211942244</v>
      </c>
      <c r="EU308" s="155">
        <f t="shared" ca="1" si="417"/>
        <v>20.031149743794167</v>
      </c>
      <c r="EV308" s="155" t="e">
        <f t="shared" si="417"/>
        <v>#DIV/0!</v>
      </c>
      <c r="EW308" s="155" t="e">
        <f t="shared" si="417"/>
        <v>#DIV/0!</v>
      </c>
    </row>
    <row r="309" spans="14:153">
      <c r="T309" s="283">
        <v>0.33333333333333331</v>
      </c>
      <c r="U309" s="152">
        <f t="shared" ca="1" si="402"/>
        <v>-8.0816732427026636</v>
      </c>
      <c r="V309" s="152">
        <f t="shared" ca="1" si="402"/>
        <v>-7.3082326194893357</v>
      </c>
      <c r="W309" s="152">
        <f t="shared" ca="1" si="402"/>
        <v>-6.7351200746523148</v>
      </c>
      <c r="X309" s="152">
        <f t="shared" ca="1" si="402"/>
        <v>-5.9273503370454108</v>
      </c>
      <c r="Y309" s="152">
        <f t="shared" ca="1" si="402"/>
        <v>-4.6615003626763674</v>
      </c>
      <c r="Z309" s="152">
        <f t="shared" ca="1" si="402"/>
        <v>-4.0459789194123985</v>
      </c>
      <c r="AA309" s="152">
        <f t="shared" ca="1" si="402"/>
        <v>-2.1895801010960412</v>
      </c>
      <c r="AB309" s="152">
        <f t="shared" ca="1" si="402"/>
        <v>0.48775786524248943</v>
      </c>
      <c r="AC309" s="152">
        <f t="shared" ca="1" si="402"/>
        <v>1.9900104423955369</v>
      </c>
      <c r="AD309" s="152">
        <f t="shared" ca="1" si="402"/>
        <v>7.6297717044050088</v>
      </c>
      <c r="AE309" s="152" t="e">
        <f t="shared" si="402"/>
        <v>#DIV/0!</v>
      </c>
      <c r="AF309" s="152">
        <f t="shared" si="402"/>
        <v>0</v>
      </c>
      <c r="AG309" s="152"/>
      <c r="AI309" s="288">
        <v>0.33333333333333331</v>
      </c>
      <c r="AJ309" s="155">
        <f t="shared" ca="1" si="403"/>
        <v>-8.0816732427026636</v>
      </c>
      <c r="AK309" s="155">
        <f t="shared" ca="1" si="403"/>
        <v>-7.3082326194893357</v>
      </c>
      <c r="AL309" s="155">
        <f t="shared" ca="1" si="403"/>
        <v>-6.7351200746523148</v>
      </c>
      <c r="AM309" s="155">
        <f t="shared" ca="1" si="403"/>
        <v>-5.9273503370454108</v>
      </c>
      <c r="AN309" s="155">
        <f t="shared" ca="1" si="403"/>
        <v>-4.6615003626763674</v>
      </c>
      <c r="AO309" s="155">
        <f t="shared" ca="1" si="403"/>
        <v>-4.0459789194123985</v>
      </c>
      <c r="AP309" s="155">
        <f t="shared" ca="1" si="403"/>
        <v>-2.1895801010960412</v>
      </c>
      <c r="AQ309" s="155">
        <f t="shared" ca="1" si="403"/>
        <v>0.48775786524248943</v>
      </c>
      <c r="AR309" s="155">
        <f t="shared" ca="1" si="403"/>
        <v>1.9900104423955369</v>
      </c>
      <c r="AS309" s="155">
        <f t="shared" ca="1" si="403"/>
        <v>7.6297717044050088</v>
      </c>
      <c r="AT309" s="155" t="e">
        <f t="shared" si="403"/>
        <v>#DIV/0!</v>
      </c>
      <c r="AU309" s="155">
        <f t="shared" si="394"/>
        <v>0</v>
      </c>
      <c r="AV309" s="155">
        <f t="shared" si="394"/>
        <v>0</v>
      </c>
      <c r="AX309" s="29">
        <f t="shared" si="404"/>
        <v>0.33333333333333331</v>
      </c>
      <c r="AY309" s="155">
        <f t="shared" ca="1" si="405"/>
        <v>18.438944536659729</v>
      </c>
      <c r="AZ309" s="155">
        <f t="shared" ca="1" si="405"/>
        <v>16.248260232799147</v>
      </c>
      <c r="BA309" s="155">
        <f t="shared" ca="1" si="405"/>
        <v>15.363698505545585</v>
      </c>
      <c r="BB309" s="155">
        <f t="shared" ca="1" si="405"/>
        <v>14.805346756946108</v>
      </c>
      <c r="BC309" s="155">
        <f t="shared" ca="1" si="405"/>
        <v>14.9979602515065</v>
      </c>
      <c r="BD309" s="155">
        <f t="shared" ca="1" si="405"/>
        <v>15.413934528386786</v>
      </c>
      <c r="BE309" s="155">
        <f t="shared" ca="1" si="405"/>
        <v>17.468591375519008</v>
      </c>
      <c r="BF309" s="155">
        <f t="shared" ca="1" si="405"/>
        <v>21.624063332814778</v>
      </c>
      <c r="BG309" s="155">
        <f t="shared" ca="1" si="405"/>
        <v>24.272830774395594</v>
      </c>
      <c r="BH309" s="155">
        <f t="shared" ca="1" si="405"/>
        <v>35.079151872280406</v>
      </c>
      <c r="BI309" s="155" t="e">
        <f t="shared" si="405"/>
        <v>#DIV/0!</v>
      </c>
      <c r="BJ309" s="155">
        <f t="shared" si="405"/>
        <v>0</v>
      </c>
      <c r="BK309" s="155">
        <f t="shared" si="405"/>
        <v>0</v>
      </c>
      <c r="BL309" s="138"/>
      <c r="BM309" s="29">
        <f t="shared" si="406"/>
        <v>0.33333333333333331</v>
      </c>
      <c r="BN309" s="155">
        <f t="shared" ca="1" si="407"/>
        <v>26.968638790240671</v>
      </c>
      <c r="BO309" s="155">
        <f t="shared" ca="1" si="407"/>
        <v>22.749784571971798</v>
      </c>
      <c r="BP309" s="155">
        <f t="shared" ca="1" si="407"/>
        <v>20.610583890040711</v>
      </c>
      <c r="BQ309" s="155">
        <f t="shared" ca="1" si="407"/>
        <v>18.4507623887324</v>
      </c>
      <c r="BR309" s="155">
        <f t="shared" ca="1" si="407"/>
        <v>16.280837160550476</v>
      </c>
      <c r="BS309" s="155">
        <f t="shared" ca="1" si="407"/>
        <v>15.56351490338103</v>
      </c>
      <c r="BT309" s="155">
        <f t="shared" ca="1" si="407"/>
        <v>14.182846354825632</v>
      </c>
      <c r="BU309" s="155">
        <f t="shared" ca="1" si="407"/>
        <v>13.323919830306949</v>
      </c>
      <c r="BV309" s="155">
        <f t="shared" ca="1" si="407"/>
        <v>13.144843243401565</v>
      </c>
      <c r="BW309" s="155">
        <f t="shared" ca="1" si="407"/>
        <v>13.336108314951193</v>
      </c>
      <c r="BX309" s="155" t="e">
        <f t="shared" si="407"/>
        <v>#DIV/0!</v>
      </c>
      <c r="BY309" s="155">
        <f t="shared" si="407"/>
        <v>0</v>
      </c>
      <c r="BZ309" s="155">
        <f t="shared" si="407"/>
        <v>0</v>
      </c>
      <c r="CA309" s="138"/>
      <c r="CB309" s="29">
        <f t="shared" si="408"/>
        <v>0.33333333333333331</v>
      </c>
      <c r="CC309" s="155">
        <f t="shared" ca="1" si="409"/>
        <v>9.6669559616959084</v>
      </c>
      <c r="CD309" s="155">
        <f t="shared" ca="1" si="409"/>
        <v>10.479244190410826</v>
      </c>
      <c r="CE309" s="155">
        <f t="shared" ca="1" si="409"/>
        <v>11.157774478955028</v>
      </c>
      <c r="CF309" s="155">
        <f t="shared" ca="1" si="409"/>
        <v>12.225556283413983</v>
      </c>
      <c r="CG309" s="155">
        <f t="shared" ca="1" si="409"/>
        <v>14.148526639950751</v>
      </c>
      <c r="CH309" s="155">
        <f t="shared" ca="1" si="409"/>
        <v>15.183194264445822</v>
      </c>
      <c r="CI309" s="155">
        <f t="shared" ca="1" si="409"/>
        <v>18.622954965111585</v>
      </c>
      <c r="CJ309" s="155">
        <f t="shared" ca="1" si="409"/>
        <v>24.171634353197803</v>
      </c>
      <c r="CK309" s="155">
        <f t="shared" ca="1" si="409"/>
        <v>27.473199718627264</v>
      </c>
      <c r="CL309" s="155">
        <f t="shared" ca="1" si="409"/>
        <v>40.461838024391938</v>
      </c>
      <c r="CM309" s="155" t="e">
        <f t="shared" si="409"/>
        <v>#DIV/0!</v>
      </c>
      <c r="CN309" s="155">
        <f t="shared" si="409"/>
        <v>0</v>
      </c>
      <c r="CO309" s="155">
        <f t="shared" si="409"/>
        <v>0</v>
      </c>
      <c r="CQ309" s="29">
        <f t="shared" si="410"/>
        <v>0.33333333333333331</v>
      </c>
      <c r="CR309" s="155">
        <f t="shared" ca="1" si="411"/>
        <v>43.637654806042427</v>
      </c>
      <c r="CS309" s="155">
        <f t="shared" ca="1" si="411"/>
        <v>35.327318813907084</v>
      </c>
      <c r="CT309" s="155">
        <f t="shared" ca="1" si="411"/>
        <v>31.125947860926225</v>
      </c>
      <c r="CU309" s="155">
        <f t="shared" ca="1" si="411"/>
        <v>26.884778656619577</v>
      </c>
      <c r="CV309" s="155">
        <f t="shared" ca="1" si="411"/>
        <v>22.588252857207006</v>
      </c>
      <c r="CW309" s="155">
        <f t="shared" ca="1" si="411"/>
        <v>21.13816838008124</v>
      </c>
      <c r="CX309" s="155">
        <f t="shared" ca="1" si="411"/>
        <v>18.193616339247733</v>
      </c>
      <c r="CY309" s="155">
        <f t="shared" ca="1" si="411"/>
        <v>15.914559247851157</v>
      </c>
      <c r="CZ309" s="155">
        <f t="shared" ca="1" si="411"/>
        <v>15.128541970512092</v>
      </c>
      <c r="DA309" s="155">
        <f t="shared" ca="1" si="411"/>
        <v>13.477647512042806</v>
      </c>
      <c r="DB309" s="155" t="e">
        <f t="shared" si="411"/>
        <v>#DIV/0!</v>
      </c>
      <c r="DC309" s="155">
        <f t="shared" si="411"/>
        <v>0</v>
      </c>
      <c r="DD309" s="155">
        <f t="shared" si="411"/>
        <v>0</v>
      </c>
      <c r="DF309" s="29">
        <f t="shared" si="412"/>
        <v>0.33333333333333331</v>
      </c>
      <c r="DG309" s="155">
        <f t="shared" ca="1" si="413"/>
        <v>15.266367445830397</v>
      </c>
      <c r="DH309" s="155">
        <f t="shared" ca="1" si="413"/>
        <v>12.681008842289911</v>
      </c>
      <c r="DI309" s="155">
        <f t="shared" ca="1" si="413"/>
        <v>11.443703350840929</v>
      </c>
      <c r="DJ309" s="155">
        <f t="shared" ca="1" si="413"/>
        <v>10.297294471211277</v>
      </c>
      <c r="DK309" s="155">
        <f t="shared" ca="1" si="413"/>
        <v>9.3640548973322595</v>
      </c>
      <c r="DL309" s="155">
        <f t="shared" ca="1" si="413"/>
        <v>9.1534285160532409</v>
      </c>
      <c r="DM309" s="155">
        <f t="shared" ca="1" si="413"/>
        <v>9.0829348326328159</v>
      </c>
      <c r="DN309" s="155">
        <f t="shared" ca="1" si="413"/>
        <v>9.7833801085380259</v>
      </c>
      <c r="DO309" s="155">
        <f t="shared" ca="1" si="413"/>
        <v>10.38193200283861</v>
      </c>
      <c r="DP309" s="155">
        <f t="shared" ca="1" si="413"/>
        <v>13.172407733043752</v>
      </c>
      <c r="DQ309" s="155" t="e">
        <f t="shared" si="413"/>
        <v>#DIV/0!</v>
      </c>
      <c r="DR309" s="155">
        <f t="shared" si="413"/>
        <v>0</v>
      </c>
      <c r="DS309" s="155">
        <f t="shared" si="413"/>
        <v>0</v>
      </c>
      <c r="DU309" s="29">
        <f t="shared" si="414"/>
        <v>0.33333333333333331</v>
      </c>
      <c r="DV309" s="155">
        <f t="shared" ca="1" si="415"/>
        <v>18.598471486745463</v>
      </c>
      <c r="DW309" s="155">
        <f t="shared" ca="1" si="415"/>
        <v>18.112406301272905</v>
      </c>
      <c r="DX309" s="155">
        <f t="shared" ca="1" si="415"/>
        <v>17.809303769165901</v>
      </c>
      <c r="DY309" s="155">
        <f t="shared" ca="1" si="415"/>
        <v>17.465080404877121</v>
      </c>
      <c r="DZ309" s="155">
        <f t="shared" ca="1" si="415"/>
        <v>17.111568868212682</v>
      </c>
      <c r="EA309" s="155">
        <f t="shared" ca="1" si="415"/>
        <v>17.013860071375216</v>
      </c>
      <c r="EB309" s="155">
        <f t="shared" ca="1" si="415"/>
        <v>16.95689852728513</v>
      </c>
      <c r="EC309" s="155">
        <f t="shared" ca="1" si="415"/>
        <v>17.312465915715435</v>
      </c>
      <c r="ED309" s="155">
        <f t="shared" ca="1" si="415"/>
        <v>17.652129664952998</v>
      </c>
      <c r="EE309" s="155">
        <f t="shared" ca="1" si="415"/>
        <v>19.369563696569738</v>
      </c>
      <c r="EF309" s="155" t="e">
        <f t="shared" si="415"/>
        <v>#DIV/0!</v>
      </c>
      <c r="EG309" s="155">
        <f t="shared" si="415"/>
        <v>0</v>
      </c>
      <c r="EH309" s="155">
        <f t="shared" si="415"/>
        <v>0</v>
      </c>
      <c r="EJ309" s="29">
        <f t="shared" si="416"/>
        <v>0.33333333333333331</v>
      </c>
      <c r="EK309" s="155">
        <f t="shared" ca="1" si="417"/>
        <v>1.2175625006700663</v>
      </c>
      <c r="EL309" s="155">
        <f t="shared" ca="1" si="417"/>
        <v>1.7479705311471179</v>
      </c>
      <c r="EM309" s="155">
        <f t="shared" ca="1" si="417"/>
        <v>2.1695318099306355</v>
      </c>
      <c r="EN309" s="155">
        <f t="shared" ca="1" si="417"/>
        <v>2.8051898653931495</v>
      </c>
      <c r="EO309" s="155">
        <f t="shared" ca="1" si="417"/>
        <v>3.8942840714299747</v>
      </c>
      <c r="EP309" s="155">
        <f t="shared" ca="1" si="417"/>
        <v>4.4609511162752113</v>
      </c>
      <c r="EQ309" s="155">
        <f t="shared" ca="1" si="417"/>
        <v>6.2888691625465221</v>
      </c>
      <c r="ER309" s="155">
        <f t="shared" ca="1" si="417"/>
        <v>9.1439908231002107</v>
      </c>
      <c r="ES309" s="155">
        <f t="shared" ca="1" si="417"/>
        <v>10.816075274872034</v>
      </c>
      <c r="ET309" s="155">
        <f t="shared" ca="1" si="417"/>
        <v>17.314553552689876</v>
      </c>
      <c r="EU309" s="155" t="e">
        <f t="shared" si="417"/>
        <v>#DIV/0!</v>
      </c>
      <c r="EV309" s="155">
        <f t="shared" si="417"/>
        <v>0</v>
      </c>
      <c r="EW309" s="155">
        <f t="shared" si="417"/>
        <v>0</v>
      </c>
    </row>
    <row r="310" spans="14:153">
      <c r="T310" s="283">
        <v>0.4</v>
      </c>
      <c r="U310" s="152">
        <f t="shared" ca="1" si="402"/>
        <v>-6.7333842614283874</v>
      </c>
      <c r="V310" s="152">
        <f t="shared" ca="1" si="402"/>
        <v>-6.0159636618140304</v>
      </c>
      <c r="W310" s="152">
        <f t="shared" ca="1" si="402"/>
        <v>-5.4646995420797708</v>
      </c>
      <c r="X310" s="152">
        <f t="shared" ca="1" si="402"/>
        <v>-4.6558910401852716</v>
      </c>
      <c r="Y310" s="152">
        <f t="shared" ca="1" si="402"/>
        <v>-3.3032543931935159</v>
      </c>
      <c r="Z310" s="152">
        <f t="shared" ca="1" si="402"/>
        <v>-2.6032767754337236</v>
      </c>
      <c r="AA310" s="152">
        <f t="shared" ca="1" si="402"/>
        <v>-0.29783128157991712</v>
      </c>
      <c r="AB310" s="152">
        <f t="shared" ca="1" si="402"/>
        <v>3.653261631985032</v>
      </c>
      <c r="AC310" s="152">
        <f t="shared" ca="1" si="402"/>
        <v>6.2784887971037193</v>
      </c>
      <c r="AD310" s="152" t="e">
        <f t="shared" si="402"/>
        <v>#DIV/0!</v>
      </c>
      <c r="AE310" s="152" t="e">
        <f t="shared" si="402"/>
        <v>#DIV/0!</v>
      </c>
      <c r="AF310" s="152" t="e">
        <f t="shared" si="402"/>
        <v>#DIV/0!</v>
      </c>
      <c r="AG310" s="152"/>
      <c r="AI310" s="288">
        <v>0.4</v>
      </c>
      <c r="AJ310" s="155">
        <f t="shared" ca="1" si="403"/>
        <v>-6.7333842614283874</v>
      </c>
      <c r="AK310" s="155">
        <f t="shared" ca="1" si="403"/>
        <v>-6.0159636618140304</v>
      </c>
      <c r="AL310" s="155">
        <f t="shared" ca="1" si="403"/>
        <v>-5.4646995420797708</v>
      </c>
      <c r="AM310" s="155">
        <f t="shared" ca="1" si="403"/>
        <v>-4.6558910401852716</v>
      </c>
      <c r="AN310" s="155">
        <f t="shared" ca="1" si="403"/>
        <v>-3.3032543931935159</v>
      </c>
      <c r="AO310" s="155">
        <f t="shared" ca="1" si="403"/>
        <v>-2.6032767754337236</v>
      </c>
      <c r="AP310" s="155">
        <f t="shared" ca="1" si="403"/>
        <v>-0.29783128157991712</v>
      </c>
      <c r="AQ310" s="155">
        <f t="shared" ca="1" si="403"/>
        <v>3.653261631985032</v>
      </c>
      <c r="AR310" s="155">
        <f t="shared" ca="1" si="403"/>
        <v>6.2784887971037193</v>
      </c>
      <c r="AS310" s="155" t="e">
        <f t="shared" si="403"/>
        <v>#DIV/0!</v>
      </c>
      <c r="AT310" s="155" t="e">
        <f t="shared" si="403"/>
        <v>#DIV/0!</v>
      </c>
      <c r="AU310" s="155" t="e">
        <f t="shared" si="394"/>
        <v>#DIV/0!</v>
      </c>
      <c r="AV310" s="155" t="e">
        <f t="shared" si="394"/>
        <v>#DIV/0!</v>
      </c>
      <c r="AX310" s="29">
        <f t="shared" si="404"/>
        <v>0.4</v>
      </c>
      <c r="AY310" s="155">
        <f t="shared" ca="1" si="405"/>
        <v>19.255195994608336</v>
      </c>
      <c r="AZ310" s="155">
        <f t="shared" ca="1" si="405"/>
        <v>17.286031408458935</v>
      </c>
      <c r="BA310" s="155">
        <f t="shared" ca="1" si="405"/>
        <v>16.607295848722167</v>
      </c>
      <c r="BB310" s="155">
        <f t="shared" ca="1" si="405"/>
        <v>16.409566902356122</v>
      </c>
      <c r="BC310" s="155">
        <f t="shared" ca="1" si="405"/>
        <v>17.359284988802159</v>
      </c>
      <c r="BD310" s="155">
        <f t="shared" ca="1" si="405"/>
        <v>18.239085988196756</v>
      </c>
      <c r="BE310" s="155">
        <f t="shared" ca="1" si="405"/>
        <v>22.137272487360008</v>
      </c>
      <c r="BF310" s="155">
        <f t="shared" ca="1" si="405"/>
        <v>30.418742921495848</v>
      </c>
      <c r="BG310" s="155">
        <f t="shared" ca="1" si="405"/>
        <v>36.359752932496569</v>
      </c>
      <c r="BH310" s="155" t="e">
        <f t="shared" si="405"/>
        <v>#DIV/0!</v>
      </c>
      <c r="BI310" s="155" t="e">
        <f t="shared" si="405"/>
        <v>#DIV/0!</v>
      </c>
      <c r="BJ310" s="155" t="e">
        <f t="shared" si="405"/>
        <v>#DIV/0!</v>
      </c>
      <c r="BK310" s="155" t="e">
        <f t="shared" si="405"/>
        <v>#DIV/0!</v>
      </c>
      <c r="BL310" s="138"/>
      <c r="BM310" s="29">
        <f t="shared" si="406"/>
        <v>0.4</v>
      </c>
      <c r="BN310" s="155">
        <f t="shared" ca="1" si="407"/>
        <v>25.938912391095176</v>
      </c>
      <c r="BO310" s="155">
        <f t="shared" ca="1" si="407"/>
        <v>21.724878699745524</v>
      </c>
      <c r="BP310" s="155">
        <f t="shared" ca="1" si="407"/>
        <v>19.5864834071925</v>
      </c>
      <c r="BQ310" s="155">
        <f t="shared" ca="1" si="407"/>
        <v>17.423918177991712</v>
      </c>
      <c r="BR310" s="155">
        <f t="shared" ca="1" si="407"/>
        <v>15.242728421406918</v>
      </c>
      <c r="BS310" s="155">
        <f t="shared" ca="1" si="407"/>
        <v>14.51853358520761</v>
      </c>
      <c r="BT310" s="155">
        <f t="shared" ca="1" si="407"/>
        <v>13.124466317073365</v>
      </c>
      <c r="BU310" s="155">
        <f t="shared" ca="1" si="407"/>
        <v>12.318668952085973</v>
      </c>
      <c r="BV310" s="155">
        <f t="shared" ca="1" si="407"/>
        <v>12.239048789091262</v>
      </c>
      <c r="BW310" s="155" t="e">
        <f t="shared" si="407"/>
        <v>#DIV/0!</v>
      </c>
      <c r="BX310" s="155" t="e">
        <f t="shared" si="407"/>
        <v>#DIV/0!</v>
      </c>
      <c r="BY310" s="155" t="e">
        <f t="shared" si="407"/>
        <v>#DIV/0!</v>
      </c>
      <c r="BZ310" s="155" t="e">
        <f t="shared" si="407"/>
        <v>#DIV/0!</v>
      </c>
      <c r="CA310" s="138"/>
      <c r="CB310" s="29">
        <f t="shared" si="408"/>
        <v>0.4</v>
      </c>
      <c r="CC310" s="155">
        <f t="shared" ca="1" si="409"/>
        <v>11.093899932686936</v>
      </c>
      <c r="CD310" s="155">
        <f t="shared" ca="1" si="409"/>
        <v>12.167107935415769</v>
      </c>
      <c r="CE310" s="155">
        <f t="shared" ca="1" si="409"/>
        <v>13.081735002108971</v>
      </c>
      <c r="CF310" s="155">
        <f t="shared" ca="1" si="409"/>
        <v>14.556128276141623</v>
      </c>
      <c r="CG310" s="155">
        <f t="shared" ca="1" si="409"/>
        <v>17.326355781441233</v>
      </c>
      <c r="CH310" s="155">
        <f t="shared" ca="1" si="409"/>
        <v>18.882077794760683</v>
      </c>
      <c r="CI310" s="155">
        <f t="shared" ca="1" si="409"/>
        <v>24.416133063597222</v>
      </c>
      <c r="CJ310" s="155">
        <f t="shared" ca="1" si="409"/>
        <v>34.721392608875128</v>
      </c>
      <c r="CK310" s="155">
        <f t="shared" ca="1" si="409"/>
        <v>41.842612372367832</v>
      </c>
      <c r="CL310" s="155" t="e">
        <f t="shared" si="409"/>
        <v>#DIV/0!</v>
      </c>
      <c r="CM310" s="155" t="e">
        <f t="shared" si="409"/>
        <v>#DIV/0!</v>
      </c>
      <c r="CN310" s="155" t="e">
        <f t="shared" si="409"/>
        <v>#DIV/0!</v>
      </c>
      <c r="CO310" s="155" t="e">
        <f t="shared" si="409"/>
        <v>#DIV/0!</v>
      </c>
      <c r="CQ310" s="29">
        <f t="shared" si="410"/>
        <v>0.4</v>
      </c>
      <c r="CR310" s="155">
        <f t="shared" ca="1" si="411"/>
        <v>43.353109573767654</v>
      </c>
      <c r="CS310" s="155">
        <f t="shared" ca="1" si="411"/>
        <v>35.053436502836746</v>
      </c>
      <c r="CT310" s="155">
        <f t="shared" ca="1" si="411"/>
        <v>30.85758315502763</v>
      </c>
      <c r="CU310" s="155">
        <f t="shared" ca="1" si="411"/>
        <v>26.620583192466214</v>
      </c>
      <c r="CV310" s="155">
        <f t="shared" ca="1" si="411"/>
        <v>22.321863259667289</v>
      </c>
      <c r="CW310" s="155">
        <f t="shared" ca="1" si="411"/>
        <v>20.86684759670116</v>
      </c>
      <c r="CX310" s="155">
        <f t="shared" ca="1" si="411"/>
        <v>17.892544662645761</v>
      </c>
      <c r="CY310" s="155">
        <f t="shared" ca="1" si="411"/>
        <v>15.534108148070938</v>
      </c>
      <c r="CZ310" s="155">
        <f t="shared" ca="1" si="411"/>
        <v>14.686965330975429</v>
      </c>
      <c r="DA310" s="155" t="e">
        <f t="shared" si="411"/>
        <v>#DIV/0!</v>
      </c>
      <c r="DB310" s="155" t="e">
        <f t="shared" si="411"/>
        <v>#DIV/0!</v>
      </c>
      <c r="DC310" s="155" t="e">
        <f t="shared" si="411"/>
        <v>#DIV/0!</v>
      </c>
      <c r="DD310" s="155" t="e">
        <f t="shared" si="411"/>
        <v>#DIV/0!</v>
      </c>
      <c r="DF310" s="29">
        <f t="shared" si="412"/>
        <v>0.4</v>
      </c>
      <c r="DG310" s="155">
        <f t="shared" ca="1" si="413"/>
        <v>14.439252811153841</v>
      </c>
      <c r="DH310" s="155">
        <f t="shared" ca="1" si="413"/>
        <v>11.850910618775103</v>
      </c>
      <c r="DI310" s="155">
        <f t="shared" ca="1" si="413"/>
        <v>10.618857168728281</v>
      </c>
      <c r="DJ310" s="155">
        <f t="shared" ca="1" si="413"/>
        <v>9.4936196807468178</v>
      </c>
      <c r="DK310" s="155">
        <f t="shared" ca="1" si="413"/>
        <v>8.6331081981118487</v>
      </c>
      <c r="DL310" s="155">
        <f t="shared" ca="1" si="413"/>
        <v>8.4780516825540673</v>
      </c>
      <c r="DM310" s="155">
        <f t="shared" ca="1" si="413"/>
        <v>8.6703172409370506</v>
      </c>
      <c r="DN310" s="155">
        <f t="shared" ca="1" si="413"/>
        <v>10.069450104681666</v>
      </c>
      <c r="DO310" s="155">
        <f t="shared" ca="1" si="413"/>
        <v>11.277816173145546</v>
      </c>
      <c r="DP310" s="155" t="e">
        <f t="shared" si="413"/>
        <v>#DIV/0!</v>
      </c>
      <c r="DQ310" s="155" t="e">
        <f t="shared" si="413"/>
        <v>#DIV/0!</v>
      </c>
      <c r="DR310" s="155" t="e">
        <f t="shared" si="413"/>
        <v>#DIV/0!</v>
      </c>
      <c r="DS310" s="155" t="e">
        <f t="shared" si="413"/>
        <v>#DIV/0!</v>
      </c>
      <c r="DU310" s="29">
        <f t="shared" si="414"/>
        <v>0.4</v>
      </c>
      <c r="DV310" s="155">
        <f t="shared" ca="1" si="415"/>
        <v>15.848428475267049</v>
      </c>
      <c r="DW310" s="155">
        <f t="shared" ca="1" si="415"/>
        <v>15.507391002081675</v>
      </c>
      <c r="DX310" s="155">
        <f t="shared" ca="1" si="415"/>
        <v>15.299102386857379</v>
      </c>
      <c r="DY310" s="155">
        <f t="shared" ca="1" si="415"/>
        <v>15.072653902200624</v>
      </c>
      <c r="DZ310" s="155">
        <f t="shared" ca="1" si="415"/>
        <v>14.875880328531347</v>
      </c>
      <c r="EA310" s="155">
        <f t="shared" ca="1" si="415"/>
        <v>14.847041907723717</v>
      </c>
      <c r="EB310" s="155">
        <f t="shared" ca="1" si="415"/>
        <v>14.997124533226753</v>
      </c>
      <c r="EC310" s="155">
        <f t="shared" ca="1" si="415"/>
        <v>15.74487616574897</v>
      </c>
      <c r="ED310" s="155">
        <f t="shared" ca="1" si="415"/>
        <v>16.405481532707157</v>
      </c>
      <c r="EE310" s="155" t="e">
        <f t="shared" si="415"/>
        <v>#DIV/0!</v>
      </c>
      <c r="EF310" s="155" t="e">
        <f t="shared" si="415"/>
        <v>#DIV/0!</v>
      </c>
      <c r="EG310" s="155" t="e">
        <f t="shared" si="415"/>
        <v>#DIV/0!</v>
      </c>
      <c r="EH310" s="155" t="e">
        <f t="shared" si="415"/>
        <v>#DIV/0!</v>
      </c>
      <c r="EJ310" s="29">
        <f t="shared" si="416"/>
        <v>0.4</v>
      </c>
      <c r="EK310" s="155">
        <f t="shared" ca="1" si="417"/>
        <v>1.190829976205138</v>
      </c>
      <c r="EL310" s="155">
        <f t="shared" ca="1" si="417"/>
        <v>1.7377318392268064</v>
      </c>
      <c r="EM310" s="155">
        <f t="shared" ca="1" si="417"/>
        <v>2.1848516513489198</v>
      </c>
      <c r="EN310" s="155">
        <f t="shared" ca="1" si="417"/>
        <v>2.8804359109150397</v>
      </c>
      <c r="EO310" s="155">
        <f t="shared" ca="1" si="417"/>
        <v>4.1346857710721583</v>
      </c>
      <c r="EP310" s="155">
        <f t="shared" ca="1" si="417"/>
        <v>4.8202441784281334</v>
      </c>
      <c r="EQ310" s="155">
        <f t="shared" ca="1" si="417"/>
        <v>7.2007309850334593</v>
      </c>
      <c r="ER310" s="155">
        <f t="shared" ca="1" si="417"/>
        <v>11.52569971485952</v>
      </c>
      <c r="ES310" s="155">
        <f t="shared" ca="1" si="417"/>
        <v>14.481229563457298</v>
      </c>
      <c r="ET310" s="155" t="e">
        <f t="shared" si="417"/>
        <v>#DIV/0!</v>
      </c>
      <c r="EU310" s="155" t="e">
        <f t="shared" si="417"/>
        <v>#DIV/0!</v>
      </c>
      <c r="EV310" s="155" t="e">
        <f t="shared" si="417"/>
        <v>#DIV/0!</v>
      </c>
      <c r="EW310" s="155" t="e">
        <f t="shared" si="417"/>
        <v>#DIV/0!</v>
      </c>
    </row>
    <row r="311" spans="14:153">
      <c r="T311" s="283">
        <v>0.42857142857142855</v>
      </c>
      <c r="U311" s="152">
        <f t="shared" ca="1" si="402"/>
        <v>-6.256823419180729</v>
      </c>
      <c r="V311" s="152">
        <f t="shared" ca="1" si="402"/>
        <v>-5.5461157426830567</v>
      </c>
      <c r="W311" s="152">
        <f t="shared" ca="1" si="402"/>
        <v>-4.9904669225775002</v>
      </c>
      <c r="X311" s="152">
        <f t="shared" ca="1" si="402"/>
        <v>-4.1589520473090857</v>
      </c>
      <c r="Y311" s="152">
        <f t="shared" ca="1" si="402"/>
        <v>-2.7212411653228443</v>
      </c>
      <c r="Z311" s="152">
        <f t="shared" ca="1" si="402"/>
        <v>-1.9523499411844796</v>
      </c>
      <c r="AA311" s="152">
        <f t="shared" ca="1" si="402"/>
        <v>0.71121632409676749</v>
      </c>
      <c r="AB311" s="152">
        <f t="shared" ca="1" si="402"/>
        <v>5.8061304405785421</v>
      </c>
      <c r="AC311" s="152" t="e">
        <f t="shared" si="402"/>
        <v>#DIV/0!</v>
      </c>
      <c r="AD311" s="152" t="e">
        <f t="shared" si="402"/>
        <v>#DIV/0!</v>
      </c>
      <c r="AE311" s="152" t="e">
        <f t="shared" si="402"/>
        <v>#DIV/0!</v>
      </c>
      <c r="AF311" s="152" t="e">
        <f t="shared" si="402"/>
        <v>#DIV/0!</v>
      </c>
      <c r="AG311" s="152"/>
      <c r="AI311" s="288">
        <v>0.42857142857142855</v>
      </c>
      <c r="AJ311" s="155">
        <f t="shared" ca="1" si="403"/>
        <v>-6.256823419180729</v>
      </c>
      <c r="AK311" s="155">
        <f t="shared" ca="1" si="403"/>
        <v>-5.5461157426830567</v>
      </c>
      <c r="AL311" s="155">
        <f t="shared" ca="1" si="403"/>
        <v>-4.9904669225775002</v>
      </c>
      <c r="AM311" s="155">
        <f t="shared" ca="1" si="403"/>
        <v>-4.1589520473090857</v>
      </c>
      <c r="AN311" s="155">
        <f t="shared" ca="1" si="403"/>
        <v>-2.7212411653228443</v>
      </c>
      <c r="AO311" s="155">
        <f t="shared" ca="1" si="403"/>
        <v>-1.9523499411844796</v>
      </c>
      <c r="AP311" s="155">
        <f t="shared" ca="1" si="403"/>
        <v>0.71121632409676749</v>
      </c>
      <c r="AQ311" s="155">
        <f t="shared" ca="1" si="403"/>
        <v>5.8061304405785421</v>
      </c>
      <c r="AR311" s="155" t="e">
        <f t="shared" si="403"/>
        <v>#DIV/0!</v>
      </c>
      <c r="AS311" s="155" t="e">
        <f t="shared" si="403"/>
        <v>#DIV/0!</v>
      </c>
      <c r="AT311" s="155" t="e">
        <f t="shared" si="403"/>
        <v>#DIV/0!</v>
      </c>
      <c r="AU311" s="155" t="e">
        <f t="shared" si="394"/>
        <v>#DIV/0!</v>
      </c>
      <c r="AV311" s="155" t="e">
        <f t="shared" si="394"/>
        <v>#DIV/0!</v>
      </c>
      <c r="AX311" s="29">
        <f t="shared" si="404"/>
        <v>0.42857142857142855</v>
      </c>
      <c r="AY311" s="155">
        <f t="shared" ca="1" si="405"/>
        <v>19.689490826274593</v>
      </c>
      <c r="AZ311" s="155">
        <f t="shared" ca="1" si="405"/>
        <v>17.85156867544077</v>
      </c>
      <c r="BA311" s="155">
        <f t="shared" ca="1" si="405"/>
        <v>17.298027940557834</v>
      </c>
      <c r="BB311" s="155">
        <f t="shared" ca="1" si="405"/>
        <v>17.325842494385956</v>
      </c>
      <c r="BC311" s="155">
        <f t="shared" ca="1" si="405"/>
        <v>18.771954312014749</v>
      </c>
      <c r="BD311" s="155">
        <f t="shared" ca="1" si="405"/>
        <v>19.97070807390725</v>
      </c>
      <c r="BE311" s="155">
        <f t="shared" ca="1" si="405"/>
        <v>25.247201880945333</v>
      </c>
      <c r="BF311" s="155">
        <f t="shared" ca="1" si="405"/>
        <v>37.242377897813427</v>
      </c>
      <c r="BG311" s="155" t="e">
        <f t="shared" si="405"/>
        <v>#DIV/0!</v>
      </c>
      <c r="BH311" s="155" t="e">
        <f t="shared" si="405"/>
        <v>#DIV/0!</v>
      </c>
      <c r="BI311" s="155" t="e">
        <f t="shared" si="405"/>
        <v>#DIV/0!</v>
      </c>
      <c r="BJ311" s="155" t="e">
        <f t="shared" si="405"/>
        <v>#DIV/0!</v>
      </c>
      <c r="BK311" s="155" t="e">
        <f t="shared" si="405"/>
        <v>#DIV/0!</v>
      </c>
      <c r="BL311" s="138"/>
      <c r="BM311" s="29">
        <f t="shared" si="406"/>
        <v>0.42857142857142855</v>
      </c>
      <c r="BN311" s="155">
        <f t="shared" ca="1" si="407"/>
        <v>25.589342351662189</v>
      </c>
      <c r="BO311" s="155">
        <f t="shared" ca="1" si="407"/>
        <v>21.373631389072781</v>
      </c>
      <c r="BP311" s="155">
        <f t="shared" ca="1" si="407"/>
        <v>19.232655986789226</v>
      </c>
      <c r="BQ311" s="155">
        <f t="shared" ca="1" si="407"/>
        <v>17.064598337617998</v>
      </c>
      <c r="BR311" s="155">
        <f t="shared" ca="1" si="407"/>
        <v>14.871610442576301</v>
      </c>
      <c r="BS311" s="155">
        <f t="shared" ca="1" si="407"/>
        <v>14.141261370737411</v>
      </c>
      <c r="BT311" s="155">
        <f t="shared" ca="1" si="407"/>
        <v>12.73610783225717</v>
      </c>
      <c r="BU311" s="155">
        <f t="shared" ca="1" si="407"/>
        <v>11.987170513512595</v>
      </c>
      <c r="BV311" s="155" t="e">
        <f t="shared" si="407"/>
        <v>#DIV/0!</v>
      </c>
      <c r="BW311" s="155" t="e">
        <f t="shared" si="407"/>
        <v>#DIV/0!</v>
      </c>
      <c r="BX311" s="155" t="e">
        <f t="shared" si="407"/>
        <v>#DIV/0!</v>
      </c>
      <c r="BY311" s="155" t="e">
        <f t="shared" si="407"/>
        <v>#DIV/0!</v>
      </c>
      <c r="BZ311" s="155" t="e">
        <f t="shared" si="407"/>
        <v>#DIV/0!</v>
      </c>
      <c r="CA311" s="138"/>
      <c r="CB311" s="29">
        <f t="shared" si="408"/>
        <v>0.42857142857142855</v>
      </c>
      <c r="CC311" s="155">
        <f t="shared" ca="1" si="409"/>
        <v>11.844173610658718</v>
      </c>
      <c r="CD311" s="155">
        <f t="shared" ca="1" si="409"/>
        <v>13.071478904222188</v>
      </c>
      <c r="CE311" s="155">
        <f t="shared" ca="1" si="409"/>
        <v>14.12907539994794</v>
      </c>
      <c r="CF311" s="155">
        <f t="shared" ca="1" si="409"/>
        <v>15.85711078463379</v>
      </c>
      <c r="CG311" s="155">
        <f t="shared" ca="1" si="409"/>
        <v>19.184035648028203</v>
      </c>
      <c r="CH311" s="155">
        <f t="shared" ca="1" si="409"/>
        <v>21.099976373698443</v>
      </c>
      <c r="CI311" s="155">
        <f t="shared" ca="1" si="409"/>
        <v>28.210203673468136</v>
      </c>
      <c r="CJ311" s="155">
        <f t="shared" ca="1" si="409"/>
        <v>42.817825323824103</v>
      </c>
      <c r="CK311" s="155" t="e">
        <f t="shared" si="409"/>
        <v>#DIV/0!</v>
      </c>
      <c r="CL311" s="155" t="e">
        <f t="shared" si="409"/>
        <v>#DIV/0!</v>
      </c>
      <c r="CM311" s="155" t="e">
        <f t="shared" si="409"/>
        <v>#DIV/0!</v>
      </c>
      <c r="CN311" s="155" t="e">
        <f t="shared" si="409"/>
        <v>#DIV/0!</v>
      </c>
      <c r="CO311" s="155" t="e">
        <f t="shared" si="409"/>
        <v>#DIV/0!</v>
      </c>
      <c r="CQ311" s="29">
        <f t="shared" si="410"/>
        <v>0.42857142857142855</v>
      </c>
      <c r="CR311" s="155">
        <f t="shared" ca="1" si="411"/>
        <v>43.254566242887051</v>
      </c>
      <c r="CS311" s="155">
        <f t="shared" ca="1" si="411"/>
        <v>34.957169742106451</v>
      </c>
      <c r="CT311" s="155">
        <f t="shared" ca="1" si="411"/>
        <v>30.761997381547268</v>
      </c>
      <c r="CU311" s="155">
        <f t="shared" ca="1" si="411"/>
        <v>26.524306701541505</v>
      </c>
      <c r="CV311" s="155">
        <f t="shared" ca="1" si="411"/>
        <v>22.220039013419871</v>
      </c>
      <c r="CW311" s="155">
        <f t="shared" ca="1" si="411"/>
        <v>20.760089211805756</v>
      </c>
      <c r="CX311" s="155">
        <f t="shared" ca="1" si="411"/>
        <v>17.760482032028353</v>
      </c>
      <c r="CY311" s="155">
        <f t="shared" ca="1" si="411"/>
        <v>15.33164953661551</v>
      </c>
      <c r="CZ311" s="155" t="e">
        <f t="shared" si="411"/>
        <v>#DIV/0!</v>
      </c>
      <c r="DA311" s="155" t="e">
        <f t="shared" si="411"/>
        <v>#DIV/0!</v>
      </c>
      <c r="DB311" s="155" t="e">
        <f t="shared" si="411"/>
        <v>#DIV/0!</v>
      </c>
      <c r="DC311" s="155" t="e">
        <f t="shared" si="411"/>
        <v>#DIV/0!</v>
      </c>
      <c r="DD311" s="155" t="e">
        <f t="shared" si="411"/>
        <v>#DIV/0!</v>
      </c>
      <c r="DF311" s="29">
        <f t="shared" si="412"/>
        <v>0.42857142857142855</v>
      </c>
      <c r="DG311" s="155">
        <f t="shared" ca="1" si="413"/>
        <v>14.113058277789493</v>
      </c>
      <c r="DH311" s="155">
        <f t="shared" ca="1" si="413"/>
        <v>11.524357446056928</v>
      </c>
      <c r="DI311" s="155">
        <f t="shared" ca="1" si="413"/>
        <v>10.296634662941763</v>
      </c>
      <c r="DJ311" s="155">
        <f t="shared" ca="1" si="413"/>
        <v>9.1862034493261842</v>
      </c>
      <c r="DK311" s="155">
        <f t="shared" ca="1" si="413"/>
        <v>8.3751587107457155</v>
      </c>
      <c r="DL311" s="155">
        <f t="shared" ca="1" si="413"/>
        <v>8.2585071609860865</v>
      </c>
      <c r="DM311" s="155">
        <f t="shared" ca="1" si="413"/>
        <v>8.6436698055835315</v>
      </c>
      <c r="DN311" s="155">
        <f t="shared" ca="1" si="413"/>
        <v>10.647360876994149</v>
      </c>
      <c r="DO311" s="155" t="e">
        <f t="shared" si="413"/>
        <v>#DIV/0!</v>
      </c>
      <c r="DP311" s="155" t="e">
        <f t="shared" si="413"/>
        <v>#DIV/0!</v>
      </c>
      <c r="DQ311" s="155" t="e">
        <f t="shared" si="413"/>
        <v>#DIV/0!</v>
      </c>
      <c r="DR311" s="155" t="e">
        <f t="shared" si="413"/>
        <v>#DIV/0!</v>
      </c>
      <c r="DS311" s="155" t="e">
        <f t="shared" si="413"/>
        <v>#DIV/0!</v>
      </c>
      <c r="DU311" s="29">
        <f t="shared" si="414"/>
        <v>0.42857142857142855</v>
      </c>
      <c r="DV311" s="155">
        <f t="shared" ca="1" si="415"/>
        <v>14.904950182518839</v>
      </c>
      <c r="DW311" s="155">
        <f t="shared" ca="1" si="415"/>
        <v>14.609318083894038</v>
      </c>
      <c r="DX311" s="155">
        <f t="shared" ca="1" si="415"/>
        <v>14.431448608896243</v>
      </c>
      <c r="DY311" s="155">
        <f t="shared" ca="1" si="415"/>
        <v>14.244231393773966</v>
      </c>
      <c r="DZ311" s="155">
        <f t="shared" ca="1" si="415"/>
        <v>14.104721739816707</v>
      </c>
      <c r="EA311" s="155">
        <f t="shared" ca="1" si="415"/>
        <v>14.10435985547293</v>
      </c>
      <c r="EB311" s="155">
        <f t="shared" ca="1" si="415"/>
        <v>14.360077315580384</v>
      </c>
      <c r="EC311" s="155">
        <f t="shared" ca="1" si="415"/>
        <v>15.3962263102935</v>
      </c>
      <c r="ED311" s="155" t="e">
        <f t="shared" si="415"/>
        <v>#DIV/0!</v>
      </c>
      <c r="EE311" s="155" t="e">
        <f t="shared" si="415"/>
        <v>#DIV/0!</v>
      </c>
      <c r="EF311" s="155" t="e">
        <f t="shared" si="415"/>
        <v>#DIV/0!</v>
      </c>
      <c r="EG311" s="155" t="e">
        <f t="shared" si="415"/>
        <v>#DIV/0!</v>
      </c>
      <c r="EH311" s="155" t="e">
        <f t="shared" si="415"/>
        <v>#DIV/0!</v>
      </c>
      <c r="EJ311" s="29">
        <f t="shared" si="416"/>
        <v>0.42857142857142855</v>
      </c>
      <c r="EK311" s="155">
        <f t="shared" ca="1" si="417"/>
        <v>1.1956516720786921</v>
      </c>
      <c r="EL311" s="155">
        <f t="shared" ca="1" si="417"/>
        <v>1.7585432992639625</v>
      </c>
      <c r="EM311" s="155">
        <f t="shared" ca="1" si="417"/>
        <v>2.2252573818706232</v>
      </c>
      <c r="EN311" s="155">
        <f t="shared" ca="1" si="417"/>
        <v>2.9631636495778944</v>
      </c>
      <c r="EO311" s="155">
        <f t="shared" ca="1" si="417"/>
        <v>4.331119704585511</v>
      </c>
      <c r="EP311" s="155">
        <f t="shared" ca="1" si="417"/>
        <v>5.0998299865519865</v>
      </c>
      <c r="EQ311" s="155">
        <f t="shared" ca="1" si="417"/>
        <v>7.8912549818869584</v>
      </c>
      <c r="ER311" s="155">
        <f t="shared" ca="1" si="417"/>
        <v>13.504243595725292</v>
      </c>
      <c r="ES311" s="155" t="e">
        <f t="shared" si="417"/>
        <v>#DIV/0!</v>
      </c>
      <c r="ET311" s="155" t="e">
        <f t="shared" si="417"/>
        <v>#DIV/0!</v>
      </c>
      <c r="EU311" s="155" t="e">
        <f t="shared" si="417"/>
        <v>#DIV/0!</v>
      </c>
      <c r="EV311" s="155" t="e">
        <f t="shared" si="417"/>
        <v>#DIV/0!</v>
      </c>
      <c r="EW311" s="155" t="e">
        <f t="shared" si="417"/>
        <v>#DIV/0!</v>
      </c>
    </row>
    <row r="312" spans="14:153">
      <c r="T312" s="283">
        <v>0.5</v>
      </c>
      <c r="U312" s="152">
        <f t="shared" ca="1" si="402"/>
        <v>-5.2357588871615803</v>
      </c>
      <c r="V312" s="152">
        <f t="shared" ca="1" si="402"/>
        <v>-4.4974085202796665</v>
      </c>
      <c r="W312" s="152">
        <f t="shared" ca="1" si="402"/>
        <v>-3.8893973630495005</v>
      </c>
      <c r="X312" s="152">
        <f t="shared" ca="1" si="402"/>
        <v>-2.9216531019464043</v>
      </c>
      <c r="Y312" s="152">
        <f t="shared" ca="1" si="402"/>
        <v>-1.053793093112219</v>
      </c>
      <c r="Z312" s="152">
        <f t="shared" ca="1" si="402"/>
        <v>6.5687230082602355E-2</v>
      </c>
      <c r="AA312" s="152">
        <f t="shared" ca="1" si="402"/>
        <v>4.8090564150407999</v>
      </c>
      <c r="AB312" s="152" t="e">
        <f t="shared" si="402"/>
        <v>#DIV/0!</v>
      </c>
      <c r="AC312" s="152" t="e">
        <f t="shared" si="402"/>
        <v>#DIV/0!</v>
      </c>
      <c r="AD312" s="152" t="e">
        <f t="shared" si="402"/>
        <v>#DIV/0!</v>
      </c>
      <c r="AE312" s="152" t="e">
        <f t="shared" si="402"/>
        <v>#DIV/0!</v>
      </c>
      <c r="AF312" s="152" t="e">
        <f t="shared" si="402"/>
        <v>#DIV/0!</v>
      </c>
      <c r="AG312" s="152"/>
      <c r="AI312" s="288">
        <v>0.5</v>
      </c>
      <c r="AJ312" s="155">
        <f t="shared" ca="1" si="403"/>
        <v>-5.2357588871615803</v>
      </c>
      <c r="AK312" s="155">
        <f t="shared" ca="1" si="403"/>
        <v>-4.4974085202796665</v>
      </c>
      <c r="AL312" s="155">
        <f t="shared" ca="1" si="403"/>
        <v>-3.8893973630495005</v>
      </c>
      <c r="AM312" s="155">
        <f t="shared" ca="1" si="403"/>
        <v>-2.9216531019464043</v>
      </c>
      <c r="AN312" s="155">
        <f t="shared" ca="1" si="403"/>
        <v>-1.053793093112219</v>
      </c>
      <c r="AO312" s="155">
        <f t="shared" ca="1" si="403"/>
        <v>6.5687230082602355E-2</v>
      </c>
      <c r="AP312" s="155">
        <f t="shared" ca="1" si="403"/>
        <v>4.8090564150407999</v>
      </c>
      <c r="AQ312" s="155" t="e">
        <f t="shared" si="403"/>
        <v>#DIV/0!</v>
      </c>
      <c r="AR312" s="155" t="e">
        <f t="shared" si="403"/>
        <v>#DIV/0!</v>
      </c>
      <c r="AS312" s="155" t="e">
        <f t="shared" si="403"/>
        <v>#DIV/0!</v>
      </c>
      <c r="AT312" s="155" t="e">
        <f t="shared" si="403"/>
        <v>#DIV/0!</v>
      </c>
      <c r="AU312" s="155" t="e">
        <f t="shared" si="394"/>
        <v>#DIV/0!</v>
      </c>
      <c r="AV312" s="155" t="e">
        <f t="shared" si="394"/>
        <v>#DIV/0!</v>
      </c>
      <c r="AX312" s="29">
        <f t="shared" si="404"/>
        <v>0.5</v>
      </c>
      <c r="AY312" s="155">
        <f t="shared" ca="1" si="405"/>
        <v>21.119216936500905</v>
      </c>
      <c r="AZ312" s="155">
        <f t="shared" ca="1" si="405"/>
        <v>19.77731288735222</v>
      </c>
      <c r="BA312" s="155">
        <f t="shared" ca="1" si="405"/>
        <v>19.714290329955993</v>
      </c>
      <c r="BB312" s="155">
        <f t="shared" ca="1" si="405"/>
        <v>20.664361180184756</v>
      </c>
      <c r="BC312" s="155">
        <f t="shared" ca="1" si="405"/>
        <v>24.315089233192897</v>
      </c>
      <c r="BD312" s="155">
        <f t="shared" ca="1" si="405"/>
        <v>27.064286288561583</v>
      </c>
      <c r="BE312" s="155">
        <f t="shared" ca="1" si="405"/>
        <v>40.387474718804057</v>
      </c>
      <c r="BF312" s="155" t="e">
        <f t="shared" si="405"/>
        <v>#DIV/0!</v>
      </c>
      <c r="BG312" s="155" t="e">
        <f t="shared" si="405"/>
        <v>#DIV/0!</v>
      </c>
      <c r="BH312" s="155" t="e">
        <f t="shared" si="405"/>
        <v>#DIV/0!</v>
      </c>
      <c r="BI312" s="155" t="e">
        <f t="shared" si="405"/>
        <v>#DIV/0!</v>
      </c>
      <c r="BJ312" s="155" t="e">
        <f t="shared" si="405"/>
        <v>#DIV/0!</v>
      </c>
      <c r="BK312" s="155" t="e">
        <f t="shared" si="405"/>
        <v>#DIV/0!</v>
      </c>
      <c r="BL312" s="138"/>
      <c r="BM312" s="29">
        <f t="shared" si="406"/>
        <v>0.5</v>
      </c>
      <c r="BN312" s="155">
        <f t="shared" ca="1" si="407"/>
        <v>24.874590984990249</v>
      </c>
      <c r="BO312" s="155">
        <f t="shared" ca="1" si="407"/>
        <v>20.64594365159671</v>
      </c>
      <c r="BP312" s="155">
        <f t="shared" ca="1" si="407"/>
        <v>18.490807994667176</v>
      </c>
      <c r="BQ312" s="155">
        <f t="shared" ca="1" si="407"/>
        <v>16.296014121351686</v>
      </c>
      <c r="BR312" s="155">
        <f t="shared" ca="1" si="407"/>
        <v>14.048273103224952</v>
      </c>
      <c r="BS312" s="155">
        <f t="shared" ca="1" si="407"/>
        <v>13.289511730128579</v>
      </c>
      <c r="BT312" s="155">
        <f t="shared" ca="1" si="407"/>
        <v>11.848610513068603</v>
      </c>
      <c r="BU312" s="155" t="e">
        <f t="shared" si="407"/>
        <v>#DIV/0!</v>
      </c>
      <c r="BV312" s="155" t="e">
        <f t="shared" si="407"/>
        <v>#DIV/0!</v>
      </c>
      <c r="BW312" s="155" t="e">
        <f t="shared" si="407"/>
        <v>#DIV/0!</v>
      </c>
      <c r="BX312" s="155" t="e">
        <f t="shared" si="407"/>
        <v>#DIV/0!</v>
      </c>
      <c r="BY312" s="155" t="e">
        <f t="shared" si="407"/>
        <v>#DIV/0!</v>
      </c>
      <c r="BZ312" s="155" t="e">
        <f t="shared" si="407"/>
        <v>#DIV/0!</v>
      </c>
      <c r="CA312" s="138"/>
      <c r="CB312" s="29">
        <f t="shared" si="408"/>
        <v>0.5</v>
      </c>
      <c r="CC312" s="155">
        <f t="shared" ca="1" si="409"/>
        <v>14.256986162832996</v>
      </c>
      <c r="CD312" s="155">
        <f t="shared" ca="1" si="409"/>
        <v>16.06101565260234</v>
      </c>
      <c r="CE312" s="155">
        <f t="shared" ca="1" si="409"/>
        <v>17.674811839877361</v>
      </c>
      <c r="CF312" s="155">
        <f t="shared" ca="1" si="409"/>
        <v>20.438312996144358</v>
      </c>
      <c r="CG312" s="155">
        <f t="shared" ca="1" si="409"/>
        <v>26.252576080597049</v>
      </c>
      <c r="CH312" s="155">
        <f t="shared" ca="1" si="409"/>
        <v>29.935669925210242</v>
      </c>
      <c r="CI312" s="155">
        <f t="shared" ca="1" si="409"/>
        <v>46.32924723839934</v>
      </c>
      <c r="CJ312" s="155" t="e">
        <f t="shared" si="409"/>
        <v>#DIV/0!</v>
      </c>
      <c r="CK312" s="155" t="e">
        <f t="shared" si="409"/>
        <v>#DIV/0!</v>
      </c>
      <c r="CL312" s="155" t="e">
        <f t="shared" si="409"/>
        <v>#DIV/0!</v>
      </c>
      <c r="CM312" s="155" t="e">
        <f t="shared" si="409"/>
        <v>#DIV/0!</v>
      </c>
      <c r="CN312" s="155" t="e">
        <f t="shared" si="409"/>
        <v>#DIV/0!</v>
      </c>
      <c r="CO312" s="155" t="e">
        <f t="shared" si="409"/>
        <v>#DIV/0!</v>
      </c>
      <c r="CQ312" s="29">
        <f t="shared" si="410"/>
        <v>0.5</v>
      </c>
      <c r="CR312" s="155">
        <f t="shared" ca="1" si="411"/>
        <v>43.049284833471269</v>
      </c>
      <c r="CS312" s="155">
        <f t="shared" ca="1" si="411"/>
        <v>34.75237973336953</v>
      </c>
      <c r="CT312" s="155">
        <f t="shared" ca="1" si="411"/>
        <v>30.554476254066333</v>
      </c>
      <c r="CU312" s="155">
        <f t="shared" ca="1" si="411"/>
        <v>26.307269627792074</v>
      </c>
      <c r="CV312" s="155">
        <f t="shared" ca="1" si="411"/>
        <v>21.970097480217699</v>
      </c>
      <c r="CW312" s="155">
        <f t="shared" ca="1" si="411"/>
        <v>20.4833820270342</v>
      </c>
      <c r="CX312" s="155">
        <f t="shared" ca="1" si="411"/>
        <v>17.335337996329844</v>
      </c>
      <c r="CY312" s="155" t="e">
        <f t="shared" si="411"/>
        <v>#DIV/0!</v>
      </c>
      <c r="CZ312" s="155" t="e">
        <f t="shared" si="411"/>
        <v>#DIV/0!</v>
      </c>
      <c r="DA312" s="155" t="e">
        <f t="shared" si="411"/>
        <v>#DIV/0!</v>
      </c>
      <c r="DB312" s="155" t="e">
        <f t="shared" si="411"/>
        <v>#DIV/0!</v>
      </c>
      <c r="DC312" s="155" t="e">
        <f t="shared" si="411"/>
        <v>#DIV/0!</v>
      </c>
      <c r="DD312" s="155" t="e">
        <f t="shared" si="411"/>
        <v>#DIV/0!</v>
      </c>
      <c r="DF312" s="29">
        <f t="shared" si="412"/>
        <v>0.5</v>
      </c>
      <c r="DG312" s="155">
        <f t="shared" ca="1" si="413"/>
        <v>13.309059910292836</v>
      </c>
      <c r="DH312" s="155">
        <f t="shared" ca="1" si="413"/>
        <v>10.725401288053684</v>
      </c>
      <c r="DI312" s="155">
        <f t="shared" ca="1" si="413"/>
        <v>9.519737120473307</v>
      </c>
      <c r="DJ312" s="155">
        <f t="shared" ca="1" si="413"/>
        <v>8.4765152130044541</v>
      </c>
      <c r="DK312" s="155">
        <f t="shared" ca="1" si="413"/>
        <v>7.8896806877392081</v>
      </c>
      <c r="DL312" s="155">
        <f t="shared" ca="1" si="413"/>
        <v>7.9557514999339336</v>
      </c>
      <c r="DM312" s="155">
        <f t="shared" ca="1" si="413"/>
        <v>9.4096437894865215</v>
      </c>
      <c r="DN312" s="155" t="e">
        <f t="shared" si="413"/>
        <v>#DIV/0!</v>
      </c>
      <c r="DO312" s="155" t="e">
        <f t="shared" si="413"/>
        <v>#DIV/0!</v>
      </c>
      <c r="DP312" s="155" t="e">
        <f t="shared" si="413"/>
        <v>#DIV/0!</v>
      </c>
      <c r="DQ312" s="155" t="e">
        <f t="shared" si="413"/>
        <v>#DIV/0!</v>
      </c>
      <c r="DR312" s="155" t="e">
        <f t="shared" si="413"/>
        <v>#DIV/0!</v>
      </c>
      <c r="DS312" s="155" t="e">
        <f t="shared" si="413"/>
        <v>#DIV/0!</v>
      </c>
      <c r="DU312" s="29">
        <f t="shared" si="414"/>
        <v>0.5</v>
      </c>
      <c r="DV312" s="155">
        <f t="shared" ca="1" si="415"/>
        <v>12.976947157501243</v>
      </c>
      <c r="DW312" s="155">
        <f t="shared" ca="1" si="415"/>
        <v>12.768704241617689</v>
      </c>
      <c r="DX312" s="155">
        <f t="shared" ca="1" si="415"/>
        <v>12.651738451338355</v>
      </c>
      <c r="DY312" s="155">
        <f t="shared" ca="1" si="415"/>
        <v>12.548429044016162</v>
      </c>
      <c r="DZ312" s="155">
        <f t="shared" ca="1" si="415"/>
        <v>12.553265870138176</v>
      </c>
      <c r="EA312" s="155">
        <f t="shared" ca="1" si="415"/>
        <v>12.640507841113214</v>
      </c>
      <c r="EB312" s="155">
        <f t="shared" ca="1" si="415"/>
        <v>13.345131551738231</v>
      </c>
      <c r="EC312" s="155" t="e">
        <f t="shared" si="415"/>
        <v>#DIV/0!</v>
      </c>
      <c r="ED312" s="155" t="e">
        <f t="shared" si="415"/>
        <v>#DIV/0!</v>
      </c>
      <c r="EE312" s="155" t="e">
        <f t="shared" si="415"/>
        <v>#DIV/0!</v>
      </c>
      <c r="EF312" s="155" t="e">
        <f t="shared" si="415"/>
        <v>#DIV/0!</v>
      </c>
      <c r="EG312" s="155" t="e">
        <f t="shared" si="415"/>
        <v>#DIV/0!</v>
      </c>
      <c r="EH312" s="155" t="e">
        <f t="shared" si="415"/>
        <v>#DIV/0!</v>
      </c>
      <c r="EJ312" s="29">
        <f t="shared" si="416"/>
        <v>0.5</v>
      </c>
      <c r="EK312" s="155">
        <f t="shared" ca="1" si="417"/>
        <v>1.2527146915890413</v>
      </c>
      <c r="EL312" s="155">
        <f t="shared" ca="1" si="417"/>
        <v>1.8869436005291789</v>
      </c>
      <c r="EM312" s="155">
        <f t="shared" ca="1" si="417"/>
        <v>2.436471862619678</v>
      </c>
      <c r="EN312" s="155">
        <f t="shared" ca="1" si="417"/>
        <v>3.3525614200616758</v>
      </c>
      <c r="EO312" s="155">
        <f t="shared" ca="1" si="417"/>
        <v>5.2228398419568691</v>
      </c>
      <c r="EP312" s="155">
        <f t="shared" ca="1" si="417"/>
        <v>6.3859411506392139</v>
      </c>
      <c r="EQ312" s="155">
        <f t="shared" ca="1" si="417"/>
        <v>11.481622190909921</v>
      </c>
      <c r="ER312" s="155" t="e">
        <f t="shared" si="417"/>
        <v>#DIV/0!</v>
      </c>
      <c r="ES312" s="155" t="e">
        <f t="shared" si="417"/>
        <v>#DIV/0!</v>
      </c>
      <c r="ET312" s="155" t="e">
        <f t="shared" si="417"/>
        <v>#DIV/0!</v>
      </c>
      <c r="EU312" s="155" t="e">
        <f t="shared" si="417"/>
        <v>#DIV/0!</v>
      </c>
      <c r="EV312" s="155" t="e">
        <f t="shared" si="417"/>
        <v>#DIV/0!</v>
      </c>
      <c r="EW312" s="155" t="e">
        <f t="shared" si="417"/>
        <v>#DIV/0!</v>
      </c>
    </row>
    <row r="313" spans="14:153">
      <c r="T313" s="283">
        <v>0.5714285714285714</v>
      </c>
      <c r="U313" s="152">
        <f t="shared" ca="1" si="402"/>
        <v>-4.3548522536764054</v>
      </c>
      <c r="V313" s="152">
        <f t="shared" ca="1" si="402"/>
        <v>-3.5043131325940031</v>
      </c>
      <c r="W313" s="152">
        <f t="shared" ca="1" si="402"/>
        <v>-2.7496245625409355</v>
      </c>
      <c r="X313" s="152">
        <f t="shared" ca="1" si="402"/>
        <v>-1.4277874718824251</v>
      </c>
      <c r="Y313" s="152">
        <f t="shared" ca="1" si="402"/>
        <v>1.6660899767316693</v>
      </c>
      <c r="Z313" s="152">
        <f t="shared" ca="1" si="402"/>
        <v>3.9819602192462042</v>
      </c>
      <c r="AA313" s="152" t="e">
        <f t="shared" si="402"/>
        <v>#DIV/0!</v>
      </c>
      <c r="AB313" s="152" t="e">
        <f t="shared" si="402"/>
        <v>#DIV/0!</v>
      </c>
      <c r="AC313" s="152" t="e">
        <f t="shared" si="402"/>
        <v>#DIV/0!</v>
      </c>
      <c r="AD313" s="152" t="e">
        <f t="shared" si="402"/>
        <v>#DIV/0!</v>
      </c>
      <c r="AE313" s="152" t="e">
        <f t="shared" si="402"/>
        <v>#DIV/0!</v>
      </c>
      <c r="AF313" s="152" t="e">
        <f t="shared" si="402"/>
        <v>#DIV/0!</v>
      </c>
      <c r="AG313" s="152"/>
      <c r="AI313" s="288">
        <v>0.5714285714285714</v>
      </c>
      <c r="AJ313" s="155">
        <f t="shared" ca="1" si="403"/>
        <v>-4.3548522536764054</v>
      </c>
      <c r="AK313" s="155">
        <f t="shared" ca="1" si="403"/>
        <v>-3.5043131325940031</v>
      </c>
      <c r="AL313" s="155">
        <f t="shared" ca="1" si="403"/>
        <v>-2.7496245625409355</v>
      </c>
      <c r="AM313" s="155">
        <f t="shared" ca="1" si="403"/>
        <v>-1.4277874718824251</v>
      </c>
      <c r="AN313" s="155">
        <f t="shared" ca="1" si="403"/>
        <v>1.6660899767316693</v>
      </c>
      <c r="AO313" s="155">
        <f t="shared" ca="1" si="403"/>
        <v>3.9819602192462042</v>
      </c>
      <c r="AP313" s="155" t="e">
        <f t="shared" si="403"/>
        <v>#DIV/0!</v>
      </c>
      <c r="AQ313" s="155" t="e">
        <f t="shared" si="403"/>
        <v>#DIV/0!</v>
      </c>
      <c r="AR313" s="155" t="e">
        <f t="shared" si="403"/>
        <v>#DIV/0!</v>
      </c>
      <c r="AS313" s="155" t="e">
        <f t="shared" si="403"/>
        <v>#DIV/0!</v>
      </c>
      <c r="AT313" s="155" t="e">
        <f t="shared" si="403"/>
        <v>#DIV/0!</v>
      </c>
      <c r="AU313" s="155" t="e">
        <f t="shared" si="394"/>
        <v>#DIV/0!</v>
      </c>
      <c r="AV313" s="155" t="e">
        <f t="shared" si="394"/>
        <v>#DIV/0!</v>
      </c>
      <c r="AX313" s="29">
        <f t="shared" si="404"/>
        <v>0.5714285714285714</v>
      </c>
      <c r="AY313" s="155">
        <f t="shared" ca="1" si="405"/>
        <v>23.385779209431789</v>
      </c>
      <c r="AZ313" s="155">
        <f t="shared" ca="1" si="405"/>
        <v>23.024186447963604</v>
      </c>
      <c r="BA313" s="155">
        <f t="shared" ca="1" si="405"/>
        <v>23.997653479878341</v>
      </c>
      <c r="BB313" s="155">
        <f t="shared" ca="1" si="405"/>
        <v>27.078989904054893</v>
      </c>
      <c r="BC313" s="155">
        <f t="shared" ca="1" si="405"/>
        <v>36.932829538302734</v>
      </c>
      <c r="BD313" s="155">
        <f t="shared" ca="1" si="405"/>
        <v>45.168667126479036</v>
      </c>
      <c r="BE313" s="155" t="e">
        <f t="shared" si="405"/>
        <v>#DIV/0!</v>
      </c>
      <c r="BF313" s="155" t="e">
        <f t="shared" si="405"/>
        <v>#DIV/0!</v>
      </c>
      <c r="BG313" s="155" t="e">
        <f t="shared" si="405"/>
        <v>#DIV/0!</v>
      </c>
      <c r="BH313" s="155" t="e">
        <f t="shared" si="405"/>
        <v>#DIV/0!</v>
      </c>
      <c r="BI313" s="155" t="e">
        <f t="shared" si="405"/>
        <v>#DIV/0!</v>
      </c>
      <c r="BJ313" s="155" t="e">
        <f t="shared" si="405"/>
        <v>#DIV/0!</v>
      </c>
      <c r="BK313" s="155" t="e">
        <f t="shared" si="405"/>
        <v>#DIV/0!</v>
      </c>
      <c r="BL313" s="138"/>
      <c r="BM313" s="29">
        <f t="shared" si="406"/>
        <v>0.5714285714285714</v>
      </c>
      <c r="BN313" s="155">
        <f t="shared" ca="1" si="407"/>
        <v>24.311407620582351</v>
      </c>
      <c r="BO313" s="155">
        <f t="shared" ca="1" si="407"/>
        <v>20.053127033983458</v>
      </c>
      <c r="BP313" s="155">
        <f t="shared" ca="1" si="407"/>
        <v>17.866756766885</v>
      </c>
      <c r="BQ313" s="155">
        <f t="shared" ca="1" si="407"/>
        <v>15.611663948420258</v>
      </c>
      <c r="BR313" s="155">
        <f t="shared" ca="1" si="407"/>
        <v>13.229530642761647</v>
      </c>
      <c r="BS313" s="155">
        <f t="shared" ca="1" si="407"/>
        <v>12.398415004154007</v>
      </c>
      <c r="BT313" s="155" t="e">
        <f t="shared" si="407"/>
        <v>#DIV/0!</v>
      </c>
      <c r="BU313" s="155" t="e">
        <f t="shared" si="407"/>
        <v>#DIV/0!</v>
      </c>
      <c r="BV313" s="155" t="e">
        <f t="shared" si="407"/>
        <v>#DIV/0!</v>
      </c>
      <c r="BW313" s="155" t="e">
        <f t="shared" si="407"/>
        <v>#DIV/0!</v>
      </c>
      <c r="BX313" s="155" t="e">
        <f t="shared" si="407"/>
        <v>#DIV/0!</v>
      </c>
      <c r="BY313" s="155" t="e">
        <f t="shared" si="407"/>
        <v>#DIV/0!</v>
      </c>
      <c r="BZ313" s="155" t="e">
        <f t="shared" si="407"/>
        <v>#DIV/0!</v>
      </c>
      <c r="CA313" s="138"/>
      <c r="CB313" s="29">
        <f t="shared" si="408"/>
        <v>0.5714285714285714</v>
      </c>
      <c r="CC313" s="155">
        <f t="shared" ca="1" si="409"/>
        <v>17.908920853678907</v>
      </c>
      <c r="CD313" s="155">
        <f t="shared" ca="1" si="409"/>
        <v>20.8343363336575</v>
      </c>
      <c r="CE313" s="155">
        <f t="shared" ca="1" si="409"/>
        <v>23.615273990541187</v>
      </c>
      <c r="CF313" s="155">
        <f t="shared" ca="1" si="409"/>
        <v>28.780867890409031</v>
      </c>
      <c r="CG313" s="155">
        <f t="shared" ca="1" si="409"/>
        <v>41.685341015411538</v>
      </c>
      <c r="CH313" s="155">
        <f t="shared" ca="1" si="409"/>
        <v>51.705444425608867</v>
      </c>
      <c r="CI313" s="155" t="e">
        <f t="shared" si="409"/>
        <v>#DIV/0!</v>
      </c>
      <c r="CJ313" s="155" t="e">
        <f t="shared" si="409"/>
        <v>#DIV/0!</v>
      </c>
      <c r="CK313" s="155" t="e">
        <f t="shared" si="409"/>
        <v>#DIV/0!</v>
      </c>
      <c r="CL313" s="155" t="e">
        <f t="shared" si="409"/>
        <v>#DIV/0!</v>
      </c>
      <c r="CM313" s="155" t="e">
        <f t="shared" si="409"/>
        <v>#DIV/0!</v>
      </c>
      <c r="CN313" s="155" t="e">
        <f t="shared" si="409"/>
        <v>#DIV/0!</v>
      </c>
      <c r="CO313" s="155" t="e">
        <f t="shared" si="409"/>
        <v>#DIV/0!</v>
      </c>
      <c r="CQ313" s="29">
        <f t="shared" si="410"/>
        <v>0.5714285714285714</v>
      </c>
      <c r="CR313" s="155">
        <f t="shared" ca="1" si="411"/>
        <v>42.882797819989378</v>
      </c>
      <c r="CS313" s="155">
        <f t="shared" ca="1" si="411"/>
        <v>34.577584149378382</v>
      </c>
      <c r="CT313" s="155">
        <f t="shared" ca="1" si="411"/>
        <v>30.367818905810307</v>
      </c>
      <c r="CU313" s="155">
        <f t="shared" ca="1" si="411"/>
        <v>26.091313301348233</v>
      </c>
      <c r="CV313" s="155">
        <f t="shared" ca="1" si="411"/>
        <v>21.654838996997622</v>
      </c>
      <c r="CW313" s="155">
        <f t="shared" ca="1" si="411"/>
        <v>20.075478296661132</v>
      </c>
      <c r="CX313" s="155" t="e">
        <f t="shared" si="411"/>
        <v>#DIV/0!</v>
      </c>
      <c r="CY313" s="155" t="e">
        <f t="shared" si="411"/>
        <v>#DIV/0!</v>
      </c>
      <c r="CZ313" s="155" t="e">
        <f t="shared" si="411"/>
        <v>#DIV/0!</v>
      </c>
      <c r="DA313" s="155" t="e">
        <f t="shared" si="411"/>
        <v>#DIV/0!</v>
      </c>
      <c r="DB313" s="155" t="e">
        <f t="shared" si="411"/>
        <v>#DIV/0!</v>
      </c>
      <c r="DC313" s="155" t="e">
        <f t="shared" si="411"/>
        <v>#DIV/0!</v>
      </c>
      <c r="DD313" s="155" t="e">
        <f t="shared" si="411"/>
        <v>#DIV/0!</v>
      </c>
      <c r="DF313" s="29">
        <f t="shared" si="412"/>
        <v>0.5714285714285714</v>
      </c>
      <c r="DG313" s="155"/>
      <c r="DH313" s="155">
        <f t="shared" ca="1" si="413"/>
        <v>9.8772384970880491</v>
      </c>
      <c r="DI313" s="155">
        <f t="shared" ca="1" si="413"/>
        <v>8.7297828668070991</v>
      </c>
      <c r="DJ313" s="155">
        <f t="shared" ca="1" si="413"/>
        <v>7.8542085772942087</v>
      </c>
      <c r="DK313" s="155">
        <f t="shared" ca="1" si="413"/>
        <v>7.8797271502655306</v>
      </c>
      <c r="DL313" s="155">
        <f t="shared" ca="1" si="413"/>
        <v>8.5394947567347348</v>
      </c>
      <c r="DM313" s="155" t="e">
        <f t="shared" si="413"/>
        <v>#DIV/0!</v>
      </c>
      <c r="DN313" s="155" t="e">
        <f t="shared" si="413"/>
        <v>#DIV/0!</v>
      </c>
      <c r="DO313" s="155" t="e">
        <f t="shared" si="413"/>
        <v>#DIV/0!</v>
      </c>
      <c r="DP313" s="155" t="e">
        <f t="shared" si="413"/>
        <v>#DIV/0!</v>
      </c>
      <c r="DQ313" s="155" t="e">
        <f t="shared" si="413"/>
        <v>#DIV/0!</v>
      </c>
      <c r="DR313" s="155" t="e">
        <f t="shared" si="413"/>
        <v>#DIV/0!</v>
      </c>
      <c r="DS313" s="155" t="e">
        <f t="shared" si="413"/>
        <v>#DIV/0!</v>
      </c>
      <c r="DU313" s="29">
        <f t="shared" si="414"/>
        <v>0.5714285714285714</v>
      </c>
      <c r="DV313" s="155">
        <f t="shared" ca="1" si="415"/>
        <v>11.495848289339927</v>
      </c>
      <c r="DW313" s="155">
        <f t="shared" ca="1" si="415"/>
        <v>11.353555669469193</v>
      </c>
      <c r="DX313" s="155">
        <f t="shared" ca="1" si="415"/>
        <v>11.287932414641729</v>
      </c>
      <c r="DY313" s="155">
        <f t="shared" ca="1" si="415"/>
        <v>11.269504445131441</v>
      </c>
      <c r="DZ313" s="155">
        <f t="shared" ca="1" si="415"/>
        <v>11.492855556245727</v>
      </c>
      <c r="EA313" s="155">
        <f t="shared" ca="1" si="415"/>
        <v>11.778126236085214</v>
      </c>
      <c r="EB313" s="155" t="e">
        <f t="shared" si="415"/>
        <v>#DIV/0!</v>
      </c>
      <c r="EC313" s="155" t="e">
        <f t="shared" si="415"/>
        <v>#DIV/0!</v>
      </c>
      <c r="ED313" s="155" t="e">
        <f t="shared" si="415"/>
        <v>#DIV/0!</v>
      </c>
      <c r="EE313" s="155" t="e">
        <f t="shared" si="415"/>
        <v>#DIV/0!</v>
      </c>
      <c r="EF313" s="155" t="e">
        <f t="shared" si="415"/>
        <v>#DIV/0!</v>
      </c>
      <c r="EG313" s="155" t="e">
        <f t="shared" si="415"/>
        <v>#DIV/0!</v>
      </c>
      <c r="EH313" s="155" t="e">
        <f t="shared" si="415"/>
        <v>#DIV/0!</v>
      </c>
      <c r="EJ313" s="29">
        <f t="shared" si="416"/>
        <v>0.5714285714285714</v>
      </c>
      <c r="EK313" s="155">
        <f t="shared" ca="1" si="417"/>
        <v>1.3930718909935571</v>
      </c>
      <c r="EL313" s="155">
        <f t="shared" ca="1" si="417"/>
        <v>2.1724647021405925</v>
      </c>
      <c r="EM313" s="155">
        <f t="shared" ca="1" si="417"/>
        <v>2.8943416447799297</v>
      </c>
      <c r="EN313" s="155">
        <f t="shared" ca="1" si="417"/>
        <v>4.2069647506832926</v>
      </c>
      <c r="EO313" s="155">
        <f t="shared" ca="1" si="417"/>
        <v>7.412517754854532</v>
      </c>
      <c r="EP313" s="155">
        <f t="shared" ca="1" si="417"/>
        <v>9.8710233372888077</v>
      </c>
      <c r="EQ313" s="155" t="e">
        <f t="shared" si="417"/>
        <v>#DIV/0!</v>
      </c>
      <c r="ER313" s="155" t="e">
        <f t="shared" si="417"/>
        <v>#DIV/0!</v>
      </c>
      <c r="ES313" s="155" t="e">
        <f t="shared" si="417"/>
        <v>#DIV/0!</v>
      </c>
      <c r="ET313" s="155" t="e">
        <f t="shared" si="417"/>
        <v>#DIV/0!</v>
      </c>
      <c r="EU313" s="155" t="e">
        <f t="shared" si="417"/>
        <v>#DIV/0!</v>
      </c>
      <c r="EV313" s="155" t="e">
        <f t="shared" si="417"/>
        <v>#DIV/0!</v>
      </c>
      <c r="EW313" s="155" t="e">
        <f t="shared" si="417"/>
        <v>#DIV/0!</v>
      </c>
    </row>
    <row r="314" spans="14:153">
      <c r="T314" s="283">
        <v>0.6</v>
      </c>
      <c r="U314" s="152">
        <f t="shared" ca="1" si="402"/>
        <v>-4.0140120295259152</v>
      </c>
      <c r="V314" s="152">
        <f t="shared" ca="1" si="402"/>
        <v>-3.0792205890742679</v>
      </c>
      <c r="W314" s="152">
        <f t="shared" ca="1" si="402"/>
        <v>-2.2144159575210693</v>
      </c>
      <c r="X314" s="152">
        <f t="shared" ca="1" si="402"/>
        <v>-0.60994669704859916</v>
      </c>
      <c r="Y314" s="152">
        <f t="shared" ca="1" si="402"/>
        <v>3.6785050312847432</v>
      </c>
      <c r="Z314" s="152" t="e">
        <f t="shared" si="402"/>
        <v>#DIV/0!</v>
      </c>
      <c r="AA314" s="152" t="e">
        <f t="shared" si="402"/>
        <v>#DIV/0!</v>
      </c>
      <c r="AB314" s="152" t="e">
        <f t="shared" si="402"/>
        <v>#DIV/0!</v>
      </c>
      <c r="AC314" s="152" t="e">
        <f t="shared" si="402"/>
        <v>#DIV/0!</v>
      </c>
      <c r="AD314" s="152" t="e">
        <f t="shared" si="402"/>
        <v>#DIV/0!</v>
      </c>
      <c r="AE314" s="152" t="e">
        <f t="shared" si="402"/>
        <v>#DIV/0!</v>
      </c>
      <c r="AF314" s="152" t="e">
        <f t="shared" si="402"/>
        <v>#DIV/0!</v>
      </c>
      <c r="AG314" s="152"/>
      <c r="AI314" s="288">
        <v>0.6</v>
      </c>
      <c r="AJ314" s="155">
        <f t="shared" ca="1" si="403"/>
        <v>-4.0140120295259152</v>
      </c>
      <c r="AK314" s="155">
        <f t="shared" ca="1" si="403"/>
        <v>-3.0792205890742679</v>
      </c>
      <c r="AL314" s="155">
        <f t="shared" ca="1" si="403"/>
        <v>-2.2144159575210693</v>
      </c>
      <c r="AM314" s="155">
        <f t="shared" ca="1" si="403"/>
        <v>-0.60994669704859916</v>
      </c>
      <c r="AN314" s="155">
        <f t="shared" ca="1" si="403"/>
        <v>3.6785050312847432</v>
      </c>
      <c r="AO314" s="155" t="e">
        <f t="shared" si="403"/>
        <v>#DIV/0!</v>
      </c>
      <c r="AP314" s="155" t="e">
        <f t="shared" si="403"/>
        <v>#DIV/0!</v>
      </c>
      <c r="AQ314" s="155" t="e">
        <f t="shared" si="403"/>
        <v>#DIV/0!</v>
      </c>
      <c r="AR314" s="155" t="e">
        <f t="shared" si="403"/>
        <v>#DIV/0!</v>
      </c>
      <c r="AS314" s="155" t="e">
        <f t="shared" si="403"/>
        <v>#DIV/0!</v>
      </c>
      <c r="AT314" s="155" t="e">
        <f t="shared" si="403"/>
        <v>#DIV/0!</v>
      </c>
      <c r="AU314" s="155" t="e">
        <f t="shared" si="394"/>
        <v>#DIV/0!</v>
      </c>
      <c r="AV314" s="155" t="e">
        <f t="shared" si="394"/>
        <v>#DIV/0!</v>
      </c>
      <c r="AX314" s="29">
        <f t="shared" si="404"/>
        <v>0.6</v>
      </c>
      <c r="AY314" s="155">
        <f t="shared" ca="1" si="405"/>
        <v>24.707203724404877</v>
      </c>
      <c r="AZ314" s="155">
        <f t="shared" ca="1" si="405"/>
        <v>25.023448776488483</v>
      </c>
      <c r="BA314" s="155">
        <f t="shared" ca="1" si="405"/>
        <v>26.760130199813229</v>
      </c>
      <c r="BB314" s="155">
        <f t="shared" ca="1" si="405"/>
        <v>31.563439461642453</v>
      </c>
      <c r="BC314" s="155">
        <f t="shared" ca="1" si="405"/>
        <v>47.685322874626834</v>
      </c>
      <c r="BD314" s="155" t="e">
        <f t="shared" si="405"/>
        <v>#DIV/0!</v>
      </c>
      <c r="BE314" s="155" t="e">
        <f t="shared" si="405"/>
        <v>#DIV/0!</v>
      </c>
      <c r="BF314" s="155" t="e">
        <f t="shared" si="405"/>
        <v>#DIV/0!</v>
      </c>
      <c r="BG314" s="155" t="e">
        <f t="shared" si="405"/>
        <v>#DIV/0!</v>
      </c>
      <c r="BH314" s="155" t="e">
        <f t="shared" si="405"/>
        <v>#DIV/0!</v>
      </c>
      <c r="BI314" s="155" t="e">
        <f t="shared" si="405"/>
        <v>#DIV/0!</v>
      </c>
      <c r="BJ314" s="155" t="e">
        <f t="shared" si="405"/>
        <v>#DIV/0!</v>
      </c>
      <c r="BK314" s="155" t="e">
        <f t="shared" si="405"/>
        <v>#DIV/0!</v>
      </c>
      <c r="BL314" s="138"/>
      <c r="BM314" s="29">
        <f t="shared" si="406"/>
        <v>0.6</v>
      </c>
      <c r="BN314" s="155">
        <f t="shared" ca="1" si="407"/>
        <v>24.112275975354351</v>
      </c>
      <c r="BO314" s="155">
        <f t="shared" ca="1" si="407"/>
        <v>19.834157562956072</v>
      </c>
      <c r="BP314" s="155">
        <f t="shared" ca="1" si="407"/>
        <v>17.625985456211648</v>
      </c>
      <c r="BQ314" s="155">
        <f t="shared" ca="1" si="407"/>
        <v>15.325787623995549</v>
      </c>
      <c r="BR314" s="155">
        <f t="shared" ca="1" si="407"/>
        <v>12.83087171001786</v>
      </c>
      <c r="BS314" s="155" t="e">
        <f t="shared" si="407"/>
        <v>#DIV/0!</v>
      </c>
      <c r="BT314" s="155" t="e">
        <f t="shared" si="407"/>
        <v>#DIV/0!</v>
      </c>
      <c r="BU314" s="155" t="e">
        <f t="shared" si="407"/>
        <v>#DIV/0!</v>
      </c>
      <c r="BV314" s="155" t="e">
        <f t="shared" si="407"/>
        <v>#DIV/0!</v>
      </c>
      <c r="BW314" s="155" t="e">
        <f t="shared" si="407"/>
        <v>#DIV/0!</v>
      </c>
      <c r="BX314" s="155" t="e">
        <f t="shared" si="407"/>
        <v>#DIV/0!</v>
      </c>
      <c r="BY314" s="155" t="e">
        <f t="shared" si="407"/>
        <v>#DIV/0!</v>
      </c>
      <c r="BZ314" s="155" t="e">
        <f t="shared" si="407"/>
        <v>#DIV/0!</v>
      </c>
      <c r="CA314" s="138"/>
      <c r="CB314" s="29">
        <f t="shared" si="408"/>
        <v>0.6</v>
      </c>
      <c r="CC314" s="155">
        <f t="shared" ca="1" si="409"/>
        <v>19.954520347275981</v>
      </c>
      <c r="CD314" s="155">
        <f t="shared" ca="1" si="409"/>
        <v>23.648182494897025</v>
      </c>
      <c r="CE314" s="155">
        <f t="shared" ca="1" si="409"/>
        <v>27.288461656706694</v>
      </c>
      <c r="CF314" s="155">
        <f t="shared" ca="1" si="409"/>
        <v>34.408618047253881</v>
      </c>
      <c r="CG314" s="155">
        <f t="shared" ca="1" si="409"/>
        <v>54.543001749097527</v>
      </c>
      <c r="CH314" s="155" t="e">
        <f t="shared" si="409"/>
        <v>#DIV/0!</v>
      </c>
      <c r="CI314" s="155" t="e">
        <f t="shared" si="409"/>
        <v>#DIV/0!</v>
      </c>
      <c r="CJ314" s="155" t="e">
        <f t="shared" si="409"/>
        <v>#DIV/0!</v>
      </c>
      <c r="CK314" s="155" t="e">
        <f t="shared" si="409"/>
        <v>#DIV/0!</v>
      </c>
      <c r="CL314" s="155" t="e">
        <f t="shared" si="409"/>
        <v>#DIV/0!</v>
      </c>
      <c r="CM314" s="155" t="e">
        <f t="shared" si="409"/>
        <v>#DIV/0!</v>
      </c>
      <c r="CN314" s="155" t="e">
        <f t="shared" si="409"/>
        <v>#DIV/0!</v>
      </c>
      <c r="CO314" s="155" t="e">
        <f t="shared" si="409"/>
        <v>#DIV/0!</v>
      </c>
      <c r="CQ314" s="29">
        <f t="shared" si="410"/>
        <v>0.6</v>
      </c>
      <c r="CR314" s="155">
        <f t="shared" ca="1" si="411"/>
        <v>42.822493571483108</v>
      </c>
      <c r="CS314" s="155">
        <f t="shared" ca="1" si="411"/>
        <v>34.510144767867011</v>
      </c>
      <c r="CT314" s="155">
        <f t="shared" ca="1" si="411"/>
        <v>30.290892596894633</v>
      </c>
      <c r="CU314" s="155">
        <f t="shared" ca="1" si="411"/>
        <v>25.990257664376841</v>
      </c>
      <c r="CV314" s="155">
        <f t="shared" ca="1" si="411"/>
        <v>21.456779972304961</v>
      </c>
      <c r="CW314" s="155" t="e">
        <f t="shared" si="411"/>
        <v>#DIV/0!</v>
      </c>
      <c r="CX314" s="155" t="e">
        <f t="shared" si="411"/>
        <v>#DIV/0!</v>
      </c>
      <c r="CY314" s="155" t="e">
        <f t="shared" si="411"/>
        <v>#DIV/0!</v>
      </c>
      <c r="CZ314" s="155" t="e">
        <f t="shared" si="411"/>
        <v>#DIV/0!</v>
      </c>
      <c r="DA314" s="155" t="e">
        <f t="shared" si="411"/>
        <v>#DIV/0!</v>
      </c>
      <c r="DB314" s="155" t="e">
        <f t="shared" si="411"/>
        <v>#DIV/0!</v>
      </c>
      <c r="DC314" s="155" t="e">
        <f t="shared" si="411"/>
        <v>#DIV/0!</v>
      </c>
      <c r="DD314" s="155" t="e">
        <f t="shared" si="411"/>
        <v>#DIV/0!</v>
      </c>
      <c r="DF314" s="29">
        <f t="shared" si="412"/>
        <v>0.6</v>
      </c>
      <c r="DG314" s="155">
        <f t="shared" ca="1" si="413"/>
        <v>12.04004330240064</v>
      </c>
      <c r="DH314" s="155">
        <f t="shared" ca="1" si="413"/>
        <v>9.5045183343912072</v>
      </c>
      <c r="DI314" s="155">
        <f t="shared" ca="1" si="413"/>
        <v>8.4039226941072176</v>
      </c>
      <c r="DJ314" s="155">
        <f t="shared" ca="1" si="413"/>
        <v>7.6648510663044931</v>
      </c>
      <c r="DK314" s="155">
        <f t="shared" ca="1" si="413"/>
        <v>8.2748549178143307</v>
      </c>
      <c r="DL314" s="155" t="e">
        <f t="shared" si="413"/>
        <v>#DIV/0!</v>
      </c>
      <c r="DM314" s="155" t="e">
        <f t="shared" si="413"/>
        <v>#DIV/0!</v>
      </c>
      <c r="DN314" s="155" t="e">
        <f t="shared" si="413"/>
        <v>#DIV/0!</v>
      </c>
      <c r="DO314" s="155" t="e">
        <f t="shared" si="413"/>
        <v>#DIV/0!</v>
      </c>
      <c r="DP314" s="155" t="e">
        <f t="shared" si="413"/>
        <v>#DIV/0!</v>
      </c>
      <c r="DQ314" s="155" t="e">
        <f t="shared" si="413"/>
        <v>#DIV/0!</v>
      </c>
      <c r="DR314" s="155" t="e">
        <f t="shared" si="413"/>
        <v>#DIV/0!</v>
      </c>
      <c r="DS314" s="155" t="e">
        <f t="shared" si="413"/>
        <v>#DIV/0!</v>
      </c>
      <c r="DU314" s="29">
        <f t="shared" si="414"/>
        <v>0.6</v>
      </c>
      <c r="DV314" s="155">
        <f t="shared" ca="1" si="415"/>
        <v>10.996201688825341</v>
      </c>
      <c r="DW314" s="155">
        <f t="shared" ca="1" si="415"/>
        <v>10.877885992620618</v>
      </c>
      <c r="DX314" s="155">
        <f t="shared" ca="1" si="415"/>
        <v>10.833778112891261</v>
      </c>
      <c r="DY314" s="155">
        <f t="shared" ca="1" si="415"/>
        <v>10.85922958852589</v>
      </c>
      <c r="DZ314" s="155">
        <f t="shared" ca="1" si="415"/>
        <v>11.250410576781494</v>
      </c>
      <c r="EA314" s="155" t="e">
        <f t="shared" si="415"/>
        <v>#DIV/0!</v>
      </c>
      <c r="EB314" s="155" t="e">
        <f t="shared" si="415"/>
        <v>#DIV/0!</v>
      </c>
      <c r="EC314" s="155" t="e">
        <f t="shared" si="415"/>
        <v>#DIV/0!</v>
      </c>
      <c r="ED314" s="155" t="e">
        <f t="shared" si="415"/>
        <v>#DIV/0!</v>
      </c>
      <c r="EE314" s="155" t="e">
        <f t="shared" si="415"/>
        <v>#DIV/0!</v>
      </c>
      <c r="EF314" s="155" t="e">
        <f t="shared" si="415"/>
        <v>#DIV/0!</v>
      </c>
      <c r="EG314" s="155" t="e">
        <f t="shared" si="415"/>
        <v>#DIV/0!</v>
      </c>
      <c r="EH314" s="155" t="e">
        <f t="shared" si="415"/>
        <v>#DIV/0!</v>
      </c>
      <c r="EJ314" s="29">
        <f t="shared" si="416"/>
        <v>0.6</v>
      </c>
      <c r="EK314" s="155">
        <f t="shared" ca="1" si="417"/>
        <v>1.4840888148867535</v>
      </c>
      <c r="EL314" s="155">
        <f t="shared" ca="1" si="417"/>
        <v>2.3597224072360401</v>
      </c>
      <c r="EM314" s="155">
        <f t="shared" ca="1" si="417"/>
        <v>3.2024730989245591</v>
      </c>
      <c r="EN314" s="155">
        <f t="shared" ca="1" si="417"/>
        <v>4.8196680972143486</v>
      </c>
      <c r="EO314" s="155">
        <f t="shared" ca="1" si="417"/>
        <v>9.3037103196754849</v>
      </c>
      <c r="EP314" s="155" t="e">
        <f t="shared" si="417"/>
        <v>#DIV/0!</v>
      </c>
      <c r="EQ314" s="155" t="e">
        <f t="shared" si="417"/>
        <v>#DIV/0!</v>
      </c>
      <c r="ER314" s="155" t="e">
        <f t="shared" si="417"/>
        <v>#DIV/0!</v>
      </c>
      <c r="ES314" s="155" t="e">
        <f t="shared" si="417"/>
        <v>#DIV/0!</v>
      </c>
      <c r="ET314" s="155" t="e">
        <f t="shared" si="417"/>
        <v>#DIV/0!</v>
      </c>
      <c r="EU314" s="155" t="e">
        <f t="shared" si="417"/>
        <v>#DIV/0!</v>
      </c>
      <c r="EV314" s="155" t="e">
        <f t="shared" si="417"/>
        <v>#DIV/0!</v>
      </c>
      <c r="EW314" s="155" t="e">
        <f t="shared" si="417"/>
        <v>#DIV/0!</v>
      </c>
    </row>
    <row r="315" spans="14:153">
      <c r="N315" s="160"/>
      <c r="O315" s="135"/>
      <c r="T315" s="283">
        <v>0.66666666666666663</v>
      </c>
      <c r="U315" s="152">
        <f t="shared" ca="1" si="402"/>
        <v>-3.160107376136601</v>
      </c>
      <c r="V315" s="152">
        <f t="shared" ca="1" si="402"/>
        <v>-1.8350041157893386</v>
      </c>
      <c r="W315" s="152">
        <f t="shared" ca="1" si="402"/>
        <v>-0.40376415866316506</v>
      </c>
      <c r="X315" s="152">
        <f t="shared" ca="1" si="402"/>
        <v>2.9922594132064972</v>
      </c>
      <c r="Y315" s="152" t="e">
        <f t="shared" si="402"/>
        <v>#DIV/0!</v>
      </c>
      <c r="Z315" s="152" t="e">
        <f t="shared" si="402"/>
        <v>#DIV/0!</v>
      </c>
      <c r="AA315" s="152" t="e">
        <f t="shared" si="402"/>
        <v>#DIV/0!</v>
      </c>
      <c r="AB315" s="152" t="e">
        <f t="shared" si="402"/>
        <v>#DIV/0!</v>
      </c>
      <c r="AC315" s="152" t="e">
        <f t="shared" si="402"/>
        <v>#DIV/0!</v>
      </c>
      <c r="AD315" s="152" t="e">
        <f t="shared" si="402"/>
        <v>#DIV/0!</v>
      </c>
      <c r="AE315" s="152" t="e">
        <f t="shared" si="402"/>
        <v>#DIV/0!</v>
      </c>
      <c r="AF315" s="152" t="e">
        <f t="shared" si="402"/>
        <v>#DIV/0!</v>
      </c>
      <c r="AG315" s="152"/>
      <c r="AI315" s="288">
        <v>0.66666666666666663</v>
      </c>
      <c r="AJ315" s="155">
        <f t="shared" ca="1" si="403"/>
        <v>-3.160107376136601</v>
      </c>
      <c r="AK315" s="155">
        <f t="shared" ca="1" si="403"/>
        <v>-1.8350041157893386</v>
      </c>
      <c r="AL315" s="155">
        <f t="shared" ca="1" si="403"/>
        <v>-0.40376415866316506</v>
      </c>
      <c r="AM315" s="155">
        <f t="shared" ca="1" si="403"/>
        <v>2.9922594132064972</v>
      </c>
      <c r="AN315" s="155" t="e">
        <f t="shared" si="403"/>
        <v>#DIV/0!</v>
      </c>
      <c r="AO315" s="155" t="e">
        <f t="shared" si="403"/>
        <v>#DIV/0!</v>
      </c>
      <c r="AP315" s="155" t="e">
        <f t="shared" si="403"/>
        <v>#DIV/0!</v>
      </c>
      <c r="AQ315" s="155" t="e">
        <f t="shared" si="403"/>
        <v>#DIV/0!</v>
      </c>
      <c r="AR315" s="155" t="e">
        <f t="shared" si="403"/>
        <v>#DIV/0!</v>
      </c>
      <c r="AS315" s="155" t="e">
        <f t="shared" si="403"/>
        <v>#DIV/0!</v>
      </c>
      <c r="AT315" s="155" t="e">
        <f t="shared" si="403"/>
        <v>#DIV/0!</v>
      </c>
      <c r="AU315" s="155" t="e">
        <f t="shared" si="394"/>
        <v>#DIV/0!</v>
      </c>
      <c r="AV315" s="155" t="e">
        <f t="shared" si="394"/>
        <v>#DIV/0!</v>
      </c>
      <c r="AX315" s="29">
        <f t="shared" si="404"/>
        <v>0.66666666666666663</v>
      </c>
      <c r="AY315" s="155">
        <f t="shared" ca="1" si="405"/>
        <v>29.650843411655355</v>
      </c>
      <c r="AZ315" s="155">
        <f t="shared" ca="1" si="405"/>
        <v>33.189836476762764</v>
      </c>
      <c r="BA315" s="155">
        <f t="shared" ca="1" si="405"/>
        <v>39.047242606517557</v>
      </c>
      <c r="BB315" s="155">
        <f t="shared" ca="1" si="405"/>
        <v>55.481564988721772</v>
      </c>
      <c r="BC315" s="155" t="e">
        <f t="shared" si="405"/>
        <v>#DIV/0!</v>
      </c>
      <c r="BD315" s="155" t="e">
        <f t="shared" si="405"/>
        <v>#DIV/0!</v>
      </c>
      <c r="BE315" s="155" t="e">
        <f t="shared" si="405"/>
        <v>#DIV/0!</v>
      </c>
      <c r="BF315" s="155" t="e">
        <f t="shared" si="405"/>
        <v>#DIV/0!</v>
      </c>
      <c r="BG315" s="155" t="e">
        <f t="shared" si="405"/>
        <v>#DIV/0!</v>
      </c>
      <c r="BH315" s="155" t="e">
        <f t="shared" si="405"/>
        <v>#DIV/0!</v>
      </c>
      <c r="BI315" s="155" t="e">
        <f t="shared" si="405"/>
        <v>#DIV/0!</v>
      </c>
      <c r="BJ315" s="155" t="e">
        <f t="shared" si="405"/>
        <v>#DIV/0!</v>
      </c>
      <c r="BK315" s="155" t="e">
        <f t="shared" si="405"/>
        <v>#DIV/0!</v>
      </c>
      <c r="BL315" s="138"/>
      <c r="BM315" s="29">
        <f t="shared" si="406"/>
        <v>0.66666666666666663</v>
      </c>
      <c r="BN315" s="155">
        <f t="shared" ca="1" si="407"/>
        <v>23.671789884706527</v>
      </c>
      <c r="BO315" s="155">
        <f t="shared" ca="1" si="407"/>
        <v>19.307549898475415</v>
      </c>
      <c r="BP315" s="155">
        <f t="shared" ca="1" si="407"/>
        <v>16.993448506185807</v>
      </c>
      <c r="BQ315" s="155">
        <f t="shared" ca="1" si="407"/>
        <v>14.434554693241189</v>
      </c>
      <c r="BR315" s="155" t="e">
        <f t="shared" si="407"/>
        <v>#DIV/0!</v>
      </c>
      <c r="BS315" s="155" t="e">
        <f t="shared" si="407"/>
        <v>#DIV/0!</v>
      </c>
      <c r="BT315" s="155" t="e">
        <f t="shared" si="407"/>
        <v>#DIV/0!</v>
      </c>
      <c r="BU315" s="155" t="e">
        <f t="shared" si="407"/>
        <v>#DIV/0!</v>
      </c>
      <c r="BV315" s="155" t="e">
        <f t="shared" si="407"/>
        <v>#DIV/0!</v>
      </c>
      <c r="BW315" s="155" t="e">
        <f t="shared" si="407"/>
        <v>#DIV/0!</v>
      </c>
      <c r="BX315" s="155" t="e">
        <f t="shared" si="407"/>
        <v>#DIV/0!</v>
      </c>
      <c r="BY315" s="155" t="e">
        <f t="shared" si="407"/>
        <v>#DIV/0!</v>
      </c>
      <c r="BZ315" s="155" t="e">
        <f t="shared" si="407"/>
        <v>#DIV/0!</v>
      </c>
      <c r="CA315" s="138"/>
      <c r="CB315" s="29">
        <f t="shared" si="408"/>
        <v>0.66666666666666663</v>
      </c>
      <c r="CC315" s="155">
        <f t="shared" ca="1" si="409"/>
        <v>27.208955712271681</v>
      </c>
      <c r="CD315" s="155">
        <f t="shared" ca="1" si="409"/>
        <v>34.540349722962397</v>
      </c>
      <c r="CE315" s="155">
        <f t="shared" ca="1" si="409"/>
        <v>42.856873681037065</v>
      </c>
      <c r="CF315" s="155">
        <f t="shared" ca="1" si="409"/>
        <v>63.349101195319989</v>
      </c>
      <c r="CG315" s="155" t="e">
        <f t="shared" si="409"/>
        <v>#DIV/0!</v>
      </c>
      <c r="CH315" s="155" t="e">
        <f t="shared" si="409"/>
        <v>#DIV/0!</v>
      </c>
      <c r="CI315" s="155" t="e">
        <f t="shared" si="409"/>
        <v>#DIV/0!</v>
      </c>
      <c r="CJ315" s="155" t="e">
        <f t="shared" si="409"/>
        <v>#DIV/0!</v>
      </c>
      <c r="CK315" s="155" t="e">
        <f t="shared" si="409"/>
        <v>#DIV/0!</v>
      </c>
      <c r="CL315" s="155" t="e">
        <f t="shared" si="409"/>
        <v>#DIV/0!</v>
      </c>
      <c r="CM315" s="155" t="e">
        <f t="shared" si="409"/>
        <v>#DIV/0!</v>
      </c>
      <c r="CN315" s="155" t="e">
        <f t="shared" si="409"/>
        <v>#DIV/0!</v>
      </c>
      <c r="CO315" s="155" t="e">
        <f t="shared" si="409"/>
        <v>#DIV/0!</v>
      </c>
      <c r="CQ315" s="29">
        <f t="shared" si="410"/>
        <v>0.66666666666666663</v>
      </c>
      <c r="CR315" s="155">
        <f t="shared" ca="1" si="411"/>
        <v>42.6849779064611</v>
      </c>
      <c r="CS315" s="155">
        <f t="shared" ca="1" si="411"/>
        <v>34.337858322734434</v>
      </c>
      <c r="CT315" s="155">
        <f t="shared" ca="1" si="411"/>
        <v>30.068529679919656</v>
      </c>
      <c r="CU315" s="155">
        <f t="shared" ca="1" si="411"/>
        <v>25.613788340909434</v>
      </c>
      <c r="CV315" s="155" t="e">
        <f t="shared" si="411"/>
        <v>#DIV/0!</v>
      </c>
      <c r="CW315" s="155" t="e">
        <f t="shared" si="411"/>
        <v>#DIV/0!</v>
      </c>
      <c r="CX315" s="155" t="e">
        <f t="shared" si="411"/>
        <v>#DIV/0!</v>
      </c>
      <c r="CY315" s="155" t="e">
        <f t="shared" si="411"/>
        <v>#DIV/0!</v>
      </c>
      <c r="CZ315" s="155" t="e">
        <f t="shared" si="411"/>
        <v>#DIV/0!</v>
      </c>
      <c r="DA315" s="155" t="e">
        <f t="shared" si="411"/>
        <v>#DIV/0!</v>
      </c>
      <c r="DB315" s="155" t="e">
        <f t="shared" si="411"/>
        <v>#DIV/0!</v>
      </c>
      <c r="DC315" s="155" t="e">
        <f t="shared" si="411"/>
        <v>#DIV/0!</v>
      </c>
      <c r="DD315" s="155" t="e">
        <f t="shared" si="411"/>
        <v>#DIV/0!</v>
      </c>
      <c r="DF315" s="29">
        <f t="shared" si="412"/>
        <v>0.66666666666666663</v>
      </c>
      <c r="DG315" s="155">
        <f t="shared" ca="1" si="413"/>
        <v>10.932000353088579</v>
      </c>
      <c r="DH315" s="155">
        <f t="shared" ca="1" si="413"/>
        <v>8.535339869487105</v>
      </c>
      <c r="DI315" s="155">
        <f t="shared" ca="1" si="413"/>
        <v>7.6983298022529674</v>
      </c>
      <c r="DJ315" s="155">
        <f t="shared" ca="1" si="413"/>
        <v>7.8262624187443528</v>
      </c>
      <c r="DK315" s="155" t="e">
        <f t="shared" si="413"/>
        <v>#DIV/0!</v>
      </c>
      <c r="DL315" s="155" t="e">
        <f t="shared" si="413"/>
        <v>#DIV/0!</v>
      </c>
      <c r="DM315" s="155" t="e">
        <f t="shared" si="413"/>
        <v>#DIV/0!</v>
      </c>
      <c r="DN315" s="155" t="e">
        <f t="shared" si="413"/>
        <v>#DIV/0!</v>
      </c>
      <c r="DO315" s="155" t="e">
        <f t="shared" si="413"/>
        <v>#DIV/0!</v>
      </c>
      <c r="DP315" s="155" t="e">
        <f t="shared" si="413"/>
        <v>#DIV/0!</v>
      </c>
      <c r="DQ315" s="155" t="e">
        <f t="shared" si="413"/>
        <v>#DIV/0!</v>
      </c>
      <c r="DR315" s="155" t="e">
        <f t="shared" si="413"/>
        <v>#DIV/0!</v>
      </c>
      <c r="DS315" s="155" t="e">
        <f t="shared" si="413"/>
        <v>#DIV/0!</v>
      </c>
      <c r="DU315" s="29">
        <f t="shared" si="414"/>
        <v>0.66666666666666663</v>
      </c>
      <c r="DV315" s="155">
        <f t="shared" ca="1" si="415"/>
        <v>9.9916065576872732</v>
      </c>
      <c r="DW315" s="155">
        <f t="shared" ca="1" si="415"/>
        <v>9.9340013388804884</v>
      </c>
      <c r="DX315" s="155">
        <f t="shared" ca="1" si="415"/>
        <v>9.9595159136913729</v>
      </c>
      <c r="DY315" s="155">
        <f t="shared" ca="1" si="415"/>
        <v>10.187387009848113</v>
      </c>
      <c r="DZ315" s="155" t="e">
        <f t="shared" si="415"/>
        <v>#DIV/0!</v>
      </c>
      <c r="EA315" s="155" t="e">
        <f t="shared" si="415"/>
        <v>#DIV/0!</v>
      </c>
      <c r="EB315" s="155" t="e">
        <f t="shared" si="415"/>
        <v>#DIV/0!</v>
      </c>
      <c r="EC315" s="155" t="e">
        <f t="shared" si="415"/>
        <v>#DIV/0!</v>
      </c>
      <c r="ED315" s="155" t="e">
        <f t="shared" si="415"/>
        <v>#DIV/0!</v>
      </c>
      <c r="EE315" s="155" t="e">
        <f t="shared" si="415"/>
        <v>#DIV/0!</v>
      </c>
      <c r="EF315" s="155" t="e">
        <f t="shared" si="415"/>
        <v>#DIV/0!</v>
      </c>
      <c r="EG315" s="155" t="e">
        <f t="shared" si="415"/>
        <v>#DIV/0!</v>
      </c>
      <c r="EH315" s="155" t="e">
        <f t="shared" si="415"/>
        <v>#DIV/0!</v>
      </c>
      <c r="EJ315" s="29">
        <f t="shared" si="416"/>
        <v>0.66666666666666663</v>
      </c>
      <c r="EK315" s="155">
        <f t="shared" ca="1" si="417"/>
        <v>1.8356959027070339</v>
      </c>
      <c r="EL315" s="155">
        <f t="shared" ca="1" si="417"/>
        <v>3.1319965536509091</v>
      </c>
      <c r="EM315" s="155">
        <f t="shared" ca="1" si="417"/>
        <v>4.5759937981825196</v>
      </c>
      <c r="EN315" s="155">
        <f t="shared" ca="1" si="417"/>
        <v>8.0859529181305554</v>
      </c>
      <c r="EO315" s="155" t="e">
        <f t="shared" si="417"/>
        <v>#DIV/0!</v>
      </c>
      <c r="EP315" s="155" t="e">
        <f t="shared" si="417"/>
        <v>#DIV/0!</v>
      </c>
      <c r="EQ315" s="155" t="e">
        <f t="shared" si="417"/>
        <v>#DIV/0!</v>
      </c>
      <c r="ER315" s="155" t="e">
        <f t="shared" si="417"/>
        <v>#DIV/0!</v>
      </c>
      <c r="ES315" s="155" t="e">
        <f t="shared" si="417"/>
        <v>#DIV/0!</v>
      </c>
      <c r="ET315" s="155" t="e">
        <f t="shared" si="417"/>
        <v>#DIV/0!</v>
      </c>
      <c r="EU315" s="155" t="e">
        <f t="shared" si="417"/>
        <v>#DIV/0!</v>
      </c>
      <c r="EV315" s="155" t="e">
        <f t="shared" si="417"/>
        <v>#DIV/0!</v>
      </c>
      <c r="EW315" s="155" t="e">
        <f t="shared" si="417"/>
        <v>#DIV/0!</v>
      </c>
    </row>
    <row r="316" spans="14:153">
      <c r="T316" s="283">
        <v>0.7142857142857143</v>
      </c>
      <c r="U316" s="152">
        <f t="shared" ca="1" si="402"/>
        <v>-2.370234342677243</v>
      </c>
      <c r="V316" s="152">
        <f t="shared" ca="1" si="402"/>
        <v>-0.31693659786260753</v>
      </c>
      <c r="W316" s="152">
        <f t="shared" ca="1" si="402"/>
        <v>2.4877682945996042</v>
      </c>
      <c r="X316" s="152" t="e">
        <f t="shared" si="402"/>
        <v>#DIV/0!</v>
      </c>
      <c r="Y316" s="152" t="e">
        <f t="shared" si="402"/>
        <v>#DIV/0!</v>
      </c>
      <c r="Z316" s="152" t="e">
        <f t="shared" si="402"/>
        <v>#DIV/0!</v>
      </c>
      <c r="AA316" s="152" t="e">
        <f t="shared" si="402"/>
        <v>#DIV/0!</v>
      </c>
      <c r="AB316" s="152" t="e">
        <f t="shared" si="402"/>
        <v>#DIV/0!</v>
      </c>
      <c r="AC316" s="152" t="e">
        <f t="shared" si="402"/>
        <v>#DIV/0!</v>
      </c>
      <c r="AD316" s="152" t="e">
        <f t="shared" si="402"/>
        <v>#DIV/0!</v>
      </c>
      <c r="AE316" s="152" t="e">
        <f t="shared" si="402"/>
        <v>#DIV/0!</v>
      </c>
      <c r="AF316" s="152" t="e">
        <f t="shared" si="402"/>
        <v>#DIV/0!</v>
      </c>
      <c r="AG316" s="152"/>
      <c r="AI316" s="288">
        <v>0.7142857142857143</v>
      </c>
      <c r="AJ316" s="155">
        <f t="shared" ca="1" si="403"/>
        <v>-2.370234342677243</v>
      </c>
      <c r="AK316" s="155">
        <f t="shared" ca="1" si="403"/>
        <v>-0.31693659786260753</v>
      </c>
      <c r="AL316" s="155">
        <f t="shared" ca="1" si="403"/>
        <v>2.4877682945996042</v>
      </c>
      <c r="AM316" s="155" t="e">
        <f t="shared" si="403"/>
        <v>#DIV/0!</v>
      </c>
      <c r="AN316" s="155" t="e">
        <f t="shared" si="403"/>
        <v>#DIV/0!</v>
      </c>
      <c r="AO316" s="155" t="e">
        <f t="shared" si="403"/>
        <v>#DIV/0!</v>
      </c>
      <c r="AP316" s="155" t="e">
        <f t="shared" si="403"/>
        <v>#DIV/0!</v>
      </c>
      <c r="AQ316" s="155" t="e">
        <f t="shared" si="403"/>
        <v>#DIV/0!</v>
      </c>
      <c r="AR316" s="155" t="e">
        <f t="shared" si="403"/>
        <v>#DIV/0!</v>
      </c>
      <c r="AS316" s="155" t="e">
        <f t="shared" si="403"/>
        <v>#DIV/0!</v>
      </c>
      <c r="AT316" s="155" t="e">
        <f t="shared" si="403"/>
        <v>#DIV/0!</v>
      </c>
      <c r="AU316" s="155" t="e">
        <f t="shared" si="394"/>
        <v>#DIV/0!</v>
      </c>
      <c r="AV316" s="155" t="e">
        <f t="shared" si="394"/>
        <v>#DIV/0!</v>
      </c>
      <c r="AX316" s="29">
        <f t="shared" si="404"/>
        <v>0.7142857142857143</v>
      </c>
      <c r="AY316" s="155">
        <f t="shared" ca="1" si="405"/>
        <v>36.625466896987575</v>
      </c>
      <c r="AZ316" s="155">
        <f t="shared" ca="1" si="405"/>
        <v>46.684575271216872</v>
      </c>
      <c r="BA316" s="155">
        <f t="shared" ca="1" si="405"/>
        <v>63.463533889516221</v>
      </c>
      <c r="BB316" s="155" t="e">
        <f t="shared" si="405"/>
        <v>#DIV/0!</v>
      </c>
      <c r="BC316" s="155" t="e">
        <f t="shared" si="405"/>
        <v>#DIV/0!</v>
      </c>
      <c r="BD316" s="155" t="e">
        <f t="shared" si="405"/>
        <v>#DIV/0!</v>
      </c>
      <c r="BE316" s="155" t="e">
        <f t="shared" si="405"/>
        <v>#DIV/0!</v>
      </c>
      <c r="BF316" s="155" t="e">
        <f t="shared" si="405"/>
        <v>#DIV/0!</v>
      </c>
      <c r="BG316" s="155" t="e">
        <f t="shared" si="405"/>
        <v>#DIV/0!</v>
      </c>
      <c r="BH316" s="155" t="e">
        <f t="shared" si="405"/>
        <v>#DIV/0!</v>
      </c>
      <c r="BI316" s="155" t="e">
        <f t="shared" si="405"/>
        <v>#DIV/0!</v>
      </c>
      <c r="BJ316" s="155" t="e">
        <f t="shared" si="405"/>
        <v>#DIV/0!</v>
      </c>
      <c r="BK316" s="155" t="e">
        <f t="shared" si="405"/>
        <v>#DIV/0!</v>
      </c>
      <c r="BL316" s="138"/>
      <c r="BM316" s="29">
        <f t="shared" si="406"/>
        <v>0.7142857142857143</v>
      </c>
      <c r="BN316" s="155">
        <f t="shared" ca="1" si="407"/>
        <v>23.339361524459207</v>
      </c>
      <c r="BO316" s="155">
        <f t="shared" ca="1" si="407"/>
        <v>18.822268318288213</v>
      </c>
      <c r="BP316" s="155">
        <f t="shared" ca="1" si="407"/>
        <v>16.270679666879079</v>
      </c>
      <c r="BQ316" s="155" t="e">
        <f t="shared" si="407"/>
        <v>#DIV/0!</v>
      </c>
      <c r="BR316" s="155" t="e">
        <f t="shared" si="407"/>
        <v>#DIV/0!</v>
      </c>
      <c r="BS316" s="155" t="e">
        <f t="shared" si="407"/>
        <v>#DIV/0!</v>
      </c>
      <c r="BT316" s="155" t="e">
        <f t="shared" si="407"/>
        <v>#DIV/0!</v>
      </c>
      <c r="BU316" s="155" t="e">
        <f t="shared" si="407"/>
        <v>#DIV/0!</v>
      </c>
      <c r="BV316" s="155" t="e">
        <f t="shared" si="407"/>
        <v>#DIV/0!</v>
      </c>
      <c r="BW316" s="155" t="e">
        <f t="shared" si="407"/>
        <v>#DIV/0!</v>
      </c>
      <c r="BX316" s="155" t="e">
        <f t="shared" si="407"/>
        <v>#DIV/0!</v>
      </c>
      <c r="BY316" s="155" t="e">
        <f t="shared" si="407"/>
        <v>#DIV/0!</v>
      </c>
      <c r="BZ316" s="155" t="e">
        <f t="shared" si="407"/>
        <v>#DIV/0!</v>
      </c>
      <c r="CA316" s="138"/>
      <c r="CB316" s="29">
        <f t="shared" si="408"/>
        <v>0.7142857142857143</v>
      </c>
      <c r="CC316" s="155">
        <f t="shared" ca="1" si="409"/>
        <v>36.75758526720076</v>
      </c>
      <c r="CD316" s="155">
        <f t="shared" ca="1" si="409"/>
        <v>51.492016764985614</v>
      </c>
      <c r="CE316" s="155">
        <f t="shared" ca="1" si="409"/>
        <v>72.378041697132048</v>
      </c>
      <c r="CF316" s="155" t="e">
        <f t="shared" si="409"/>
        <v>#DIV/0!</v>
      </c>
      <c r="CG316" s="155" t="e">
        <f t="shared" si="409"/>
        <v>#DIV/0!</v>
      </c>
      <c r="CH316" s="155" t="e">
        <f t="shared" si="409"/>
        <v>#DIV/0!</v>
      </c>
      <c r="CI316" s="155" t="e">
        <f t="shared" si="409"/>
        <v>#DIV/0!</v>
      </c>
      <c r="CJ316" s="155" t="e">
        <f t="shared" si="409"/>
        <v>#DIV/0!</v>
      </c>
      <c r="CK316" s="155" t="e">
        <f t="shared" si="409"/>
        <v>#DIV/0!</v>
      </c>
      <c r="CL316" s="155" t="e">
        <f t="shared" si="409"/>
        <v>#DIV/0!</v>
      </c>
      <c r="CM316" s="155" t="e">
        <f t="shared" si="409"/>
        <v>#DIV/0!</v>
      </c>
      <c r="CN316" s="155" t="e">
        <f t="shared" si="409"/>
        <v>#DIV/0!</v>
      </c>
      <c r="CO316" s="155" t="e">
        <f t="shared" si="409"/>
        <v>#DIV/0!</v>
      </c>
      <c r="CQ316" s="29">
        <f t="shared" si="410"/>
        <v>0.7142857142857143</v>
      </c>
      <c r="CR316" s="155">
        <f t="shared" ca="1" si="411"/>
        <v>42.575688573798047</v>
      </c>
      <c r="CS316" s="155">
        <f t="shared" ca="1" si="411"/>
        <v>34.162241279155992</v>
      </c>
      <c r="CT316" s="155">
        <f t="shared" ca="1" si="411"/>
        <v>29.770712872279169</v>
      </c>
      <c r="CU316" s="155" t="e">
        <f t="shared" si="411"/>
        <v>#DIV/0!</v>
      </c>
      <c r="CV316" s="155" t="e">
        <f t="shared" si="411"/>
        <v>#DIV/0!</v>
      </c>
      <c r="CW316" s="155" t="e">
        <f t="shared" si="411"/>
        <v>#DIV/0!</v>
      </c>
      <c r="CX316" s="155" t="e">
        <f t="shared" si="411"/>
        <v>#DIV/0!</v>
      </c>
      <c r="CY316" s="155" t="e">
        <f t="shared" si="411"/>
        <v>#DIV/0!</v>
      </c>
      <c r="CZ316" s="155" t="e">
        <f t="shared" si="411"/>
        <v>#DIV/0!</v>
      </c>
      <c r="DA316" s="155" t="e">
        <f t="shared" si="411"/>
        <v>#DIV/0!</v>
      </c>
      <c r="DB316" s="155" t="e">
        <f t="shared" si="411"/>
        <v>#DIV/0!</v>
      </c>
      <c r="DC316" s="155" t="e">
        <f t="shared" si="411"/>
        <v>#DIV/0!</v>
      </c>
      <c r="DD316" s="155" t="e">
        <f t="shared" si="411"/>
        <v>#DIV/0!</v>
      </c>
      <c r="DF316" s="29">
        <f t="shared" si="412"/>
        <v>0.7142857142857143</v>
      </c>
      <c r="DG316" s="155">
        <f t="shared" ca="1" si="413"/>
        <v>9.9054234146086433</v>
      </c>
      <c r="DH316" s="155">
        <f t="shared" ca="1" si="413"/>
        <v>7.8319335393071849</v>
      </c>
      <c r="DI316" s="155">
        <f t="shared" ca="1" si="413"/>
        <v>7.6558847183892809</v>
      </c>
      <c r="DJ316" s="155" t="e">
        <f t="shared" si="413"/>
        <v>#DIV/0!</v>
      </c>
      <c r="DK316" s="155" t="e">
        <f t="shared" si="413"/>
        <v>#DIV/0!</v>
      </c>
      <c r="DL316" s="155" t="e">
        <f t="shared" si="413"/>
        <v>#DIV/0!</v>
      </c>
      <c r="DM316" s="155" t="e">
        <f t="shared" si="413"/>
        <v>#DIV/0!</v>
      </c>
      <c r="DN316" s="155" t="e">
        <f t="shared" si="413"/>
        <v>#DIV/0!</v>
      </c>
      <c r="DO316" s="155" t="e">
        <f t="shared" si="413"/>
        <v>#DIV/0!</v>
      </c>
      <c r="DP316" s="155" t="e">
        <f t="shared" si="413"/>
        <v>#DIV/0!</v>
      </c>
      <c r="DQ316" s="155" t="e">
        <f t="shared" si="413"/>
        <v>#DIV/0!</v>
      </c>
      <c r="DR316" s="155" t="e">
        <f t="shared" si="413"/>
        <v>#DIV/0!</v>
      </c>
      <c r="DS316" s="155" t="e">
        <f t="shared" si="413"/>
        <v>#DIV/0!</v>
      </c>
      <c r="DU316" s="29">
        <f t="shared" si="414"/>
        <v>0.7142857142857143</v>
      </c>
      <c r="DV316" s="155">
        <f t="shared" ca="1" si="415"/>
        <v>9.3917469909280964</v>
      </c>
      <c r="DW316" s="155">
        <f t="shared" ca="1" si="415"/>
        <v>9.4005315753916712</v>
      </c>
      <c r="DX316" s="155">
        <f t="shared" ca="1" si="415"/>
        <v>9.5453427269186371</v>
      </c>
      <c r="DY316" s="155" t="e">
        <f t="shared" si="415"/>
        <v>#DIV/0!</v>
      </c>
      <c r="DZ316" s="155" t="e">
        <f t="shared" si="415"/>
        <v>#DIV/0!</v>
      </c>
      <c r="EA316" s="155" t="e">
        <f t="shared" si="415"/>
        <v>#DIV/0!</v>
      </c>
      <c r="EB316" s="155" t="e">
        <f t="shared" si="415"/>
        <v>#DIV/0!</v>
      </c>
      <c r="EC316" s="155" t="e">
        <f t="shared" si="415"/>
        <v>#DIV/0!</v>
      </c>
      <c r="ED316" s="155" t="e">
        <f t="shared" si="415"/>
        <v>#DIV/0!</v>
      </c>
      <c r="EE316" s="155" t="e">
        <f t="shared" si="415"/>
        <v>#DIV/0!</v>
      </c>
      <c r="EF316" s="155" t="e">
        <f t="shared" si="415"/>
        <v>#DIV/0!</v>
      </c>
      <c r="EG316" s="155" t="e">
        <f t="shared" si="415"/>
        <v>#DIV/0!</v>
      </c>
      <c r="EH316" s="155" t="e">
        <f t="shared" si="415"/>
        <v>#DIV/0!</v>
      </c>
      <c r="EJ316" s="29">
        <f t="shared" si="416"/>
        <v>0.7142857142857143</v>
      </c>
      <c r="EK316" s="155">
        <f t="shared" ca="1" si="417"/>
        <v>2.3256391527868012</v>
      </c>
      <c r="EL316" s="155">
        <f t="shared" ca="1" si="417"/>
        <v>4.3833291898332245</v>
      </c>
      <c r="EM316" s="155">
        <f t="shared" ca="1" si="417"/>
        <v>7.2604396580589183</v>
      </c>
      <c r="EN316" s="155" t="e">
        <f t="shared" si="417"/>
        <v>#DIV/0!</v>
      </c>
      <c r="EO316" s="155" t="e">
        <f t="shared" si="417"/>
        <v>#DIV/0!</v>
      </c>
      <c r="EP316" s="155" t="e">
        <f t="shared" si="417"/>
        <v>#DIV/0!</v>
      </c>
      <c r="EQ316" s="155" t="e">
        <f t="shared" si="417"/>
        <v>#DIV/0!</v>
      </c>
      <c r="ER316" s="155" t="e">
        <f t="shared" si="417"/>
        <v>#DIV/0!</v>
      </c>
      <c r="ES316" s="155" t="e">
        <f t="shared" si="417"/>
        <v>#DIV/0!</v>
      </c>
      <c r="ET316" s="155" t="e">
        <f t="shared" si="417"/>
        <v>#DIV/0!</v>
      </c>
      <c r="EU316" s="155" t="e">
        <f t="shared" si="417"/>
        <v>#DIV/0!</v>
      </c>
      <c r="EV316" s="155" t="e">
        <f t="shared" si="417"/>
        <v>#DIV/0!</v>
      </c>
      <c r="EW316" s="155" t="e">
        <f t="shared" si="417"/>
        <v>#DIV/0!</v>
      </c>
    </row>
    <row r="317" spans="14:153">
      <c r="T317" s="283">
        <v>0.75</v>
      </c>
      <c r="U317" s="152">
        <f t="shared" ca="1" si="402"/>
        <v>-1.4852036873614907</v>
      </c>
      <c r="V317" s="152">
        <f t="shared" ca="1" si="402"/>
        <v>2.0755500207555002</v>
      </c>
      <c r="W317" s="152" t="e">
        <f t="shared" si="402"/>
        <v>#DIV/0!</v>
      </c>
      <c r="X317" s="152" t="e">
        <f t="shared" si="402"/>
        <v>#DIV/0!</v>
      </c>
      <c r="Y317" s="152" t="e">
        <f t="shared" si="402"/>
        <v>#DIV/0!</v>
      </c>
      <c r="Z317" s="152" t="e">
        <f t="shared" si="402"/>
        <v>#DIV/0!</v>
      </c>
      <c r="AA317" s="152" t="e">
        <f t="shared" si="402"/>
        <v>#DIV/0!</v>
      </c>
      <c r="AB317" s="152" t="e">
        <f t="shared" si="402"/>
        <v>#DIV/0!</v>
      </c>
      <c r="AC317" s="152" t="e">
        <f t="shared" si="402"/>
        <v>#DIV/0!</v>
      </c>
      <c r="AD317" s="152" t="e">
        <f t="shared" si="402"/>
        <v>#DIV/0!</v>
      </c>
      <c r="AE317" s="152" t="e">
        <f t="shared" si="402"/>
        <v>#DIV/0!</v>
      </c>
      <c r="AF317" s="152" t="e">
        <f t="shared" si="402"/>
        <v>#DIV/0!</v>
      </c>
      <c r="AG317" s="152"/>
      <c r="AI317" s="288">
        <v>0.75</v>
      </c>
      <c r="AJ317" s="155">
        <f t="shared" ca="1" si="403"/>
        <v>-1.4852036873614907</v>
      </c>
      <c r="AK317" s="155">
        <f t="shared" ca="1" si="403"/>
        <v>2.0755500207555002</v>
      </c>
      <c r="AL317" s="155" t="e">
        <f t="shared" si="403"/>
        <v>#DIV/0!</v>
      </c>
      <c r="AM317" s="155" t="e">
        <f t="shared" si="403"/>
        <v>#DIV/0!</v>
      </c>
      <c r="AN317" s="155" t="e">
        <f t="shared" si="403"/>
        <v>#DIV/0!</v>
      </c>
      <c r="AO317" s="155" t="e">
        <f t="shared" si="403"/>
        <v>#DIV/0!</v>
      </c>
      <c r="AP317" s="155" t="e">
        <f t="shared" si="403"/>
        <v>#DIV/0!</v>
      </c>
      <c r="AQ317" s="155" t="e">
        <f t="shared" si="403"/>
        <v>#DIV/0!</v>
      </c>
      <c r="AR317" s="155" t="e">
        <f t="shared" si="403"/>
        <v>#DIV/0!</v>
      </c>
      <c r="AS317" s="155" t="e">
        <f t="shared" si="403"/>
        <v>#DIV/0!</v>
      </c>
      <c r="AT317" s="155" t="e">
        <f t="shared" si="403"/>
        <v>#DIV/0!</v>
      </c>
      <c r="AU317" s="155" t="e">
        <f t="shared" si="394"/>
        <v>#DIV/0!</v>
      </c>
      <c r="AV317" s="155" t="e">
        <f t="shared" si="394"/>
        <v>#DIV/0!</v>
      </c>
      <c r="AX317" s="29">
        <f t="shared" si="404"/>
        <v>0.75</v>
      </c>
      <c r="AY317" s="155">
        <f t="shared" ca="1" si="405"/>
        <v>46.77103560980926</v>
      </c>
      <c r="AZ317" s="155">
        <f t="shared" ca="1" si="405"/>
        <v>71.525107031029904</v>
      </c>
      <c r="BA317" s="155" t="e">
        <f t="shared" si="405"/>
        <v>#DIV/0!</v>
      </c>
      <c r="BB317" s="155" t="e">
        <f t="shared" si="405"/>
        <v>#DIV/0!</v>
      </c>
      <c r="BC317" s="155" t="e">
        <f t="shared" si="405"/>
        <v>#DIV/0!</v>
      </c>
      <c r="BD317" s="155" t="e">
        <f t="shared" si="405"/>
        <v>#DIV/0!</v>
      </c>
      <c r="BE317" s="155" t="e">
        <f t="shared" si="405"/>
        <v>#DIV/0!</v>
      </c>
      <c r="BF317" s="155" t="e">
        <f t="shared" si="405"/>
        <v>#DIV/0!</v>
      </c>
      <c r="BG317" s="155" t="e">
        <f t="shared" si="405"/>
        <v>#DIV/0!</v>
      </c>
      <c r="BH317" s="155" t="e">
        <f t="shared" si="405"/>
        <v>#DIV/0!</v>
      </c>
      <c r="BI317" s="155" t="e">
        <f t="shared" si="405"/>
        <v>#DIV/0!</v>
      </c>
      <c r="BJ317" s="155" t="e">
        <f t="shared" si="405"/>
        <v>#DIV/0!</v>
      </c>
      <c r="BK317" s="155" t="e">
        <f t="shared" si="405"/>
        <v>#DIV/0!</v>
      </c>
      <c r="BL317" s="138"/>
      <c r="BM317" s="29">
        <f t="shared" si="406"/>
        <v>0.75</v>
      </c>
      <c r="BN317" s="155">
        <f t="shared" ca="1" si="407"/>
        <v>23.030575719162925</v>
      </c>
      <c r="BO317" s="155">
        <f t="shared" ca="1" si="407"/>
        <v>18.212086609364725</v>
      </c>
      <c r="BP317" s="155" t="e">
        <f t="shared" si="407"/>
        <v>#DIV/0!</v>
      </c>
      <c r="BQ317" s="155" t="e">
        <f t="shared" si="407"/>
        <v>#DIV/0!</v>
      </c>
      <c r="BR317" s="155" t="e">
        <f t="shared" si="407"/>
        <v>#DIV/0!</v>
      </c>
      <c r="BS317" s="155" t="e">
        <f t="shared" si="407"/>
        <v>#DIV/0!</v>
      </c>
      <c r="BT317" s="155" t="e">
        <f t="shared" si="407"/>
        <v>#DIV/0!</v>
      </c>
      <c r="BU317" s="155" t="e">
        <f t="shared" si="407"/>
        <v>#DIV/0!</v>
      </c>
      <c r="BV317" s="155" t="e">
        <f t="shared" si="407"/>
        <v>#DIV/0!</v>
      </c>
      <c r="BW317" s="155" t="e">
        <f t="shared" si="407"/>
        <v>#DIV/0!</v>
      </c>
      <c r="BX317" s="155" t="e">
        <f t="shared" si="407"/>
        <v>#DIV/0!</v>
      </c>
      <c r="BY317" s="155" t="e">
        <f t="shared" si="407"/>
        <v>#DIV/0!</v>
      </c>
      <c r="BZ317" s="155" t="e">
        <f t="shared" si="407"/>
        <v>#DIV/0!</v>
      </c>
      <c r="CA317" s="138"/>
      <c r="CB317" s="29">
        <f t="shared" si="408"/>
        <v>0.75</v>
      </c>
      <c r="CC317" s="155">
        <f t="shared" ca="1" si="409"/>
        <v>49.892217225010789</v>
      </c>
      <c r="CD317" s="155">
        <f t="shared" ca="1" si="409"/>
        <v>81.504000520922361</v>
      </c>
      <c r="CE317" s="155" t="e">
        <f t="shared" si="409"/>
        <v>#DIV/0!</v>
      </c>
      <c r="CF317" s="155" t="e">
        <f t="shared" si="409"/>
        <v>#DIV/0!</v>
      </c>
      <c r="CG317" s="155" t="e">
        <f t="shared" si="409"/>
        <v>#DIV/0!</v>
      </c>
      <c r="CH317" s="155" t="e">
        <f t="shared" si="409"/>
        <v>#DIV/0!</v>
      </c>
      <c r="CI317" s="155" t="e">
        <f t="shared" si="409"/>
        <v>#DIV/0!</v>
      </c>
      <c r="CJ317" s="155" t="e">
        <f t="shared" si="409"/>
        <v>#DIV/0!</v>
      </c>
      <c r="CK317" s="155" t="e">
        <f t="shared" si="409"/>
        <v>#DIV/0!</v>
      </c>
      <c r="CL317" s="155" t="e">
        <f t="shared" si="409"/>
        <v>#DIV/0!</v>
      </c>
      <c r="CM317" s="155" t="e">
        <f t="shared" si="409"/>
        <v>#DIV/0!</v>
      </c>
      <c r="CN317" s="155" t="e">
        <f t="shared" si="409"/>
        <v>#DIV/0!</v>
      </c>
      <c r="CO317" s="155" t="e">
        <f t="shared" si="409"/>
        <v>#DIV/0!</v>
      </c>
      <c r="CQ317" s="29">
        <f t="shared" si="410"/>
        <v>0.75</v>
      </c>
      <c r="CR317" s="155">
        <f t="shared" ca="1" si="411"/>
        <v>42.468566367441234</v>
      </c>
      <c r="CS317" s="155">
        <f t="shared" ca="1" si="411"/>
        <v>33.917396371115807</v>
      </c>
      <c r="CT317" s="155" t="e">
        <f t="shared" si="411"/>
        <v>#DIV/0!</v>
      </c>
      <c r="CU317" s="155" t="e">
        <f t="shared" si="411"/>
        <v>#DIV/0!</v>
      </c>
      <c r="CV317" s="155" t="e">
        <f t="shared" si="411"/>
        <v>#DIV/0!</v>
      </c>
      <c r="CW317" s="155" t="e">
        <f t="shared" si="411"/>
        <v>#DIV/0!</v>
      </c>
      <c r="CX317" s="155" t="e">
        <f t="shared" si="411"/>
        <v>#DIV/0!</v>
      </c>
      <c r="CY317" s="155" t="e">
        <f t="shared" si="411"/>
        <v>#DIV/0!</v>
      </c>
      <c r="CZ317" s="155" t="e">
        <f t="shared" si="411"/>
        <v>#DIV/0!</v>
      </c>
      <c r="DA317" s="155" t="e">
        <f t="shared" si="411"/>
        <v>#DIV/0!</v>
      </c>
      <c r="DB317" s="155" t="e">
        <f t="shared" si="411"/>
        <v>#DIV/0!</v>
      </c>
      <c r="DC317" s="155" t="e">
        <f t="shared" si="411"/>
        <v>#DIV/0!</v>
      </c>
      <c r="DD317" s="155" t="e">
        <f t="shared" si="411"/>
        <v>#DIV/0!</v>
      </c>
      <c r="DF317" s="29">
        <f t="shared" si="412"/>
        <v>0.75</v>
      </c>
      <c r="DG317" s="155">
        <f t="shared" ca="1" si="413"/>
        <v>8.9766470939838019</v>
      </c>
      <c r="DH317" s="155">
        <f t="shared" ca="1" si="413"/>
        <v>7.625054352041996</v>
      </c>
      <c r="DI317" s="155" t="e">
        <f t="shared" si="413"/>
        <v>#DIV/0!</v>
      </c>
      <c r="DJ317" s="155" t="e">
        <f t="shared" si="413"/>
        <v>#DIV/0!</v>
      </c>
      <c r="DK317" s="155" t="e">
        <f t="shared" si="413"/>
        <v>#DIV/0!</v>
      </c>
      <c r="DL317" s="155" t="e">
        <f t="shared" si="413"/>
        <v>#DIV/0!</v>
      </c>
      <c r="DM317" s="155" t="e">
        <f t="shared" si="413"/>
        <v>#DIV/0!</v>
      </c>
      <c r="DN317" s="155" t="e">
        <f t="shared" si="413"/>
        <v>#DIV/0!</v>
      </c>
      <c r="DO317" s="155" t="e">
        <f t="shared" si="413"/>
        <v>#DIV/0!</v>
      </c>
      <c r="DP317" s="155" t="e">
        <f t="shared" si="413"/>
        <v>#DIV/0!</v>
      </c>
      <c r="DQ317" s="155" t="e">
        <f t="shared" si="413"/>
        <v>#DIV/0!</v>
      </c>
      <c r="DR317" s="155" t="e">
        <f t="shared" si="413"/>
        <v>#DIV/0!</v>
      </c>
      <c r="DS317" s="155" t="e">
        <f t="shared" si="413"/>
        <v>#DIV/0!</v>
      </c>
      <c r="DU317" s="29">
        <f t="shared" si="414"/>
        <v>0.75</v>
      </c>
      <c r="DV317" s="155">
        <f t="shared" ca="1" si="415"/>
        <v>9.0023078699015411</v>
      </c>
      <c r="DW317" s="155">
        <f t="shared" ca="1" si="415"/>
        <v>9.1161412676319991</v>
      </c>
      <c r="DX317" s="155" t="e">
        <f t="shared" si="415"/>
        <v>#DIV/0!</v>
      </c>
      <c r="DY317" s="155" t="e">
        <f t="shared" si="415"/>
        <v>#DIV/0!</v>
      </c>
      <c r="DZ317" s="155" t="e">
        <f t="shared" si="415"/>
        <v>#DIV/0!</v>
      </c>
      <c r="EA317" s="155" t="e">
        <f t="shared" si="415"/>
        <v>#DIV/0!</v>
      </c>
      <c r="EB317" s="155" t="e">
        <f t="shared" si="415"/>
        <v>#DIV/0!</v>
      </c>
      <c r="EC317" s="155" t="e">
        <f t="shared" si="415"/>
        <v>#DIV/0!</v>
      </c>
      <c r="ED317" s="155" t="e">
        <f t="shared" si="415"/>
        <v>#DIV/0!</v>
      </c>
      <c r="EE317" s="155" t="e">
        <f t="shared" si="415"/>
        <v>#DIV/0!</v>
      </c>
      <c r="EF317" s="155" t="e">
        <f t="shared" si="415"/>
        <v>#DIV/0!</v>
      </c>
      <c r="EG317" s="155" t="e">
        <f t="shared" si="415"/>
        <v>#DIV/0!</v>
      </c>
      <c r="EH317" s="155" t="e">
        <f t="shared" si="415"/>
        <v>#DIV/0!</v>
      </c>
      <c r="EJ317" s="29">
        <f t="shared" si="416"/>
        <v>0.75</v>
      </c>
      <c r="EK317" s="155">
        <f t="shared" ca="1" si="417"/>
        <v>3.0159502475892737</v>
      </c>
      <c r="EL317" s="155">
        <f t="shared" ca="1" si="417"/>
        <v>6.6336206545715015</v>
      </c>
      <c r="EM317" s="155" t="e">
        <f t="shared" si="417"/>
        <v>#DIV/0!</v>
      </c>
      <c r="EN317" s="155" t="e">
        <f t="shared" si="417"/>
        <v>#DIV/0!</v>
      </c>
      <c r="EO317" s="155" t="e">
        <f t="shared" si="417"/>
        <v>#DIV/0!</v>
      </c>
      <c r="EP317" s="155" t="e">
        <f t="shared" si="417"/>
        <v>#DIV/0!</v>
      </c>
      <c r="EQ317" s="155" t="e">
        <f t="shared" si="417"/>
        <v>#DIV/0!</v>
      </c>
      <c r="ER317" s="155" t="e">
        <f t="shared" si="417"/>
        <v>#DIV/0!</v>
      </c>
      <c r="ES317" s="155" t="e">
        <f t="shared" si="417"/>
        <v>#DIV/0!</v>
      </c>
      <c r="ET317" s="155" t="e">
        <f t="shared" si="417"/>
        <v>#DIV/0!</v>
      </c>
      <c r="EU317" s="155" t="e">
        <f t="shared" si="417"/>
        <v>#DIV/0!</v>
      </c>
      <c r="EV317" s="155" t="e">
        <f t="shared" si="417"/>
        <v>#DIV/0!</v>
      </c>
      <c r="EW317" s="155" t="e">
        <f t="shared" si="417"/>
        <v>#DIV/0!</v>
      </c>
    </row>
    <row r="318" spans="14:153">
      <c r="T318" s="283">
        <v>0.8</v>
      </c>
      <c r="U318" s="152">
        <f t="shared" ca="1" si="402"/>
        <v>1.391814028631245</v>
      </c>
      <c r="V318" s="152" t="e">
        <f t="shared" si="402"/>
        <v>#DIV/0!</v>
      </c>
      <c r="W318" s="152" t="e">
        <f t="shared" si="402"/>
        <v>#DIV/0!</v>
      </c>
      <c r="X318" s="152" t="e">
        <f t="shared" si="402"/>
        <v>#DIV/0!</v>
      </c>
      <c r="Y318" s="152" t="e">
        <f t="shared" si="402"/>
        <v>#DIV/0!</v>
      </c>
      <c r="Z318" s="152" t="e">
        <f t="shared" si="402"/>
        <v>#DIV/0!</v>
      </c>
      <c r="AA318" s="152" t="e">
        <f t="shared" si="402"/>
        <v>#DIV/0!</v>
      </c>
      <c r="AB318" s="152" t="e">
        <f t="shared" si="402"/>
        <v>#DIV/0!</v>
      </c>
      <c r="AC318" s="152" t="e">
        <f t="shared" si="402"/>
        <v>#DIV/0!</v>
      </c>
      <c r="AD318" s="152" t="e">
        <f t="shared" si="402"/>
        <v>#DIV/0!</v>
      </c>
      <c r="AE318" s="152" t="e">
        <f t="shared" si="402"/>
        <v>#DIV/0!</v>
      </c>
      <c r="AF318" s="152" t="e">
        <f t="shared" si="402"/>
        <v>#DIV/0!</v>
      </c>
      <c r="AG318" s="152"/>
      <c r="AI318" s="288">
        <v>0.8</v>
      </c>
      <c r="AJ318" s="155">
        <f t="shared" ca="1" si="403"/>
        <v>1.391814028631245</v>
      </c>
      <c r="AK318" s="155" t="e">
        <f t="shared" si="403"/>
        <v>#REF!</v>
      </c>
      <c r="AL318" s="155" t="e">
        <f t="shared" si="403"/>
        <v>#REF!</v>
      </c>
      <c r="AM318" s="155" t="e">
        <f t="shared" si="403"/>
        <v>#REF!</v>
      </c>
      <c r="AN318" s="155" t="e">
        <f t="shared" si="403"/>
        <v>#REF!</v>
      </c>
      <c r="AO318" s="155" t="e">
        <f t="shared" si="403"/>
        <v>#REF!</v>
      </c>
      <c r="AP318" s="155" t="e">
        <f t="shared" si="403"/>
        <v>#REF!</v>
      </c>
      <c r="AQ318" s="155" t="e">
        <f t="shared" si="403"/>
        <v>#REF!</v>
      </c>
      <c r="AR318" s="155" t="e">
        <f t="shared" si="403"/>
        <v>#REF!</v>
      </c>
      <c r="AS318" s="155" t="e">
        <f t="shared" si="403"/>
        <v>#REF!</v>
      </c>
      <c r="AT318" s="155" t="e">
        <f t="shared" si="403"/>
        <v>#REF!</v>
      </c>
      <c r="AU318" s="155" t="e">
        <f t="shared" si="394"/>
        <v>#REF!</v>
      </c>
      <c r="AV318" s="155" t="e">
        <f t="shared" si="394"/>
        <v>#REF!</v>
      </c>
      <c r="AX318" s="29">
        <f t="shared" si="404"/>
        <v>0.8</v>
      </c>
      <c r="AY318" s="155">
        <f t="shared" ca="1" si="405"/>
        <v>87.726427737192211</v>
      </c>
      <c r="AZ318" s="155" t="e">
        <f t="shared" si="405"/>
        <v>#REF!</v>
      </c>
      <c r="BA318" s="155" t="e">
        <f t="shared" si="405"/>
        <v>#REF!</v>
      </c>
      <c r="BB318" s="155" t="e">
        <f t="shared" si="405"/>
        <v>#REF!</v>
      </c>
      <c r="BC318" s="155" t="e">
        <f t="shared" si="405"/>
        <v>#REF!</v>
      </c>
      <c r="BD318" s="155" t="e">
        <f t="shared" si="405"/>
        <v>#REF!</v>
      </c>
      <c r="BE318" s="155" t="e">
        <f t="shared" si="405"/>
        <v>#REF!</v>
      </c>
      <c r="BF318" s="155" t="e">
        <f t="shared" si="405"/>
        <v>#REF!</v>
      </c>
      <c r="BG318" s="155" t="e">
        <f t="shared" si="405"/>
        <v>#REF!</v>
      </c>
      <c r="BH318" s="155" t="e">
        <f t="shared" si="405"/>
        <v>#REF!</v>
      </c>
      <c r="BI318" s="155" t="e">
        <f t="shared" si="405"/>
        <v>#REF!</v>
      </c>
      <c r="BJ318" s="155" t="e">
        <f t="shared" si="405"/>
        <v>#REF!</v>
      </c>
      <c r="BK318" s="155" t="e">
        <f t="shared" si="405"/>
        <v>#REF!</v>
      </c>
      <c r="BL318" s="138"/>
      <c r="BM318" s="29">
        <f t="shared" si="406"/>
        <v>0.8</v>
      </c>
      <c r="BN318" s="155">
        <f t="shared" ca="1" si="407"/>
        <v>22.228629178851602</v>
      </c>
      <c r="BO318" s="155" t="e">
        <f t="shared" si="407"/>
        <v>#REF!</v>
      </c>
      <c r="BP318" s="155" t="e">
        <f t="shared" si="407"/>
        <v>#REF!</v>
      </c>
      <c r="BQ318" s="155" t="e">
        <f t="shared" si="407"/>
        <v>#REF!</v>
      </c>
      <c r="BR318" s="155" t="e">
        <f t="shared" si="407"/>
        <v>#REF!</v>
      </c>
      <c r="BS318" s="155" t="e">
        <f t="shared" si="407"/>
        <v>#REF!</v>
      </c>
      <c r="BT318" s="155" t="e">
        <f t="shared" si="407"/>
        <v>#REF!</v>
      </c>
      <c r="BU318" s="155" t="e">
        <f t="shared" si="407"/>
        <v>#REF!</v>
      </c>
      <c r="BV318" s="155" t="e">
        <f t="shared" si="407"/>
        <v>#REF!</v>
      </c>
      <c r="BW318" s="155" t="e">
        <f t="shared" si="407"/>
        <v>#REF!</v>
      </c>
      <c r="BX318" s="155" t="e">
        <f t="shared" si="407"/>
        <v>#REF!</v>
      </c>
      <c r="BY318" s="155" t="e">
        <f t="shared" si="407"/>
        <v>#REF!</v>
      </c>
      <c r="BZ318" s="155" t="e">
        <f t="shared" si="407"/>
        <v>#REF!</v>
      </c>
      <c r="CA318" s="138"/>
      <c r="CB318" s="29">
        <f t="shared" si="408"/>
        <v>0.8</v>
      </c>
      <c r="CC318" s="155">
        <f t="shared" ca="1" si="409"/>
        <v>99.855983473333296</v>
      </c>
      <c r="CD318" s="155" t="e">
        <f t="shared" si="409"/>
        <v>#REF!</v>
      </c>
      <c r="CE318" s="155" t="e">
        <f t="shared" si="409"/>
        <v>#REF!</v>
      </c>
      <c r="CF318" s="155" t="e">
        <f t="shared" si="409"/>
        <v>#REF!</v>
      </c>
      <c r="CG318" s="155" t="e">
        <f t="shared" si="409"/>
        <v>#REF!</v>
      </c>
      <c r="CH318" s="155" t="e">
        <f t="shared" si="409"/>
        <v>#REF!</v>
      </c>
      <c r="CI318" s="155" t="e">
        <f t="shared" si="409"/>
        <v>#REF!</v>
      </c>
      <c r="CJ318" s="155" t="e">
        <f t="shared" si="409"/>
        <v>#REF!</v>
      </c>
      <c r="CK318" s="155" t="e">
        <f t="shared" si="409"/>
        <v>#REF!</v>
      </c>
      <c r="CL318" s="155" t="e">
        <f t="shared" si="409"/>
        <v>#REF!</v>
      </c>
      <c r="CM318" s="155" t="e">
        <f t="shared" si="409"/>
        <v>#REF!</v>
      </c>
      <c r="CN318" s="155" t="e">
        <f t="shared" si="409"/>
        <v>#REF!</v>
      </c>
      <c r="CO318" s="155" t="e">
        <f t="shared" si="409"/>
        <v>#REF!</v>
      </c>
      <c r="CQ318" s="29">
        <f t="shared" si="410"/>
        <v>0.8</v>
      </c>
      <c r="CR318" s="155">
        <f t="shared" ca="1" si="411"/>
        <v>42.16677167804901</v>
      </c>
      <c r="CS318" s="155" t="e">
        <f t="shared" si="411"/>
        <v>#REF!</v>
      </c>
      <c r="CT318" s="155" t="e">
        <f t="shared" si="411"/>
        <v>#REF!</v>
      </c>
      <c r="CU318" s="155" t="e">
        <f t="shared" si="411"/>
        <v>#REF!</v>
      </c>
      <c r="CV318" s="155" t="e">
        <f t="shared" si="411"/>
        <v>#REF!</v>
      </c>
      <c r="CW318" s="155" t="e">
        <f t="shared" si="411"/>
        <v>#REF!</v>
      </c>
      <c r="CX318" s="155" t="e">
        <f t="shared" si="411"/>
        <v>#REF!</v>
      </c>
      <c r="CY318" s="155" t="e">
        <f t="shared" si="411"/>
        <v>#REF!</v>
      </c>
      <c r="CZ318" s="155" t="e">
        <f t="shared" si="411"/>
        <v>#REF!</v>
      </c>
      <c r="DA318" s="155" t="e">
        <f t="shared" si="411"/>
        <v>#REF!</v>
      </c>
      <c r="DB318" s="155" t="e">
        <f t="shared" si="411"/>
        <v>#REF!</v>
      </c>
      <c r="DC318" s="155" t="e">
        <f t="shared" si="411"/>
        <v>#REF!</v>
      </c>
      <c r="DD318" s="155" t="e">
        <f t="shared" si="411"/>
        <v>#REF!</v>
      </c>
      <c r="DF318" s="29">
        <f t="shared" si="412"/>
        <v>0.8</v>
      </c>
      <c r="DG318" s="155">
        <f t="shared" ca="1" si="413"/>
        <v>7.7716755967818862</v>
      </c>
      <c r="DH318" s="155" t="e">
        <f t="shared" si="413"/>
        <v>#REF!</v>
      </c>
      <c r="DI318" s="155" t="e">
        <f t="shared" si="413"/>
        <v>#REF!</v>
      </c>
      <c r="DJ318" s="155" t="e">
        <f t="shared" si="413"/>
        <v>#REF!</v>
      </c>
      <c r="DK318" s="155" t="e">
        <f t="shared" si="413"/>
        <v>#REF!</v>
      </c>
      <c r="DL318" s="155" t="e">
        <f t="shared" si="413"/>
        <v>#REF!</v>
      </c>
      <c r="DM318" s="155" t="e">
        <f t="shared" si="413"/>
        <v>#REF!</v>
      </c>
      <c r="DN318" s="155" t="e">
        <f t="shared" si="413"/>
        <v>#REF!</v>
      </c>
      <c r="DO318" s="155" t="e">
        <f t="shared" si="413"/>
        <v>#REF!</v>
      </c>
      <c r="DP318" s="155" t="e">
        <f t="shared" si="413"/>
        <v>#REF!</v>
      </c>
      <c r="DQ318" s="155" t="e">
        <f t="shared" si="413"/>
        <v>#REF!</v>
      </c>
      <c r="DR318" s="155" t="e">
        <f t="shared" si="413"/>
        <v>#REF!</v>
      </c>
      <c r="DS318" s="155" t="e">
        <f t="shared" si="413"/>
        <v>#REF!</v>
      </c>
      <c r="DU318" s="29">
        <f t="shared" si="414"/>
        <v>0.8</v>
      </c>
      <c r="DV318" s="155">
        <f t="shared" ca="1" si="415"/>
        <v>8.5796755189597853</v>
      </c>
      <c r="DW318" s="155" t="e">
        <f t="shared" si="415"/>
        <v>#REF!</v>
      </c>
      <c r="DX318" s="155" t="e">
        <f t="shared" si="415"/>
        <v>#REF!</v>
      </c>
      <c r="DY318" s="155" t="e">
        <f t="shared" si="415"/>
        <v>#REF!</v>
      </c>
      <c r="DZ318" s="155" t="e">
        <f t="shared" si="415"/>
        <v>#REF!</v>
      </c>
      <c r="EA318" s="155" t="e">
        <f t="shared" si="415"/>
        <v>#REF!</v>
      </c>
      <c r="EB318" s="155" t="e">
        <f t="shared" si="415"/>
        <v>#REF!</v>
      </c>
      <c r="EC318" s="155" t="e">
        <f t="shared" si="415"/>
        <v>#REF!</v>
      </c>
      <c r="ED318" s="155" t="e">
        <f t="shared" si="415"/>
        <v>#REF!</v>
      </c>
      <c r="EE318" s="155" t="e">
        <f t="shared" si="415"/>
        <v>#REF!</v>
      </c>
      <c r="EF318" s="155" t="e">
        <f t="shared" si="415"/>
        <v>#REF!</v>
      </c>
      <c r="EG318" s="155" t="e">
        <f t="shared" si="415"/>
        <v>#REF!</v>
      </c>
      <c r="EH318" s="155" t="e">
        <f t="shared" si="415"/>
        <v>#REF!</v>
      </c>
      <c r="EJ318" s="29">
        <f t="shared" si="416"/>
        <v>0.8</v>
      </c>
      <c r="EK318" s="155">
        <f t="shared" ca="1" si="417"/>
        <v>5.6816517881111501</v>
      </c>
      <c r="EL318" s="155" t="e">
        <f t="shared" si="417"/>
        <v>#REF!</v>
      </c>
      <c r="EM318" s="155" t="e">
        <f t="shared" si="417"/>
        <v>#REF!</v>
      </c>
      <c r="EN318" s="155" t="e">
        <f t="shared" si="417"/>
        <v>#REF!</v>
      </c>
      <c r="EO318" s="155" t="e">
        <f t="shared" si="417"/>
        <v>#REF!</v>
      </c>
      <c r="EP318" s="155" t="e">
        <f t="shared" si="417"/>
        <v>#REF!</v>
      </c>
      <c r="EQ318" s="155" t="e">
        <f t="shared" si="417"/>
        <v>#REF!</v>
      </c>
      <c r="ER318" s="155" t="e">
        <f t="shared" si="417"/>
        <v>#REF!</v>
      </c>
      <c r="ES318" s="155" t="e">
        <f t="shared" si="417"/>
        <v>#REF!</v>
      </c>
      <c r="ET318" s="155" t="e">
        <f t="shared" si="417"/>
        <v>#REF!</v>
      </c>
      <c r="EU318" s="155" t="e">
        <f t="shared" si="417"/>
        <v>#REF!</v>
      </c>
      <c r="EV318" s="155" t="e">
        <f t="shared" si="417"/>
        <v>#REF!</v>
      </c>
      <c r="EW318" s="155" t="e">
        <f t="shared" si="417"/>
        <v>#REF!</v>
      </c>
    </row>
    <row r="319" spans="14:153">
      <c r="T319" s="18"/>
      <c r="U319" s="152"/>
      <c r="V319" s="152"/>
      <c r="W319" s="152"/>
      <c r="X319" s="152"/>
      <c r="Y319" s="152"/>
      <c r="Z319" s="152"/>
      <c r="AA319" s="152"/>
      <c r="AB319" s="152"/>
      <c r="AC319" s="152"/>
      <c r="AD319" s="152"/>
      <c r="AE319" s="152"/>
      <c r="AF319" s="152"/>
      <c r="AG319" s="152"/>
      <c r="AI319" s="2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5"/>
      <c r="AX319" s="29"/>
      <c r="AY319" s="155"/>
      <c r="AZ319" s="155"/>
      <c r="BA319" s="155"/>
      <c r="BB319" s="155"/>
      <c r="BC319" s="155"/>
      <c r="BD319" s="155"/>
      <c r="BE319" s="155"/>
      <c r="BF319" s="155"/>
      <c r="BG319" s="155"/>
      <c r="BH319" s="155"/>
      <c r="BI319" s="155"/>
      <c r="BJ319" s="155"/>
      <c r="BK319" s="155"/>
      <c r="BL319" s="138"/>
      <c r="BM319" s="29"/>
      <c r="BN319" s="155"/>
      <c r="BO319" s="155"/>
      <c r="BP319" s="155"/>
      <c r="BQ319" s="155"/>
      <c r="BR319" s="155"/>
      <c r="BS319" s="155"/>
      <c r="BT319" s="155"/>
      <c r="BU319" s="155"/>
      <c r="BV319" s="155"/>
      <c r="BW319" s="155"/>
      <c r="BX319" s="155"/>
      <c r="BY319" s="155"/>
      <c r="BZ319" s="155"/>
      <c r="CA319" s="138"/>
      <c r="CB319" s="29"/>
      <c r="CC319" s="155"/>
      <c r="CD319" s="155"/>
      <c r="CE319" s="155"/>
      <c r="CF319" s="155"/>
      <c r="CG319" s="155"/>
      <c r="CH319" s="155"/>
      <c r="CI319" s="155"/>
      <c r="CJ319" s="155"/>
      <c r="CK319" s="155"/>
      <c r="CL319" s="155"/>
      <c r="CM319" s="155"/>
      <c r="CN319" s="155"/>
      <c r="CO319" s="155"/>
      <c r="CQ319" s="29"/>
      <c r="CR319" s="155"/>
      <c r="CS319" s="155"/>
      <c r="CT319" s="155"/>
      <c r="CU319" s="155"/>
      <c r="CV319" s="155"/>
      <c r="CW319" s="155"/>
      <c r="CX319" s="155"/>
      <c r="CY319" s="155"/>
      <c r="CZ319" s="155"/>
      <c r="DA319" s="155"/>
      <c r="DB319" s="155"/>
      <c r="DC319" s="155"/>
      <c r="DD319" s="155"/>
      <c r="DF319" s="29"/>
      <c r="DG319" s="155"/>
      <c r="DH319" s="155"/>
      <c r="DI319" s="155"/>
      <c r="DJ319" s="155"/>
      <c r="DK319" s="155"/>
      <c r="DL319" s="155"/>
      <c r="DM319" s="155"/>
      <c r="DN319" s="155"/>
      <c r="DO319" s="155"/>
      <c r="DP319" s="155"/>
      <c r="DQ319" s="155"/>
      <c r="DR319" s="155"/>
      <c r="DS319" s="155"/>
      <c r="DU319" s="29"/>
      <c r="DV319" s="155"/>
      <c r="DW319" s="155"/>
      <c r="DX319" s="155"/>
      <c r="DY319" s="155"/>
      <c r="DZ319" s="155"/>
      <c r="EA319" s="155"/>
      <c r="EB319" s="155"/>
      <c r="EC319" s="155"/>
      <c r="ED319" s="155"/>
      <c r="EE319" s="155"/>
      <c r="EF319" s="155"/>
      <c r="EG319" s="155"/>
      <c r="EH319" s="155"/>
      <c r="EJ319" s="29"/>
      <c r="EK319" s="155"/>
      <c r="EL319" s="155"/>
      <c r="EM319" s="155"/>
      <c r="EN319" s="155"/>
      <c r="EO319" s="155"/>
      <c r="EP319" s="155"/>
      <c r="EQ319" s="155"/>
      <c r="ER319" s="155"/>
      <c r="ES319" s="155"/>
      <c r="ET319" s="155"/>
      <c r="EU319" s="155"/>
      <c r="EV319" s="155"/>
      <c r="EW319" s="155"/>
    </row>
    <row r="320" spans="14:153">
      <c r="U320" s="145"/>
      <c r="V320" s="145"/>
      <c r="W320" s="145"/>
      <c r="X320" s="145"/>
      <c r="Y320" s="145"/>
      <c r="Z320" s="145"/>
      <c r="AA320" s="145"/>
      <c r="AB320" s="145"/>
      <c r="AC320" s="145"/>
      <c r="AD320" s="145"/>
      <c r="AE320" s="145"/>
      <c r="AF320" s="145"/>
      <c r="AG320" s="145"/>
      <c r="AI320" s="138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159"/>
      <c r="AX320" s="138"/>
      <c r="AY320" s="159"/>
      <c r="AZ320" s="159"/>
      <c r="BA320" s="159"/>
      <c r="BB320" s="159"/>
      <c r="BC320" s="159"/>
      <c r="BD320" s="159"/>
      <c r="BE320" s="159"/>
      <c r="BF320" s="159"/>
      <c r="BG320" s="159"/>
      <c r="BH320" s="159"/>
      <c r="BI320" s="159"/>
      <c r="BJ320" s="159"/>
      <c r="BK320" s="159"/>
      <c r="BL320" s="138"/>
      <c r="BM320" s="138"/>
      <c r="BN320" s="159"/>
      <c r="BO320" s="159"/>
      <c r="BP320" s="159"/>
      <c r="BQ320" s="159"/>
      <c r="BR320" s="159"/>
      <c r="BS320" s="159"/>
      <c r="BT320" s="159"/>
      <c r="BU320" s="159"/>
      <c r="BV320" s="159"/>
      <c r="BW320" s="159"/>
      <c r="BX320" s="159"/>
      <c r="BY320" s="159"/>
      <c r="BZ320" s="159"/>
      <c r="CA320" s="138"/>
      <c r="CB320" s="138"/>
      <c r="CC320" s="159"/>
      <c r="CD320" s="159"/>
      <c r="CE320" s="159"/>
      <c r="CF320" s="159"/>
      <c r="CG320" s="159"/>
      <c r="CH320" s="159"/>
      <c r="CI320" s="159"/>
      <c r="CJ320" s="159"/>
      <c r="CK320" s="159"/>
      <c r="CL320" s="159"/>
      <c r="CM320" s="159"/>
      <c r="CN320" s="159"/>
      <c r="CO320" s="159"/>
      <c r="CQ320" s="138"/>
      <c r="CR320" s="159"/>
      <c r="CS320" s="159"/>
      <c r="CT320" s="159"/>
      <c r="CU320" s="159"/>
      <c r="CV320" s="159"/>
      <c r="CW320" s="159"/>
      <c r="CX320" s="159"/>
      <c r="CY320" s="159"/>
      <c r="CZ320" s="159"/>
      <c r="DA320" s="159"/>
      <c r="DB320" s="159"/>
      <c r="DC320" s="159"/>
      <c r="DD320" s="159"/>
      <c r="DF320" s="138"/>
      <c r="DG320" s="159"/>
      <c r="DH320" s="159"/>
      <c r="DI320" s="159"/>
      <c r="DJ320" s="159"/>
      <c r="DK320" s="159"/>
      <c r="DL320" s="159"/>
      <c r="DM320" s="159"/>
      <c r="DN320" s="159"/>
      <c r="DO320" s="159"/>
      <c r="DP320" s="159"/>
      <c r="DQ320" s="159"/>
      <c r="DR320" s="159"/>
      <c r="DS320" s="159"/>
      <c r="DU320" s="138"/>
      <c r="DV320" s="159"/>
      <c r="DW320" s="159"/>
      <c r="DX320" s="159"/>
      <c r="DY320" s="159"/>
      <c r="DZ320" s="159"/>
      <c r="EA320" s="159"/>
      <c r="EB320" s="159"/>
      <c r="EC320" s="159"/>
      <c r="ED320" s="159"/>
      <c r="EE320" s="159"/>
      <c r="EF320" s="159"/>
      <c r="EG320" s="159"/>
      <c r="EH320" s="159"/>
      <c r="EJ320" s="138"/>
      <c r="EK320" s="159"/>
      <c r="EL320" s="159"/>
      <c r="EM320" s="159"/>
      <c r="EN320" s="159"/>
      <c r="EO320" s="159"/>
      <c r="EP320" s="159"/>
      <c r="EQ320" s="159"/>
      <c r="ER320" s="159"/>
      <c r="ES320" s="159"/>
      <c r="ET320" s="159"/>
      <c r="EU320" s="159"/>
      <c r="EV320" s="159"/>
      <c r="EW320" s="159"/>
    </row>
    <row r="321" spans="1:157">
      <c r="Q321" s="2" t="s">
        <v>98</v>
      </c>
      <c r="T321" s="112" t="s">
        <v>96</v>
      </c>
      <c r="U321" s="288">
        <v>0.2</v>
      </c>
      <c r="V321" s="288">
        <v>0.25</v>
      </c>
      <c r="W321" s="288">
        <v>0.2857142857142857</v>
      </c>
      <c r="X321" s="288">
        <v>0.33333333333333331</v>
      </c>
      <c r="Y321" s="288">
        <v>0.4</v>
      </c>
      <c r="Z321" s="288">
        <v>0.42857142857142855</v>
      </c>
      <c r="AA321" s="288">
        <v>0.5</v>
      </c>
      <c r="AB321" s="288">
        <v>0.5714285714285714</v>
      </c>
      <c r="AC321" s="288">
        <v>0.6</v>
      </c>
      <c r="AD321" s="288">
        <v>0.66666666666666663</v>
      </c>
      <c r="AE321" s="288">
        <v>0.7142857142857143</v>
      </c>
      <c r="AF321" s="288">
        <v>0.75</v>
      </c>
      <c r="AG321" s="288">
        <v>0.8</v>
      </c>
      <c r="AI321" s="162" t="s">
        <v>96</v>
      </c>
      <c r="AJ321" s="4">
        <v>0</v>
      </c>
      <c r="AK321" s="4">
        <v>10</v>
      </c>
      <c r="AL321" s="4">
        <v>20</v>
      </c>
      <c r="AM321" s="4">
        <v>30</v>
      </c>
      <c r="AN321" s="4">
        <v>40</v>
      </c>
      <c r="AO321" s="4">
        <v>50</v>
      </c>
      <c r="AP321" s="4">
        <v>60</v>
      </c>
      <c r="AQ321" s="4">
        <v>70</v>
      </c>
      <c r="AR321" s="4">
        <v>80</v>
      </c>
      <c r="AS321" s="4">
        <v>90</v>
      </c>
      <c r="AT321" s="4">
        <v>100</v>
      </c>
      <c r="AU321" s="155">
        <f t="shared" ref="AU321:AV334" si="418">AU257-AU289</f>
        <v>0.375</v>
      </c>
      <c r="AV321" s="29">
        <f>AV305</f>
        <v>0.8</v>
      </c>
      <c r="AX321" s="162" t="s">
        <v>96</v>
      </c>
      <c r="AY321" s="29">
        <f t="shared" ref="AY321:BK321" si="419">AY305</f>
        <v>0.2</v>
      </c>
      <c r="AZ321" s="29">
        <f t="shared" si="419"/>
        <v>0.25</v>
      </c>
      <c r="BA321" s="29">
        <f t="shared" si="419"/>
        <v>0.2857142857142857</v>
      </c>
      <c r="BB321" s="29">
        <f t="shared" si="419"/>
        <v>0.33333333333333331</v>
      </c>
      <c r="BC321" s="29">
        <f t="shared" si="419"/>
        <v>0.4</v>
      </c>
      <c r="BD321" s="29">
        <f t="shared" si="419"/>
        <v>0.42857142857142855</v>
      </c>
      <c r="BE321" s="29">
        <f t="shared" si="419"/>
        <v>0.5</v>
      </c>
      <c r="BF321" s="29">
        <f t="shared" si="419"/>
        <v>0.5714285714285714</v>
      </c>
      <c r="BG321" s="29">
        <f t="shared" si="419"/>
        <v>0.6</v>
      </c>
      <c r="BH321" s="29">
        <f t="shared" si="419"/>
        <v>0.66666666666666663</v>
      </c>
      <c r="BI321" s="29">
        <f t="shared" si="419"/>
        <v>0.7142857142857143</v>
      </c>
      <c r="BJ321" s="29">
        <f t="shared" si="419"/>
        <v>0.75</v>
      </c>
      <c r="BK321" s="29">
        <f t="shared" si="419"/>
        <v>0.8</v>
      </c>
      <c r="BL321" s="138"/>
      <c r="BM321" s="162" t="s">
        <v>96</v>
      </c>
      <c r="BN321" s="290">
        <f t="shared" ref="BN321:BZ321" si="420">BN305</f>
        <v>0.2</v>
      </c>
      <c r="BO321" s="290">
        <f t="shared" si="420"/>
        <v>0.25</v>
      </c>
      <c r="BP321" s="290">
        <f t="shared" si="420"/>
        <v>0.2857142857142857</v>
      </c>
      <c r="BQ321" s="290">
        <f t="shared" si="420"/>
        <v>0.33333333333333331</v>
      </c>
      <c r="BR321" s="290">
        <f t="shared" si="420"/>
        <v>0.4</v>
      </c>
      <c r="BS321" s="290">
        <f t="shared" si="420"/>
        <v>0.42857142857142855</v>
      </c>
      <c r="BT321" s="290">
        <f t="shared" si="420"/>
        <v>0.5</v>
      </c>
      <c r="BU321" s="290">
        <f t="shared" si="420"/>
        <v>0.5714285714285714</v>
      </c>
      <c r="BV321" s="290">
        <f t="shared" si="420"/>
        <v>0.6</v>
      </c>
      <c r="BW321" s="290">
        <f t="shared" si="420"/>
        <v>0.66666666666666663</v>
      </c>
      <c r="BX321" s="290">
        <f t="shared" si="420"/>
        <v>0.7142857142857143</v>
      </c>
      <c r="BY321" s="290">
        <f t="shared" si="420"/>
        <v>0.75</v>
      </c>
      <c r="BZ321" s="290">
        <f t="shared" si="420"/>
        <v>0.8</v>
      </c>
      <c r="CA321" s="138"/>
      <c r="CB321" s="150" t="s">
        <v>96</v>
      </c>
      <c r="CC321" s="29">
        <f t="shared" ref="CC321:CO321" si="421">CC305</f>
        <v>0.2</v>
      </c>
      <c r="CD321" s="29">
        <f t="shared" si="421"/>
        <v>0.25</v>
      </c>
      <c r="CE321" s="29">
        <f t="shared" si="421"/>
        <v>0.2857142857142857</v>
      </c>
      <c r="CF321" s="29">
        <f t="shared" si="421"/>
        <v>0.33333333333333331</v>
      </c>
      <c r="CG321" s="29">
        <f t="shared" si="421"/>
        <v>0.4</v>
      </c>
      <c r="CH321" s="29">
        <f t="shared" si="421"/>
        <v>0.42857142857142855</v>
      </c>
      <c r="CI321" s="29">
        <f t="shared" si="421"/>
        <v>0.5</v>
      </c>
      <c r="CJ321" s="29">
        <f t="shared" si="421"/>
        <v>0.5714285714285714</v>
      </c>
      <c r="CK321" s="29">
        <f t="shared" si="421"/>
        <v>0.6</v>
      </c>
      <c r="CL321" s="29">
        <f t="shared" si="421"/>
        <v>0.66666666666666663</v>
      </c>
      <c r="CM321" s="29">
        <f t="shared" si="421"/>
        <v>0.7142857142857143</v>
      </c>
      <c r="CN321" s="29">
        <f t="shared" si="421"/>
        <v>0.75</v>
      </c>
      <c r="CO321" s="29">
        <f t="shared" si="421"/>
        <v>0.8</v>
      </c>
      <c r="CQ321" s="150" t="s">
        <v>96</v>
      </c>
      <c r="CR321" s="29">
        <f t="shared" ref="CR321:DD321" si="422">CR305</f>
        <v>0.2</v>
      </c>
      <c r="CS321" s="29">
        <f t="shared" si="422"/>
        <v>0.25</v>
      </c>
      <c r="CT321" s="29">
        <f t="shared" si="422"/>
        <v>0.2857142857142857</v>
      </c>
      <c r="CU321" s="29">
        <f t="shared" si="422"/>
        <v>0.33333333333333331</v>
      </c>
      <c r="CV321" s="29">
        <f t="shared" si="422"/>
        <v>0.4</v>
      </c>
      <c r="CW321" s="29">
        <f t="shared" si="422"/>
        <v>0.42857142857142855</v>
      </c>
      <c r="CX321" s="29">
        <f t="shared" si="422"/>
        <v>0.5</v>
      </c>
      <c r="CY321" s="29">
        <f t="shared" si="422"/>
        <v>0.5714285714285714</v>
      </c>
      <c r="CZ321" s="29">
        <f t="shared" si="422"/>
        <v>0.6</v>
      </c>
      <c r="DA321" s="29">
        <f t="shared" si="422"/>
        <v>0.66666666666666663</v>
      </c>
      <c r="DB321" s="29">
        <f t="shared" si="422"/>
        <v>0.7142857142857143</v>
      </c>
      <c r="DC321" s="29">
        <f t="shared" si="422"/>
        <v>0.75</v>
      </c>
      <c r="DD321" s="29">
        <f t="shared" si="422"/>
        <v>0.8</v>
      </c>
      <c r="DF321" s="162" t="s">
        <v>96</v>
      </c>
      <c r="DG321" s="29">
        <f t="shared" ref="DG321:DS321" si="423">DG305</f>
        <v>0.2</v>
      </c>
      <c r="DH321" s="29">
        <f t="shared" si="423"/>
        <v>0.25</v>
      </c>
      <c r="DI321" s="29">
        <f t="shared" si="423"/>
        <v>0.2857142857142857</v>
      </c>
      <c r="DJ321" s="29">
        <f t="shared" si="423"/>
        <v>0.33333333333333331</v>
      </c>
      <c r="DK321" s="29">
        <f t="shared" si="423"/>
        <v>0.4</v>
      </c>
      <c r="DL321" s="29">
        <f t="shared" si="423"/>
        <v>0.42857142857142855</v>
      </c>
      <c r="DM321" s="29">
        <f t="shared" si="423"/>
        <v>0.5</v>
      </c>
      <c r="DN321" s="29">
        <f t="shared" si="423"/>
        <v>0.5714285714285714</v>
      </c>
      <c r="DO321" s="29">
        <f t="shared" si="423"/>
        <v>0.6</v>
      </c>
      <c r="DP321" s="29">
        <f t="shared" si="423"/>
        <v>0.66666666666666663</v>
      </c>
      <c r="DQ321" s="29">
        <f t="shared" si="423"/>
        <v>0.7142857142857143</v>
      </c>
      <c r="DR321" s="29">
        <f t="shared" si="423"/>
        <v>0.75</v>
      </c>
      <c r="DS321" s="29">
        <f t="shared" si="423"/>
        <v>0.8</v>
      </c>
      <c r="DU321" s="150" t="s">
        <v>96</v>
      </c>
      <c r="DV321" s="29">
        <f t="shared" ref="DV321:EH321" si="424">DV305</f>
        <v>0.2</v>
      </c>
      <c r="DW321" s="29">
        <f t="shared" si="424"/>
        <v>0.25</v>
      </c>
      <c r="DX321" s="29">
        <f t="shared" si="424"/>
        <v>0.2857142857142857</v>
      </c>
      <c r="DY321" s="29">
        <f t="shared" si="424"/>
        <v>0.33333333333333331</v>
      </c>
      <c r="DZ321" s="29">
        <f t="shared" si="424"/>
        <v>0.4</v>
      </c>
      <c r="EA321" s="29">
        <f t="shared" si="424"/>
        <v>0.42857142857142855</v>
      </c>
      <c r="EB321" s="29">
        <f t="shared" si="424"/>
        <v>0.5</v>
      </c>
      <c r="EC321" s="29">
        <f t="shared" si="424"/>
        <v>0.5714285714285714</v>
      </c>
      <c r="ED321" s="29">
        <f t="shared" si="424"/>
        <v>0.6</v>
      </c>
      <c r="EE321" s="29">
        <f t="shared" si="424"/>
        <v>0.66666666666666663</v>
      </c>
      <c r="EF321" s="29">
        <f t="shared" si="424"/>
        <v>0.7142857142857143</v>
      </c>
      <c r="EG321" s="29">
        <f t="shared" si="424"/>
        <v>0.75</v>
      </c>
      <c r="EH321" s="29">
        <f t="shared" si="424"/>
        <v>0.8</v>
      </c>
      <c r="EJ321" s="162" t="s">
        <v>96</v>
      </c>
      <c r="EK321" s="29">
        <f t="shared" ref="EK321:EW321" si="425">EK305</f>
        <v>0.2</v>
      </c>
      <c r="EL321" s="29">
        <f t="shared" si="425"/>
        <v>0.25</v>
      </c>
      <c r="EM321" s="29">
        <f t="shared" si="425"/>
        <v>0.2857142857142857</v>
      </c>
      <c r="EN321" s="29">
        <f t="shared" si="425"/>
        <v>0.33333333333333331</v>
      </c>
      <c r="EO321" s="29">
        <f t="shared" si="425"/>
        <v>0.4</v>
      </c>
      <c r="EP321" s="29">
        <f t="shared" si="425"/>
        <v>0.42857142857142855</v>
      </c>
      <c r="EQ321" s="29">
        <f t="shared" si="425"/>
        <v>0.5</v>
      </c>
      <c r="ER321" s="29">
        <f t="shared" si="425"/>
        <v>0.5714285714285714</v>
      </c>
      <c r="ES321" s="29">
        <f t="shared" si="425"/>
        <v>0.6</v>
      </c>
      <c r="ET321" s="29">
        <f t="shared" si="425"/>
        <v>0.66666666666666663</v>
      </c>
      <c r="EU321" s="29">
        <f t="shared" si="425"/>
        <v>0.7142857142857143</v>
      </c>
      <c r="EV321" s="29">
        <f t="shared" si="425"/>
        <v>0.75</v>
      </c>
      <c r="EW321" s="29">
        <f t="shared" si="425"/>
        <v>0.8</v>
      </c>
    </row>
    <row r="322" spans="1:157">
      <c r="T322" s="283">
        <v>0.2</v>
      </c>
      <c r="U322" s="152">
        <f t="shared" ref="U322:AG334" ca="1" si="426">U258-U290</f>
        <v>-12.769140004596093</v>
      </c>
      <c r="V322" s="152">
        <f t="shared" ca="1" si="426"/>
        <v>-11.59870290257977</v>
      </c>
      <c r="W322" s="152">
        <f t="shared" ca="1" si="426"/>
        <v>-11.098566436248374</v>
      </c>
      <c r="X322" s="152">
        <f t="shared" ca="1" si="426"/>
        <v>-11.714187944104408</v>
      </c>
      <c r="Y322" s="152">
        <f t="shared" ca="1" si="426"/>
        <v>-12.808537442995268</v>
      </c>
      <c r="Z322" s="152">
        <f t="shared" ca="1" si="426"/>
        <v>-13.38222409524289</v>
      </c>
      <c r="AA322" s="152">
        <f t="shared" ca="1" si="426"/>
        <v>-15.192252763293146</v>
      </c>
      <c r="AB322" s="152">
        <f t="shared" ca="1" si="426"/>
        <v>-17.789305857210156</v>
      </c>
      <c r="AC322" s="152">
        <f t="shared" ca="1" si="426"/>
        <v>-19.161889449030021</v>
      </c>
      <c r="AD322" s="152">
        <f t="shared" ca="1" si="426"/>
        <v>-23.57700235130233</v>
      </c>
      <c r="AE322" s="152">
        <f t="shared" ca="1" si="426"/>
        <v>-28.465873220990499</v>
      </c>
      <c r="AF322" s="152">
        <f t="shared" ca="1" si="426"/>
        <v>-33.886144789921531</v>
      </c>
      <c r="AG322" s="152">
        <f t="shared" ca="1" si="426"/>
        <v>-46.660519317523587</v>
      </c>
      <c r="AI322" s="288">
        <v>0.2</v>
      </c>
      <c r="AJ322" s="155">
        <f t="shared" ref="AJ322:AT334" ca="1" si="427">AJ258-AJ290</f>
        <v>-12.769140004596093</v>
      </c>
      <c r="AK322" s="155">
        <f t="shared" ca="1" si="427"/>
        <v>-11.59870290257977</v>
      </c>
      <c r="AL322" s="155">
        <f t="shared" ca="1" si="427"/>
        <v>-11.098566436248374</v>
      </c>
      <c r="AM322" s="155">
        <f t="shared" ca="1" si="427"/>
        <v>-11.714187944104408</v>
      </c>
      <c r="AN322" s="155">
        <f t="shared" ca="1" si="427"/>
        <v>-12.808537442995268</v>
      </c>
      <c r="AO322" s="155">
        <f t="shared" ca="1" si="427"/>
        <v>-13.38222409524289</v>
      </c>
      <c r="AP322" s="155">
        <f t="shared" ca="1" si="427"/>
        <v>-15.192252763293146</v>
      </c>
      <c r="AQ322" s="155">
        <f t="shared" ca="1" si="427"/>
        <v>-17.789305857210156</v>
      </c>
      <c r="AR322" s="155">
        <f t="shared" ca="1" si="427"/>
        <v>-19.161889449030021</v>
      </c>
      <c r="AS322" s="155">
        <f t="shared" ca="1" si="427"/>
        <v>-23.57700235130233</v>
      </c>
      <c r="AT322" s="155">
        <f t="shared" ca="1" si="427"/>
        <v>-28.465873220990499</v>
      </c>
      <c r="AU322" s="155">
        <f t="shared" ca="1" si="418"/>
        <v>-47.09730547754063</v>
      </c>
      <c r="AV322" s="155">
        <f t="shared" ca="1" si="418"/>
        <v>-46.872569537328658</v>
      </c>
      <c r="AX322" s="164">
        <f t="shared" ref="AX322:AX334" si="428">AX306</f>
        <v>0.2</v>
      </c>
      <c r="AY322" s="155">
        <f t="shared" ref="AY322:BK334" ca="1" si="429">AY258-AY290</f>
        <v>-11.590936055493845</v>
      </c>
      <c r="AZ322" s="155">
        <f t="shared" ca="1" si="429"/>
        <v>-9.0481030471034423</v>
      </c>
      <c r="BA322" s="155">
        <f t="shared" ca="1" si="429"/>
        <v>-7.8399892181013238</v>
      </c>
      <c r="BB322" s="155">
        <f t="shared" ca="1" si="429"/>
        <v>-6.7320554255454894</v>
      </c>
      <c r="BC322" s="155">
        <f t="shared" ca="1" si="429"/>
        <v>-5.8488899573620552</v>
      </c>
      <c r="BD322" s="155">
        <f t="shared" ca="1" si="429"/>
        <v>-5.6544830655362457</v>
      </c>
      <c r="BE322" s="155">
        <f t="shared" ca="1" si="429"/>
        <v>-5.5787053789529724</v>
      </c>
      <c r="BF322" s="155">
        <f t="shared" ca="1" si="429"/>
        <v>-6.0851357365641778</v>
      </c>
      <c r="BG322" s="155">
        <f t="shared" ca="1" si="429"/>
        <v>-6.4749301660539755</v>
      </c>
      <c r="BH322" s="155">
        <f t="shared" ca="1" si="429"/>
        <v>-7.9552100491544415</v>
      </c>
      <c r="BI322" s="155">
        <f t="shared" ca="1" si="429"/>
        <v>-9.7598856325207528</v>
      </c>
      <c r="BJ322" s="155">
        <f t="shared" ca="1" si="429"/>
        <v>-11.832786694276979</v>
      </c>
      <c r="BK322" s="155">
        <f t="shared" ca="1" si="429"/>
        <v>-16.816676341349165</v>
      </c>
      <c r="BL322" s="138"/>
      <c r="BM322" s="29">
        <f t="shared" ref="BM322:BM334" si="430">BM306</f>
        <v>0.2</v>
      </c>
      <c r="BN322" s="155">
        <f t="shared" ref="BN322:BZ334" ca="1" si="431">BN258-BN290</f>
        <v>-14.671801920432932</v>
      </c>
      <c r="BO322" s="155">
        <f t="shared" ca="1" si="431"/>
        <v>-11.408938888019719</v>
      </c>
      <c r="BP322" s="155">
        <f t="shared" ca="1" si="431"/>
        <v>-9.9108461355843414</v>
      </c>
      <c r="BQ322" s="155">
        <f t="shared" ca="1" si="431"/>
        <v>-8.5665477038858633</v>
      </c>
      <c r="BR322" s="155">
        <f t="shared" ca="1" si="431"/>
        <v>-7.4919032082904016</v>
      </c>
      <c r="BS322" s="155">
        <f t="shared" ca="1" si="431"/>
        <v>-7.2367333440071064</v>
      </c>
      <c r="BT322" s="155">
        <f t="shared" ca="1" si="431"/>
        <v>-7.0197433968505303</v>
      </c>
      <c r="BU322" s="155">
        <f t="shared" ca="1" si="431"/>
        <v>-7.369371631452486</v>
      </c>
      <c r="BV322" s="155">
        <f t="shared" ca="1" si="431"/>
        <v>-7.6880154418501991</v>
      </c>
      <c r="BW322" s="155">
        <f t="shared" ca="1" si="431"/>
        <v>-8.9808805167108599</v>
      </c>
      <c r="BX322" s="155">
        <f t="shared" ca="1" si="431"/>
        <v>-10.632956640052582</v>
      </c>
      <c r="BY322" s="155">
        <f t="shared" ca="1" si="431"/>
        <v>-12.581114474007256</v>
      </c>
      <c r="BZ322" s="155">
        <f t="shared" ca="1" si="431"/>
        <v>-17.375391415553892</v>
      </c>
      <c r="CA322" s="138"/>
      <c r="CB322" s="29">
        <f t="shared" ref="CB322:CB334" si="432">CB306</f>
        <v>0.2</v>
      </c>
      <c r="CC322" s="155">
        <f t="shared" ref="CC322:CO334" ca="1" si="433">CC258-CC290</f>
        <v>-1.0388621704207277</v>
      </c>
      <c r="CD322" s="155">
        <f t="shared" ca="1" si="433"/>
        <v>-1.4449306705801419</v>
      </c>
      <c r="CE322" s="155">
        <f t="shared" ca="1" si="433"/>
        <v>-1.7520952585746308</v>
      </c>
      <c r="CF322" s="155">
        <f t="shared" ca="1" si="433"/>
        <v>-2.1927600638684641</v>
      </c>
      <c r="CG322" s="155">
        <f t="shared" ca="1" si="433"/>
        <v>-2.8942800397505102</v>
      </c>
      <c r="CH322" s="155">
        <f t="shared" ca="1" si="433"/>
        <v>-3.2361808840421129</v>
      </c>
      <c r="CI322" s="155">
        <f t="shared" ca="1" si="433"/>
        <v>-4.2484923540102342</v>
      </c>
      <c r="CJ322" s="155">
        <f t="shared" ca="1" si="433"/>
        <v>-5.6045678409329227</v>
      </c>
      <c r="CK322" s="155">
        <f t="shared" ca="1" si="433"/>
        <v>-6.2963777485857158</v>
      </c>
      <c r="CL322" s="155">
        <f t="shared" ca="1" si="433"/>
        <v>-8.4613478143203089</v>
      </c>
      <c r="CM322" s="155">
        <f t="shared" ca="1" si="433"/>
        <v>-10.802203752340422</v>
      </c>
      <c r="CN322" s="155">
        <f t="shared" ca="1" si="433"/>
        <v>-13.364489653248327</v>
      </c>
      <c r="CO322" s="155">
        <f t="shared" ca="1" si="433"/>
        <v>-19.343030858888184</v>
      </c>
      <c r="CQ322" s="29">
        <f t="shared" ref="CQ322:CQ334" si="434">CQ306</f>
        <v>0.2</v>
      </c>
      <c r="CR322" s="155">
        <f t="shared" ref="CR322:DD334" ca="1" si="435">CR258-CR290</f>
        <v>-39.257756353641632</v>
      </c>
      <c r="CS322" s="155">
        <f t="shared" ca="1" si="435"/>
        <v>-31.234297346606631</v>
      </c>
      <c r="CT322" s="155">
        <f t="shared" ca="1" si="435"/>
        <v>-27.229161590591449</v>
      </c>
      <c r="CU322" s="155">
        <f t="shared" ca="1" si="435"/>
        <v>-23.242341307776861</v>
      </c>
      <c r="CV322" s="155">
        <f t="shared" ca="1" si="435"/>
        <v>-19.297042886981814</v>
      </c>
      <c r="CW322" s="155">
        <f t="shared" ca="1" si="435"/>
        <v>-17.99933285926188</v>
      </c>
      <c r="CX322" s="155">
        <f t="shared" ca="1" si="435"/>
        <v>-15.45505328158176</v>
      </c>
      <c r="CY322" s="155">
        <f t="shared" ca="1" si="435"/>
        <v>-13.636933614696995</v>
      </c>
      <c r="CZ322" s="155">
        <f t="shared" ca="1" si="435"/>
        <v>-13.066780625268926</v>
      </c>
      <c r="DA322" s="155">
        <f t="shared" ca="1" si="435"/>
        <v>-12.046038594082962</v>
      </c>
      <c r="DB322" s="155">
        <f t="shared" ca="1" si="435"/>
        <v>-11.600744654032328</v>
      </c>
      <c r="DC322" s="155">
        <f t="shared" ca="1" si="435"/>
        <v>-3.8184256152138079</v>
      </c>
      <c r="DD322" s="155">
        <f t="shared" ca="1" si="435"/>
        <v>-5.526580245396624</v>
      </c>
      <c r="DF322" s="29">
        <f t="shared" ref="DF322:DF334" si="436">DF306</f>
        <v>0.2</v>
      </c>
      <c r="DG322" s="155">
        <f t="shared" ref="DG322:DS334" ca="1" si="437">DG258-DG290</f>
        <v>-13.455232738053997</v>
      </c>
      <c r="DH322" s="155">
        <f t="shared" ca="1" si="437"/>
        <v>-11.453639003044959</v>
      </c>
      <c r="DI322" s="155">
        <f t="shared" ca="1" si="437"/>
        <v>-10.622536246087904</v>
      </c>
      <c r="DJ322" s="155">
        <f t="shared" ca="1" si="437"/>
        <v>-10.010147545096633</v>
      </c>
      <c r="DK322" s="155">
        <f t="shared" ca="1" si="437"/>
        <v>-9.8232582112569649</v>
      </c>
      <c r="DL322" s="155">
        <f t="shared" ca="1" si="437"/>
        <v>-9.936123273564931</v>
      </c>
      <c r="DM322" s="155">
        <f t="shared" ca="1" si="437"/>
        <v>-10.690426506532898</v>
      </c>
      <c r="DN322" s="155">
        <f t="shared" ca="1" si="437"/>
        <v>-12.210369026455886</v>
      </c>
      <c r="DO322" s="155">
        <f t="shared" ca="1" si="437"/>
        <v>-13.098672028003939</v>
      </c>
      <c r="DP322" s="155">
        <f t="shared" ca="1" si="437"/>
        <v>-16.115046012807277</v>
      </c>
      <c r="DQ322" s="155">
        <f t="shared" ca="1" si="437"/>
        <v>-19.574998004607266</v>
      </c>
      <c r="DR322" s="155">
        <f t="shared" ca="1" si="437"/>
        <v>-23.100521954003131</v>
      </c>
      <c r="DS322" s="155">
        <f t="shared" ca="1" si="437"/>
        <v>-32.480658340500995</v>
      </c>
      <c r="DU322" s="29">
        <f t="shared" ref="DU322:DU334" si="438">DU306</f>
        <v>0.2</v>
      </c>
      <c r="DV322" s="155">
        <f t="shared" ref="DV322:EH334" ca="1" si="439">DV258-DV290</f>
        <v>-1.4840888148867535</v>
      </c>
      <c r="DW322" s="155">
        <f t="shared" ca="1" si="439"/>
        <v>-2.0641866722573461</v>
      </c>
      <c r="DX322" s="155">
        <f t="shared" ca="1" si="439"/>
        <v>-2.5029932265351853</v>
      </c>
      <c r="DY322" s="155">
        <f t="shared" ca="1" si="439"/>
        <v>-3.1325143769549513</v>
      </c>
      <c r="DZ322" s="155">
        <f t="shared" ca="1" si="439"/>
        <v>-4.1346857710721565</v>
      </c>
      <c r="EA322" s="155">
        <f t="shared" ca="1" si="439"/>
        <v>-4.6231155486315885</v>
      </c>
      <c r="EB322" s="155">
        <f t="shared" ca="1" si="439"/>
        <v>-6.0692747914431919</v>
      </c>
      <c r="EC322" s="155">
        <f t="shared" ca="1" si="439"/>
        <v>-8.0065254870470319</v>
      </c>
      <c r="ED322" s="155">
        <f t="shared" ca="1" si="439"/>
        <v>-8.9948253551224511</v>
      </c>
      <c r="EE322" s="155">
        <f t="shared" ca="1" si="439"/>
        <v>-12.087639734743298</v>
      </c>
      <c r="EF322" s="155">
        <f t="shared" ca="1" si="439"/>
        <v>-15.431719646200605</v>
      </c>
      <c r="EG322" s="155">
        <f t="shared" ca="1" si="439"/>
        <v>-19.092128076069038</v>
      </c>
      <c r="EH322" s="155">
        <f t="shared" ca="1" si="439"/>
        <v>-27.632901226983119</v>
      </c>
      <c r="EJ322" s="29">
        <f t="shared" ref="EJ322:EJ334" si="440">EJ306</f>
        <v>0.2</v>
      </c>
      <c r="EK322" s="155">
        <f t="shared" ref="EK322:EW334" ca="1" si="441">EK258-EK290</f>
        <v>-28.506457638965689</v>
      </c>
      <c r="EL322" s="155">
        <f t="shared" ca="1" si="441"/>
        <v>-27.325779149674229</v>
      </c>
      <c r="EM322" s="155">
        <f t="shared" ca="1" si="441"/>
        <v>-26.586205112674033</v>
      </c>
      <c r="EN322" s="155">
        <f t="shared" ca="1" si="441"/>
        <v>-25.725553097975784</v>
      </c>
      <c r="EO322" s="155">
        <f t="shared" ca="1" si="441"/>
        <v>-24.751936830630324</v>
      </c>
      <c r="EP322" s="155">
        <f t="shared" ca="1" si="441"/>
        <v>-24.417327988872817</v>
      </c>
      <c r="EQ322" s="155">
        <f t="shared" ca="1" si="441"/>
        <v>-23.813165071767166</v>
      </c>
      <c r="ER322" s="155">
        <f t="shared" ca="1" si="441"/>
        <v>-23.601755208218076</v>
      </c>
      <c r="ES322" s="155">
        <f t="shared" ca="1" si="441"/>
        <v>-23.65930212659125</v>
      </c>
      <c r="ET322" s="155">
        <f t="shared" ca="1" si="441"/>
        <v>-24.254642760674308</v>
      </c>
      <c r="EU322" s="155">
        <f t="shared" ca="1" si="441"/>
        <v>-25.297495074975188</v>
      </c>
      <c r="EV322" s="155">
        <f t="shared" ca="1" si="441"/>
        <v>-26.678151677675167</v>
      </c>
      <c r="EW322" s="155">
        <f t="shared" ca="1" si="441"/>
        <v>-30.341336955186161</v>
      </c>
    </row>
    <row r="323" spans="1:157">
      <c r="T323" s="283">
        <v>0.25</v>
      </c>
      <c r="U323" s="152">
        <f t="shared" ca="1" si="426"/>
        <v>-11.232719303187821</v>
      </c>
      <c r="V323" s="152">
        <f t="shared" ca="1" si="426"/>
        <v>-11.8252324413531</v>
      </c>
      <c r="W323" s="152">
        <f t="shared" ca="1" si="426"/>
        <v>-12.325794810909983</v>
      </c>
      <c r="X323" s="152">
        <f t="shared" ca="1" si="426"/>
        <v>-13.115095211598186</v>
      </c>
      <c r="Y323" s="152">
        <f t="shared" ca="1" si="426"/>
        <v>-14.52119588399626</v>
      </c>
      <c r="Z323" s="152">
        <f t="shared" ca="1" si="426"/>
        <v>-15.263368098859234</v>
      </c>
      <c r="AA323" s="152">
        <f t="shared" ca="1" si="426"/>
        <v>-17.638937799371103</v>
      </c>
      <c r="AB323" s="152">
        <f t="shared" ca="1" si="426"/>
        <v>-21.1572575705577</v>
      </c>
      <c r="AC323" s="152">
        <f t="shared" ca="1" si="426"/>
        <v>-23.075608799772962</v>
      </c>
      <c r="AD323" s="152">
        <f t="shared" ca="1" si="426"/>
        <v>-29.553219380811161</v>
      </c>
      <c r="AE323" s="152">
        <f t="shared" ca="1" si="426"/>
        <v>-37.335503346238511</v>
      </c>
      <c r="AF323" s="152">
        <f t="shared" ca="1" si="426"/>
        <v>-46.826642305506411</v>
      </c>
      <c r="AG323" s="152"/>
      <c r="AI323" s="288">
        <v>0.25</v>
      </c>
      <c r="AJ323" s="155">
        <f t="shared" ca="1" si="427"/>
        <v>-11.232719303187821</v>
      </c>
      <c r="AK323" s="155">
        <f t="shared" ca="1" si="427"/>
        <v>-11.8252324413531</v>
      </c>
      <c r="AL323" s="155">
        <f t="shared" ca="1" si="427"/>
        <v>-12.325794810909983</v>
      </c>
      <c r="AM323" s="155">
        <f t="shared" ca="1" si="427"/>
        <v>-13.115095211598186</v>
      </c>
      <c r="AN323" s="155">
        <f t="shared" ca="1" si="427"/>
        <v>-14.52119588399626</v>
      </c>
      <c r="AO323" s="155">
        <f t="shared" ca="1" si="427"/>
        <v>-15.263368098859234</v>
      </c>
      <c r="AP323" s="155">
        <f t="shared" ca="1" si="427"/>
        <v>-17.638937799371103</v>
      </c>
      <c r="AQ323" s="155">
        <f t="shared" ca="1" si="427"/>
        <v>-21.1572575705577</v>
      </c>
      <c r="AR323" s="155">
        <f t="shared" ca="1" si="427"/>
        <v>-23.075608799772962</v>
      </c>
      <c r="AS323" s="155">
        <f t="shared" ca="1" si="427"/>
        <v>-29.553219380811161</v>
      </c>
      <c r="AT323" s="155">
        <f t="shared" ca="1" si="427"/>
        <v>-37.335503346238511</v>
      </c>
      <c r="AU323" s="155">
        <f t="shared" ca="1" si="418"/>
        <v>-46.826642305506411</v>
      </c>
      <c r="AV323" s="155" t="e">
        <f t="shared" si="418"/>
        <v>#DIV/0!</v>
      </c>
      <c r="AX323" s="29">
        <f t="shared" si="428"/>
        <v>0.25</v>
      </c>
      <c r="AY323" s="155">
        <f t="shared" ca="1" si="429"/>
        <v>-11.33665377658644</v>
      </c>
      <c r="AZ323" s="155">
        <f t="shared" ca="1" si="429"/>
        <v>-8.7775693530158971</v>
      </c>
      <c r="BA323" s="155">
        <f t="shared" ca="1" si="429"/>
        <v>-7.5615450806546702</v>
      </c>
      <c r="BB323" s="155">
        <f t="shared" ca="1" si="429"/>
        <v>-6.4491351762082028</v>
      </c>
      <c r="BC323" s="155">
        <f t="shared" ca="1" si="429"/>
        <v>-5.5752602909450664</v>
      </c>
      <c r="BD323" s="155">
        <f t="shared" ca="1" si="429"/>
        <v>-5.392267214720154</v>
      </c>
      <c r="BE323" s="155">
        <f t="shared" ca="1" si="429"/>
        <v>-5.3744202082355539</v>
      </c>
      <c r="BF323" s="155">
        <f t="shared" ca="1" si="429"/>
        <v>-6.0119285350853584</v>
      </c>
      <c r="BG323" s="155">
        <f t="shared" ca="1" si="429"/>
        <v>-6.4923743379958365</v>
      </c>
      <c r="BH323" s="155">
        <f t="shared" ca="1" si="429"/>
        <v>-8.3682888030480971</v>
      </c>
      <c r="BI323" s="155">
        <f t="shared" ca="1" si="429"/>
        <v>-10.81394787440189</v>
      </c>
      <c r="BJ323" s="155">
        <f t="shared" ca="1" si="429"/>
        <v>-13.883372131658842</v>
      </c>
      <c r="BK323" s="155" t="e">
        <f t="shared" si="429"/>
        <v>#DIV/0!</v>
      </c>
      <c r="BL323" s="138"/>
      <c r="BM323" s="29">
        <f t="shared" si="430"/>
        <v>0.25</v>
      </c>
      <c r="BN323" s="155">
        <f t="shared" ca="1" si="431"/>
        <v>-15.514185694255758</v>
      </c>
      <c r="BO323" s="155">
        <f t="shared" ca="1" si="431"/>
        <v>-12.075068317476635</v>
      </c>
      <c r="BP323" s="155">
        <f t="shared" ca="1" si="431"/>
        <v>-10.472495072711688</v>
      </c>
      <c r="BQ323" s="155">
        <f t="shared" ca="1" si="431"/>
        <v>-9.0121127708539479</v>
      </c>
      <c r="BR323" s="155">
        <f t="shared" ca="1" si="431"/>
        <v>-7.8138378162302775</v>
      </c>
      <c r="BS323" s="155">
        <f t="shared" ca="1" si="431"/>
        <v>-7.5189408719506954</v>
      </c>
      <c r="BT323" s="155">
        <f t="shared" ca="1" si="431"/>
        <v>-7.2418695706656102</v>
      </c>
      <c r="BU323" s="155">
        <f t="shared" ca="1" si="431"/>
        <v>-7.6129951858227187</v>
      </c>
      <c r="BV323" s="155">
        <f t="shared" ca="1" si="431"/>
        <v>-7.9795207182751708</v>
      </c>
      <c r="BW323" s="155">
        <f t="shared" ca="1" si="431"/>
        <v>-9.5679356825035722</v>
      </c>
      <c r="BX323" s="155">
        <f t="shared" ca="1" si="431"/>
        <v>-11.787231305897528</v>
      </c>
      <c r="BY323" s="155">
        <f t="shared" ca="1" si="431"/>
        <v>-14.674182283531682</v>
      </c>
      <c r="BZ323" s="155" t="e">
        <f t="shared" si="431"/>
        <v>#DIV/0!</v>
      </c>
      <c r="CA323" s="138"/>
      <c r="CB323" s="29">
        <f t="shared" si="432"/>
        <v>0.25</v>
      </c>
      <c r="CC323" s="155">
        <f t="shared" ca="1" si="433"/>
        <v>-0.93782079113267214</v>
      </c>
      <c r="CD323" s="155">
        <f t="shared" ca="1" si="433"/>
        <v>-1.3208605203704242</v>
      </c>
      <c r="CE323" s="155">
        <f t="shared" ca="1" si="433"/>
        <v>-1.6160524252838862</v>
      </c>
      <c r="CF323" s="155">
        <f t="shared" ca="1" si="433"/>
        <v>-2.0471940746041142</v>
      </c>
      <c r="CG323" s="155">
        <f t="shared" ca="1" si="433"/>
        <v>-2.7509910349089459</v>
      </c>
      <c r="CH323" s="155">
        <f t="shared" ca="1" si="433"/>
        <v>-3.1014181161020993</v>
      </c>
      <c r="CI323" s="155">
        <f t="shared" ca="1" si="433"/>
        <v>-4.1666536815828907</v>
      </c>
      <c r="CJ323" s="155">
        <f t="shared" ca="1" si="433"/>
        <v>-5.6585598393742025</v>
      </c>
      <c r="CK323" s="155">
        <f t="shared" ca="1" si="433"/>
        <v>-6.4490852955801499</v>
      </c>
      <c r="CL323" s="155">
        <f t="shared" ca="1" si="433"/>
        <v>-9.059610077258343</v>
      </c>
      <c r="CM323" s="155">
        <f t="shared" ca="1" si="433"/>
        <v>-12.137625613294446</v>
      </c>
      <c r="CN323" s="155">
        <f t="shared" ca="1" si="433"/>
        <v>-15.855105366540485</v>
      </c>
      <c r="CO323" s="155" t="e">
        <f t="shared" si="433"/>
        <v>#DIV/0!</v>
      </c>
      <c r="CQ323" s="29">
        <f t="shared" si="434"/>
        <v>0.25</v>
      </c>
      <c r="CR323" s="155">
        <f t="shared" ca="1" si="435"/>
        <v>-39.686039281744073</v>
      </c>
      <c r="CS323" s="155">
        <f t="shared" ca="1" si="435"/>
        <v>-31.618092503986581</v>
      </c>
      <c r="CT323" s="155">
        <f t="shared" ca="1" si="435"/>
        <v>-27.585546583845513</v>
      </c>
      <c r="CU323" s="155">
        <f t="shared" ca="1" si="435"/>
        <v>-23.567098624454211</v>
      </c>
      <c r="CV323" s="155">
        <f t="shared" ca="1" si="435"/>
        <v>-19.585997388666161</v>
      </c>
      <c r="CW323" s="155">
        <f t="shared" ca="1" si="435"/>
        <v>-18.275848221419942</v>
      </c>
      <c r="CX323" s="155">
        <f t="shared" ca="1" si="435"/>
        <v>-15.708775747941816</v>
      </c>
      <c r="CY323" s="155">
        <f t="shared" ca="1" si="435"/>
        <v>-13.884056195991764</v>
      </c>
      <c r="CZ323" s="155">
        <f t="shared" ca="1" si="435"/>
        <v>-13.318728838330147</v>
      </c>
      <c r="DA323" s="155">
        <f t="shared" ca="1" si="435"/>
        <v>-12.344321857188955</v>
      </c>
      <c r="DB323" s="155">
        <f t="shared" ca="1" si="435"/>
        <v>-12.003663055993924</v>
      </c>
      <c r="DC323" s="155">
        <f t="shared" ca="1" si="435"/>
        <v>-4.5300301047258529</v>
      </c>
      <c r="DD323" s="155" t="e">
        <f t="shared" si="435"/>
        <v>#DIV/0!</v>
      </c>
      <c r="DF323" s="29">
        <f t="shared" si="436"/>
        <v>0.25</v>
      </c>
      <c r="DG323" s="155">
        <f t="shared" ca="1" si="437"/>
        <v>-14.10416897328237</v>
      </c>
      <c r="DH323" s="155">
        <f t="shared" ca="1" si="437"/>
        <v>-12.055427321758097</v>
      </c>
      <c r="DI323" s="155">
        <f t="shared" ca="1" si="437"/>
        <v>-11.20901076683638</v>
      </c>
      <c r="DJ323" s="155">
        <f t="shared" ca="1" si="437"/>
        <v>-10.60145086463722</v>
      </c>
      <c r="DK323" s="155">
        <f t="shared" ca="1" si="437"/>
        <v>-10.477407069252768</v>
      </c>
      <c r="DL323" s="155">
        <f t="shared" ca="1" si="437"/>
        <v>-10.641858439324659</v>
      </c>
      <c r="DM323" s="155">
        <f t="shared" ca="1" si="437"/>
        <v>-11.616881225676025</v>
      </c>
      <c r="DN323" s="155">
        <f t="shared" ca="1" si="437"/>
        <v>-13.572289628800702</v>
      </c>
      <c r="DO323" s="155">
        <f t="shared" ca="1" si="437"/>
        <v>-14.740335613597772</v>
      </c>
      <c r="DP323" s="155">
        <f t="shared" ca="1" si="437"/>
        <v>-18.883980417052182</v>
      </c>
      <c r="DQ323" s="155">
        <f t="shared" ca="1" si="437"/>
        <v>-24.020040276605087</v>
      </c>
      <c r="DR323" s="155">
        <f t="shared" ca="1" si="437"/>
        <v>-30.055732184017202</v>
      </c>
      <c r="DS323" s="155" t="e">
        <f t="shared" si="437"/>
        <v>#DIV/0!</v>
      </c>
      <c r="DU323" s="29">
        <f t="shared" si="438"/>
        <v>0.25</v>
      </c>
      <c r="DV323" s="155">
        <f t="shared" ca="1" si="439"/>
        <v>-1.3397439873323869</v>
      </c>
      <c r="DW323" s="155">
        <f t="shared" ca="1" si="439"/>
        <v>-1.8869436005291789</v>
      </c>
      <c r="DX323" s="155">
        <f t="shared" ca="1" si="439"/>
        <v>-2.3086463218341251</v>
      </c>
      <c r="DY323" s="155">
        <f t="shared" ca="1" si="439"/>
        <v>-2.9245629637201631</v>
      </c>
      <c r="DZ323" s="155">
        <f t="shared" ca="1" si="439"/>
        <v>-3.9299871927270651</v>
      </c>
      <c r="EA323" s="155">
        <f t="shared" ca="1" si="439"/>
        <v>-4.4305973087172852</v>
      </c>
      <c r="EB323" s="155">
        <f t="shared" ca="1" si="439"/>
        <v>-5.9523624022612758</v>
      </c>
      <c r="EC323" s="155">
        <f t="shared" ca="1" si="439"/>
        <v>-8.0836569133917173</v>
      </c>
      <c r="ED323" s="155">
        <f t="shared" ca="1" si="439"/>
        <v>-9.2129789936859297</v>
      </c>
      <c r="EE323" s="155">
        <f t="shared" ca="1" si="439"/>
        <v>-12.942300110369057</v>
      </c>
      <c r="EF323" s="155">
        <f t="shared" ca="1" si="439"/>
        <v>-17.339465161849212</v>
      </c>
      <c r="EG323" s="155">
        <f t="shared" ca="1" si="439"/>
        <v>-22.650150523629264</v>
      </c>
      <c r="EH323" s="155" t="e">
        <f t="shared" si="439"/>
        <v>#DIV/0!</v>
      </c>
      <c r="EJ323" s="29">
        <f t="shared" si="440"/>
        <v>0.25</v>
      </c>
      <c r="EK323" s="155">
        <f t="shared" ca="1" si="441"/>
        <v>-23.757976849187934</v>
      </c>
      <c r="EL323" s="155">
        <f t="shared" ca="1" si="441"/>
        <v>-22.9443080751462</v>
      </c>
      <c r="EM323" s="155">
        <f t="shared" ca="1" si="441"/>
        <v>-22.43291260517497</v>
      </c>
      <c r="EN323" s="155">
        <f t="shared" ca="1" si="441"/>
        <v>-21.839215238966815</v>
      </c>
      <c r="EO323" s="155">
        <f t="shared" ca="1" si="441"/>
        <v>-21.179747554282464</v>
      </c>
      <c r="EP323" s="155">
        <f t="shared" ca="1" si="441"/>
        <v>-20.962114905599346</v>
      </c>
      <c r="EQ323" s="155">
        <f t="shared" ca="1" si="441"/>
        <v>-20.615119000501743</v>
      </c>
      <c r="ER323" s="155">
        <f t="shared" ca="1" si="441"/>
        <v>-20.632547192503356</v>
      </c>
      <c r="ES323" s="155">
        <f t="shared" ca="1" si="441"/>
        <v>-20.784135319230984</v>
      </c>
      <c r="ET323" s="155">
        <f t="shared" ca="1" si="441"/>
        <v>-21.660377268048219</v>
      </c>
      <c r="EU323" s="155">
        <f t="shared" ca="1" si="441"/>
        <v>-23.074358478920196</v>
      </c>
      <c r="EV323" s="155">
        <f t="shared" ca="1" si="441"/>
        <v>-25.024459147570433</v>
      </c>
      <c r="EW323" s="155" t="e">
        <f t="shared" si="441"/>
        <v>#DIV/0!</v>
      </c>
    </row>
    <row r="324" spans="1:157">
      <c r="A324" s="2"/>
      <c r="T324" s="283">
        <v>0.2857142857142857</v>
      </c>
      <c r="U324" s="152">
        <f t="shared" ca="1" si="426"/>
        <v>-12.013842127660467</v>
      </c>
      <c r="V324" s="152">
        <f t="shared" ca="1" si="426"/>
        <v>-12.721569744540314</v>
      </c>
      <c r="W324" s="152">
        <f t="shared" ca="1" si="426"/>
        <v>-13.318819917960932</v>
      </c>
      <c r="X324" s="152">
        <f t="shared" ca="1" si="426"/>
        <v>-14.262454807450197</v>
      </c>
      <c r="Y324" s="152">
        <f t="shared" ca="1" si="426"/>
        <v>-15.955652280513496</v>
      </c>
      <c r="Z324" s="152">
        <f t="shared" ca="1" si="426"/>
        <v>-16.857614494165379</v>
      </c>
      <c r="AA324" s="152">
        <f t="shared" ca="1" si="426"/>
        <v>-19.790102678712966</v>
      </c>
      <c r="AB324" s="152">
        <f t="shared" ca="1" si="426"/>
        <v>-24.275748895785458</v>
      </c>
      <c r="AC324" s="152">
        <f t="shared" ca="1" si="426"/>
        <v>-26.799313148125691</v>
      </c>
      <c r="AD324" s="152">
        <f t="shared" ca="1" si="426"/>
        <v>-35.764496082346433</v>
      </c>
      <c r="AE324" s="152">
        <f t="shared" ca="1" si="426"/>
        <v>-47.546354933489354</v>
      </c>
      <c r="AF324" s="152" t="e">
        <f t="shared" si="426"/>
        <v>#DIV/0!</v>
      </c>
      <c r="AG324" s="152"/>
      <c r="AI324" s="288">
        <v>0.2857142857142857</v>
      </c>
      <c r="AJ324" s="155">
        <f t="shared" ca="1" si="427"/>
        <v>-12.013842127660467</v>
      </c>
      <c r="AK324" s="155">
        <f t="shared" ca="1" si="427"/>
        <v>-12.721569744540314</v>
      </c>
      <c r="AL324" s="155">
        <f t="shared" ca="1" si="427"/>
        <v>-13.318819917960932</v>
      </c>
      <c r="AM324" s="155">
        <f t="shared" ca="1" si="427"/>
        <v>-14.262454807450197</v>
      </c>
      <c r="AN324" s="155">
        <f t="shared" ca="1" si="427"/>
        <v>-15.955652280513496</v>
      </c>
      <c r="AO324" s="155">
        <f t="shared" ca="1" si="427"/>
        <v>-16.857614494165379</v>
      </c>
      <c r="AP324" s="155">
        <f t="shared" ca="1" si="427"/>
        <v>-19.790102678712966</v>
      </c>
      <c r="AQ324" s="155">
        <f t="shared" ca="1" si="427"/>
        <v>-24.275748895785458</v>
      </c>
      <c r="AR324" s="155">
        <f t="shared" ca="1" si="427"/>
        <v>-26.799313148125691</v>
      </c>
      <c r="AS324" s="155">
        <f t="shared" ca="1" si="427"/>
        <v>-35.764496082346433</v>
      </c>
      <c r="AT324" s="155">
        <f t="shared" ca="1" si="427"/>
        <v>-47.546354933489354</v>
      </c>
      <c r="AU324" s="155" t="e">
        <f t="shared" si="418"/>
        <v>#DIV/0!</v>
      </c>
      <c r="AV324" s="155" t="e">
        <f t="shared" si="418"/>
        <v>#DIV/0!</v>
      </c>
      <c r="AX324" s="29">
        <f t="shared" si="428"/>
        <v>0.2857142857142857</v>
      </c>
      <c r="AY324" s="155">
        <f t="shared" ca="1" si="429"/>
        <v>-11.149574683364856</v>
      </c>
      <c r="AZ324" s="155">
        <f t="shared" ca="1" si="429"/>
        <v>-8.5838997126028485</v>
      </c>
      <c r="BA324" s="155">
        <f t="shared" ca="1" si="429"/>
        <v>-7.3666396232850211</v>
      </c>
      <c r="BB324" s="155">
        <f t="shared" ca="1" si="429"/>
        <v>-6.2584501101167742</v>
      </c>
      <c r="BC324" s="155">
        <f t="shared" ca="1" si="429"/>
        <v>-5.4057897853960837</v>
      </c>
      <c r="BD324" s="155">
        <f t="shared" ca="1" si="429"/>
        <v>-5.2393226509762538</v>
      </c>
      <c r="BE324" s="155">
        <f t="shared" ca="1" si="429"/>
        <v>-5.2932307780899954</v>
      </c>
      <c r="BF324" s="155">
        <f t="shared" ca="1" si="429"/>
        <v>-6.0829926298303558</v>
      </c>
      <c r="BG324" s="155">
        <f t="shared" ca="1" si="429"/>
        <v>-6.6693195254833011</v>
      </c>
      <c r="BH324" s="155">
        <f t="shared" ca="1" si="429"/>
        <v>-9.0312864475009746</v>
      </c>
      <c r="BI324" s="155">
        <f t="shared" ca="1" si="429"/>
        <v>-12.354809933398858</v>
      </c>
      <c r="BJ324" s="155" t="e">
        <f t="shared" si="429"/>
        <v>#DIV/0!</v>
      </c>
      <c r="BK324" s="155" t="e">
        <f t="shared" si="429"/>
        <v>#DIV/0!</v>
      </c>
      <c r="BL324" s="138"/>
      <c r="BM324" s="29">
        <f t="shared" si="430"/>
        <v>0.2857142857142857</v>
      </c>
      <c r="BN324" s="155">
        <f t="shared" ca="1" si="431"/>
        <v>-16.000632342014971</v>
      </c>
      <c r="BO324" s="155">
        <f t="shared" ca="1" si="431"/>
        <v>-12.474466474067865</v>
      </c>
      <c r="BP324" s="155">
        <f t="shared" ca="1" si="431"/>
        <v>-10.819571213973823</v>
      </c>
      <c r="BQ324" s="155">
        <f t="shared" ca="1" si="431"/>
        <v>-9.3010792518899414</v>
      </c>
      <c r="BR324" s="155">
        <f t="shared" ca="1" si="431"/>
        <v>-8.0436498109949461</v>
      </c>
      <c r="BS324" s="155">
        <f t="shared" ca="1" si="431"/>
        <v>-7.7322090619272359</v>
      </c>
      <c r="BT324" s="155">
        <f t="shared" ca="1" si="431"/>
        <v>-7.4455064868803795</v>
      </c>
      <c r="BU324" s="155">
        <f t="shared" ca="1" si="431"/>
        <v>-7.8866549246537012</v>
      </c>
      <c r="BV324" s="155">
        <f t="shared" ca="1" si="431"/>
        <v>-8.3251260431791412</v>
      </c>
      <c r="BW324" s="155">
        <f t="shared" ca="1" si="431"/>
        <v>-10.31583934766342</v>
      </c>
      <c r="BX324" s="155">
        <f t="shared" ca="1" si="431"/>
        <v>-13.347289429463279</v>
      </c>
      <c r="BY324" s="155" t="e">
        <f t="shared" si="431"/>
        <v>#DIV/0!</v>
      </c>
      <c r="BZ324" s="155" t="e">
        <f t="shared" si="431"/>
        <v>#DIV/0!</v>
      </c>
      <c r="CA324" s="138"/>
      <c r="CB324" s="29">
        <f t="shared" si="432"/>
        <v>0.2857142857142857</v>
      </c>
      <c r="CC324" s="155">
        <f t="shared" ca="1" si="433"/>
        <v>-0.89107595239548054</v>
      </c>
      <c r="CD324" s="155">
        <f t="shared" ca="1" si="433"/>
        <v>-1.265423470323725</v>
      </c>
      <c r="CE324" s="155">
        <f t="shared" ca="1" si="433"/>
        <v>-1.5576801673094369</v>
      </c>
      <c r="CF324" s="155">
        <f t="shared" ca="1" si="433"/>
        <v>-1.9901580008851365</v>
      </c>
      <c r="CG324" s="155">
        <f t="shared" ca="1" si="433"/>
        <v>-2.7099210880872153</v>
      </c>
      <c r="CH324" s="155">
        <f t="shared" ca="1" si="433"/>
        <v>-3.0745208816438669</v>
      </c>
      <c r="CI324" s="155">
        <f t="shared" ca="1" si="433"/>
        <v>-4.2080102458269844</v>
      </c>
      <c r="CJ324" s="155">
        <f t="shared" ca="1" si="433"/>
        <v>-5.8601830002857973</v>
      </c>
      <c r="CK324" s="155">
        <f t="shared" ca="1" si="433"/>
        <v>-6.7672941844479126</v>
      </c>
      <c r="CL324" s="155">
        <f t="shared" ca="1" si="433"/>
        <v>-9.9295218483595704</v>
      </c>
      <c r="CM324" s="155">
        <f t="shared" ca="1" si="433"/>
        <v>-14.021804820655916</v>
      </c>
      <c r="CN324" s="155" t="e">
        <f t="shared" si="433"/>
        <v>#DIV/0!</v>
      </c>
      <c r="CO324" s="155" t="e">
        <f t="shared" si="433"/>
        <v>#DIV/0!</v>
      </c>
      <c r="CQ324" s="29">
        <f t="shared" si="434"/>
        <v>0.2857142857142857</v>
      </c>
      <c r="CR324" s="155">
        <f t="shared" ca="1" si="435"/>
        <v>-39.917164909956796</v>
      </c>
      <c r="CS324" s="155">
        <f t="shared" ca="1" si="435"/>
        <v>-31.828682569198836</v>
      </c>
      <c r="CT324" s="155">
        <f t="shared" ca="1" si="435"/>
        <v>-27.783479482112146</v>
      </c>
      <c r="CU324" s="155">
        <f t="shared" ca="1" si="435"/>
        <v>-23.750590312735142</v>
      </c>
      <c r="CV324" s="155">
        <f t="shared" ca="1" si="435"/>
        <v>-19.753952430007029</v>
      </c>
      <c r="CW324" s="155">
        <f t="shared" ca="1" si="435"/>
        <v>-18.438977974938997</v>
      </c>
      <c r="CX324" s="155">
        <f t="shared" ca="1" si="435"/>
        <v>-15.866176983520361</v>
      </c>
      <c r="CY324" s="155">
        <f t="shared" ca="1" si="435"/>
        <v>-14.050934330074325</v>
      </c>
      <c r="CZ324" s="155">
        <f t="shared" ca="1" si="435"/>
        <v>-13.497652357334843</v>
      </c>
      <c r="DA324" s="155">
        <f t="shared" ca="1" si="435"/>
        <v>-12.596631544781474</v>
      </c>
      <c r="DB324" s="155">
        <f t="shared" ca="1" si="435"/>
        <v>-12.417091965533752</v>
      </c>
      <c r="DC324" s="155" t="e">
        <f t="shared" si="435"/>
        <v>#DIV/0!</v>
      </c>
      <c r="DD324" s="155" t="e">
        <f t="shared" si="435"/>
        <v>#DIV/0!</v>
      </c>
      <c r="DF324" s="29">
        <f t="shared" si="436"/>
        <v>0.2857142857142857</v>
      </c>
      <c r="DG324" s="155">
        <f t="shared" ca="1" si="437"/>
        <v>-14.532054909412842</v>
      </c>
      <c r="DH324" s="155">
        <f t="shared" ca="1" si="437"/>
        <v>-12.478275878230059</v>
      </c>
      <c r="DI324" s="155">
        <f t="shared" ca="1" si="437"/>
        <v>-11.640687020738564</v>
      </c>
      <c r="DJ324" s="155">
        <f t="shared" ca="1" si="437"/>
        <v>-11.064007907826351</v>
      </c>
      <c r="DK324" s="155">
        <f t="shared" ca="1" si="437"/>
        <v>-11.030751136676518</v>
      </c>
      <c r="DL324" s="155">
        <f t="shared" ca="1" si="437"/>
        <v>-11.256971431714057</v>
      </c>
      <c r="DM324" s="155">
        <f t="shared" ca="1" si="437"/>
        <v>-12.479502046105157</v>
      </c>
      <c r="DN324" s="155">
        <f t="shared" ca="1" si="437"/>
        <v>-14.920305768277927</v>
      </c>
      <c r="DO324" s="155">
        <f t="shared" ca="1" si="437"/>
        <v>-16.40913354328098</v>
      </c>
      <c r="DP324" s="155">
        <f t="shared" ca="1" si="437"/>
        <v>-21.934428892700812</v>
      </c>
      <c r="DQ324" s="155">
        <f t="shared" ca="1" si="437"/>
        <v>-29.391706989886259</v>
      </c>
      <c r="DR324" s="155" t="e">
        <f t="shared" si="437"/>
        <v>#DIV/0!</v>
      </c>
      <c r="DS324" s="155" t="e">
        <f t="shared" si="437"/>
        <v>#DIV/0!</v>
      </c>
      <c r="DU324" s="29">
        <f t="shared" si="438"/>
        <v>0.2857142857142857</v>
      </c>
      <c r="DV324" s="155">
        <f t="shared" ca="1" si="439"/>
        <v>-1.2729656462792569</v>
      </c>
      <c r="DW324" s="155">
        <f t="shared" ca="1" si="439"/>
        <v>-1.8077478147481791</v>
      </c>
      <c r="DX324" s="155">
        <f t="shared" ca="1" si="439"/>
        <v>-2.2252573818706232</v>
      </c>
      <c r="DY324" s="155">
        <f t="shared" ca="1" si="439"/>
        <v>-2.8430828584073353</v>
      </c>
      <c r="DZ324" s="155">
        <f t="shared" ca="1" si="439"/>
        <v>-3.8713158401245913</v>
      </c>
      <c r="EA324" s="155">
        <f t="shared" ca="1" si="439"/>
        <v>-4.3921726880626686</v>
      </c>
      <c r="EB324" s="155">
        <f t="shared" ca="1" si="439"/>
        <v>-6.0114432083242626</v>
      </c>
      <c r="EC324" s="155">
        <f t="shared" ca="1" si="439"/>
        <v>-8.3716900004082824</v>
      </c>
      <c r="ED324" s="155">
        <f t="shared" ca="1" si="439"/>
        <v>-9.6675631206398727</v>
      </c>
      <c r="EE324" s="155">
        <f t="shared" ca="1" si="439"/>
        <v>-14.185031211942244</v>
      </c>
      <c r="EF324" s="155">
        <f t="shared" ca="1" si="439"/>
        <v>-20.031149743794167</v>
      </c>
      <c r="EG324" s="155" t="e">
        <f t="shared" si="439"/>
        <v>#DIV/0!</v>
      </c>
      <c r="EH324" s="155" t="e">
        <f t="shared" si="439"/>
        <v>#DIV/0!</v>
      </c>
      <c r="EJ324" s="29">
        <f t="shared" si="440"/>
        <v>0.2857142857142857</v>
      </c>
      <c r="EK324" s="155">
        <f t="shared" ca="1" si="441"/>
        <v>-21.232774063586042</v>
      </c>
      <c r="EL324" s="155">
        <f t="shared" ca="1" si="441"/>
        <v>-20.588679099607873</v>
      </c>
      <c r="EM324" s="155">
        <f t="shared" ca="1" si="441"/>
        <v>-20.184393428497064</v>
      </c>
      <c r="EN324" s="155">
        <f t="shared" ca="1" si="441"/>
        <v>-19.718007265774208</v>
      </c>
      <c r="EO324" s="155">
        <f t="shared" ca="1" si="441"/>
        <v>-19.212306560618309</v>
      </c>
      <c r="EP324" s="155">
        <f t="shared" ca="1" si="441"/>
        <v>-19.053700838196722</v>
      </c>
      <c r="EQ324" s="155">
        <f t="shared" ca="1" si="441"/>
        <v>-18.843648830281964</v>
      </c>
      <c r="ER324" s="155">
        <f t="shared" ca="1" si="441"/>
        <v>-19.003090669307237</v>
      </c>
      <c r="ES324" s="155">
        <f t="shared" ca="1" si="441"/>
        <v>-19.224545694511658</v>
      </c>
      <c r="ET324" s="155">
        <f t="shared" ca="1" si="441"/>
        <v>-20.366675405313899</v>
      </c>
      <c r="EU324" s="155">
        <f t="shared" ca="1" si="441"/>
        <v>-22.241206385536749</v>
      </c>
      <c r="EV324" s="155" t="e">
        <f t="shared" si="441"/>
        <v>#DIV/0!</v>
      </c>
      <c r="EW324" s="155" t="e">
        <f t="shared" si="441"/>
        <v>#DIV/0!</v>
      </c>
    </row>
    <row r="325" spans="1:157">
      <c r="A325" s="2"/>
      <c r="T325" s="283">
        <v>0.33333333333333331</v>
      </c>
      <c r="U325" s="152">
        <f t="shared" ca="1" si="426"/>
        <v>-13.201155837801977</v>
      </c>
      <c r="V325" s="152">
        <f t="shared" ca="1" si="426"/>
        <v>-14.096363577870481</v>
      </c>
      <c r="W325" s="152">
        <f t="shared" ca="1" si="426"/>
        <v>-14.854911922113295</v>
      </c>
      <c r="X325" s="152">
        <f t="shared" ca="1" si="426"/>
        <v>-16.062485472180544</v>
      </c>
      <c r="Y325" s="152">
        <f t="shared" ca="1" si="426"/>
        <v>-18.265038878500366</v>
      </c>
      <c r="Z325" s="152">
        <f t="shared" ca="1" si="426"/>
        <v>-19.459801962499284</v>
      </c>
      <c r="AA325" s="152">
        <f t="shared" ca="1" si="426"/>
        <v>-23.459786797457578</v>
      </c>
      <c r="AB325" s="152">
        <f t="shared" ca="1" si="426"/>
        <v>-29.958910807303898</v>
      </c>
      <c r="AC325" s="152">
        <f t="shared" ca="1" si="426"/>
        <v>-33.839390532031501</v>
      </c>
      <c r="AD325" s="152">
        <f t="shared" ca="1" si="426"/>
        <v>-49.145348972786415</v>
      </c>
      <c r="AE325" s="152" t="e">
        <f t="shared" si="426"/>
        <v>#DIV/0!</v>
      </c>
      <c r="AF325" s="152">
        <f t="shared" si="426"/>
        <v>0</v>
      </c>
      <c r="AG325" s="152"/>
      <c r="AI325" s="288">
        <v>0.33333333333333331</v>
      </c>
      <c r="AJ325" s="155">
        <f t="shared" ca="1" si="427"/>
        <v>-13.201155837801977</v>
      </c>
      <c r="AK325" s="155">
        <f t="shared" ca="1" si="427"/>
        <v>-14.096363577870481</v>
      </c>
      <c r="AL325" s="155">
        <f t="shared" ca="1" si="427"/>
        <v>-14.854911922113295</v>
      </c>
      <c r="AM325" s="155">
        <f t="shared" ca="1" si="427"/>
        <v>-16.062485472180544</v>
      </c>
      <c r="AN325" s="155">
        <f t="shared" ca="1" si="427"/>
        <v>-18.265038878500366</v>
      </c>
      <c r="AO325" s="155">
        <f t="shared" ca="1" si="427"/>
        <v>-19.459801962499284</v>
      </c>
      <c r="AP325" s="155">
        <f t="shared" ca="1" si="427"/>
        <v>-23.459786797457578</v>
      </c>
      <c r="AQ325" s="155">
        <f t="shared" ca="1" si="427"/>
        <v>-29.958910807303898</v>
      </c>
      <c r="AR325" s="155">
        <f t="shared" ca="1" si="427"/>
        <v>-33.839390532031501</v>
      </c>
      <c r="AS325" s="155">
        <f t="shared" ca="1" si="427"/>
        <v>-49.145348972786415</v>
      </c>
      <c r="AT325" s="155" t="e">
        <f t="shared" si="427"/>
        <v>#DIV/0!</v>
      </c>
      <c r="AU325" s="155">
        <f t="shared" si="418"/>
        <v>0</v>
      </c>
      <c r="AV325" s="155">
        <f t="shared" si="418"/>
        <v>0</v>
      </c>
      <c r="AX325" s="29">
        <f t="shared" si="428"/>
        <v>0.33333333333333331</v>
      </c>
      <c r="AY325" s="155">
        <f t="shared" ca="1" si="429"/>
        <v>-10.883519784179562</v>
      </c>
      <c r="AZ325" s="155">
        <f t="shared" ca="1" si="429"/>
        <v>-8.3148332454209939</v>
      </c>
      <c r="BA325" s="155">
        <f t="shared" ca="1" si="429"/>
        <v>-7.1016108952567985</v>
      </c>
      <c r="BB325" s="155">
        <f t="shared" ca="1" si="429"/>
        <v>-6.0094124332557284</v>
      </c>
      <c r="BC325" s="155">
        <f t="shared" ca="1" si="429"/>
        <v>-5.2072221458352725</v>
      </c>
      <c r="BD325" s="155">
        <f t="shared" ca="1" si="429"/>
        <v>-5.0763386857697768</v>
      </c>
      <c r="BE325" s="155">
        <f t="shared" ca="1" si="429"/>
        <v>-5.2793800458084199</v>
      </c>
      <c r="BF325" s="155">
        <f t="shared" ca="1" si="429"/>
        <v>-6.3919140953625018</v>
      </c>
      <c r="BG325" s="155">
        <f t="shared" ca="1" si="429"/>
        <v>-7.2140190376383</v>
      </c>
      <c r="BH325" s="155">
        <f t="shared" ca="1" si="429"/>
        <v>-10.786308554415521</v>
      </c>
      <c r="BI325" s="155" t="e">
        <f t="shared" si="429"/>
        <v>#DIV/0!</v>
      </c>
      <c r="BJ325" s="155">
        <f t="shared" si="429"/>
        <v>0</v>
      </c>
      <c r="BK325" s="155">
        <f t="shared" si="429"/>
        <v>0</v>
      </c>
      <c r="BL325" s="138"/>
      <c r="BM325" s="29">
        <f t="shared" si="430"/>
        <v>0.33333333333333331</v>
      </c>
      <c r="BN325" s="155">
        <f t="shared" ca="1" si="431"/>
        <v>-16.540093398595435</v>
      </c>
      <c r="BO325" s="155">
        <f t="shared" ca="1" si="431"/>
        <v>-12.931123109896323</v>
      </c>
      <c r="BP325" s="155">
        <f t="shared" ca="1" si="431"/>
        <v>-11.226720714499553</v>
      </c>
      <c r="BQ325" s="155">
        <f t="shared" ca="1" si="431"/>
        <v>-9.6548280650420164</v>
      </c>
      <c r="BR325" s="155">
        <f t="shared" ca="1" si="431"/>
        <v>-8.350466282480852</v>
      </c>
      <c r="BS325" s="155">
        <f t="shared" ca="1" si="431"/>
        <v>-8.031769530321025</v>
      </c>
      <c r="BT325" s="155">
        <f t="shared" ca="1" si="431"/>
        <v>-7.7820287359824674</v>
      </c>
      <c r="BU325" s="155">
        <f t="shared" ca="1" si="431"/>
        <v>-8.4228347747378116</v>
      </c>
      <c r="BV325" s="155">
        <f t="shared" ca="1" si="431"/>
        <v>-9.0432106093529843</v>
      </c>
      <c r="BW325" s="155">
        <f t="shared" ca="1" si="431"/>
        <v>-12.103102228623275</v>
      </c>
      <c r="BX325" s="155" t="e">
        <f t="shared" si="431"/>
        <v>#DIV/0!</v>
      </c>
      <c r="BY325" s="155">
        <f t="shared" si="431"/>
        <v>0</v>
      </c>
      <c r="BZ325" s="155">
        <f t="shared" si="431"/>
        <v>0</v>
      </c>
      <c r="CA325" s="138"/>
      <c r="CB325" s="29">
        <f t="shared" si="432"/>
        <v>0.33333333333333331</v>
      </c>
      <c r="CC325" s="155">
        <f t="shared" ca="1" si="433"/>
        <v>-0.85229375046904821</v>
      </c>
      <c r="CD325" s="155">
        <f t="shared" ca="1" si="433"/>
        <v>-1.2235793718029839</v>
      </c>
      <c r="CE325" s="155">
        <f t="shared" ca="1" si="433"/>
        <v>-1.5186722669514463</v>
      </c>
      <c r="CF325" s="155">
        <f t="shared" ca="1" si="433"/>
        <v>-1.9636329057752047</v>
      </c>
      <c r="CG325" s="155">
        <f t="shared" ca="1" si="433"/>
        <v>-2.7259988500009822</v>
      </c>
      <c r="CH325" s="155">
        <f t="shared" ca="1" si="433"/>
        <v>-3.1226657813926462</v>
      </c>
      <c r="CI325" s="155">
        <f t="shared" ca="1" si="433"/>
        <v>-4.4022084137825646</v>
      </c>
      <c r="CJ325" s="155">
        <f t="shared" ca="1" si="433"/>
        <v>-6.4007935761701447</v>
      </c>
      <c r="CK325" s="155">
        <f t="shared" ca="1" si="433"/>
        <v>-7.5712526924104253</v>
      </c>
      <c r="CL325" s="155">
        <f t="shared" ca="1" si="433"/>
        <v>-12.120187486882912</v>
      </c>
      <c r="CM325" s="155" t="e">
        <f t="shared" si="433"/>
        <v>#DIV/0!</v>
      </c>
      <c r="CN325" s="155">
        <f t="shared" si="433"/>
        <v>0</v>
      </c>
      <c r="CO325" s="155">
        <f t="shared" si="433"/>
        <v>0</v>
      </c>
      <c r="CQ325" s="29">
        <f t="shared" si="434"/>
        <v>0.33333333333333331</v>
      </c>
      <c r="CR325" s="155">
        <f t="shared" ca="1" si="435"/>
        <v>-40.16147300882735</v>
      </c>
      <c r="CS325" s="155">
        <f t="shared" ca="1" si="435"/>
        <v>-32.054431659881928</v>
      </c>
      <c r="CT325" s="155">
        <f t="shared" ca="1" si="435"/>
        <v>-27.997993469079169</v>
      </c>
      <c r="CU325" s="155">
        <f t="shared" ca="1" si="435"/>
        <v>-23.952800548722781</v>
      </c>
      <c r="CV325" s="155">
        <f t="shared" ca="1" si="435"/>
        <v>-19.944795897850465</v>
      </c>
      <c r="CW325" s="155">
        <f t="shared" ca="1" si="435"/>
        <v>-18.627586589061238</v>
      </c>
      <c r="CX325" s="155">
        <f t="shared" ca="1" si="435"/>
        <v>-16.060010466300014</v>
      </c>
      <c r="CY325" s="155">
        <f t="shared" ca="1" si="435"/>
        <v>-14.280864229328111</v>
      </c>
      <c r="CZ325" s="155">
        <f t="shared" ca="1" si="435"/>
        <v>-13.761331092495897</v>
      </c>
      <c r="DA325" s="155">
        <f t="shared" ca="1" si="435"/>
        <v>-13.066645483266834</v>
      </c>
      <c r="DB325" s="155" t="e">
        <f t="shared" si="435"/>
        <v>#DIV/0!</v>
      </c>
      <c r="DC325" s="155">
        <f t="shared" si="435"/>
        <v>0</v>
      </c>
      <c r="DD325" s="155">
        <f t="shared" si="435"/>
        <v>0</v>
      </c>
      <c r="DF325" s="29">
        <f t="shared" si="436"/>
        <v>0.33333333333333331</v>
      </c>
      <c r="DG325" s="155">
        <f t="shared" ca="1" si="437"/>
        <v>-15.089044584994557</v>
      </c>
      <c r="DH325" s="155">
        <f t="shared" ca="1" si="437"/>
        <v>-13.060629436170943</v>
      </c>
      <c r="DI325" s="155">
        <f t="shared" ca="1" si="437"/>
        <v>-12.259830169929542</v>
      </c>
      <c r="DJ325" s="155">
        <f t="shared" ca="1" si="437"/>
        <v>-11.763283525159675</v>
      </c>
      <c r="DK325" s="155">
        <f t="shared" ca="1" si="437"/>
        <v>-11.9260281954116</v>
      </c>
      <c r="DL325" s="155">
        <f t="shared" ca="1" si="437"/>
        <v>-12.279286391267911</v>
      </c>
      <c r="DM325" s="155">
        <f t="shared" ca="1" si="437"/>
        <v>-14.008666909684958</v>
      </c>
      <c r="DN325" s="155">
        <f t="shared" ca="1" si="437"/>
        <v>-17.487603739054975</v>
      </c>
      <c r="DO325" s="155">
        <f t="shared" ca="1" si="437"/>
        <v>-19.703656843652517</v>
      </c>
      <c r="DP325" s="155">
        <f t="shared" ca="1" si="437"/>
        <v>-28.751133568456385</v>
      </c>
      <c r="DQ325" s="155" t="e">
        <f t="shared" si="437"/>
        <v>#DIV/0!</v>
      </c>
      <c r="DR325" s="155">
        <f t="shared" si="437"/>
        <v>0</v>
      </c>
      <c r="DS325" s="155">
        <f t="shared" si="437"/>
        <v>0</v>
      </c>
      <c r="DU325" s="29">
        <f t="shared" si="438"/>
        <v>0.33333333333333331</v>
      </c>
      <c r="DV325" s="155">
        <f t="shared" ca="1" si="439"/>
        <v>-1.2175625006700663</v>
      </c>
      <c r="DW325" s="155">
        <f t="shared" ca="1" si="439"/>
        <v>-1.7479705311471179</v>
      </c>
      <c r="DX325" s="155">
        <f t="shared" ca="1" si="439"/>
        <v>-2.1695318099306355</v>
      </c>
      <c r="DY325" s="155">
        <f t="shared" ca="1" si="439"/>
        <v>-2.8051898653931495</v>
      </c>
      <c r="DZ325" s="155">
        <f t="shared" ca="1" si="439"/>
        <v>-3.8942840714299747</v>
      </c>
      <c r="EA325" s="155">
        <f t="shared" ca="1" si="439"/>
        <v>-4.4609511162752113</v>
      </c>
      <c r="EB325" s="155">
        <f t="shared" ca="1" si="439"/>
        <v>-6.2888691625465221</v>
      </c>
      <c r="EC325" s="155">
        <f t="shared" ca="1" si="439"/>
        <v>-9.1439908231002107</v>
      </c>
      <c r="ED325" s="155">
        <f t="shared" ca="1" si="439"/>
        <v>-10.816075274872034</v>
      </c>
      <c r="EE325" s="155">
        <f t="shared" ca="1" si="439"/>
        <v>-17.314553552689876</v>
      </c>
      <c r="EF325" s="155" t="e">
        <f t="shared" si="439"/>
        <v>#DIV/0!</v>
      </c>
      <c r="EG325" s="155">
        <f t="shared" si="439"/>
        <v>0</v>
      </c>
      <c r="EH325" s="155">
        <f t="shared" si="439"/>
        <v>0</v>
      </c>
      <c r="EJ325" s="29">
        <f t="shared" si="440"/>
        <v>0.33333333333333331</v>
      </c>
      <c r="EK325" s="155">
        <f t="shared" ca="1" si="441"/>
        <v>-18.598471486745463</v>
      </c>
      <c r="EL325" s="155">
        <f t="shared" ca="1" si="441"/>
        <v>-18.112406301272905</v>
      </c>
      <c r="EM325" s="155">
        <f t="shared" ca="1" si="441"/>
        <v>-17.809303769165901</v>
      </c>
      <c r="EN325" s="155">
        <f t="shared" ca="1" si="441"/>
        <v>-17.465080404877121</v>
      </c>
      <c r="EO325" s="155">
        <f t="shared" ca="1" si="441"/>
        <v>-17.111568868212682</v>
      </c>
      <c r="EP325" s="155">
        <f t="shared" ca="1" si="441"/>
        <v>-17.013860071375216</v>
      </c>
      <c r="EQ325" s="155">
        <f t="shared" ca="1" si="441"/>
        <v>-16.95689852728513</v>
      </c>
      <c r="ER325" s="155">
        <f t="shared" ca="1" si="441"/>
        <v>-17.312465915715435</v>
      </c>
      <c r="ES325" s="155">
        <f t="shared" ca="1" si="441"/>
        <v>-17.652129664952998</v>
      </c>
      <c r="ET325" s="155">
        <f t="shared" ca="1" si="441"/>
        <v>-19.369563696569738</v>
      </c>
      <c r="EU325" s="155" t="e">
        <f t="shared" si="441"/>
        <v>#DIV/0!</v>
      </c>
      <c r="EV325" s="155">
        <f t="shared" si="441"/>
        <v>0</v>
      </c>
      <c r="EW325" s="155">
        <f t="shared" si="441"/>
        <v>0</v>
      </c>
    </row>
    <row r="326" spans="1:157">
      <c r="T326" s="283">
        <v>0.4</v>
      </c>
      <c r="U326" s="152">
        <f t="shared" ca="1" si="426"/>
        <v>-15.25301348716448</v>
      </c>
      <c r="V326" s="152">
        <f t="shared" ca="1" si="426"/>
        <v>-16.512716845266265</v>
      </c>
      <c r="W326" s="152">
        <f t="shared" ca="1" si="426"/>
        <v>-17.595767034481216</v>
      </c>
      <c r="X326" s="152">
        <f t="shared" ca="1" si="426"/>
        <v>-19.354251010459084</v>
      </c>
      <c r="Y326" s="152">
        <f t="shared" ca="1" si="426"/>
        <v>-22.68459394509426</v>
      </c>
      <c r="Z326" s="152">
        <f t="shared" ca="1" si="426"/>
        <v>-24.56427476044405</v>
      </c>
      <c r="AA326" s="152">
        <f t="shared" ca="1" si="426"/>
        <v>-31.279824598336447</v>
      </c>
      <c r="AB326" s="152">
        <f t="shared" ca="1" si="426"/>
        <v>-43.839139583820426</v>
      </c>
      <c r="AC326" s="152">
        <f t="shared" ca="1" si="426"/>
        <v>-52.534545750225398</v>
      </c>
      <c r="AD326" s="152" t="e">
        <f t="shared" si="426"/>
        <v>#DIV/0!</v>
      </c>
      <c r="AE326" s="152" t="e">
        <f t="shared" si="426"/>
        <v>#DIV/0!</v>
      </c>
      <c r="AF326" s="152" t="e">
        <f t="shared" si="426"/>
        <v>#DIV/0!</v>
      </c>
      <c r="AG326" s="152"/>
      <c r="AI326" s="288">
        <v>0.4</v>
      </c>
      <c r="AJ326" s="155">
        <f t="shared" ca="1" si="427"/>
        <v>-15.25301348716448</v>
      </c>
      <c r="AK326" s="155">
        <f t="shared" ca="1" si="427"/>
        <v>-16.512716845266265</v>
      </c>
      <c r="AL326" s="155">
        <f t="shared" ca="1" si="427"/>
        <v>-17.595767034481216</v>
      </c>
      <c r="AM326" s="155">
        <f t="shared" ca="1" si="427"/>
        <v>-19.354251010459084</v>
      </c>
      <c r="AN326" s="155">
        <f t="shared" ca="1" si="427"/>
        <v>-22.68459394509426</v>
      </c>
      <c r="AO326" s="155">
        <f t="shared" ca="1" si="427"/>
        <v>-24.56427476044405</v>
      </c>
      <c r="AP326" s="155">
        <f t="shared" ca="1" si="427"/>
        <v>-31.279824598336447</v>
      </c>
      <c r="AQ326" s="155">
        <f t="shared" ca="1" si="427"/>
        <v>-43.839139583820426</v>
      </c>
      <c r="AR326" s="155">
        <f t="shared" ca="1" si="427"/>
        <v>-52.534545750225398</v>
      </c>
      <c r="AS326" s="155" t="e">
        <f t="shared" si="427"/>
        <v>#DIV/0!</v>
      </c>
      <c r="AT326" s="155" t="e">
        <f t="shared" si="427"/>
        <v>#DIV/0!</v>
      </c>
      <c r="AU326" s="155" t="e">
        <f t="shared" si="418"/>
        <v>#DIV/0!</v>
      </c>
      <c r="AV326" s="155" t="e">
        <f t="shared" si="418"/>
        <v>#DIV/0!</v>
      </c>
      <c r="AX326" s="29">
        <f t="shared" si="428"/>
        <v>0.4</v>
      </c>
      <c r="AY326" s="155">
        <f t="shared" ca="1" si="429"/>
        <v>-10.460636895171188</v>
      </c>
      <c r="AZ326" s="155">
        <f t="shared" ca="1" si="429"/>
        <v>-7.8997208530672163</v>
      </c>
      <c r="BA326" s="155">
        <f t="shared" ca="1" si="429"/>
        <v>-6.7052911234381147</v>
      </c>
      <c r="BB326" s="155">
        <f t="shared" ca="1" si="429"/>
        <v>-5.6611470693551844</v>
      </c>
      <c r="BC326" s="155">
        <f t="shared" ca="1" si="429"/>
        <v>-4.9889343530672523</v>
      </c>
      <c r="BD326" s="155">
        <f t="shared" ca="1" si="429"/>
        <v>-4.9465943854587673</v>
      </c>
      <c r="BE326" s="155">
        <f t="shared" ca="1" si="429"/>
        <v>-5.5295970238681811</v>
      </c>
      <c r="BF326" s="155">
        <f t="shared" ca="1" si="429"/>
        <v>-7.5729690856614535</v>
      </c>
      <c r="BG326" s="155">
        <f t="shared" ca="1" si="429"/>
        <v>-9.1833943513985208</v>
      </c>
      <c r="BH326" s="155" t="e">
        <f t="shared" si="429"/>
        <v>#DIV/0!</v>
      </c>
      <c r="BI326" s="155" t="e">
        <f t="shared" si="429"/>
        <v>#DIV/0!</v>
      </c>
      <c r="BJ326" s="155" t="e">
        <f t="shared" si="429"/>
        <v>#DIV/0!</v>
      </c>
      <c r="BK326" s="155" t="e">
        <f t="shared" si="429"/>
        <v>#DIV/0!</v>
      </c>
      <c r="BL326" s="138"/>
      <c r="BM326" s="29">
        <f t="shared" si="430"/>
        <v>0.4</v>
      </c>
      <c r="BN326" s="155">
        <f t="shared" ca="1" si="431"/>
        <v>-17.144353291658032</v>
      </c>
      <c r="BO326" s="155">
        <f t="shared" ca="1" si="431"/>
        <v>-13.463083202032601</v>
      </c>
      <c r="BP326" s="155">
        <f t="shared" ca="1" si="431"/>
        <v>-11.717932965887425</v>
      </c>
      <c r="BQ326" s="155">
        <f t="shared" ca="1" si="431"/>
        <v>-10.10858738322036</v>
      </c>
      <c r="BR326" s="155">
        <f t="shared" ca="1" si="431"/>
        <v>-8.7980116869314049</v>
      </c>
      <c r="BS326" s="155">
        <f t="shared" ca="1" si="431"/>
        <v>-8.5024549476302589</v>
      </c>
      <c r="BT326" s="155">
        <f t="shared" ca="1" si="431"/>
        <v>-8.4466301881573909</v>
      </c>
      <c r="BU326" s="155">
        <f t="shared" ca="1" si="431"/>
        <v>-9.7871630815523023</v>
      </c>
      <c r="BV326" s="155">
        <f t="shared" ca="1" si="431"/>
        <v>-11.084497607541346</v>
      </c>
      <c r="BW326" s="155" t="e">
        <f t="shared" si="431"/>
        <v>#DIV/0!</v>
      </c>
      <c r="BX326" s="155" t="e">
        <f t="shared" si="431"/>
        <v>#DIV/0!</v>
      </c>
      <c r="BY326" s="155" t="e">
        <f t="shared" si="431"/>
        <v>#DIV/0!</v>
      </c>
      <c r="BZ326" s="155" t="e">
        <f t="shared" si="431"/>
        <v>#DIV/0!</v>
      </c>
      <c r="CA326" s="138"/>
      <c r="CB326" s="29">
        <f t="shared" si="432"/>
        <v>0.4</v>
      </c>
      <c r="CC326" s="155">
        <f t="shared" ca="1" si="433"/>
        <v>-0.83358098334359632</v>
      </c>
      <c r="CD326" s="155">
        <f t="shared" ca="1" si="433"/>
        <v>-1.2164122874587644</v>
      </c>
      <c r="CE326" s="155">
        <f t="shared" ca="1" si="433"/>
        <v>-1.5293961559442444</v>
      </c>
      <c r="CF326" s="155">
        <f t="shared" ca="1" si="433"/>
        <v>-2.0163051376405274</v>
      </c>
      <c r="CG326" s="155">
        <f t="shared" ca="1" si="433"/>
        <v>-2.8942800397505115</v>
      </c>
      <c r="CH326" s="155">
        <f t="shared" ca="1" si="433"/>
        <v>-3.3741709248996941</v>
      </c>
      <c r="CI326" s="155">
        <f t="shared" ca="1" si="433"/>
        <v>-5.0405116895234201</v>
      </c>
      <c r="CJ326" s="155">
        <f t="shared" ca="1" si="433"/>
        <v>-8.0679898004016621</v>
      </c>
      <c r="CK326" s="155">
        <f t="shared" ca="1" si="433"/>
        <v>-10.136860694420108</v>
      </c>
      <c r="CL326" s="155" t="e">
        <f t="shared" si="433"/>
        <v>#DIV/0!</v>
      </c>
      <c r="CM326" s="155" t="e">
        <f t="shared" si="433"/>
        <v>#DIV/0!</v>
      </c>
      <c r="CN326" s="155" t="e">
        <f t="shared" si="433"/>
        <v>#DIV/0!</v>
      </c>
      <c r="CO326" s="155" t="e">
        <f t="shared" si="433"/>
        <v>#DIV/0!</v>
      </c>
      <c r="CQ326" s="29">
        <f t="shared" si="434"/>
        <v>0.4</v>
      </c>
      <c r="CR326" s="155">
        <f t="shared" ca="1" si="435"/>
        <v>-40.42158987395527</v>
      </c>
      <c r="CS326" s="155">
        <f t="shared" ca="1" si="435"/>
        <v>-32.299504670265776</v>
      </c>
      <c r="CT326" s="155">
        <f t="shared" ca="1" si="435"/>
        <v>-28.234733007925936</v>
      </c>
      <c r="CU326" s="155">
        <f t="shared" ca="1" si="435"/>
        <v>-24.182139594209097</v>
      </c>
      <c r="CV326" s="155">
        <f t="shared" ca="1" si="435"/>
        <v>-20.173624348175451</v>
      </c>
      <c r="CW326" s="155">
        <f t="shared" ca="1" si="435"/>
        <v>-18.861488050842045</v>
      </c>
      <c r="CX326" s="155">
        <f t="shared" ca="1" si="435"/>
        <v>-16.3332659530071</v>
      </c>
      <c r="CY326" s="155">
        <f t="shared" ca="1" si="435"/>
        <v>-14.690272857893049</v>
      </c>
      <c r="CZ326" s="155">
        <f t="shared" ca="1" si="435"/>
        <v>-14.302114937125456</v>
      </c>
      <c r="DA326" s="155" t="e">
        <f t="shared" si="435"/>
        <v>#DIV/0!</v>
      </c>
      <c r="DB326" s="155" t="e">
        <f t="shared" si="435"/>
        <v>#DIV/0!</v>
      </c>
      <c r="DC326" s="155" t="e">
        <f t="shared" si="435"/>
        <v>#DIV/0!</v>
      </c>
      <c r="DD326" s="155" t="e">
        <f t="shared" si="435"/>
        <v>#DIV/0!</v>
      </c>
      <c r="DF326" s="29">
        <f t="shared" si="436"/>
        <v>0.4</v>
      </c>
      <c r="DG326" s="155">
        <f t="shared" ca="1" si="437"/>
        <v>-15.905012661060033</v>
      </c>
      <c r="DH326" s="155">
        <f t="shared" ca="1" si="437"/>
        <v>-13.977553240179788</v>
      </c>
      <c r="DI326" s="155">
        <f t="shared" ca="1" si="437"/>
        <v>-13.285918431598448</v>
      </c>
      <c r="DJ326" s="155">
        <f t="shared" ca="1" si="437"/>
        <v>-13.001567505361766</v>
      </c>
      <c r="DK326" s="155">
        <f t="shared" ca="1" si="437"/>
        <v>-13.657650254697362</v>
      </c>
      <c r="DL326" s="155">
        <f t="shared" ca="1" si="437"/>
        <v>-14.331673432257386</v>
      </c>
      <c r="DM326" s="155">
        <f t="shared" ca="1" si="437"/>
        <v>-17.403182818806954</v>
      </c>
      <c r="DN326" s="155">
        <f t="shared" ca="1" si="437"/>
        <v>-24.034213059971101</v>
      </c>
      <c r="DO326" s="155">
        <f t="shared" ca="1" si="437"/>
        <v>-28.818112969769288</v>
      </c>
      <c r="DP326" s="155" t="e">
        <f t="shared" si="437"/>
        <v>#DIV/0!</v>
      </c>
      <c r="DQ326" s="155" t="e">
        <f t="shared" si="437"/>
        <v>#DIV/0!</v>
      </c>
      <c r="DR326" s="155" t="e">
        <f t="shared" si="437"/>
        <v>#DIV/0!</v>
      </c>
      <c r="DS326" s="155" t="e">
        <f t="shared" si="437"/>
        <v>#DIV/0!</v>
      </c>
      <c r="DU326" s="29">
        <f t="shared" si="438"/>
        <v>0.4</v>
      </c>
      <c r="DV326" s="155">
        <f t="shared" ca="1" si="439"/>
        <v>-1.190829976205138</v>
      </c>
      <c r="DW326" s="155">
        <f t="shared" ca="1" si="439"/>
        <v>-1.7377318392268064</v>
      </c>
      <c r="DX326" s="155">
        <f t="shared" ca="1" si="439"/>
        <v>-2.1848516513489198</v>
      </c>
      <c r="DY326" s="155">
        <f t="shared" ca="1" si="439"/>
        <v>-2.8804359109150397</v>
      </c>
      <c r="DZ326" s="155">
        <f t="shared" ca="1" si="439"/>
        <v>-4.1346857710721583</v>
      </c>
      <c r="EA326" s="155">
        <f t="shared" ca="1" si="439"/>
        <v>-4.8202441784281334</v>
      </c>
      <c r="EB326" s="155">
        <f t="shared" ca="1" si="439"/>
        <v>-7.2007309850334593</v>
      </c>
      <c r="EC326" s="155">
        <f t="shared" ca="1" si="439"/>
        <v>-11.52569971485952</v>
      </c>
      <c r="ED326" s="155">
        <f t="shared" ca="1" si="439"/>
        <v>-14.481229563457298</v>
      </c>
      <c r="EE326" s="155" t="e">
        <f t="shared" si="439"/>
        <v>#DIV/0!</v>
      </c>
      <c r="EF326" s="155" t="e">
        <f t="shared" si="439"/>
        <v>#DIV/0!</v>
      </c>
      <c r="EG326" s="155" t="e">
        <f t="shared" si="439"/>
        <v>#DIV/0!</v>
      </c>
      <c r="EH326" s="155" t="e">
        <f t="shared" si="439"/>
        <v>#DIV/0!</v>
      </c>
      <c r="EJ326" s="29">
        <f t="shared" si="440"/>
        <v>0.4</v>
      </c>
      <c r="EK326" s="155">
        <f t="shared" ca="1" si="441"/>
        <v>-15.848428475267049</v>
      </c>
      <c r="EL326" s="155">
        <f t="shared" ca="1" si="441"/>
        <v>-15.507391002081675</v>
      </c>
      <c r="EM326" s="155">
        <f t="shared" ca="1" si="441"/>
        <v>-15.299102386857379</v>
      </c>
      <c r="EN326" s="155">
        <f t="shared" ca="1" si="441"/>
        <v>-15.072653902200624</v>
      </c>
      <c r="EO326" s="155">
        <f t="shared" ca="1" si="441"/>
        <v>-14.875880328531347</v>
      </c>
      <c r="EP326" s="155">
        <f t="shared" ca="1" si="441"/>
        <v>-14.847041907723717</v>
      </c>
      <c r="EQ326" s="155">
        <f t="shared" ca="1" si="441"/>
        <v>-14.997124533226753</v>
      </c>
      <c r="ER326" s="155">
        <f t="shared" ca="1" si="441"/>
        <v>-15.74487616574897</v>
      </c>
      <c r="ES326" s="155">
        <f t="shared" ca="1" si="441"/>
        <v>-16.405481532707157</v>
      </c>
      <c r="ET326" s="155" t="e">
        <f t="shared" si="441"/>
        <v>#DIV/0!</v>
      </c>
      <c r="EU326" s="155" t="e">
        <f t="shared" si="441"/>
        <v>#DIV/0!</v>
      </c>
      <c r="EV326" s="155" t="e">
        <f t="shared" si="441"/>
        <v>#DIV/0!</v>
      </c>
      <c r="EW326" s="155" t="e">
        <f t="shared" si="441"/>
        <v>#DIV/0!</v>
      </c>
    </row>
    <row r="327" spans="1:157">
      <c r="T327" s="283">
        <v>0.42857142857142855</v>
      </c>
      <c r="U327" s="152">
        <f t="shared" ca="1" si="426"/>
        <v>-16.322422179187395</v>
      </c>
      <c r="V327" s="152">
        <f t="shared" ca="1" si="426"/>
        <v>-17.794269642114003</v>
      </c>
      <c r="W327" s="152">
        <f t="shared" ca="1" si="426"/>
        <v>-19.07176473756175</v>
      </c>
      <c r="X327" s="152">
        <f t="shared" ca="1" si="426"/>
        <v>-21.171433581830755</v>
      </c>
      <c r="Y327" s="152">
        <f t="shared" ca="1" si="426"/>
        <v>-25.240205359176112</v>
      </c>
      <c r="Z327" s="152">
        <f t="shared" ca="1" si="426"/>
        <v>-27.592908397721786</v>
      </c>
      <c r="AA327" s="152">
        <f t="shared" ca="1" si="426"/>
        <v>-36.354663471153863</v>
      </c>
      <c r="AB327" s="152">
        <f t="shared" ca="1" si="426"/>
        <v>-54.41620009331465</v>
      </c>
      <c r="AC327" s="152" t="e">
        <f t="shared" si="426"/>
        <v>#DIV/0!</v>
      </c>
      <c r="AD327" s="152" t="e">
        <f t="shared" si="426"/>
        <v>#DIV/0!</v>
      </c>
      <c r="AE327" s="152" t="e">
        <f t="shared" si="426"/>
        <v>#DIV/0!</v>
      </c>
      <c r="AF327" s="152" t="e">
        <f t="shared" si="426"/>
        <v>#DIV/0!</v>
      </c>
      <c r="AG327" s="152"/>
      <c r="AI327" s="288">
        <v>0.42857142857142855</v>
      </c>
      <c r="AJ327" s="155">
        <f t="shared" ca="1" si="427"/>
        <v>-16.322422179187395</v>
      </c>
      <c r="AK327" s="155">
        <f t="shared" ca="1" si="427"/>
        <v>-17.794269642114003</v>
      </c>
      <c r="AL327" s="155">
        <f t="shared" ca="1" si="427"/>
        <v>-19.07176473756175</v>
      </c>
      <c r="AM327" s="155">
        <f t="shared" ca="1" si="427"/>
        <v>-21.171433581830755</v>
      </c>
      <c r="AN327" s="155">
        <f t="shared" ca="1" si="427"/>
        <v>-25.240205359176112</v>
      </c>
      <c r="AO327" s="155">
        <f t="shared" ca="1" si="427"/>
        <v>-27.592908397721786</v>
      </c>
      <c r="AP327" s="155">
        <f t="shared" ca="1" si="427"/>
        <v>-36.354663471153863</v>
      </c>
      <c r="AQ327" s="155">
        <f t="shared" ca="1" si="427"/>
        <v>-54.41620009331465</v>
      </c>
      <c r="AR327" s="155" t="e">
        <f t="shared" si="427"/>
        <v>#DIV/0!</v>
      </c>
      <c r="AS327" s="155" t="e">
        <f t="shared" si="427"/>
        <v>#DIV/0!</v>
      </c>
      <c r="AT327" s="155" t="e">
        <f t="shared" si="427"/>
        <v>#DIV/0!</v>
      </c>
      <c r="AU327" s="155" t="e">
        <f t="shared" si="418"/>
        <v>#DIV/0!</v>
      </c>
      <c r="AV327" s="155" t="e">
        <f t="shared" si="418"/>
        <v>#DIV/0!</v>
      </c>
      <c r="AX327" s="29">
        <f t="shared" si="428"/>
        <v>0.42857142857142855</v>
      </c>
      <c r="AY327" s="155">
        <f t="shared" ca="1" si="429"/>
        <v>-10.254733020385766</v>
      </c>
      <c r="AZ327" s="155">
        <f t="shared" ca="1" si="429"/>
        <v>-7.7025698799515601</v>
      </c>
      <c r="BA327" s="155">
        <f t="shared" ca="1" si="429"/>
        <v>-6.5225463125819729</v>
      </c>
      <c r="BB327" s="155">
        <f t="shared" ca="1" si="429"/>
        <v>-5.5119314401608719</v>
      </c>
      <c r="BC327" s="155">
        <f t="shared" ca="1" si="429"/>
        <v>-4.9271670078847389</v>
      </c>
      <c r="BD327" s="155">
        <f t="shared" ca="1" si="429"/>
        <v>-4.9449120312397739</v>
      </c>
      <c r="BE327" s="155">
        <f t="shared" ca="1" si="429"/>
        <v>-5.8017802928191067</v>
      </c>
      <c r="BF327" s="155">
        <f t="shared" ca="1" si="429"/>
        <v>-8.6439309205422212</v>
      </c>
      <c r="BG327" s="155" t="e">
        <f t="shared" si="429"/>
        <v>#DIV/0!</v>
      </c>
      <c r="BH327" s="155" t="e">
        <f t="shared" si="429"/>
        <v>#DIV/0!</v>
      </c>
      <c r="BI327" s="155" t="e">
        <f t="shared" si="429"/>
        <v>#DIV/0!</v>
      </c>
      <c r="BJ327" s="155" t="e">
        <f t="shared" si="429"/>
        <v>#DIV/0!</v>
      </c>
      <c r="BK327" s="155" t="e">
        <f t="shared" si="429"/>
        <v>#DIV/0!</v>
      </c>
      <c r="BL327" s="138"/>
      <c r="BM327" s="29">
        <f t="shared" si="430"/>
        <v>0.42857142857142855</v>
      </c>
      <c r="BN327" s="155">
        <f t="shared" ca="1" si="431"/>
        <v>-17.363763245398104</v>
      </c>
      <c r="BO327" s="155">
        <f t="shared" ca="1" si="431"/>
        <v>-13.663166518294734</v>
      </c>
      <c r="BP327" s="155">
        <f t="shared" ca="1" si="431"/>
        <v>-11.908941250573854</v>
      </c>
      <c r="BQ327" s="155">
        <f t="shared" ca="1" si="431"/>
        <v>-10.295957691100353</v>
      </c>
      <c r="BR327" s="155">
        <f t="shared" ca="1" si="431"/>
        <v>-9.0074492214375823</v>
      </c>
      <c r="BS327" s="155">
        <f t="shared" ca="1" si="431"/>
        <v>-8.7385434493848422</v>
      </c>
      <c r="BT327" s="155">
        <f t="shared" ca="1" si="431"/>
        <v>-8.8548144320411151</v>
      </c>
      <c r="BU327" s="155">
        <f t="shared" ca="1" si="431"/>
        <v>-10.85198088477167</v>
      </c>
      <c r="BV327" s="155" t="e">
        <f t="shared" si="431"/>
        <v>#DIV/0!</v>
      </c>
      <c r="BW327" s="155" t="e">
        <f t="shared" si="431"/>
        <v>#DIV/0!</v>
      </c>
      <c r="BX327" s="155" t="e">
        <f t="shared" si="431"/>
        <v>#DIV/0!</v>
      </c>
      <c r="BY327" s="155" t="e">
        <f t="shared" si="431"/>
        <v>#DIV/0!</v>
      </c>
      <c r="BZ327" s="155" t="e">
        <f t="shared" si="431"/>
        <v>#DIV/0!</v>
      </c>
      <c r="CA327" s="138"/>
      <c r="CB327" s="29">
        <f t="shared" si="432"/>
        <v>0.42857142857142855</v>
      </c>
      <c r="CC327" s="155">
        <f t="shared" ca="1" si="433"/>
        <v>-0.83695617045508541</v>
      </c>
      <c r="CD327" s="155">
        <f t="shared" ca="1" si="433"/>
        <v>-1.2309803094847744</v>
      </c>
      <c r="CE327" s="155">
        <f t="shared" ca="1" si="433"/>
        <v>-1.5576801673094351</v>
      </c>
      <c r="CF327" s="155">
        <f t="shared" ca="1" si="433"/>
        <v>-2.0742145547045254</v>
      </c>
      <c r="CG327" s="155">
        <f t="shared" ca="1" si="433"/>
        <v>-3.0317837932098577</v>
      </c>
      <c r="CH327" s="155">
        <f t="shared" ca="1" si="433"/>
        <v>-3.5698809905863875</v>
      </c>
      <c r="CI327" s="155">
        <f t="shared" ca="1" si="433"/>
        <v>-5.5238784873208715</v>
      </c>
      <c r="CJ327" s="155">
        <f t="shared" ca="1" si="433"/>
        <v>-9.4529705170077065</v>
      </c>
      <c r="CK327" s="155" t="e">
        <f t="shared" si="433"/>
        <v>#DIV/0!</v>
      </c>
      <c r="CL327" s="155" t="e">
        <f t="shared" si="433"/>
        <v>#DIV/0!</v>
      </c>
      <c r="CM327" s="155" t="e">
        <f t="shared" si="433"/>
        <v>#DIV/0!</v>
      </c>
      <c r="CN327" s="155" t="e">
        <f t="shared" si="433"/>
        <v>#DIV/0!</v>
      </c>
      <c r="CO327" s="155" t="e">
        <f t="shared" si="433"/>
        <v>#DIV/0!</v>
      </c>
      <c r="CQ327" s="29">
        <f t="shared" si="434"/>
        <v>0.42857142857142855</v>
      </c>
      <c r="CR327" s="155">
        <f t="shared" ca="1" si="435"/>
        <v>-40.512706540799016</v>
      </c>
      <c r="CS327" s="155">
        <f t="shared" ca="1" si="435"/>
        <v>-32.387014785180433</v>
      </c>
      <c r="CT327" s="155">
        <f t="shared" ca="1" si="435"/>
        <v>-28.320759136142144</v>
      </c>
      <c r="CU327" s="155">
        <f t="shared" ca="1" si="435"/>
        <v>-24.268093152702292</v>
      </c>
      <c r="CV327" s="155">
        <f t="shared" ca="1" si="435"/>
        <v>-20.265318606373633</v>
      </c>
      <c r="CW327" s="155">
        <f t="shared" ca="1" si="435"/>
        <v>-18.959183238021566</v>
      </c>
      <c r="CX327" s="155">
        <f t="shared" ca="1" si="435"/>
        <v>-16.466717565289667</v>
      </c>
      <c r="CY327" s="155">
        <f t="shared" ca="1" si="435"/>
        <v>-14.953252993701868</v>
      </c>
      <c r="CZ327" s="155" t="e">
        <f t="shared" si="435"/>
        <v>#DIV/0!</v>
      </c>
      <c r="DA327" s="155" t="e">
        <f t="shared" si="435"/>
        <v>#DIV/0!</v>
      </c>
      <c r="DB327" s="155" t="e">
        <f t="shared" si="435"/>
        <v>#DIV/0!</v>
      </c>
      <c r="DC327" s="155" t="e">
        <f t="shared" si="435"/>
        <v>#DIV/0!</v>
      </c>
      <c r="DD327" s="155" t="e">
        <f t="shared" si="435"/>
        <v>#DIV/0!</v>
      </c>
      <c r="DF327" s="29">
        <f t="shared" si="436"/>
        <v>0.42857142857142855</v>
      </c>
      <c r="DG327" s="155">
        <f t="shared" ca="1" si="437"/>
        <v>-16.290107261916667</v>
      </c>
      <c r="DH327" s="155">
        <f t="shared" ca="1" si="437"/>
        <v>-14.435124207660714</v>
      </c>
      <c r="DI327" s="155">
        <f t="shared" ca="1" si="437"/>
        <v>-13.818431713484649</v>
      </c>
      <c r="DJ327" s="155">
        <f t="shared" ca="1" si="437"/>
        <v>-13.677823828884085</v>
      </c>
      <c r="DK327" s="155">
        <f t="shared" ca="1" si="437"/>
        <v>-14.672936302929699</v>
      </c>
      <c r="DL327" s="155">
        <f t="shared" ca="1" si="437"/>
        <v>-15.574345562088121</v>
      </c>
      <c r="DM327" s="155">
        <f t="shared" ca="1" si="437"/>
        <v>-19.666637497559655</v>
      </c>
      <c r="DN327" s="155">
        <f t="shared" ca="1" si="437"/>
        <v>-29.145397380804489</v>
      </c>
      <c r="DO327" s="155" t="e">
        <f t="shared" si="437"/>
        <v>#DIV/0!</v>
      </c>
      <c r="DP327" s="155" t="e">
        <f t="shared" si="437"/>
        <v>#DIV/0!</v>
      </c>
      <c r="DQ327" s="155" t="e">
        <f t="shared" si="437"/>
        <v>#DIV/0!</v>
      </c>
      <c r="DR327" s="155" t="e">
        <f t="shared" si="437"/>
        <v>#DIV/0!</v>
      </c>
      <c r="DS327" s="155" t="e">
        <f t="shared" si="437"/>
        <v>#DIV/0!</v>
      </c>
      <c r="DU327" s="29">
        <f t="shared" si="438"/>
        <v>0.42857142857142855</v>
      </c>
      <c r="DV327" s="155">
        <f t="shared" ca="1" si="439"/>
        <v>-1.1956516720786921</v>
      </c>
      <c r="DW327" s="155">
        <f t="shared" ca="1" si="439"/>
        <v>-1.7585432992639625</v>
      </c>
      <c r="DX327" s="155">
        <f t="shared" ca="1" si="439"/>
        <v>-2.2252573818706232</v>
      </c>
      <c r="DY327" s="155">
        <f t="shared" ca="1" si="439"/>
        <v>-2.9631636495778944</v>
      </c>
      <c r="DZ327" s="155">
        <f t="shared" ca="1" si="439"/>
        <v>-4.331119704585511</v>
      </c>
      <c r="EA327" s="155">
        <f t="shared" ca="1" si="439"/>
        <v>-5.0998299865519865</v>
      </c>
      <c r="EB327" s="155">
        <f t="shared" ca="1" si="439"/>
        <v>-7.8912549818869584</v>
      </c>
      <c r="EC327" s="155">
        <f t="shared" ca="1" si="439"/>
        <v>-13.504243595725292</v>
      </c>
      <c r="ED327" s="155" t="e">
        <f t="shared" si="439"/>
        <v>#DIV/0!</v>
      </c>
      <c r="EE327" s="155" t="e">
        <f t="shared" si="439"/>
        <v>#DIV/0!</v>
      </c>
      <c r="EF327" s="155" t="e">
        <f t="shared" si="439"/>
        <v>#DIV/0!</v>
      </c>
      <c r="EG327" s="155" t="e">
        <f t="shared" si="439"/>
        <v>#DIV/0!</v>
      </c>
      <c r="EH327" s="155" t="e">
        <f t="shared" si="439"/>
        <v>#DIV/0!</v>
      </c>
      <c r="EJ327" s="29">
        <f t="shared" si="440"/>
        <v>0.42857142857142855</v>
      </c>
      <c r="EK327" s="155">
        <f t="shared" ca="1" si="441"/>
        <v>-14.904950182518839</v>
      </c>
      <c r="EL327" s="155">
        <f t="shared" ca="1" si="441"/>
        <v>-14.609318083894038</v>
      </c>
      <c r="EM327" s="155">
        <f t="shared" ca="1" si="441"/>
        <v>-14.431448608896243</v>
      </c>
      <c r="EN327" s="155">
        <f t="shared" ca="1" si="441"/>
        <v>-14.244231393773966</v>
      </c>
      <c r="EO327" s="155">
        <f t="shared" ca="1" si="441"/>
        <v>-14.104721739816707</v>
      </c>
      <c r="EP327" s="155">
        <f t="shared" ca="1" si="441"/>
        <v>-14.10435985547293</v>
      </c>
      <c r="EQ327" s="155">
        <f t="shared" ca="1" si="441"/>
        <v>-14.360077315580384</v>
      </c>
      <c r="ER327" s="155">
        <f t="shared" ca="1" si="441"/>
        <v>-15.3962263102935</v>
      </c>
      <c r="ES327" s="155" t="e">
        <f t="shared" si="441"/>
        <v>#DIV/0!</v>
      </c>
      <c r="ET327" s="155" t="e">
        <f t="shared" si="441"/>
        <v>#DIV/0!</v>
      </c>
      <c r="EU327" s="155" t="e">
        <f t="shared" si="441"/>
        <v>#DIV/0!</v>
      </c>
      <c r="EV327" s="155" t="e">
        <f t="shared" si="441"/>
        <v>#DIV/0!</v>
      </c>
      <c r="EW327" s="155" t="e">
        <f t="shared" si="441"/>
        <v>#DIV/0!</v>
      </c>
    </row>
    <row r="328" spans="1:157">
      <c r="T328" s="283">
        <v>0.5</v>
      </c>
      <c r="U328" s="152">
        <f t="shared" ca="1" si="426"/>
        <v>-19.740765743966904</v>
      </c>
      <c r="V328" s="152">
        <f t="shared" ca="1" si="426"/>
        <v>-22.00083627488161</v>
      </c>
      <c r="W328" s="152">
        <f t="shared" ca="1" si="426"/>
        <v>-24.031495268514963</v>
      </c>
      <c r="X328" s="152">
        <f t="shared" ca="1" si="426"/>
        <v>-27.5213092844611</v>
      </c>
      <c r="Y328" s="152">
        <f t="shared" ca="1" si="426"/>
        <v>-34.892260194160208</v>
      </c>
      <c r="Z328" s="152">
        <f t="shared" ca="1" si="426"/>
        <v>-39.572272174980739</v>
      </c>
      <c r="AA328" s="152">
        <f t="shared" ca="1" si="426"/>
        <v>-60.443827816544101</v>
      </c>
      <c r="AB328" s="152" t="e">
        <f t="shared" si="426"/>
        <v>#DIV/0!</v>
      </c>
      <c r="AC328" s="152" t="e">
        <f t="shared" si="426"/>
        <v>#DIV/0!</v>
      </c>
      <c r="AD328" s="152" t="e">
        <f t="shared" si="426"/>
        <v>#DIV/0!</v>
      </c>
      <c r="AE328" s="152" t="e">
        <f t="shared" si="426"/>
        <v>#DIV/0!</v>
      </c>
      <c r="AF328" s="152" t="e">
        <f t="shared" si="426"/>
        <v>#DIV/0!</v>
      </c>
      <c r="AG328" s="152"/>
      <c r="AI328" s="288">
        <v>0.5</v>
      </c>
      <c r="AJ328" s="155">
        <f t="shared" ca="1" si="427"/>
        <v>-19.740765743966904</v>
      </c>
      <c r="AK328" s="155">
        <f t="shared" ca="1" si="427"/>
        <v>-22.00083627488161</v>
      </c>
      <c r="AL328" s="155">
        <f t="shared" ca="1" si="427"/>
        <v>-24.031495268514963</v>
      </c>
      <c r="AM328" s="155">
        <f t="shared" ca="1" si="427"/>
        <v>-27.5213092844611</v>
      </c>
      <c r="AN328" s="155">
        <f t="shared" ca="1" si="427"/>
        <v>-34.892260194160208</v>
      </c>
      <c r="AO328" s="155">
        <f t="shared" ca="1" si="427"/>
        <v>-39.572272174980739</v>
      </c>
      <c r="AP328" s="155">
        <f t="shared" ca="1" si="427"/>
        <v>-60.443827816544101</v>
      </c>
      <c r="AQ328" s="155" t="e">
        <f t="shared" si="427"/>
        <v>#DIV/0!</v>
      </c>
      <c r="AR328" s="155" t="e">
        <f t="shared" si="427"/>
        <v>#DIV/0!</v>
      </c>
      <c r="AS328" s="155" t="e">
        <f t="shared" si="427"/>
        <v>#DIV/0!</v>
      </c>
      <c r="AT328" s="155" t="e">
        <f t="shared" si="427"/>
        <v>#DIV/0!</v>
      </c>
      <c r="AU328" s="155" t="e">
        <f t="shared" si="418"/>
        <v>#DIV/0!</v>
      </c>
      <c r="AV328" s="155" t="e">
        <f t="shared" si="418"/>
        <v>#DIV/0!</v>
      </c>
      <c r="AX328" s="29">
        <f t="shared" si="428"/>
        <v>0.5</v>
      </c>
      <c r="AY328" s="155">
        <f t="shared" ca="1" si="429"/>
        <v>-9.6505718975974766</v>
      </c>
      <c r="AZ328" s="155">
        <f t="shared" ca="1" si="429"/>
        <v>-7.142894202582009</v>
      </c>
      <c r="BA328" s="155">
        <f t="shared" ca="1" si="429"/>
        <v>-6.0263347276329178</v>
      </c>
      <c r="BB328" s="155">
        <f t="shared" ca="1" si="429"/>
        <v>-5.1573440355265978</v>
      </c>
      <c r="BC328" s="155">
        <f t="shared" ca="1" si="429"/>
        <v>-4.9465850692838309</v>
      </c>
      <c r="BD328" s="155">
        <f t="shared" ca="1" si="429"/>
        <v>-5.2367053287649039</v>
      </c>
      <c r="BE328" s="155">
        <f t="shared" ca="1" si="429"/>
        <v>-7.5656646861505692</v>
      </c>
      <c r="BF328" s="155" t="e">
        <f t="shared" si="429"/>
        <v>#DIV/0!</v>
      </c>
      <c r="BG328" s="155" t="e">
        <f t="shared" si="429"/>
        <v>#DIV/0!</v>
      </c>
      <c r="BH328" s="155" t="e">
        <f t="shared" si="429"/>
        <v>#DIV/0!</v>
      </c>
      <c r="BI328" s="155" t="e">
        <f t="shared" si="429"/>
        <v>#DIV/0!</v>
      </c>
      <c r="BJ328" s="155" t="e">
        <f t="shared" si="429"/>
        <v>#DIV/0!</v>
      </c>
      <c r="BK328" s="155" t="e">
        <f t="shared" si="429"/>
        <v>#DIV/0!</v>
      </c>
      <c r="BL328" s="138"/>
      <c r="BM328" s="29">
        <f t="shared" si="430"/>
        <v>0.5</v>
      </c>
      <c r="BN328" s="155">
        <f t="shared" ca="1" si="431"/>
        <v>-17.840051505442929</v>
      </c>
      <c r="BO328" s="155">
        <f t="shared" ca="1" si="431"/>
        <v>-14.116887266943605</v>
      </c>
      <c r="BP328" s="155">
        <f t="shared" ca="1" si="431"/>
        <v>-12.361648041435968</v>
      </c>
      <c r="BQ328" s="155">
        <f t="shared" ca="1" si="431"/>
        <v>-10.778493546978993</v>
      </c>
      <c r="BR328" s="155">
        <f t="shared" ca="1" si="431"/>
        <v>-9.6500174863161678</v>
      </c>
      <c r="BS328" s="155">
        <f t="shared" ca="1" si="431"/>
        <v>-9.5367717158441803</v>
      </c>
      <c r="BT328" s="155">
        <f t="shared" ca="1" si="431"/>
        <v>-10.730504896571613</v>
      </c>
      <c r="BU328" s="155" t="e">
        <f t="shared" si="431"/>
        <v>#DIV/0!</v>
      </c>
      <c r="BV328" s="155" t="e">
        <f t="shared" si="431"/>
        <v>#DIV/0!</v>
      </c>
      <c r="BW328" s="155" t="e">
        <f t="shared" si="431"/>
        <v>#DIV/0!</v>
      </c>
      <c r="BX328" s="155" t="e">
        <f t="shared" si="431"/>
        <v>#DIV/0!</v>
      </c>
      <c r="BY328" s="155" t="e">
        <f t="shared" si="431"/>
        <v>#DIV/0!</v>
      </c>
      <c r="BZ328" s="155" t="e">
        <f t="shared" si="431"/>
        <v>#DIV/0!</v>
      </c>
      <c r="CA328" s="138"/>
      <c r="CB328" s="29">
        <f t="shared" si="432"/>
        <v>0.5</v>
      </c>
      <c r="CC328" s="155">
        <f t="shared" ca="1" si="433"/>
        <v>-0.87690028411232923</v>
      </c>
      <c r="CD328" s="155">
        <f t="shared" ca="1" si="433"/>
        <v>-1.3208605203704238</v>
      </c>
      <c r="CE328" s="155">
        <f t="shared" ca="1" si="433"/>
        <v>-1.7055303038337728</v>
      </c>
      <c r="CF328" s="155">
        <f t="shared" ca="1" si="433"/>
        <v>-2.3467929940431738</v>
      </c>
      <c r="CG328" s="155">
        <f t="shared" ca="1" si="433"/>
        <v>-3.6559878893698077</v>
      </c>
      <c r="CH328" s="155">
        <f t="shared" ca="1" si="433"/>
        <v>-4.470158805447447</v>
      </c>
      <c r="CI328" s="155">
        <f t="shared" ca="1" si="433"/>
        <v>-8.0371355336369419</v>
      </c>
      <c r="CJ328" s="155" t="e">
        <f t="shared" si="433"/>
        <v>#DIV/0!</v>
      </c>
      <c r="CK328" s="155" t="e">
        <f t="shared" si="433"/>
        <v>#DIV/0!</v>
      </c>
      <c r="CL328" s="155" t="e">
        <f t="shared" si="433"/>
        <v>#DIV/0!</v>
      </c>
      <c r="CM328" s="155" t="e">
        <f t="shared" si="433"/>
        <v>#DIV/0!</v>
      </c>
      <c r="CN328" s="155" t="e">
        <f t="shared" si="433"/>
        <v>#DIV/0!</v>
      </c>
      <c r="CO328" s="155" t="e">
        <f t="shared" si="433"/>
        <v>#DIV/0!</v>
      </c>
      <c r="CQ328" s="29">
        <f t="shared" si="434"/>
        <v>0.5</v>
      </c>
      <c r="CR328" s="155">
        <f t="shared" ca="1" si="435"/>
        <v>-40.704438340288824</v>
      </c>
      <c r="CS328" s="155">
        <f t="shared" ca="1" si="435"/>
        <v>-32.576027605151829</v>
      </c>
      <c r="CT328" s="155">
        <f t="shared" ca="1" si="435"/>
        <v>-28.511422936322599</v>
      </c>
      <c r="CU328" s="155">
        <f t="shared" ca="1" si="435"/>
        <v>-24.46809610300118</v>
      </c>
      <c r="CV328" s="155">
        <f t="shared" ca="1" si="435"/>
        <v>-20.504012274581438</v>
      </c>
      <c r="CW328" s="155">
        <f t="shared" ca="1" si="435"/>
        <v>-19.232468688939402</v>
      </c>
      <c r="CX328" s="155">
        <f t="shared" ca="1" si="435"/>
        <v>-16.962636124164181</v>
      </c>
      <c r="CY328" s="155" t="e">
        <f t="shared" si="435"/>
        <v>#DIV/0!</v>
      </c>
      <c r="CZ328" s="155" t="e">
        <f t="shared" si="435"/>
        <v>#DIV/0!</v>
      </c>
      <c r="DA328" s="155" t="e">
        <f t="shared" si="435"/>
        <v>#DIV/0!</v>
      </c>
      <c r="DB328" s="155" t="e">
        <f t="shared" si="435"/>
        <v>#DIV/0!</v>
      </c>
      <c r="DC328" s="155" t="e">
        <f t="shared" si="435"/>
        <v>#DIV/0!</v>
      </c>
      <c r="DD328" s="155" t="e">
        <f t="shared" si="435"/>
        <v>#DIV/0!</v>
      </c>
      <c r="DF328" s="29">
        <f t="shared" si="436"/>
        <v>0.5</v>
      </c>
      <c r="DG328" s="155">
        <f t="shared" ca="1" si="437"/>
        <v>-17.437553529788129</v>
      </c>
      <c r="DH328" s="155">
        <f t="shared" ca="1" si="437"/>
        <v>-15.883818885573939</v>
      </c>
      <c r="DI328" s="155">
        <f t="shared" ca="1" si="437"/>
        <v>-15.580460878739755</v>
      </c>
      <c r="DJ328" s="155">
        <f t="shared" ca="1" si="437"/>
        <v>-16.055766355590215</v>
      </c>
      <c r="DK328" s="155">
        <f t="shared" ca="1" si="437"/>
        <v>-18.602888988557527</v>
      </c>
      <c r="DL328" s="155">
        <f t="shared" ca="1" si="437"/>
        <v>-20.631102132656189</v>
      </c>
      <c r="DM328" s="155">
        <f t="shared" ca="1" si="437"/>
        <v>-30.731797669673682</v>
      </c>
      <c r="DN328" s="155" t="e">
        <f t="shared" si="437"/>
        <v>#DIV/0!</v>
      </c>
      <c r="DO328" s="155" t="e">
        <f t="shared" si="437"/>
        <v>#DIV/0!</v>
      </c>
      <c r="DP328" s="155" t="e">
        <f t="shared" si="437"/>
        <v>#DIV/0!</v>
      </c>
      <c r="DQ328" s="155" t="e">
        <f t="shared" si="437"/>
        <v>#DIV/0!</v>
      </c>
      <c r="DR328" s="155" t="e">
        <f t="shared" si="437"/>
        <v>#DIV/0!</v>
      </c>
      <c r="DS328" s="155" t="e">
        <f t="shared" si="437"/>
        <v>#DIV/0!</v>
      </c>
      <c r="DU328" s="29">
        <f t="shared" si="438"/>
        <v>0.5</v>
      </c>
      <c r="DV328" s="155">
        <f t="shared" ca="1" si="439"/>
        <v>-1.2527146915890413</v>
      </c>
      <c r="DW328" s="155">
        <f t="shared" ca="1" si="439"/>
        <v>-1.8869436005291789</v>
      </c>
      <c r="DX328" s="155">
        <f t="shared" ca="1" si="439"/>
        <v>-2.436471862619678</v>
      </c>
      <c r="DY328" s="155">
        <f t="shared" ca="1" si="439"/>
        <v>-3.3525614200616758</v>
      </c>
      <c r="DZ328" s="155">
        <f t="shared" ca="1" si="439"/>
        <v>-5.2228398419568691</v>
      </c>
      <c r="EA328" s="155">
        <f t="shared" ca="1" si="439"/>
        <v>-6.3859411506392139</v>
      </c>
      <c r="EB328" s="155">
        <f t="shared" ca="1" si="439"/>
        <v>-11.481622190909921</v>
      </c>
      <c r="EC328" s="155" t="e">
        <f t="shared" si="439"/>
        <v>#DIV/0!</v>
      </c>
      <c r="ED328" s="155" t="e">
        <f t="shared" si="439"/>
        <v>#DIV/0!</v>
      </c>
      <c r="EE328" s="155" t="e">
        <f t="shared" si="439"/>
        <v>#DIV/0!</v>
      </c>
      <c r="EF328" s="155" t="e">
        <f t="shared" si="439"/>
        <v>#DIV/0!</v>
      </c>
      <c r="EG328" s="155" t="e">
        <f t="shared" si="439"/>
        <v>#DIV/0!</v>
      </c>
      <c r="EH328" s="155" t="e">
        <f t="shared" si="439"/>
        <v>#DIV/0!</v>
      </c>
      <c r="EJ328" s="29">
        <f t="shared" si="440"/>
        <v>0.5</v>
      </c>
      <c r="EK328" s="155">
        <f t="shared" ca="1" si="441"/>
        <v>-12.976947157501243</v>
      </c>
      <c r="EL328" s="155">
        <f t="shared" ca="1" si="441"/>
        <v>-12.768704241617689</v>
      </c>
      <c r="EM328" s="155">
        <f t="shared" ca="1" si="441"/>
        <v>-12.651738451338355</v>
      </c>
      <c r="EN328" s="155">
        <f t="shared" ca="1" si="441"/>
        <v>-12.548429044016162</v>
      </c>
      <c r="EO328" s="155">
        <f t="shared" ca="1" si="441"/>
        <v>-12.553265870138176</v>
      </c>
      <c r="EP328" s="155">
        <f t="shared" ca="1" si="441"/>
        <v>-12.640507841113214</v>
      </c>
      <c r="EQ328" s="155">
        <f t="shared" ca="1" si="441"/>
        <v>-13.345131551738231</v>
      </c>
      <c r="ER328" s="155" t="e">
        <f t="shared" si="441"/>
        <v>#DIV/0!</v>
      </c>
      <c r="ES328" s="155" t="e">
        <f t="shared" si="441"/>
        <v>#DIV/0!</v>
      </c>
      <c r="ET328" s="155" t="e">
        <f t="shared" si="441"/>
        <v>#DIV/0!</v>
      </c>
      <c r="EU328" s="155" t="e">
        <f t="shared" si="441"/>
        <v>#DIV/0!</v>
      </c>
      <c r="EV328" s="155" t="e">
        <f t="shared" si="441"/>
        <v>#DIV/0!</v>
      </c>
      <c r="EW328" s="155" t="e">
        <f t="shared" si="441"/>
        <v>#DIV/0!</v>
      </c>
    </row>
    <row r="329" spans="1:157">
      <c r="T329" s="283">
        <v>0.5714285714285714</v>
      </c>
      <c r="U329" s="152">
        <f t="shared" ca="1" si="426"/>
        <v>-24.887636702615946</v>
      </c>
      <c r="V329" s="152">
        <f t="shared" ca="1" si="426"/>
        <v>-28.677105268440418</v>
      </c>
      <c r="W329" s="152">
        <f t="shared" ca="1" si="426"/>
        <v>-32.288934878383166</v>
      </c>
      <c r="X329" s="152">
        <f t="shared" ca="1" si="426"/>
        <v>-39.012043182385547</v>
      </c>
      <c r="Y329" s="152">
        <f t="shared" ca="1" si="426"/>
        <v>-55.84422828744637</v>
      </c>
      <c r="Z329" s="152">
        <f t="shared" ca="1" si="426"/>
        <v>-68.929408939368258</v>
      </c>
      <c r="AA329" s="152" t="e">
        <f t="shared" si="426"/>
        <v>#DIV/0!</v>
      </c>
      <c r="AB329" s="152" t="e">
        <f t="shared" si="426"/>
        <v>#DIV/0!</v>
      </c>
      <c r="AC329" s="152" t="e">
        <f t="shared" si="426"/>
        <v>#DIV/0!</v>
      </c>
      <c r="AD329" s="152" t="e">
        <f t="shared" si="426"/>
        <v>#DIV/0!</v>
      </c>
      <c r="AE329" s="152" t="e">
        <f t="shared" si="426"/>
        <v>#DIV/0!</v>
      </c>
      <c r="AF329" s="152" t="e">
        <f t="shared" si="426"/>
        <v>#DIV/0!</v>
      </c>
      <c r="AG329" s="152"/>
      <c r="AI329" s="288">
        <v>0.5714285714285714</v>
      </c>
      <c r="AJ329" s="155">
        <f t="shared" ca="1" si="427"/>
        <v>-24.887636702615946</v>
      </c>
      <c r="AK329" s="155">
        <f t="shared" ca="1" si="427"/>
        <v>-28.677105268440418</v>
      </c>
      <c r="AL329" s="155">
        <f t="shared" ca="1" si="427"/>
        <v>-32.288934878383166</v>
      </c>
      <c r="AM329" s="155">
        <f t="shared" ca="1" si="427"/>
        <v>-39.012043182385547</v>
      </c>
      <c r="AN329" s="155">
        <f t="shared" ca="1" si="427"/>
        <v>-55.84422828744637</v>
      </c>
      <c r="AO329" s="155">
        <f t="shared" ca="1" si="427"/>
        <v>-68.929408939368258</v>
      </c>
      <c r="AP329" s="155" t="e">
        <f t="shared" si="427"/>
        <v>#DIV/0!</v>
      </c>
      <c r="AQ329" s="155" t="e">
        <f t="shared" si="427"/>
        <v>#DIV/0!</v>
      </c>
      <c r="AR329" s="155" t="e">
        <f t="shared" si="427"/>
        <v>#DIV/0!</v>
      </c>
      <c r="AS329" s="155" t="e">
        <f t="shared" si="427"/>
        <v>#DIV/0!</v>
      </c>
      <c r="AT329" s="155" t="e">
        <f t="shared" si="427"/>
        <v>#DIV/0!</v>
      </c>
      <c r="AU329" s="155" t="e">
        <f t="shared" si="418"/>
        <v>#DIV/0!</v>
      </c>
      <c r="AV329" s="155" t="e">
        <f t="shared" si="418"/>
        <v>#DIV/0!</v>
      </c>
      <c r="AX329" s="29">
        <f t="shared" si="428"/>
        <v>0.5714285714285714</v>
      </c>
      <c r="AY329" s="155">
        <f t="shared" ca="1" si="429"/>
        <v>-8.871118755160289</v>
      </c>
      <c r="AZ329" s="155">
        <f t="shared" ca="1" si="429"/>
        <v>-6.4696626975415299</v>
      </c>
      <c r="BA329" s="155">
        <f t="shared" ca="1" si="429"/>
        <v>-5.4925950462824211</v>
      </c>
      <c r="BB329" s="155">
        <f t="shared" ca="1" si="429"/>
        <v>-4.9338534198285569</v>
      </c>
      <c r="BC329" s="155">
        <f t="shared" ca="1" si="429"/>
        <v>-5.6500478922912691</v>
      </c>
      <c r="BD329" s="155">
        <f t="shared" ca="1" si="429"/>
        <v>-6.772328764044719</v>
      </c>
      <c r="BE329" s="155" t="e">
        <f t="shared" si="429"/>
        <v>#DIV/0!</v>
      </c>
      <c r="BF329" s="155" t="e">
        <f t="shared" si="429"/>
        <v>#DIV/0!</v>
      </c>
      <c r="BG329" s="155" t="e">
        <f t="shared" si="429"/>
        <v>#DIV/0!</v>
      </c>
      <c r="BH329" s="155" t="e">
        <f t="shared" si="429"/>
        <v>#DIV/0!</v>
      </c>
      <c r="BI329" s="155" t="e">
        <f t="shared" si="429"/>
        <v>#DIV/0!</v>
      </c>
      <c r="BJ329" s="155" t="e">
        <f t="shared" si="429"/>
        <v>#DIV/0!</v>
      </c>
      <c r="BK329" s="155" t="e">
        <f t="shared" si="429"/>
        <v>#DIV/0!</v>
      </c>
      <c r="BL329" s="138"/>
      <c r="BM329" s="29">
        <f t="shared" si="430"/>
        <v>0.5714285714285714</v>
      </c>
      <c r="BN329" s="155">
        <f t="shared" ca="1" si="431"/>
        <v>-18.249741781574528</v>
      </c>
      <c r="BO329" s="155">
        <f t="shared" ca="1" si="431"/>
        <v>-14.544472453586296</v>
      </c>
      <c r="BP329" s="155">
        <f t="shared" ca="1" si="431"/>
        <v>-12.83060230496792</v>
      </c>
      <c r="BQ329" s="155">
        <f t="shared" ca="1" si="431"/>
        <v>-11.374140131751368</v>
      </c>
      <c r="BR329" s="155">
        <f t="shared" ca="1" si="431"/>
        <v>-10.781327961926928</v>
      </c>
      <c r="BS329" s="155">
        <f t="shared" ca="1" si="431"/>
        <v>-11.254153264876162</v>
      </c>
      <c r="BT329" s="155" t="e">
        <f t="shared" si="431"/>
        <v>#DIV/0!</v>
      </c>
      <c r="BU329" s="155" t="e">
        <f t="shared" si="431"/>
        <v>#DIV/0!</v>
      </c>
      <c r="BV329" s="155" t="e">
        <f t="shared" si="431"/>
        <v>#DIV/0!</v>
      </c>
      <c r="BW329" s="155" t="e">
        <f t="shared" si="431"/>
        <v>#DIV/0!</v>
      </c>
      <c r="BX329" s="155" t="e">
        <f t="shared" si="431"/>
        <v>#DIV/0!</v>
      </c>
      <c r="BY329" s="155" t="e">
        <f t="shared" si="431"/>
        <v>#DIV/0!</v>
      </c>
      <c r="BZ329" s="155" t="e">
        <f t="shared" si="431"/>
        <v>#DIV/0!</v>
      </c>
      <c r="CA329" s="138"/>
      <c r="CB329" s="29">
        <f t="shared" si="432"/>
        <v>0.5714285714285714</v>
      </c>
      <c r="CC329" s="155">
        <f t="shared" ca="1" si="433"/>
        <v>-0.97515032369549104</v>
      </c>
      <c r="CD329" s="155">
        <f t="shared" ca="1" si="433"/>
        <v>-1.5207252914984153</v>
      </c>
      <c r="CE329" s="155">
        <f t="shared" ca="1" si="433"/>
        <v>-2.0260391513459517</v>
      </c>
      <c r="CF329" s="155">
        <f t="shared" ca="1" si="433"/>
        <v>-2.9448753254783036</v>
      </c>
      <c r="CG329" s="155">
        <f t="shared" ca="1" si="433"/>
        <v>-5.1887624283981708</v>
      </c>
      <c r="CH329" s="155">
        <f t="shared" ca="1" si="433"/>
        <v>-6.9097163361021643</v>
      </c>
      <c r="CI329" s="155" t="e">
        <f t="shared" si="433"/>
        <v>#DIV/0!</v>
      </c>
      <c r="CJ329" s="155" t="e">
        <f t="shared" si="433"/>
        <v>#DIV/0!</v>
      </c>
      <c r="CK329" s="155" t="e">
        <f t="shared" si="433"/>
        <v>#DIV/0!</v>
      </c>
      <c r="CL329" s="155" t="e">
        <f t="shared" si="433"/>
        <v>#DIV/0!</v>
      </c>
      <c r="CM329" s="155" t="e">
        <f t="shared" si="433"/>
        <v>#DIV/0!</v>
      </c>
      <c r="CN329" s="155" t="e">
        <f t="shared" si="433"/>
        <v>#DIV/0!</v>
      </c>
      <c r="CO329" s="155" t="e">
        <f t="shared" si="433"/>
        <v>#DIV/0!</v>
      </c>
      <c r="CQ329" s="29">
        <f t="shared" si="434"/>
        <v>0.5714285714285714</v>
      </c>
      <c r="CR329" s="155">
        <f t="shared" ca="1" si="435"/>
        <v>-40.862242540320111</v>
      </c>
      <c r="CS329" s="155">
        <f t="shared" ca="1" si="435"/>
        <v>-32.741365955912656</v>
      </c>
      <c r="CT329" s="155">
        <f t="shared" ca="1" si="435"/>
        <v>-28.689100751837945</v>
      </c>
      <c r="CU329" s="155">
        <f t="shared" ca="1" si="435"/>
        <v>-24.678805362458601</v>
      </c>
      <c r="CV329" s="155">
        <f t="shared" ca="1" si="435"/>
        <v>-20.83877143671938</v>
      </c>
      <c r="CW329" s="155">
        <f t="shared" ca="1" si="435"/>
        <v>-19.694057716901852</v>
      </c>
      <c r="CX329" s="155" t="e">
        <f t="shared" si="435"/>
        <v>#DIV/0!</v>
      </c>
      <c r="CY329" s="155" t="e">
        <f t="shared" si="435"/>
        <v>#DIV/0!</v>
      </c>
      <c r="CZ329" s="155" t="e">
        <f t="shared" si="435"/>
        <v>#DIV/0!</v>
      </c>
      <c r="DA329" s="155" t="e">
        <f t="shared" si="435"/>
        <v>#DIV/0!</v>
      </c>
      <c r="DB329" s="155" t="e">
        <f t="shared" si="435"/>
        <v>#DIV/0!</v>
      </c>
      <c r="DC329" s="155" t="e">
        <f t="shared" si="435"/>
        <v>#DIV/0!</v>
      </c>
      <c r="DD329" s="155" t="e">
        <f t="shared" si="435"/>
        <v>#DIV/0!</v>
      </c>
      <c r="DF329" s="29">
        <f t="shared" si="436"/>
        <v>0.5714285714285714</v>
      </c>
      <c r="DG329" s="155">
        <f t="shared" ca="1" si="437"/>
        <v>-19.081564094959301</v>
      </c>
      <c r="DH329" s="155">
        <f t="shared" ca="1" si="437"/>
        <v>-18.159260373837519</v>
      </c>
      <c r="DI329" s="155">
        <f t="shared" ca="1" si="437"/>
        <v>-18.548411258245839</v>
      </c>
      <c r="DJ329" s="155">
        <f t="shared" ca="1" si="437"/>
        <v>-20.498870991777324</v>
      </c>
      <c r="DK329" s="155">
        <f t="shared" ca="1" si="437"/>
        <v>-27.510813573855813</v>
      </c>
      <c r="DL329" s="155">
        <f t="shared" ca="1" si="437"/>
        <v>-33.564922795385364</v>
      </c>
      <c r="DM329" s="155" t="e">
        <f t="shared" si="437"/>
        <v>#DIV/0!</v>
      </c>
      <c r="DN329" s="155" t="e">
        <f t="shared" si="437"/>
        <v>#DIV/0!</v>
      </c>
      <c r="DO329" s="155" t="e">
        <f t="shared" si="437"/>
        <v>#DIV/0!</v>
      </c>
      <c r="DP329" s="155" t="e">
        <f t="shared" si="437"/>
        <v>#DIV/0!</v>
      </c>
      <c r="DQ329" s="155" t="e">
        <f t="shared" si="437"/>
        <v>#DIV/0!</v>
      </c>
      <c r="DR329" s="155" t="e">
        <f t="shared" si="437"/>
        <v>#DIV/0!</v>
      </c>
      <c r="DS329" s="155" t="e">
        <f t="shared" si="437"/>
        <v>#DIV/0!</v>
      </c>
      <c r="DU329" s="29">
        <f t="shared" si="438"/>
        <v>0.5714285714285714</v>
      </c>
      <c r="DV329" s="155">
        <f t="shared" ca="1" si="439"/>
        <v>-1.3930718909935571</v>
      </c>
      <c r="DW329" s="155">
        <f t="shared" ca="1" si="439"/>
        <v>-2.1724647021405925</v>
      </c>
      <c r="DX329" s="155">
        <f t="shared" ca="1" si="439"/>
        <v>-2.8943416447799297</v>
      </c>
      <c r="DY329" s="155">
        <f t="shared" ca="1" si="439"/>
        <v>-4.2069647506832926</v>
      </c>
      <c r="DZ329" s="155">
        <f t="shared" ca="1" si="439"/>
        <v>-7.412517754854532</v>
      </c>
      <c r="EA329" s="155">
        <f t="shared" ca="1" si="439"/>
        <v>-9.8710233372888077</v>
      </c>
      <c r="EB329" s="155" t="e">
        <f t="shared" si="439"/>
        <v>#DIV/0!</v>
      </c>
      <c r="EC329" s="155" t="e">
        <f t="shared" si="439"/>
        <v>#DIV/0!</v>
      </c>
      <c r="ED329" s="155" t="e">
        <f t="shared" si="439"/>
        <v>#DIV/0!</v>
      </c>
      <c r="EE329" s="155" t="e">
        <f t="shared" si="439"/>
        <v>#DIV/0!</v>
      </c>
      <c r="EF329" s="155" t="e">
        <f t="shared" si="439"/>
        <v>#DIV/0!</v>
      </c>
      <c r="EG329" s="155" t="e">
        <f t="shared" si="439"/>
        <v>#DIV/0!</v>
      </c>
      <c r="EH329" s="155" t="e">
        <f t="shared" si="439"/>
        <v>#DIV/0!</v>
      </c>
      <c r="EJ329" s="29">
        <f t="shared" si="440"/>
        <v>0.5714285714285714</v>
      </c>
      <c r="EK329" s="155">
        <f t="shared" ca="1" si="441"/>
        <v>-11.495848289339927</v>
      </c>
      <c r="EL329" s="155">
        <f t="shared" ca="1" si="441"/>
        <v>-11.353555669469193</v>
      </c>
      <c r="EM329" s="155">
        <f t="shared" ca="1" si="441"/>
        <v>-11.287932414641729</v>
      </c>
      <c r="EN329" s="155">
        <f t="shared" ca="1" si="441"/>
        <v>-11.269504445131441</v>
      </c>
      <c r="EO329" s="155">
        <f t="shared" ca="1" si="441"/>
        <v>-11.492855556245727</v>
      </c>
      <c r="EP329" s="155">
        <f t="shared" ca="1" si="441"/>
        <v>-11.778126236085214</v>
      </c>
      <c r="EQ329" s="155" t="e">
        <f t="shared" si="441"/>
        <v>#DIV/0!</v>
      </c>
      <c r="ER329" s="155" t="e">
        <f t="shared" si="441"/>
        <v>#DIV/0!</v>
      </c>
      <c r="ES329" s="155" t="e">
        <f t="shared" si="441"/>
        <v>#DIV/0!</v>
      </c>
      <c r="ET329" s="155" t="e">
        <f t="shared" si="441"/>
        <v>#DIV/0!</v>
      </c>
      <c r="EU329" s="155" t="e">
        <f t="shared" si="441"/>
        <v>#DIV/0!</v>
      </c>
      <c r="EV329" s="155" t="e">
        <f t="shared" si="441"/>
        <v>#DIV/0!</v>
      </c>
      <c r="EW329" s="155" t="e">
        <f t="shared" si="441"/>
        <v>#DIV/0!</v>
      </c>
    </row>
    <row r="330" spans="1:157">
      <c r="T330" s="283">
        <v>0.6</v>
      </c>
      <c r="U330" s="152">
        <f t="shared" ca="1" si="426"/>
        <v>-27.764413231522308</v>
      </c>
      <c r="V330" s="152">
        <f t="shared" ca="1" si="426"/>
        <v>-32.603256646234875</v>
      </c>
      <c r="W330" s="152">
        <f t="shared" ca="1" si="426"/>
        <v>-37.382280102975855</v>
      </c>
      <c r="X330" s="152">
        <f t="shared" ca="1" si="426"/>
        <v>-46.745334590326955</v>
      </c>
      <c r="Y330" s="152">
        <f t="shared" ca="1" si="426"/>
        <v>-73.266718767444445</v>
      </c>
      <c r="Z330" s="152" t="e">
        <f t="shared" si="426"/>
        <v>#DIV/0!</v>
      </c>
      <c r="AA330" s="152" t="e">
        <f t="shared" si="426"/>
        <v>#DIV/0!</v>
      </c>
      <c r="AB330" s="152" t="e">
        <f t="shared" si="426"/>
        <v>#DIV/0!</v>
      </c>
      <c r="AC330" s="152" t="e">
        <f t="shared" si="426"/>
        <v>#DIV/0!</v>
      </c>
      <c r="AD330" s="152" t="e">
        <f t="shared" si="426"/>
        <v>#DIV/0!</v>
      </c>
      <c r="AE330" s="152" t="e">
        <f t="shared" si="426"/>
        <v>#DIV/0!</v>
      </c>
      <c r="AF330" s="152" t="e">
        <f t="shared" si="426"/>
        <v>#DIV/0!</v>
      </c>
      <c r="AG330" s="152"/>
      <c r="AI330" s="288">
        <v>0.6</v>
      </c>
      <c r="AJ330" s="155">
        <f t="shared" ca="1" si="427"/>
        <v>-27.764413231522308</v>
      </c>
      <c r="AK330" s="155">
        <f t="shared" ca="1" si="427"/>
        <v>-32.603256646234875</v>
      </c>
      <c r="AL330" s="155">
        <f t="shared" ca="1" si="427"/>
        <v>-37.382280102975855</v>
      </c>
      <c r="AM330" s="155">
        <f t="shared" ca="1" si="427"/>
        <v>-46.745334590326955</v>
      </c>
      <c r="AN330" s="155">
        <f t="shared" ca="1" si="427"/>
        <v>-73.266718767444445</v>
      </c>
      <c r="AO330" s="155" t="e">
        <f t="shared" si="427"/>
        <v>#DIV/0!</v>
      </c>
      <c r="AP330" s="155" t="e">
        <f t="shared" si="427"/>
        <v>#DIV/0!</v>
      </c>
      <c r="AQ330" s="155" t="e">
        <f t="shared" si="427"/>
        <v>#DIV/0!</v>
      </c>
      <c r="AR330" s="155" t="e">
        <f t="shared" si="427"/>
        <v>#DIV/0!</v>
      </c>
      <c r="AS330" s="155" t="e">
        <f t="shared" si="427"/>
        <v>#DIV/0!</v>
      </c>
      <c r="AT330" s="155" t="e">
        <f t="shared" si="427"/>
        <v>#DIV/0!</v>
      </c>
      <c r="AU330" s="155" t="e">
        <f t="shared" si="418"/>
        <v>#DIV/0!</v>
      </c>
      <c r="AV330" s="155" t="e">
        <f t="shared" si="418"/>
        <v>#DIV/0!</v>
      </c>
      <c r="AX330" s="29">
        <f t="shared" si="428"/>
        <v>0.6</v>
      </c>
      <c r="AY330" s="155">
        <f t="shared" ca="1" si="429"/>
        <v>-8.493782429957518</v>
      </c>
      <c r="AZ330" s="155">
        <f t="shared" ca="1" si="429"/>
        <v>-6.1694115109183691</v>
      </c>
      <c r="BA330" s="155">
        <f t="shared" ca="1" si="429"/>
        <v>-5.2915040677050875</v>
      </c>
      <c r="BB330" s="155">
        <f t="shared" ca="1" si="429"/>
        <v>-4.9621391366105883</v>
      </c>
      <c r="BC330" s="155">
        <f t="shared" ca="1" si="429"/>
        <v>-6.5164047100628117</v>
      </c>
      <c r="BD330" s="155" t="e">
        <f t="shared" si="429"/>
        <v>#DIV/0!</v>
      </c>
      <c r="BE330" s="155" t="e">
        <f t="shared" si="429"/>
        <v>#DIV/0!</v>
      </c>
      <c r="BF330" s="155" t="e">
        <f t="shared" si="429"/>
        <v>#DIV/0!</v>
      </c>
      <c r="BG330" s="155" t="e">
        <f t="shared" si="429"/>
        <v>#DIV/0!</v>
      </c>
      <c r="BH330" s="155" t="e">
        <f t="shared" si="429"/>
        <v>#DIV/0!</v>
      </c>
      <c r="BI330" s="155" t="e">
        <f t="shared" si="429"/>
        <v>#DIV/0!</v>
      </c>
      <c r="BJ330" s="155" t="e">
        <f t="shared" si="429"/>
        <v>#DIV/0!</v>
      </c>
      <c r="BK330" s="155" t="e">
        <f t="shared" si="429"/>
        <v>#DIV/0!</v>
      </c>
      <c r="BL330" s="138"/>
      <c r="BM330" s="29">
        <f t="shared" si="430"/>
        <v>0.6</v>
      </c>
      <c r="BN330" s="155">
        <f t="shared" ca="1" si="431"/>
        <v>-18.405008250991202</v>
      </c>
      <c r="BO330" s="155">
        <f t="shared" ca="1" si="431"/>
        <v>-14.723259411725325</v>
      </c>
      <c r="BP330" s="155">
        <f t="shared" ca="1" si="431"/>
        <v>-13.047202447831626</v>
      </c>
      <c r="BQ330" s="155">
        <f t="shared" ca="1" si="431"/>
        <v>-11.702050729208622</v>
      </c>
      <c r="BR330" s="155">
        <f t="shared" ca="1" si="431"/>
        <v>-11.662851555754255</v>
      </c>
      <c r="BS330" s="155" t="e">
        <f t="shared" si="431"/>
        <v>#DIV/0!</v>
      </c>
      <c r="BT330" s="155" t="e">
        <f t="shared" si="431"/>
        <v>#DIV/0!</v>
      </c>
      <c r="BU330" s="155" t="e">
        <f t="shared" si="431"/>
        <v>#DIV/0!</v>
      </c>
      <c r="BV330" s="155" t="e">
        <f t="shared" si="431"/>
        <v>#DIV/0!</v>
      </c>
      <c r="BW330" s="155" t="e">
        <f t="shared" si="431"/>
        <v>#DIV/0!</v>
      </c>
      <c r="BX330" s="155" t="e">
        <f t="shared" si="431"/>
        <v>#DIV/0!</v>
      </c>
      <c r="BY330" s="155" t="e">
        <f t="shared" si="431"/>
        <v>#DIV/0!</v>
      </c>
      <c r="BZ330" s="155" t="e">
        <f t="shared" si="431"/>
        <v>#DIV/0!</v>
      </c>
      <c r="CA330" s="138"/>
      <c r="CB330" s="29">
        <f t="shared" si="432"/>
        <v>0.6</v>
      </c>
      <c r="CC330" s="155">
        <f t="shared" ca="1" si="433"/>
        <v>-1.0388621704207281</v>
      </c>
      <c r="CD330" s="155">
        <f t="shared" ca="1" si="433"/>
        <v>-1.6518056850652272</v>
      </c>
      <c r="CE330" s="155">
        <f t="shared" ca="1" si="433"/>
        <v>-2.241731169247192</v>
      </c>
      <c r="CF330" s="155">
        <f t="shared" ca="1" si="433"/>
        <v>-3.3737676680500428</v>
      </c>
      <c r="CG330" s="155">
        <f t="shared" ca="1" si="433"/>
        <v>-6.5125972237728433</v>
      </c>
      <c r="CH330" s="155" t="e">
        <f t="shared" si="433"/>
        <v>#DIV/0!</v>
      </c>
      <c r="CI330" s="155" t="e">
        <f t="shared" si="433"/>
        <v>#DIV/0!</v>
      </c>
      <c r="CJ330" s="155" t="e">
        <f t="shared" si="433"/>
        <v>#DIV/0!</v>
      </c>
      <c r="CK330" s="155" t="e">
        <f t="shared" si="433"/>
        <v>#DIV/0!</v>
      </c>
      <c r="CL330" s="155" t="e">
        <f t="shared" si="433"/>
        <v>#DIV/0!</v>
      </c>
      <c r="CM330" s="155" t="e">
        <f t="shared" si="433"/>
        <v>#DIV/0!</v>
      </c>
      <c r="CN330" s="155" t="e">
        <f t="shared" si="433"/>
        <v>#DIV/0!</v>
      </c>
      <c r="CO330" s="155" t="e">
        <f t="shared" si="433"/>
        <v>#DIV/0!</v>
      </c>
      <c r="CQ330" s="29">
        <f t="shared" si="434"/>
        <v>0.6</v>
      </c>
      <c r="CR330" s="155">
        <f t="shared" ca="1" si="435"/>
        <v>-40.920070996695387</v>
      </c>
      <c r="CS330" s="155">
        <f t="shared" ca="1" si="435"/>
        <v>-32.806512050790097</v>
      </c>
      <c r="CT330" s="155">
        <f t="shared" ca="1" si="435"/>
        <v>-28.764631594101292</v>
      </c>
      <c r="CU330" s="155">
        <f t="shared" ca="1" si="435"/>
        <v>-24.782345366114534</v>
      </c>
      <c r="CV330" s="155">
        <f t="shared" ca="1" si="435"/>
        <v>-21.067439920883761</v>
      </c>
      <c r="CW330" s="155" t="e">
        <f t="shared" si="435"/>
        <v>#DIV/0!</v>
      </c>
      <c r="CX330" s="155" t="e">
        <f t="shared" si="435"/>
        <v>#DIV/0!</v>
      </c>
      <c r="CY330" s="155" t="e">
        <f t="shared" si="435"/>
        <v>#DIV/0!</v>
      </c>
      <c r="CZ330" s="155" t="e">
        <f t="shared" si="435"/>
        <v>#DIV/0!</v>
      </c>
      <c r="DA330" s="155" t="e">
        <f t="shared" si="435"/>
        <v>#DIV/0!</v>
      </c>
      <c r="DB330" s="155" t="e">
        <f t="shared" si="435"/>
        <v>#DIV/0!</v>
      </c>
      <c r="DC330" s="155" t="e">
        <f t="shared" si="435"/>
        <v>#DIV/0!</v>
      </c>
      <c r="DD330" s="155" t="e">
        <f t="shared" si="435"/>
        <v>#DIV/0!</v>
      </c>
      <c r="DF330" s="29">
        <f t="shared" si="436"/>
        <v>0.6</v>
      </c>
      <c r="DG330" s="155">
        <f t="shared" ca="1" si="437"/>
        <v>-19.99535696985064</v>
      </c>
      <c r="DH330" s="155">
        <f t="shared" ca="1" si="437"/>
        <v>-19.518427435822574</v>
      </c>
      <c r="DI330" s="155">
        <f t="shared" ca="1" si="437"/>
        <v>-20.426948611322644</v>
      </c>
      <c r="DJ330" s="155">
        <f t="shared" ca="1" si="437"/>
        <v>-23.587182835598941</v>
      </c>
      <c r="DK330" s="155">
        <f t="shared" ca="1" si="437"/>
        <v>-35.136790283725205</v>
      </c>
      <c r="DL330" s="155" t="e">
        <f t="shared" si="437"/>
        <v>#DIV/0!</v>
      </c>
      <c r="DM330" s="155" t="e">
        <f t="shared" si="437"/>
        <v>#DIV/0!</v>
      </c>
      <c r="DN330" s="155" t="e">
        <f t="shared" si="437"/>
        <v>#DIV/0!</v>
      </c>
      <c r="DO330" s="155" t="e">
        <f t="shared" si="437"/>
        <v>#DIV/0!</v>
      </c>
      <c r="DP330" s="155" t="e">
        <f t="shared" si="437"/>
        <v>#DIV/0!</v>
      </c>
      <c r="DQ330" s="155" t="e">
        <f t="shared" si="437"/>
        <v>#DIV/0!</v>
      </c>
      <c r="DR330" s="155" t="e">
        <f t="shared" si="437"/>
        <v>#DIV/0!</v>
      </c>
      <c r="DS330" s="155" t="e">
        <f t="shared" si="437"/>
        <v>#DIV/0!</v>
      </c>
      <c r="DU330" s="29">
        <f t="shared" si="438"/>
        <v>0.6</v>
      </c>
      <c r="DV330" s="155">
        <f t="shared" ca="1" si="439"/>
        <v>-1.4840888148867535</v>
      </c>
      <c r="DW330" s="155">
        <f t="shared" ca="1" si="439"/>
        <v>-2.3597224072360401</v>
      </c>
      <c r="DX330" s="155">
        <f t="shared" ca="1" si="439"/>
        <v>-3.2024730989245591</v>
      </c>
      <c r="DY330" s="155">
        <f t="shared" ca="1" si="439"/>
        <v>-4.8196680972143486</v>
      </c>
      <c r="DZ330" s="155">
        <f t="shared" ca="1" si="439"/>
        <v>-9.3037103196754849</v>
      </c>
      <c r="EA330" s="155" t="e">
        <f t="shared" si="439"/>
        <v>#DIV/0!</v>
      </c>
      <c r="EB330" s="155" t="e">
        <f t="shared" si="439"/>
        <v>#DIV/0!</v>
      </c>
      <c r="EC330" s="155" t="e">
        <f t="shared" si="439"/>
        <v>#DIV/0!</v>
      </c>
      <c r="ED330" s="155" t="e">
        <f t="shared" si="439"/>
        <v>#DIV/0!</v>
      </c>
      <c r="EE330" s="155" t="e">
        <f t="shared" si="439"/>
        <v>#DIV/0!</v>
      </c>
      <c r="EF330" s="155" t="e">
        <f t="shared" si="439"/>
        <v>#DIV/0!</v>
      </c>
      <c r="EG330" s="155" t="e">
        <f t="shared" si="439"/>
        <v>#DIV/0!</v>
      </c>
      <c r="EH330" s="155" t="e">
        <f t="shared" si="439"/>
        <v>#DIV/0!</v>
      </c>
      <c r="EJ330" s="29">
        <f t="shared" si="440"/>
        <v>0.6</v>
      </c>
      <c r="EK330" s="155">
        <f t="shared" ca="1" si="441"/>
        <v>-10.996201688825341</v>
      </c>
      <c r="EL330" s="155">
        <f t="shared" ca="1" si="441"/>
        <v>-10.877885992620618</v>
      </c>
      <c r="EM330" s="155">
        <f t="shared" ca="1" si="441"/>
        <v>-10.833778112891261</v>
      </c>
      <c r="EN330" s="155">
        <f t="shared" ca="1" si="441"/>
        <v>-10.85922958852589</v>
      </c>
      <c r="EO330" s="155">
        <f t="shared" ca="1" si="441"/>
        <v>-11.250410576781494</v>
      </c>
      <c r="EP330" s="155" t="e">
        <f t="shared" si="441"/>
        <v>#DIV/0!</v>
      </c>
      <c r="EQ330" s="155" t="e">
        <f t="shared" si="441"/>
        <v>#DIV/0!</v>
      </c>
      <c r="ER330" s="155" t="e">
        <f t="shared" si="441"/>
        <v>#DIV/0!</v>
      </c>
      <c r="ES330" s="155" t="e">
        <f t="shared" si="441"/>
        <v>#DIV/0!</v>
      </c>
      <c r="ET330" s="155" t="e">
        <f t="shared" si="441"/>
        <v>#DIV/0!</v>
      </c>
      <c r="EU330" s="155" t="e">
        <f t="shared" si="441"/>
        <v>#DIV/0!</v>
      </c>
      <c r="EV330" s="155" t="e">
        <f t="shared" si="441"/>
        <v>#DIV/0!</v>
      </c>
      <c r="EW330" s="155" t="e">
        <f t="shared" si="441"/>
        <v>#DIV/0!</v>
      </c>
    </row>
    <row r="331" spans="1:157">
      <c r="T331" s="283">
        <v>0.66666666666666663</v>
      </c>
      <c r="U331" s="152">
        <f t="shared" ca="1" si="426"/>
        <v>-37.952088780463178</v>
      </c>
      <c r="V331" s="152">
        <f t="shared" ca="1" si="426"/>
        <v>-47.777358470263685</v>
      </c>
      <c r="W331" s="152">
        <f t="shared" ca="1" si="426"/>
        <v>-58.936108359533122</v>
      </c>
      <c r="X331" s="152">
        <f t="shared" ca="1" si="426"/>
        <v>-86.455739534249005</v>
      </c>
      <c r="Y331" s="152" t="e">
        <f t="shared" si="426"/>
        <v>#DIV/0!</v>
      </c>
      <c r="Z331" s="152" t="e">
        <f t="shared" si="426"/>
        <v>#DIV/0!</v>
      </c>
      <c r="AA331" s="152" t="e">
        <f t="shared" si="426"/>
        <v>#DIV/0!</v>
      </c>
      <c r="AB331" s="152" t="e">
        <f t="shared" si="426"/>
        <v>#DIV/0!</v>
      </c>
      <c r="AC331" s="152" t="e">
        <f t="shared" si="426"/>
        <v>#DIV/0!</v>
      </c>
      <c r="AD331" s="152" t="e">
        <f t="shared" si="426"/>
        <v>#DIV/0!</v>
      </c>
      <c r="AE331" s="152" t="e">
        <f t="shared" si="426"/>
        <v>#DIV/0!</v>
      </c>
      <c r="AF331" s="152" t="e">
        <f t="shared" si="426"/>
        <v>#DIV/0!</v>
      </c>
      <c r="AG331" s="152"/>
      <c r="AI331" s="288">
        <v>0.66666666666666663</v>
      </c>
      <c r="AJ331" s="155">
        <f t="shared" ca="1" si="427"/>
        <v>-37.952088780463178</v>
      </c>
      <c r="AK331" s="155">
        <f t="shared" ca="1" si="427"/>
        <v>-47.777358470263685</v>
      </c>
      <c r="AL331" s="155">
        <f t="shared" ca="1" si="427"/>
        <v>-58.936108359533122</v>
      </c>
      <c r="AM331" s="155">
        <f t="shared" ca="1" si="427"/>
        <v>-86.455739534249005</v>
      </c>
      <c r="AN331" s="155" t="e">
        <f t="shared" si="427"/>
        <v>#DIV/0!</v>
      </c>
      <c r="AO331" s="155" t="e">
        <f t="shared" si="427"/>
        <v>#DIV/0!</v>
      </c>
      <c r="AP331" s="155" t="e">
        <f t="shared" si="427"/>
        <v>#DIV/0!</v>
      </c>
      <c r="AQ331" s="155" t="e">
        <f t="shared" si="427"/>
        <v>#DIV/0!</v>
      </c>
      <c r="AR331" s="155" t="e">
        <f t="shared" si="427"/>
        <v>#DIV/0!</v>
      </c>
      <c r="AS331" s="155" t="e">
        <f t="shared" si="427"/>
        <v>#DIV/0!</v>
      </c>
      <c r="AT331" s="155" t="e">
        <f t="shared" si="427"/>
        <v>#DIV/0!</v>
      </c>
      <c r="AU331" s="155" t="e">
        <f t="shared" si="418"/>
        <v>#DIV/0!</v>
      </c>
      <c r="AV331" s="155" t="e">
        <f t="shared" si="418"/>
        <v>#DIV/0!</v>
      </c>
      <c r="AX331" s="29">
        <f t="shared" si="428"/>
        <v>0.66666666666666663</v>
      </c>
      <c r="AY331" s="155">
        <f t="shared" ca="1" si="429"/>
        <v>-7.4302989141895601</v>
      </c>
      <c r="AZ331" s="155">
        <f t="shared" ca="1" si="429"/>
        <v>-5.463020360699824</v>
      </c>
      <c r="BA331" s="155">
        <f t="shared" ca="1" si="429"/>
        <v>-5.0583757302524432</v>
      </c>
      <c r="BB331" s="155">
        <f t="shared" ca="1" si="429"/>
        <v>-6.0339071436115326</v>
      </c>
      <c r="BC331" s="155" t="e">
        <f t="shared" si="429"/>
        <v>#DIV/0!</v>
      </c>
      <c r="BD331" s="155" t="e">
        <f t="shared" si="429"/>
        <v>#DIV/0!</v>
      </c>
      <c r="BE331" s="155" t="e">
        <f t="shared" si="429"/>
        <v>#DIV/0!</v>
      </c>
      <c r="BF331" s="155" t="e">
        <f t="shared" si="429"/>
        <v>#DIV/0!</v>
      </c>
      <c r="BG331" s="155" t="e">
        <f t="shared" si="429"/>
        <v>#DIV/0!</v>
      </c>
      <c r="BH331" s="155" t="e">
        <f t="shared" si="429"/>
        <v>#DIV/0!</v>
      </c>
      <c r="BI331" s="155" t="e">
        <f t="shared" si="429"/>
        <v>#DIV/0!</v>
      </c>
      <c r="BJ331" s="155" t="e">
        <f t="shared" si="429"/>
        <v>#DIV/0!</v>
      </c>
      <c r="BK331" s="155" t="e">
        <f t="shared" si="429"/>
        <v>#DIV/0!</v>
      </c>
      <c r="BL331" s="138"/>
      <c r="BM331" s="29">
        <f t="shared" si="430"/>
        <v>0.66666666666666663</v>
      </c>
      <c r="BN331" s="155">
        <f t="shared" ca="1" si="431"/>
        <v>-18.778243491718385</v>
      </c>
      <c r="BO331" s="155">
        <f t="shared" ca="1" si="431"/>
        <v>-15.226347027337667</v>
      </c>
      <c r="BP331" s="155">
        <f t="shared" ca="1" si="431"/>
        <v>-13.763335236880495</v>
      </c>
      <c r="BQ331" s="155">
        <f t="shared" ca="1" si="431"/>
        <v>-13.173694238210658</v>
      </c>
      <c r="BR331" s="155" t="e">
        <f t="shared" si="431"/>
        <v>#DIV/0!</v>
      </c>
      <c r="BS331" s="155" t="e">
        <f t="shared" si="431"/>
        <v>#DIV/0!</v>
      </c>
      <c r="BT331" s="155" t="e">
        <f t="shared" si="431"/>
        <v>#DIV/0!</v>
      </c>
      <c r="BU331" s="155" t="e">
        <f t="shared" si="431"/>
        <v>#DIV/0!</v>
      </c>
      <c r="BV331" s="155" t="e">
        <f t="shared" si="431"/>
        <v>#DIV/0!</v>
      </c>
      <c r="BW331" s="155" t="e">
        <f t="shared" si="431"/>
        <v>#DIV/0!</v>
      </c>
      <c r="BX331" s="155" t="e">
        <f t="shared" si="431"/>
        <v>#DIV/0!</v>
      </c>
      <c r="BY331" s="155" t="e">
        <f t="shared" si="431"/>
        <v>#DIV/0!</v>
      </c>
      <c r="BZ331" s="155" t="e">
        <f t="shared" si="431"/>
        <v>#DIV/0!</v>
      </c>
      <c r="CA331" s="138"/>
      <c r="CB331" s="29">
        <f t="shared" si="432"/>
        <v>0.66666666666666663</v>
      </c>
      <c r="CC331" s="155">
        <f t="shared" ca="1" si="433"/>
        <v>-1.2849871318949226</v>
      </c>
      <c r="CD331" s="155">
        <f t="shared" ca="1" si="433"/>
        <v>-2.1923975875556394</v>
      </c>
      <c r="CE331" s="155">
        <f t="shared" ca="1" si="433"/>
        <v>-3.2031956587277648</v>
      </c>
      <c r="CF331" s="155">
        <f t="shared" ca="1" si="433"/>
        <v>-5.6601670426913842</v>
      </c>
      <c r="CG331" s="155" t="e">
        <f t="shared" si="433"/>
        <v>#DIV/0!</v>
      </c>
      <c r="CH331" s="155" t="e">
        <f t="shared" si="433"/>
        <v>#DIV/0!</v>
      </c>
      <c r="CI331" s="155" t="e">
        <f t="shared" si="433"/>
        <v>#DIV/0!</v>
      </c>
      <c r="CJ331" s="155" t="e">
        <f t="shared" si="433"/>
        <v>#DIV/0!</v>
      </c>
      <c r="CK331" s="155" t="e">
        <f t="shared" si="433"/>
        <v>#DIV/0!</v>
      </c>
      <c r="CL331" s="155" t="e">
        <f t="shared" si="433"/>
        <v>#DIV/0!</v>
      </c>
      <c r="CM331" s="155" t="e">
        <f t="shared" si="433"/>
        <v>#DIV/0!</v>
      </c>
      <c r="CN331" s="155" t="e">
        <f t="shared" si="433"/>
        <v>#DIV/0!</v>
      </c>
      <c r="CO331" s="155" t="e">
        <f t="shared" si="433"/>
        <v>#DIV/0!</v>
      </c>
      <c r="CQ331" s="29">
        <f t="shared" si="434"/>
        <v>0.66666666666666663</v>
      </c>
      <c r="CR331" s="155">
        <f t="shared" ca="1" si="435"/>
        <v>-41.053795775465048</v>
      </c>
      <c r="CS331" s="155">
        <f t="shared" ca="1" si="435"/>
        <v>-32.977457365688522</v>
      </c>
      <c r="CT331" s="155">
        <f t="shared" ca="1" si="435"/>
        <v>-28.991825256817883</v>
      </c>
      <c r="CU331" s="155">
        <f t="shared" ca="1" si="435"/>
        <v>-25.193501522565921</v>
      </c>
      <c r="CV331" s="155" t="e">
        <f t="shared" si="435"/>
        <v>#DIV/0!</v>
      </c>
      <c r="CW331" s="155" t="e">
        <f t="shared" si="435"/>
        <v>#DIV/0!</v>
      </c>
      <c r="CX331" s="155" t="e">
        <f t="shared" si="435"/>
        <v>#DIV/0!</v>
      </c>
      <c r="CY331" s="155" t="e">
        <f t="shared" si="435"/>
        <v>#DIV/0!</v>
      </c>
      <c r="CZ331" s="155" t="e">
        <f t="shared" si="435"/>
        <v>#DIV/0!</v>
      </c>
      <c r="DA331" s="155" t="e">
        <f t="shared" si="435"/>
        <v>#DIV/0!</v>
      </c>
      <c r="DB331" s="155" t="e">
        <f t="shared" si="435"/>
        <v>#DIV/0!</v>
      </c>
      <c r="DC331" s="155" t="e">
        <f t="shared" si="435"/>
        <v>#DIV/0!</v>
      </c>
      <c r="DD331" s="155" t="e">
        <f t="shared" si="435"/>
        <v>#DIV/0!</v>
      </c>
      <c r="DF331" s="29">
        <f t="shared" si="436"/>
        <v>0.66666666666666663</v>
      </c>
      <c r="DG331" s="155">
        <f t="shared" ca="1" si="437"/>
        <v>-23.298923488238369</v>
      </c>
      <c r="DH331" s="155">
        <f t="shared" ca="1" si="437"/>
        <v>-24.979282511293526</v>
      </c>
      <c r="DI331" s="155">
        <f t="shared" ca="1" si="437"/>
        <v>-28.742517751777054</v>
      </c>
      <c r="DJ331" s="155">
        <f t="shared" ca="1" si="437"/>
        <v>-40.160937421302577</v>
      </c>
      <c r="DK331" s="155" t="e">
        <f t="shared" si="437"/>
        <v>#DIV/0!</v>
      </c>
      <c r="DL331" s="155" t="e">
        <f t="shared" si="437"/>
        <v>#DIV/0!</v>
      </c>
      <c r="DM331" s="155" t="e">
        <f t="shared" si="437"/>
        <v>#DIV/0!</v>
      </c>
      <c r="DN331" s="155" t="e">
        <f t="shared" si="437"/>
        <v>#DIV/0!</v>
      </c>
      <c r="DO331" s="155" t="e">
        <f t="shared" si="437"/>
        <v>#DIV/0!</v>
      </c>
      <c r="DP331" s="155" t="e">
        <f t="shared" si="437"/>
        <v>#DIV/0!</v>
      </c>
      <c r="DQ331" s="155" t="e">
        <f t="shared" si="437"/>
        <v>#DIV/0!</v>
      </c>
      <c r="DR331" s="155" t="e">
        <f t="shared" si="437"/>
        <v>#DIV/0!</v>
      </c>
      <c r="DS331" s="155" t="e">
        <f t="shared" si="437"/>
        <v>#DIV/0!</v>
      </c>
      <c r="DU331" s="29">
        <f t="shared" si="438"/>
        <v>0.66666666666666663</v>
      </c>
      <c r="DV331" s="155">
        <f t="shared" ca="1" si="439"/>
        <v>-1.8356959027070339</v>
      </c>
      <c r="DW331" s="155">
        <f t="shared" ca="1" si="439"/>
        <v>-3.1319965536509091</v>
      </c>
      <c r="DX331" s="155">
        <f t="shared" ca="1" si="439"/>
        <v>-4.5759937981825196</v>
      </c>
      <c r="DY331" s="155">
        <f t="shared" ca="1" si="439"/>
        <v>-8.0859529181305554</v>
      </c>
      <c r="DZ331" s="155" t="e">
        <f t="shared" si="439"/>
        <v>#DIV/0!</v>
      </c>
      <c r="EA331" s="155" t="e">
        <f t="shared" si="439"/>
        <v>#DIV/0!</v>
      </c>
      <c r="EB331" s="155" t="e">
        <f t="shared" si="439"/>
        <v>#DIV/0!</v>
      </c>
      <c r="EC331" s="155" t="e">
        <f t="shared" si="439"/>
        <v>#DIV/0!</v>
      </c>
      <c r="ED331" s="155" t="e">
        <f t="shared" si="439"/>
        <v>#DIV/0!</v>
      </c>
      <c r="EE331" s="155" t="e">
        <f t="shared" si="439"/>
        <v>#DIV/0!</v>
      </c>
      <c r="EF331" s="155" t="e">
        <f t="shared" si="439"/>
        <v>#DIV/0!</v>
      </c>
      <c r="EG331" s="155" t="e">
        <f t="shared" si="439"/>
        <v>#DIV/0!</v>
      </c>
      <c r="EH331" s="155" t="e">
        <f t="shared" si="439"/>
        <v>#DIV/0!</v>
      </c>
      <c r="EJ331" s="29">
        <f t="shared" si="440"/>
        <v>0.66666666666666663</v>
      </c>
      <c r="EK331" s="155">
        <f t="shared" ca="1" si="441"/>
        <v>-9.9916065576872732</v>
      </c>
      <c r="EL331" s="155">
        <f t="shared" ca="1" si="441"/>
        <v>-9.9340013388804884</v>
      </c>
      <c r="EM331" s="155">
        <f t="shared" ca="1" si="441"/>
        <v>-9.9595159136913729</v>
      </c>
      <c r="EN331" s="155">
        <f t="shared" ca="1" si="441"/>
        <v>-10.187387009848113</v>
      </c>
      <c r="EO331" s="155" t="e">
        <f t="shared" si="441"/>
        <v>#DIV/0!</v>
      </c>
      <c r="EP331" s="155" t="e">
        <f t="shared" si="441"/>
        <v>#DIV/0!</v>
      </c>
      <c r="EQ331" s="155" t="e">
        <f t="shared" si="441"/>
        <v>#DIV/0!</v>
      </c>
      <c r="ER331" s="155" t="e">
        <f t="shared" si="441"/>
        <v>#DIV/0!</v>
      </c>
      <c r="ES331" s="155" t="e">
        <f t="shared" si="441"/>
        <v>#DIV/0!</v>
      </c>
      <c r="ET331" s="155" t="e">
        <f t="shared" si="441"/>
        <v>#DIV/0!</v>
      </c>
      <c r="EU331" s="155" t="e">
        <f t="shared" si="441"/>
        <v>#DIV/0!</v>
      </c>
      <c r="EV331" s="155" t="e">
        <f t="shared" si="441"/>
        <v>#DIV/0!</v>
      </c>
      <c r="EW331" s="155" t="e">
        <f t="shared" si="441"/>
        <v>#DIV/0!</v>
      </c>
    </row>
    <row r="332" spans="1:157">
      <c r="T332" s="283">
        <v>0.7142857142857143</v>
      </c>
      <c r="U332" s="152">
        <f t="shared" ca="1" si="426"/>
        <v>-51.34801651960769</v>
      </c>
      <c r="V332" s="152">
        <f t="shared" ca="1" si="426"/>
        <v>-71.36835935506285</v>
      </c>
      <c r="W332" s="152">
        <f t="shared" ca="1" si="426"/>
        <v>-99.766982595444901</v>
      </c>
      <c r="X332" s="152" t="e">
        <f t="shared" si="426"/>
        <v>#DIV/0!</v>
      </c>
      <c r="Y332" s="152" t="e">
        <f t="shared" si="426"/>
        <v>#DIV/0!</v>
      </c>
      <c r="Z332" s="152" t="e">
        <f t="shared" si="426"/>
        <v>#DIV/0!</v>
      </c>
      <c r="AA332" s="152" t="e">
        <f t="shared" si="426"/>
        <v>#DIV/0!</v>
      </c>
      <c r="AB332" s="152" t="e">
        <f t="shared" si="426"/>
        <v>#DIV/0!</v>
      </c>
      <c r="AC332" s="152" t="e">
        <f t="shared" si="426"/>
        <v>#DIV/0!</v>
      </c>
      <c r="AD332" s="152" t="e">
        <f t="shared" si="426"/>
        <v>#DIV/0!</v>
      </c>
      <c r="AE332" s="152" t="e">
        <f t="shared" si="426"/>
        <v>#DIV/0!</v>
      </c>
      <c r="AF332" s="152" t="e">
        <f t="shared" si="426"/>
        <v>#DIV/0!</v>
      </c>
      <c r="AG332" s="152"/>
      <c r="AI332" s="288">
        <v>0.7142857142857143</v>
      </c>
      <c r="AJ332" s="155">
        <f t="shared" ca="1" si="427"/>
        <v>-51.34801651960769</v>
      </c>
      <c r="AK332" s="155">
        <f t="shared" ca="1" si="427"/>
        <v>-71.36835935506285</v>
      </c>
      <c r="AL332" s="155">
        <f t="shared" ca="1" si="427"/>
        <v>-99.766982595444901</v>
      </c>
      <c r="AM332" s="155" t="e">
        <f t="shared" si="427"/>
        <v>#DIV/0!</v>
      </c>
      <c r="AN332" s="155" t="e">
        <f t="shared" si="427"/>
        <v>#DIV/0!</v>
      </c>
      <c r="AO332" s="155" t="e">
        <f t="shared" si="427"/>
        <v>#DIV/0!</v>
      </c>
      <c r="AP332" s="155" t="e">
        <f t="shared" si="427"/>
        <v>#DIV/0!</v>
      </c>
      <c r="AQ332" s="155" t="e">
        <f t="shared" si="427"/>
        <v>#DIV/0!</v>
      </c>
      <c r="AR332" s="155" t="e">
        <f t="shared" si="427"/>
        <v>#DIV/0!</v>
      </c>
      <c r="AS332" s="155" t="e">
        <f t="shared" si="427"/>
        <v>#DIV/0!</v>
      </c>
      <c r="AT332" s="155" t="e">
        <f t="shared" si="427"/>
        <v>#DIV/0!</v>
      </c>
      <c r="AU332" s="155" t="e">
        <f t="shared" si="418"/>
        <v>#DIV/0!</v>
      </c>
      <c r="AV332" s="155" t="e">
        <f t="shared" si="418"/>
        <v>#DIV/0!</v>
      </c>
      <c r="AX332" s="29">
        <f t="shared" si="428"/>
        <v>0.7142857142857143</v>
      </c>
      <c r="AY332" s="155">
        <f t="shared" ca="1" si="429"/>
        <v>-6.5143487310590054</v>
      </c>
      <c r="AZ332" s="155">
        <f t="shared" ca="1" si="429"/>
        <v>-5.1785584151291424</v>
      </c>
      <c r="BA332" s="155">
        <f t="shared" ca="1" si="429"/>
        <v>-5.7814762296669571</v>
      </c>
      <c r="BB332" s="155" t="e">
        <f t="shared" si="429"/>
        <v>#DIV/0!</v>
      </c>
      <c r="BC332" s="155" t="e">
        <f t="shared" si="429"/>
        <v>#DIV/0!</v>
      </c>
      <c r="BD332" s="155" t="e">
        <f t="shared" si="429"/>
        <v>#DIV/0!</v>
      </c>
      <c r="BE332" s="155" t="e">
        <f t="shared" si="429"/>
        <v>#DIV/0!</v>
      </c>
      <c r="BF332" s="155" t="e">
        <f t="shared" si="429"/>
        <v>#DIV/0!</v>
      </c>
      <c r="BG332" s="155" t="e">
        <f t="shared" si="429"/>
        <v>#DIV/0!</v>
      </c>
      <c r="BH332" s="155" t="e">
        <f t="shared" si="429"/>
        <v>#DIV/0!</v>
      </c>
      <c r="BI332" s="155" t="e">
        <f t="shared" si="429"/>
        <v>#DIV/0!</v>
      </c>
      <c r="BJ332" s="155" t="e">
        <f t="shared" si="429"/>
        <v>#DIV/0!</v>
      </c>
      <c r="BK332" s="155" t="e">
        <f t="shared" si="429"/>
        <v>#DIV/0!</v>
      </c>
      <c r="BL332" s="138"/>
      <c r="BM332" s="29">
        <f t="shared" si="430"/>
        <v>0.7142857142857143</v>
      </c>
      <c r="BN332" s="155">
        <f t="shared" ca="1" si="431"/>
        <v>-19.099696821574433</v>
      </c>
      <c r="BO332" s="155">
        <f t="shared" ca="1" si="431"/>
        <v>-15.811946886953146</v>
      </c>
      <c r="BP332" s="155">
        <f t="shared" ca="1" si="431"/>
        <v>-14.899737825563248</v>
      </c>
      <c r="BQ332" s="155" t="e">
        <f t="shared" si="431"/>
        <v>#DIV/0!</v>
      </c>
      <c r="BR332" s="155" t="e">
        <f t="shared" si="431"/>
        <v>#DIV/0!</v>
      </c>
      <c r="BS332" s="155" t="e">
        <f t="shared" si="431"/>
        <v>#DIV/0!</v>
      </c>
      <c r="BT332" s="155" t="e">
        <f t="shared" si="431"/>
        <v>#DIV/0!</v>
      </c>
      <c r="BU332" s="155" t="e">
        <f t="shared" si="431"/>
        <v>#DIV/0!</v>
      </c>
      <c r="BV332" s="155" t="e">
        <f t="shared" si="431"/>
        <v>#DIV/0!</v>
      </c>
      <c r="BW332" s="155" t="e">
        <f t="shared" si="431"/>
        <v>#DIV/0!</v>
      </c>
      <c r="BX332" s="155" t="e">
        <f t="shared" si="431"/>
        <v>#DIV/0!</v>
      </c>
      <c r="BY332" s="155" t="e">
        <f t="shared" si="431"/>
        <v>#DIV/0!</v>
      </c>
      <c r="BZ332" s="155" t="e">
        <f t="shared" si="431"/>
        <v>#DIV/0!</v>
      </c>
      <c r="CA332" s="138"/>
      <c r="CB332" s="29">
        <f t="shared" si="432"/>
        <v>0.7142857142857143</v>
      </c>
      <c r="CC332" s="155">
        <f t="shared" ca="1" si="433"/>
        <v>-1.62794740695076</v>
      </c>
      <c r="CD332" s="155">
        <f t="shared" ca="1" si="433"/>
        <v>-3.0683304328832577</v>
      </c>
      <c r="CE332" s="155">
        <f t="shared" ca="1" si="433"/>
        <v>-5.0823077606412426</v>
      </c>
      <c r="CF332" s="155" t="e">
        <f t="shared" si="433"/>
        <v>#DIV/0!</v>
      </c>
      <c r="CG332" s="155" t="e">
        <f t="shared" si="433"/>
        <v>#DIV/0!</v>
      </c>
      <c r="CH332" s="155" t="e">
        <f t="shared" si="433"/>
        <v>#DIV/0!</v>
      </c>
      <c r="CI332" s="155" t="e">
        <f t="shared" si="433"/>
        <v>#DIV/0!</v>
      </c>
      <c r="CJ332" s="155" t="e">
        <f t="shared" si="433"/>
        <v>#DIV/0!</v>
      </c>
      <c r="CK332" s="155" t="e">
        <f t="shared" si="433"/>
        <v>#DIV/0!</v>
      </c>
      <c r="CL332" s="155" t="e">
        <f t="shared" si="433"/>
        <v>#DIV/0!</v>
      </c>
      <c r="CM332" s="155" t="e">
        <f t="shared" si="433"/>
        <v>#DIV/0!</v>
      </c>
      <c r="CN332" s="155" t="e">
        <f t="shared" si="433"/>
        <v>#DIV/0!</v>
      </c>
      <c r="CO332" s="155" t="e">
        <f t="shared" si="433"/>
        <v>#DIV/0!</v>
      </c>
      <c r="CQ332" s="29">
        <f t="shared" si="434"/>
        <v>0.7142857142857143</v>
      </c>
      <c r="CR332" s="155">
        <f t="shared" ca="1" si="435"/>
        <v>-41.162467006169791</v>
      </c>
      <c r="CS332" s="155">
        <f t="shared" ca="1" si="435"/>
        <v>-33.158800802044297</v>
      </c>
      <c r="CT332" s="155">
        <f t="shared" ca="1" si="435"/>
        <v>-29.313732258507223</v>
      </c>
      <c r="CU332" s="155" t="e">
        <f t="shared" si="435"/>
        <v>#DIV/0!</v>
      </c>
      <c r="CV332" s="155" t="e">
        <f t="shared" si="435"/>
        <v>#DIV/0!</v>
      </c>
      <c r="CW332" s="155" t="e">
        <f t="shared" si="435"/>
        <v>#DIV/0!</v>
      </c>
      <c r="CX332" s="155" t="e">
        <f t="shared" si="435"/>
        <v>#DIV/0!</v>
      </c>
      <c r="CY332" s="155" t="e">
        <f t="shared" si="435"/>
        <v>#DIV/0!</v>
      </c>
      <c r="CZ332" s="155" t="e">
        <f t="shared" si="435"/>
        <v>#DIV/0!</v>
      </c>
      <c r="DA332" s="155" t="e">
        <f t="shared" si="435"/>
        <v>#DIV/0!</v>
      </c>
      <c r="DB332" s="155" t="e">
        <f t="shared" si="435"/>
        <v>#DIV/0!</v>
      </c>
      <c r="DC332" s="155" t="e">
        <f t="shared" si="435"/>
        <v>#DIV/0!</v>
      </c>
      <c r="DD332" s="155" t="e">
        <f t="shared" si="435"/>
        <v>#DIV/0!</v>
      </c>
      <c r="DF332" s="29">
        <f t="shared" si="436"/>
        <v>0.7142857142857143</v>
      </c>
      <c r="DG332" s="155">
        <f t="shared" ca="1" si="437"/>
        <v>-27.859669840451971</v>
      </c>
      <c r="DH332" s="155">
        <f t="shared" ca="1" si="437"/>
        <v>-33.997450727698144</v>
      </c>
      <c r="DI332" s="155">
        <f t="shared" ca="1" si="437"/>
        <v>-45.425118904297548</v>
      </c>
      <c r="DJ332" s="155" t="e">
        <f t="shared" si="437"/>
        <v>#DIV/0!</v>
      </c>
      <c r="DK332" s="155" t="e">
        <f t="shared" si="437"/>
        <v>#DIV/0!</v>
      </c>
      <c r="DL332" s="155" t="e">
        <f t="shared" si="437"/>
        <v>#DIV/0!</v>
      </c>
      <c r="DM332" s="155" t="e">
        <f t="shared" si="437"/>
        <v>#DIV/0!</v>
      </c>
      <c r="DN332" s="155" t="e">
        <f t="shared" si="437"/>
        <v>#DIV/0!</v>
      </c>
      <c r="DO332" s="155" t="e">
        <f t="shared" si="437"/>
        <v>#DIV/0!</v>
      </c>
      <c r="DP332" s="155" t="e">
        <f t="shared" si="437"/>
        <v>#DIV/0!</v>
      </c>
      <c r="DQ332" s="155" t="e">
        <f t="shared" si="437"/>
        <v>#DIV/0!</v>
      </c>
      <c r="DR332" s="155" t="e">
        <f t="shared" si="437"/>
        <v>#DIV/0!</v>
      </c>
      <c r="DS332" s="155" t="e">
        <f t="shared" si="437"/>
        <v>#DIV/0!</v>
      </c>
      <c r="DU332" s="29">
        <f t="shared" si="438"/>
        <v>0.7142857142857143</v>
      </c>
      <c r="DV332" s="155">
        <f t="shared" ca="1" si="439"/>
        <v>-2.3256391527868012</v>
      </c>
      <c r="DW332" s="155">
        <f t="shared" ca="1" si="439"/>
        <v>-4.3833291898332245</v>
      </c>
      <c r="DX332" s="155">
        <f t="shared" ca="1" si="439"/>
        <v>-7.2604396580589183</v>
      </c>
      <c r="DY332" s="155" t="e">
        <f t="shared" si="439"/>
        <v>#DIV/0!</v>
      </c>
      <c r="DZ332" s="155" t="e">
        <f t="shared" si="439"/>
        <v>#DIV/0!</v>
      </c>
      <c r="EA332" s="155" t="e">
        <f t="shared" si="439"/>
        <v>#DIV/0!</v>
      </c>
      <c r="EB332" s="155" t="e">
        <f t="shared" si="439"/>
        <v>#DIV/0!</v>
      </c>
      <c r="EC332" s="155" t="e">
        <f t="shared" si="439"/>
        <v>#DIV/0!</v>
      </c>
      <c r="ED332" s="155" t="e">
        <f t="shared" si="439"/>
        <v>#DIV/0!</v>
      </c>
      <c r="EE332" s="155" t="e">
        <f t="shared" si="439"/>
        <v>#DIV/0!</v>
      </c>
      <c r="EF332" s="155" t="e">
        <f t="shared" si="439"/>
        <v>#DIV/0!</v>
      </c>
      <c r="EG332" s="155" t="e">
        <f t="shared" si="439"/>
        <v>#DIV/0!</v>
      </c>
      <c r="EH332" s="155" t="e">
        <f t="shared" si="439"/>
        <v>#DIV/0!</v>
      </c>
      <c r="EJ332" s="29">
        <f t="shared" si="440"/>
        <v>0.7142857142857143</v>
      </c>
      <c r="EK332" s="155">
        <f t="shared" ca="1" si="441"/>
        <v>-9.3917469909280964</v>
      </c>
      <c r="EL332" s="155">
        <f t="shared" ca="1" si="441"/>
        <v>-9.4005315753916712</v>
      </c>
      <c r="EM332" s="155">
        <f t="shared" ca="1" si="441"/>
        <v>-9.5453427269186371</v>
      </c>
      <c r="EN332" s="155" t="e">
        <f t="shared" si="441"/>
        <v>#DIV/0!</v>
      </c>
      <c r="EO332" s="155" t="e">
        <f t="shared" si="441"/>
        <v>#DIV/0!</v>
      </c>
      <c r="EP332" s="155" t="e">
        <f t="shared" si="441"/>
        <v>#DIV/0!</v>
      </c>
      <c r="EQ332" s="155" t="e">
        <f t="shared" si="441"/>
        <v>#DIV/0!</v>
      </c>
      <c r="ER332" s="155" t="e">
        <f t="shared" si="441"/>
        <v>#DIV/0!</v>
      </c>
      <c r="ES332" s="155" t="e">
        <f t="shared" si="441"/>
        <v>#DIV/0!</v>
      </c>
      <c r="ET332" s="155" t="e">
        <f t="shared" si="441"/>
        <v>#DIV/0!</v>
      </c>
      <c r="EU332" s="155" t="e">
        <f t="shared" si="441"/>
        <v>#DIV/0!</v>
      </c>
      <c r="EV332" s="155" t="e">
        <f t="shared" si="441"/>
        <v>#DIV/0!</v>
      </c>
      <c r="EW332" s="155" t="e">
        <f t="shared" si="441"/>
        <v>#DIV/0!</v>
      </c>
    </row>
    <row r="333" spans="1:157">
      <c r="T333" s="283">
        <v>0.75</v>
      </c>
      <c r="U333" s="152">
        <f t="shared" ca="1" si="426"/>
        <v>-69.766620911935064</v>
      </c>
      <c r="V333" s="152">
        <f t="shared" ca="1" si="426"/>
        <v>-113.11747613117475</v>
      </c>
      <c r="W333" s="152" t="e">
        <f t="shared" si="426"/>
        <v>#DIV/0!</v>
      </c>
      <c r="X333" s="152" t="e">
        <f t="shared" si="426"/>
        <v>#DIV/0!</v>
      </c>
      <c r="Y333" s="152" t="e">
        <f t="shared" si="426"/>
        <v>#DIV/0!</v>
      </c>
      <c r="Z333" s="152" t="e">
        <f t="shared" si="426"/>
        <v>#DIV/0!</v>
      </c>
      <c r="AA333" s="152" t="e">
        <f t="shared" si="426"/>
        <v>#DIV/0!</v>
      </c>
      <c r="AB333" s="152" t="e">
        <f t="shared" si="426"/>
        <v>#DIV/0!</v>
      </c>
      <c r="AC333" s="152" t="e">
        <f t="shared" si="426"/>
        <v>#DIV/0!</v>
      </c>
      <c r="AD333" s="152" t="e">
        <f t="shared" si="426"/>
        <v>#DIV/0!</v>
      </c>
      <c r="AE333" s="152" t="e">
        <f t="shared" si="426"/>
        <v>#DIV/0!</v>
      </c>
      <c r="AF333" s="152" t="e">
        <f t="shared" si="426"/>
        <v>#DIV/0!</v>
      </c>
      <c r="AG333" s="152"/>
      <c r="AI333" s="288">
        <v>0.75</v>
      </c>
      <c r="AJ333" s="155">
        <f t="shared" ca="1" si="427"/>
        <v>-69.766620911935064</v>
      </c>
      <c r="AK333" s="155">
        <f t="shared" ca="1" si="427"/>
        <v>-113.11747613117475</v>
      </c>
      <c r="AL333" s="155" t="e">
        <f t="shared" si="427"/>
        <v>#DIV/0!</v>
      </c>
      <c r="AM333" s="155" t="e">
        <f t="shared" si="427"/>
        <v>#DIV/0!</v>
      </c>
      <c r="AN333" s="155" t="e">
        <f t="shared" si="427"/>
        <v>#DIV/0!</v>
      </c>
      <c r="AO333" s="155" t="e">
        <f t="shared" si="427"/>
        <v>#DIV/0!</v>
      </c>
      <c r="AP333" s="155" t="e">
        <f t="shared" si="427"/>
        <v>#DIV/0!</v>
      </c>
      <c r="AQ333" s="155" t="e">
        <f t="shared" si="427"/>
        <v>#DIV/0!</v>
      </c>
      <c r="AR333" s="155" t="e">
        <f t="shared" si="427"/>
        <v>#DIV/0!</v>
      </c>
      <c r="AS333" s="155" t="e">
        <f t="shared" si="427"/>
        <v>#DIV/0!</v>
      </c>
      <c r="AT333" s="155" t="e">
        <f t="shared" si="427"/>
        <v>#DIV/0!</v>
      </c>
      <c r="AU333" s="155" t="e">
        <f t="shared" si="418"/>
        <v>#DIV/0!</v>
      </c>
      <c r="AV333" s="155" t="e">
        <f t="shared" si="418"/>
        <v>#DIV/0!</v>
      </c>
      <c r="AX333" s="29">
        <f t="shared" si="428"/>
        <v>0.75</v>
      </c>
      <c r="AY333" s="155">
        <f t="shared" ca="1" si="429"/>
        <v>-5.8158481369249948</v>
      </c>
      <c r="AZ333" s="155">
        <f t="shared" ca="1" si="429"/>
        <v>-5.644707548696509</v>
      </c>
      <c r="BA333" s="155" t="e">
        <f t="shared" si="429"/>
        <v>#DIV/0!</v>
      </c>
      <c r="BB333" s="155" t="e">
        <f t="shared" si="429"/>
        <v>#DIV/0!</v>
      </c>
      <c r="BC333" s="155" t="e">
        <f t="shared" si="429"/>
        <v>#DIV/0!</v>
      </c>
      <c r="BD333" s="155" t="e">
        <f t="shared" si="429"/>
        <v>#DIV/0!</v>
      </c>
      <c r="BE333" s="155" t="e">
        <f t="shared" si="429"/>
        <v>#DIV/0!</v>
      </c>
      <c r="BF333" s="155" t="e">
        <f t="shared" si="429"/>
        <v>#DIV/0!</v>
      </c>
      <c r="BG333" s="155" t="e">
        <f t="shared" si="429"/>
        <v>#DIV/0!</v>
      </c>
      <c r="BH333" s="155" t="e">
        <f t="shared" si="429"/>
        <v>#DIV/0!</v>
      </c>
      <c r="BI333" s="155" t="e">
        <f t="shared" si="429"/>
        <v>#DIV/0!</v>
      </c>
      <c r="BJ333" s="155" t="e">
        <f t="shared" si="429"/>
        <v>#DIV/0!</v>
      </c>
      <c r="BK333" s="155" t="e">
        <f t="shared" si="429"/>
        <v>#DIV/0!</v>
      </c>
      <c r="BL333" s="138"/>
      <c r="BM333" s="29">
        <f t="shared" si="430"/>
        <v>0.75</v>
      </c>
      <c r="BN333" s="155">
        <f t="shared" ca="1" si="431"/>
        <v>-19.438761145775565</v>
      </c>
      <c r="BO333" s="155">
        <f t="shared" ca="1" si="431"/>
        <v>-16.722574241528427</v>
      </c>
      <c r="BP333" s="155" t="e">
        <f t="shared" si="431"/>
        <v>#DIV/0!</v>
      </c>
      <c r="BQ333" s="155" t="e">
        <f t="shared" si="431"/>
        <v>#DIV/0!</v>
      </c>
      <c r="BR333" s="155" t="e">
        <f t="shared" si="431"/>
        <v>#DIV/0!</v>
      </c>
      <c r="BS333" s="155" t="e">
        <f t="shared" si="431"/>
        <v>#DIV/0!</v>
      </c>
      <c r="BT333" s="155" t="e">
        <f t="shared" si="431"/>
        <v>#DIV/0!</v>
      </c>
      <c r="BU333" s="155" t="e">
        <f t="shared" si="431"/>
        <v>#DIV/0!</v>
      </c>
      <c r="BV333" s="155" t="e">
        <f t="shared" si="431"/>
        <v>#DIV/0!</v>
      </c>
      <c r="BW333" s="155" t="e">
        <f t="shared" si="431"/>
        <v>#DIV/0!</v>
      </c>
      <c r="BX333" s="155" t="e">
        <f t="shared" si="431"/>
        <v>#DIV/0!</v>
      </c>
      <c r="BY333" s="155" t="e">
        <f t="shared" si="431"/>
        <v>#DIV/0!</v>
      </c>
      <c r="BZ333" s="155" t="e">
        <f t="shared" si="431"/>
        <v>#DIV/0!</v>
      </c>
      <c r="CA333" s="138"/>
      <c r="CB333" s="29">
        <f t="shared" si="432"/>
        <v>0.75</v>
      </c>
      <c r="CC333" s="155">
        <f t="shared" ca="1" si="433"/>
        <v>-2.111165173312493</v>
      </c>
      <c r="CD333" s="155">
        <f t="shared" ca="1" si="433"/>
        <v>-4.6435344582000511</v>
      </c>
      <c r="CE333" s="155" t="e">
        <f t="shared" si="433"/>
        <v>#DIV/0!</v>
      </c>
      <c r="CF333" s="155" t="e">
        <f t="shared" si="433"/>
        <v>#DIV/0!</v>
      </c>
      <c r="CG333" s="155" t="e">
        <f t="shared" si="433"/>
        <v>#DIV/0!</v>
      </c>
      <c r="CH333" s="155" t="e">
        <f t="shared" si="433"/>
        <v>#DIV/0!</v>
      </c>
      <c r="CI333" s="155" t="e">
        <f t="shared" si="433"/>
        <v>#DIV/0!</v>
      </c>
      <c r="CJ333" s="155" t="e">
        <f t="shared" si="433"/>
        <v>#DIV/0!</v>
      </c>
      <c r="CK333" s="155" t="e">
        <f t="shared" si="433"/>
        <v>#DIV/0!</v>
      </c>
      <c r="CL333" s="155" t="e">
        <f t="shared" si="433"/>
        <v>#DIV/0!</v>
      </c>
      <c r="CM333" s="155" t="e">
        <f t="shared" si="433"/>
        <v>#DIV/0!</v>
      </c>
      <c r="CN333" s="155" t="e">
        <f t="shared" si="433"/>
        <v>#DIV/0!</v>
      </c>
      <c r="CO333" s="155" t="e">
        <f t="shared" si="433"/>
        <v>#DIV/0!</v>
      </c>
      <c r="CQ333" s="29">
        <f t="shared" si="434"/>
        <v>0.75</v>
      </c>
      <c r="CR333" s="155">
        <f t="shared" ca="1" si="435"/>
        <v>-41.271294842978783</v>
      </c>
      <c r="CS333" s="155">
        <f t="shared" ca="1" si="435"/>
        <v>-33.420892248503712</v>
      </c>
      <c r="CT333" s="155" t="e">
        <f t="shared" si="435"/>
        <v>#DIV/0!</v>
      </c>
      <c r="CU333" s="155" t="e">
        <f t="shared" si="435"/>
        <v>#DIV/0!</v>
      </c>
      <c r="CV333" s="155" t="e">
        <f t="shared" si="435"/>
        <v>#DIV/0!</v>
      </c>
      <c r="CW333" s="155" t="e">
        <f t="shared" si="435"/>
        <v>#DIV/0!</v>
      </c>
      <c r="CX333" s="155" t="e">
        <f t="shared" si="435"/>
        <v>#DIV/0!</v>
      </c>
      <c r="CY333" s="155" t="e">
        <f t="shared" si="435"/>
        <v>#DIV/0!</v>
      </c>
      <c r="CZ333" s="155" t="e">
        <f t="shared" si="435"/>
        <v>#DIV/0!</v>
      </c>
      <c r="DA333" s="155" t="e">
        <f t="shared" si="435"/>
        <v>#DIV/0!</v>
      </c>
      <c r="DB333" s="155" t="e">
        <f t="shared" si="435"/>
        <v>#DIV/0!</v>
      </c>
      <c r="DC333" s="155" t="e">
        <f t="shared" si="435"/>
        <v>#DIV/0!</v>
      </c>
      <c r="DD333" s="155" t="e">
        <f t="shared" si="435"/>
        <v>#DIV/0!</v>
      </c>
      <c r="DF333" s="29">
        <f t="shared" si="436"/>
        <v>0.75</v>
      </c>
      <c r="DG333" s="155">
        <f t="shared" ca="1" si="437"/>
        <v>-34.484198122546296</v>
      </c>
      <c r="DH333" s="155">
        <f t="shared" ca="1" si="437"/>
        <v>-50.800564489679445</v>
      </c>
      <c r="DI333" s="155" t="e">
        <f t="shared" si="437"/>
        <v>#DIV/0!</v>
      </c>
      <c r="DJ333" s="155" t="e">
        <f t="shared" si="437"/>
        <v>#DIV/0!</v>
      </c>
      <c r="DK333" s="155" t="e">
        <f t="shared" si="437"/>
        <v>#DIV/0!</v>
      </c>
      <c r="DL333" s="155" t="e">
        <f t="shared" si="437"/>
        <v>#DIV/0!</v>
      </c>
      <c r="DM333" s="155" t="e">
        <f t="shared" si="437"/>
        <v>#DIV/0!</v>
      </c>
      <c r="DN333" s="155" t="e">
        <f t="shared" si="437"/>
        <v>#DIV/0!</v>
      </c>
      <c r="DO333" s="155" t="e">
        <f t="shared" si="437"/>
        <v>#DIV/0!</v>
      </c>
      <c r="DP333" s="155" t="e">
        <f t="shared" si="437"/>
        <v>#DIV/0!</v>
      </c>
      <c r="DQ333" s="155" t="e">
        <f t="shared" si="437"/>
        <v>#DIV/0!</v>
      </c>
      <c r="DR333" s="155" t="e">
        <f t="shared" si="437"/>
        <v>#DIV/0!</v>
      </c>
      <c r="DS333" s="155" t="e">
        <f t="shared" si="437"/>
        <v>#DIV/0!</v>
      </c>
      <c r="DU333" s="29">
        <f t="shared" si="438"/>
        <v>0.75</v>
      </c>
      <c r="DV333" s="155">
        <f t="shared" ca="1" si="439"/>
        <v>-3.0159502475892737</v>
      </c>
      <c r="DW333" s="155">
        <f t="shared" ca="1" si="439"/>
        <v>-6.6336206545715015</v>
      </c>
      <c r="DX333" s="155" t="e">
        <f t="shared" si="439"/>
        <v>#DIV/0!</v>
      </c>
      <c r="DY333" s="155" t="e">
        <f t="shared" si="439"/>
        <v>#DIV/0!</v>
      </c>
      <c r="DZ333" s="155" t="e">
        <f t="shared" si="439"/>
        <v>#DIV/0!</v>
      </c>
      <c r="EA333" s="155" t="e">
        <f t="shared" si="439"/>
        <v>#DIV/0!</v>
      </c>
      <c r="EB333" s="155" t="e">
        <f t="shared" si="439"/>
        <v>#DIV/0!</v>
      </c>
      <c r="EC333" s="155" t="e">
        <f t="shared" si="439"/>
        <v>#DIV/0!</v>
      </c>
      <c r="ED333" s="155" t="e">
        <f t="shared" si="439"/>
        <v>#DIV/0!</v>
      </c>
      <c r="EE333" s="155" t="e">
        <f t="shared" si="439"/>
        <v>#DIV/0!</v>
      </c>
      <c r="EF333" s="155" t="e">
        <f t="shared" si="439"/>
        <v>#DIV/0!</v>
      </c>
      <c r="EG333" s="155" t="e">
        <f t="shared" si="439"/>
        <v>#DIV/0!</v>
      </c>
      <c r="EH333" s="155" t="e">
        <f t="shared" si="439"/>
        <v>#DIV/0!</v>
      </c>
      <c r="EJ333" s="29">
        <f t="shared" si="440"/>
        <v>0.75</v>
      </c>
      <c r="EK333" s="155">
        <f t="shared" ca="1" si="441"/>
        <v>-9.0023078699015411</v>
      </c>
      <c r="EL333" s="155">
        <f t="shared" ca="1" si="441"/>
        <v>-9.1161412676319991</v>
      </c>
      <c r="EM333" s="155" t="e">
        <f t="shared" si="441"/>
        <v>#DIV/0!</v>
      </c>
      <c r="EN333" s="155" t="e">
        <f t="shared" si="441"/>
        <v>#DIV/0!</v>
      </c>
      <c r="EO333" s="155" t="e">
        <f t="shared" si="441"/>
        <v>#DIV/0!</v>
      </c>
      <c r="EP333" s="155" t="e">
        <f t="shared" si="441"/>
        <v>#DIV/0!</v>
      </c>
      <c r="EQ333" s="155" t="e">
        <f t="shared" si="441"/>
        <v>#DIV/0!</v>
      </c>
      <c r="ER333" s="155" t="e">
        <f t="shared" si="441"/>
        <v>#DIV/0!</v>
      </c>
      <c r="ES333" s="155" t="e">
        <f t="shared" si="441"/>
        <v>#DIV/0!</v>
      </c>
      <c r="ET333" s="155" t="e">
        <f t="shared" si="441"/>
        <v>#DIV/0!</v>
      </c>
      <c r="EU333" s="155" t="e">
        <f t="shared" si="441"/>
        <v>#DIV/0!</v>
      </c>
      <c r="EV333" s="155" t="e">
        <f t="shared" si="441"/>
        <v>#DIV/0!</v>
      </c>
      <c r="EW333" s="155" t="e">
        <f t="shared" si="441"/>
        <v>#DIV/0!</v>
      </c>
    </row>
    <row r="334" spans="1:157">
      <c r="T334" s="283">
        <v>0.8</v>
      </c>
      <c r="U334" s="152">
        <f t="shared" ca="1" si="426"/>
        <v>-139.81057906784915</v>
      </c>
      <c r="V334" s="152" t="e">
        <f t="shared" si="426"/>
        <v>#DIV/0!</v>
      </c>
      <c r="W334" s="152" t="e">
        <f t="shared" si="426"/>
        <v>#DIV/0!</v>
      </c>
      <c r="X334" s="152" t="e">
        <f t="shared" si="426"/>
        <v>#DIV/0!</v>
      </c>
      <c r="Y334" s="152" t="e">
        <f t="shared" si="426"/>
        <v>#DIV/0!</v>
      </c>
      <c r="Z334" s="152" t="e">
        <f t="shared" si="426"/>
        <v>#DIV/0!</v>
      </c>
      <c r="AA334" s="152" t="e">
        <f t="shared" si="426"/>
        <v>#DIV/0!</v>
      </c>
      <c r="AB334" s="152" t="e">
        <f t="shared" si="426"/>
        <v>#DIV/0!</v>
      </c>
      <c r="AC334" s="152" t="e">
        <f t="shared" si="426"/>
        <v>#DIV/0!</v>
      </c>
      <c r="AD334" s="152" t="e">
        <f t="shared" si="426"/>
        <v>#DIV/0!</v>
      </c>
      <c r="AE334" s="152" t="e">
        <f t="shared" si="426"/>
        <v>#DIV/0!</v>
      </c>
      <c r="AF334" s="152" t="e">
        <f t="shared" si="426"/>
        <v>#DIV/0!</v>
      </c>
      <c r="AG334" s="152"/>
      <c r="AI334" s="288">
        <v>0.8</v>
      </c>
      <c r="AJ334" s="155">
        <f t="shared" ca="1" si="427"/>
        <v>-139.81057906784915</v>
      </c>
      <c r="AK334" s="155" t="e">
        <f t="shared" si="427"/>
        <v>#REF!</v>
      </c>
      <c r="AL334" s="155" t="e">
        <f t="shared" si="427"/>
        <v>#REF!</v>
      </c>
      <c r="AM334" s="155" t="e">
        <f t="shared" si="427"/>
        <v>#REF!</v>
      </c>
      <c r="AN334" s="155" t="e">
        <f t="shared" si="427"/>
        <v>#REF!</v>
      </c>
      <c r="AO334" s="155" t="e">
        <f t="shared" si="427"/>
        <v>#REF!</v>
      </c>
      <c r="AP334" s="155" t="e">
        <f t="shared" si="427"/>
        <v>#REF!</v>
      </c>
      <c r="AQ334" s="155" t="e">
        <f t="shared" si="427"/>
        <v>#REF!</v>
      </c>
      <c r="AR334" s="155" t="e">
        <f t="shared" si="427"/>
        <v>#REF!</v>
      </c>
      <c r="AS334" s="155" t="e">
        <f t="shared" si="427"/>
        <v>#REF!</v>
      </c>
      <c r="AT334" s="155" t="e">
        <f t="shared" si="427"/>
        <v>#REF!</v>
      </c>
      <c r="AU334" s="155" t="e">
        <f t="shared" si="418"/>
        <v>#REF!</v>
      </c>
      <c r="AV334" s="155" t="e">
        <f t="shared" si="418"/>
        <v>#REF!</v>
      </c>
      <c r="AX334" s="29">
        <f t="shared" si="428"/>
        <v>0.8</v>
      </c>
      <c r="AY334" s="155">
        <f t="shared" ca="1" si="429"/>
        <v>-5.5445758329160668</v>
      </c>
      <c r="AZ334" s="155" t="e">
        <f t="shared" si="429"/>
        <v>#REF!</v>
      </c>
      <c r="BA334" s="155" t="e">
        <f t="shared" si="429"/>
        <v>#REF!</v>
      </c>
      <c r="BB334" s="155" t="e">
        <f t="shared" si="429"/>
        <v>#REF!</v>
      </c>
      <c r="BC334" s="155" t="e">
        <f t="shared" si="429"/>
        <v>#REF!</v>
      </c>
      <c r="BD334" s="155" t="e">
        <f t="shared" si="429"/>
        <v>#REF!</v>
      </c>
      <c r="BE334" s="155" t="e">
        <f t="shared" si="429"/>
        <v>#REF!</v>
      </c>
      <c r="BF334" s="155" t="e">
        <f t="shared" si="429"/>
        <v>#REF!</v>
      </c>
      <c r="BG334" s="155" t="e">
        <f t="shared" si="429"/>
        <v>#REF!</v>
      </c>
      <c r="BH334" s="155" t="e">
        <f t="shared" si="429"/>
        <v>#REF!</v>
      </c>
      <c r="BI334" s="155" t="e">
        <f t="shared" si="429"/>
        <v>#REF!</v>
      </c>
      <c r="BJ334" s="155" t="e">
        <f t="shared" si="429"/>
        <v>#REF!</v>
      </c>
      <c r="BK334" s="155" t="e">
        <f t="shared" si="429"/>
        <v>#REF!</v>
      </c>
      <c r="BL334" s="138"/>
      <c r="BM334" s="29">
        <f t="shared" si="430"/>
        <v>0.8</v>
      </c>
      <c r="BN334" s="155">
        <f t="shared" ca="1" si="431"/>
        <v>-20.489814940342416</v>
      </c>
      <c r="BO334" s="155" t="e">
        <f t="shared" si="431"/>
        <v>#REF!</v>
      </c>
      <c r="BP334" s="155" t="e">
        <f t="shared" si="431"/>
        <v>#REF!</v>
      </c>
      <c r="BQ334" s="155" t="e">
        <f t="shared" si="431"/>
        <v>#REF!</v>
      </c>
      <c r="BR334" s="155" t="e">
        <f t="shared" si="431"/>
        <v>#REF!</v>
      </c>
      <c r="BS334" s="155" t="e">
        <f t="shared" si="431"/>
        <v>#REF!</v>
      </c>
      <c r="BT334" s="155" t="e">
        <f t="shared" si="431"/>
        <v>#REF!</v>
      </c>
      <c r="BU334" s="155" t="e">
        <f t="shared" si="431"/>
        <v>#REF!</v>
      </c>
      <c r="BV334" s="155" t="e">
        <f t="shared" si="431"/>
        <v>#REF!</v>
      </c>
      <c r="BW334" s="155" t="e">
        <f t="shared" si="431"/>
        <v>#REF!</v>
      </c>
      <c r="BX334" s="155" t="e">
        <f t="shared" si="431"/>
        <v>#REF!</v>
      </c>
      <c r="BY334" s="155" t="e">
        <f t="shared" si="431"/>
        <v>#REF!</v>
      </c>
      <c r="BZ334" s="155" t="e">
        <f t="shared" si="431"/>
        <v>#REF!</v>
      </c>
      <c r="CA334" s="138"/>
      <c r="CB334" s="29">
        <f t="shared" si="432"/>
        <v>0.8</v>
      </c>
      <c r="CC334" s="155">
        <f t="shared" ca="1" si="433"/>
        <v>-3.9771562516777976</v>
      </c>
      <c r="CD334" s="155" t="e">
        <f t="shared" si="433"/>
        <v>#REF!</v>
      </c>
      <c r="CE334" s="155" t="e">
        <f t="shared" si="433"/>
        <v>#REF!</v>
      </c>
      <c r="CF334" s="155" t="e">
        <f t="shared" si="433"/>
        <v>#REF!</v>
      </c>
      <c r="CG334" s="155" t="e">
        <f t="shared" si="433"/>
        <v>#REF!</v>
      </c>
      <c r="CH334" s="155" t="e">
        <f t="shared" si="433"/>
        <v>#REF!</v>
      </c>
      <c r="CI334" s="155" t="e">
        <f t="shared" si="433"/>
        <v>#REF!</v>
      </c>
      <c r="CJ334" s="155" t="e">
        <f t="shared" si="433"/>
        <v>#REF!</v>
      </c>
      <c r="CK334" s="155" t="e">
        <f t="shared" si="433"/>
        <v>#REF!</v>
      </c>
      <c r="CL334" s="155" t="e">
        <f t="shared" si="433"/>
        <v>#REF!</v>
      </c>
      <c r="CM334" s="155" t="e">
        <f t="shared" si="433"/>
        <v>#REF!</v>
      </c>
      <c r="CN334" s="155" t="e">
        <f t="shared" si="433"/>
        <v>#REF!</v>
      </c>
      <c r="CO334" s="155" t="e">
        <f t="shared" si="433"/>
        <v>#REF!</v>
      </c>
      <c r="CQ334" s="29">
        <f t="shared" si="434"/>
        <v>0.8</v>
      </c>
      <c r="CR334" s="155">
        <f t="shared" ca="1" si="435"/>
        <v>-41.587166931879288</v>
      </c>
      <c r="CS334" s="155" t="e">
        <f t="shared" si="435"/>
        <v>#REF!</v>
      </c>
      <c r="CT334" s="155" t="e">
        <f t="shared" si="435"/>
        <v>#REF!</v>
      </c>
      <c r="CU334" s="155" t="e">
        <f t="shared" si="435"/>
        <v>#REF!</v>
      </c>
      <c r="CV334" s="155" t="e">
        <f t="shared" si="435"/>
        <v>#REF!</v>
      </c>
      <c r="CW334" s="155" t="e">
        <f t="shared" si="435"/>
        <v>#REF!</v>
      </c>
      <c r="CX334" s="155" t="e">
        <f t="shared" si="435"/>
        <v>#REF!</v>
      </c>
      <c r="CY334" s="155" t="e">
        <f t="shared" si="435"/>
        <v>#REF!</v>
      </c>
      <c r="CZ334" s="155" t="e">
        <f t="shared" si="435"/>
        <v>#REF!</v>
      </c>
      <c r="DA334" s="155" t="e">
        <f t="shared" si="435"/>
        <v>#REF!</v>
      </c>
      <c r="DB334" s="155" t="e">
        <f t="shared" si="435"/>
        <v>#REF!</v>
      </c>
      <c r="DC334" s="155" t="e">
        <f t="shared" si="435"/>
        <v>#REF!</v>
      </c>
      <c r="DD334" s="155" t="e">
        <f t="shared" si="435"/>
        <v>#REF!</v>
      </c>
      <c r="DF334" s="29">
        <f t="shared" si="436"/>
        <v>0.8</v>
      </c>
      <c r="DG334" s="155">
        <f t="shared" ca="1" si="437"/>
        <v>-61.69016974704472</v>
      </c>
      <c r="DH334" s="155" t="e">
        <f t="shared" si="437"/>
        <v>#REF!</v>
      </c>
      <c r="DI334" s="155" t="e">
        <f t="shared" si="437"/>
        <v>#REF!</v>
      </c>
      <c r="DJ334" s="155" t="e">
        <f t="shared" si="437"/>
        <v>#REF!</v>
      </c>
      <c r="DK334" s="155" t="e">
        <f t="shared" si="437"/>
        <v>#REF!</v>
      </c>
      <c r="DL334" s="155" t="e">
        <f t="shared" si="437"/>
        <v>#REF!</v>
      </c>
      <c r="DM334" s="155" t="e">
        <f t="shared" si="437"/>
        <v>#REF!</v>
      </c>
      <c r="DN334" s="155" t="e">
        <f t="shared" si="437"/>
        <v>#REF!</v>
      </c>
      <c r="DO334" s="155" t="e">
        <f t="shared" si="437"/>
        <v>#REF!</v>
      </c>
      <c r="DP334" s="155" t="e">
        <f t="shared" si="437"/>
        <v>#REF!</v>
      </c>
      <c r="DQ334" s="155" t="e">
        <f t="shared" si="437"/>
        <v>#REF!</v>
      </c>
      <c r="DR334" s="155" t="e">
        <f t="shared" si="437"/>
        <v>#REF!</v>
      </c>
      <c r="DS334" s="155" t="e">
        <f t="shared" si="437"/>
        <v>#REF!</v>
      </c>
      <c r="DU334" s="29">
        <f t="shared" si="438"/>
        <v>0.8</v>
      </c>
      <c r="DV334" s="155">
        <f t="shared" ca="1" si="439"/>
        <v>-5.6816517881111501</v>
      </c>
      <c r="DW334" s="155" t="e">
        <f t="shared" si="439"/>
        <v>#REF!</v>
      </c>
      <c r="DX334" s="155" t="e">
        <f t="shared" si="439"/>
        <v>#REF!</v>
      </c>
      <c r="DY334" s="155" t="e">
        <f t="shared" si="439"/>
        <v>#REF!</v>
      </c>
      <c r="DZ334" s="155" t="e">
        <f t="shared" si="439"/>
        <v>#REF!</v>
      </c>
      <c r="EA334" s="155" t="e">
        <f t="shared" si="439"/>
        <v>#REF!</v>
      </c>
      <c r="EB334" s="155" t="e">
        <f t="shared" si="439"/>
        <v>#REF!</v>
      </c>
      <c r="EC334" s="155" t="e">
        <f t="shared" si="439"/>
        <v>#REF!</v>
      </c>
      <c r="ED334" s="155" t="e">
        <f t="shared" si="439"/>
        <v>#REF!</v>
      </c>
      <c r="EE334" s="155" t="e">
        <f t="shared" si="439"/>
        <v>#REF!</v>
      </c>
      <c r="EF334" s="155" t="e">
        <f t="shared" si="439"/>
        <v>#REF!</v>
      </c>
      <c r="EG334" s="155" t="e">
        <f t="shared" si="439"/>
        <v>#REF!</v>
      </c>
      <c r="EH334" s="155" t="e">
        <f t="shared" si="439"/>
        <v>#REF!</v>
      </c>
      <c r="EJ334" s="29">
        <f t="shared" si="440"/>
        <v>0.8</v>
      </c>
      <c r="EK334" s="155">
        <f t="shared" ca="1" si="441"/>
        <v>-8.5796755189597853</v>
      </c>
      <c r="EL334" s="155" t="e">
        <f t="shared" si="441"/>
        <v>#REF!</v>
      </c>
      <c r="EM334" s="155" t="e">
        <f t="shared" si="441"/>
        <v>#REF!</v>
      </c>
      <c r="EN334" s="155" t="e">
        <f t="shared" si="441"/>
        <v>#REF!</v>
      </c>
      <c r="EO334" s="155" t="e">
        <f t="shared" si="441"/>
        <v>#REF!</v>
      </c>
      <c r="EP334" s="155" t="e">
        <f t="shared" si="441"/>
        <v>#REF!</v>
      </c>
      <c r="EQ334" s="155" t="e">
        <f t="shared" si="441"/>
        <v>#REF!</v>
      </c>
      <c r="ER334" s="155" t="e">
        <f t="shared" si="441"/>
        <v>#REF!</v>
      </c>
      <c r="ES334" s="155" t="e">
        <f t="shared" si="441"/>
        <v>#REF!</v>
      </c>
      <c r="ET334" s="155" t="e">
        <f t="shared" si="441"/>
        <v>#REF!</v>
      </c>
      <c r="EU334" s="155" t="e">
        <f t="shared" si="441"/>
        <v>#REF!</v>
      </c>
      <c r="EV334" s="155" t="e">
        <f t="shared" si="441"/>
        <v>#REF!</v>
      </c>
      <c r="EW334" s="155" t="e">
        <f t="shared" si="441"/>
        <v>#REF!</v>
      </c>
    </row>
    <row r="335" spans="1:157">
      <c r="T335" s="18"/>
      <c r="U335" s="152"/>
      <c r="V335" s="152"/>
      <c r="W335" s="152"/>
      <c r="X335" s="152"/>
      <c r="Y335" s="152"/>
      <c r="Z335" s="152"/>
      <c r="AA335" s="152"/>
      <c r="AB335" s="152"/>
      <c r="AC335" s="152"/>
      <c r="AD335" s="152"/>
      <c r="AE335" s="152"/>
      <c r="AF335" s="152"/>
      <c r="AG335" s="152"/>
      <c r="AI335" s="29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155"/>
      <c r="AX335" s="29"/>
      <c r="AY335" s="155"/>
      <c r="AZ335" s="155"/>
      <c r="BA335" s="155"/>
      <c r="BB335" s="155"/>
      <c r="BC335" s="155"/>
      <c r="BD335" s="155"/>
      <c r="BE335" s="155"/>
      <c r="BF335" s="155"/>
      <c r="BG335" s="155"/>
      <c r="BH335" s="155"/>
      <c r="BI335" s="155"/>
      <c r="BJ335" s="155"/>
      <c r="BK335" s="155"/>
      <c r="BL335" s="138"/>
      <c r="BM335" s="29"/>
      <c r="BN335" s="155"/>
      <c r="BO335" s="155"/>
      <c r="BP335" s="155"/>
      <c r="BQ335" s="155"/>
      <c r="BR335" s="155"/>
      <c r="BS335" s="155"/>
      <c r="BT335" s="155"/>
      <c r="BU335" s="155"/>
      <c r="BV335" s="155"/>
      <c r="BW335" s="155"/>
      <c r="BX335" s="155"/>
      <c r="BY335" s="155"/>
      <c r="BZ335" s="155"/>
      <c r="CA335" s="138"/>
      <c r="CB335" s="29"/>
      <c r="CC335" s="155"/>
      <c r="CD335" s="155"/>
      <c r="CE335" s="155"/>
      <c r="CF335" s="155"/>
      <c r="CG335" s="155"/>
      <c r="CH335" s="155"/>
      <c r="CI335" s="155"/>
      <c r="CJ335" s="155"/>
      <c r="CK335" s="155"/>
      <c r="CL335" s="155"/>
      <c r="CM335" s="155"/>
      <c r="CN335" s="155"/>
      <c r="CO335" s="155"/>
      <c r="CQ335" s="29"/>
      <c r="CR335" s="155"/>
      <c r="CS335" s="155"/>
      <c r="CT335" s="155"/>
      <c r="CU335" s="155"/>
      <c r="CV335" s="155"/>
      <c r="CW335" s="155"/>
      <c r="CX335" s="155"/>
      <c r="CY335" s="155"/>
      <c r="CZ335" s="155"/>
      <c r="DA335" s="155"/>
      <c r="DB335" s="155"/>
      <c r="DC335" s="155"/>
      <c r="DD335" s="155"/>
      <c r="DF335" s="29"/>
      <c r="DG335" s="155"/>
      <c r="DH335" s="155"/>
      <c r="DI335" s="155"/>
      <c r="DJ335" s="155"/>
      <c r="DK335" s="155"/>
      <c r="DL335" s="155"/>
      <c r="DM335" s="155"/>
      <c r="DN335" s="155"/>
      <c r="DO335" s="155"/>
      <c r="DP335" s="155"/>
      <c r="DQ335" s="155"/>
      <c r="DR335" s="155"/>
      <c r="DS335" s="155"/>
      <c r="DU335" s="29"/>
      <c r="DV335" s="155"/>
      <c r="DW335" s="155"/>
      <c r="DX335" s="155"/>
      <c r="DY335" s="155"/>
      <c r="DZ335" s="155"/>
      <c r="EA335" s="155"/>
      <c r="EB335" s="155"/>
      <c r="EC335" s="155"/>
      <c r="ED335" s="155"/>
      <c r="EE335" s="155"/>
      <c r="EF335" s="155"/>
      <c r="EG335" s="155"/>
      <c r="EH335" s="155"/>
      <c r="EJ335" s="29"/>
      <c r="EK335" s="155"/>
      <c r="EL335" s="155"/>
      <c r="EM335" s="155"/>
      <c r="EN335" s="155"/>
      <c r="EO335" s="155"/>
      <c r="EP335" s="155"/>
      <c r="EQ335" s="155"/>
      <c r="ER335" s="155"/>
      <c r="ES335" s="155"/>
      <c r="ET335" s="155"/>
      <c r="EU335" s="155"/>
      <c r="EV335" s="155"/>
      <c r="EW335" s="155"/>
    </row>
    <row r="336" spans="1:157">
      <c r="T336" s="2" t="s">
        <v>69</v>
      </c>
      <c r="U336" s="154"/>
      <c r="V336" s="154"/>
      <c r="W336" s="154"/>
      <c r="X336" s="154"/>
      <c r="Y336" s="154"/>
      <c r="Z336" s="154"/>
      <c r="AA336" s="154"/>
      <c r="AB336" s="154"/>
      <c r="AC336" s="154"/>
      <c r="AD336" s="154"/>
      <c r="AE336" s="154"/>
      <c r="AF336" s="154"/>
      <c r="AG336" s="154"/>
      <c r="AH336" s="2"/>
      <c r="AI336" s="2" t="s">
        <v>70</v>
      </c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 t="s">
        <v>72</v>
      </c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 t="s">
        <v>73</v>
      </c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 t="s">
        <v>74</v>
      </c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 t="s">
        <v>75</v>
      </c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 t="s">
        <v>76</v>
      </c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 t="s">
        <v>77</v>
      </c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</row>
    <row r="337" spans="14:153">
      <c r="Q337" s="2"/>
      <c r="T337" s="112" t="s">
        <v>97</v>
      </c>
      <c r="U337" s="288">
        <v>0.2</v>
      </c>
      <c r="V337" s="288">
        <v>0.25</v>
      </c>
      <c r="W337" s="288">
        <v>0.2857142857142857</v>
      </c>
      <c r="X337" s="288">
        <v>0.33333333333333331</v>
      </c>
      <c r="Y337" s="288">
        <v>0.4</v>
      </c>
      <c r="Z337" s="288">
        <v>0.42857142857142855</v>
      </c>
      <c r="AA337" s="288">
        <v>0.5</v>
      </c>
      <c r="AB337" s="288">
        <v>0.5714285714285714</v>
      </c>
      <c r="AC337" s="288">
        <v>0.6</v>
      </c>
      <c r="AD337" s="288">
        <v>0.66666666666666663</v>
      </c>
      <c r="AE337" s="288">
        <v>0.7142857142857143</v>
      </c>
      <c r="AF337" s="288">
        <v>0.75</v>
      </c>
      <c r="AG337" s="288">
        <v>0.8</v>
      </c>
      <c r="AH337" s="16"/>
      <c r="AI337" s="150" t="s">
        <v>97</v>
      </c>
      <c r="AJ337" s="288">
        <v>0.2</v>
      </c>
      <c r="AK337" s="288">
        <v>0.25</v>
      </c>
      <c r="AL337" s="288">
        <v>0.2857142857142857</v>
      </c>
      <c r="AM337" s="288">
        <v>0.33333333333333331</v>
      </c>
      <c r="AN337" s="288">
        <v>0.4</v>
      </c>
      <c r="AO337" s="288">
        <v>0.42857142857142855</v>
      </c>
      <c r="AP337" s="288">
        <v>0.5</v>
      </c>
      <c r="AQ337" s="288">
        <v>0.5714285714285714</v>
      </c>
      <c r="AR337" s="288">
        <v>0.6</v>
      </c>
      <c r="AS337" s="288">
        <v>0.66666666666666663</v>
      </c>
      <c r="AT337" s="288">
        <v>0.7142857142857143</v>
      </c>
      <c r="AU337" s="288">
        <v>0.75</v>
      </c>
      <c r="AV337" s="288">
        <v>0.8</v>
      </c>
      <c r="AX337" s="150" t="s">
        <v>97</v>
      </c>
      <c r="AY337" s="288">
        <v>0.2</v>
      </c>
      <c r="AZ337" s="288">
        <v>0.25</v>
      </c>
      <c r="BA337" s="288">
        <v>0.2857142857142857</v>
      </c>
      <c r="BB337" s="288">
        <v>0.33333333333333331</v>
      </c>
      <c r="BC337" s="288">
        <v>0.4</v>
      </c>
      <c r="BD337" s="288">
        <v>0.42857142857142855</v>
      </c>
      <c r="BE337" s="288">
        <v>0.5</v>
      </c>
      <c r="BF337" s="288">
        <v>0.5714285714285714</v>
      </c>
      <c r="BG337" s="288">
        <v>0.6</v>
      </c>
      <c r="BH337" s="288">
        <v>0.66666666666666663</v>
      </c>
      <c r="BI337" s="288">
        <v>0.7142857142857143</v>
      </c>
      <c r="BJ337" s="288">
        <v>0.75</v>
      </c>
      <c r="BK337" s="288">
        <v>0.8</v>
      </c>
      <c r="BL337" s="138"/>
      <c r="BM337" s="150" t="s">
        <v>97</v>
      </c>
      <c r="BN337" s="288">
        <v>0.2</v>
      </c>
      <c r="BO337" s="288">
        <v>0.25</v>
      </c>
      <c r="BP337" s="288">
        <v>0.2857142857142857</v>
      </c>
      <c r="BQ337" s="288">
        <v>0.33333333333333331</v>
      </c>
      <c r="BR337" s="288">
        <v>0.4</v>
      </c>
      <c r="BS337" s="288">
        <v>0.42857142857142855</v>
      </c>
      <c r="BT337" s="288">
        <v>0.5</v>
      </c>
      <c r="BU337" s="288">
        <v>0.5714285714285714</v>
      </c>
      <c r="BV337" s="288">
        <v>0.6</v>
      </c>
      <c r="BW337" s="288">
        <v>0.66666666666666663</v>
      </c>
      <c r="BX337" s="288">
        <v>0.7142857142857143</v>
      </c>
      <c r="BY337" s="288">
        <v>0.75</v>
      </c>
      <c r="BZ337" s="288">
        <v>0.8</v>
      </c>
      <c r="CA337" s="138"/>
      <c r="CB337" s="150" t="s">
        <v>97</v>
      </c>
      <c r="CC337" s="288">
        <v>0.2</v>
      </c>
      <c r="CD337" s="288">
        <v>0.25</v>
      </c>
      <c r="CE337" s="288">
        <v>0.2857142857142857</v>
      </c>
      <c r="CF337" s="288">
        <v>0.33333333333333331</v>
      </c>
      <c r="CG337" s="288">
        <v>0.4</v>
      </c>
      <c r="CH337" s="288">
        <v>0.42857142857142855</v>
      </c>
      <c r="CI337" s="288">
        <v>0.5</v>
      </c>
      <c r="CJ337" s="288">
        <v>0.5714285714285714</v>
      </c>
      <c r="CK337" s="288">
        <v>0.6</v>
      </c>
      <c r="CL337" s="288">
        <v>0.66666666666666663</v>
      </c>
      <c r="CM337" s="288">
        <v>0.7142857142857143</v>
      </c>
      <c r="CN337" s="288">
        <v>0.75</v>
      </c>
      <c r="CO337" s="288">
        <v>0.8</v>
      </c>
      <c r="CQ337" s="150" t="s">
        <v>97</v>
      </c>
      <c r="CR337" s="288">
        <v>0.2</v>
      </c>
      <c r="CS337" s="288">
        <v>0.25</v>
      </c>
      <c r="CT337" s="288">
        <v>0.2857142857142857</v>
      </c>
      <c r="CU337" s="288">
        <v>0.33333333333333331</v>
      </c>
      <c r="CV337" s="288">
        <v>0.4</v>
      </c>
      <c r="CW337" s="288">
        <v>0.42857142857142855</v>
      </c>
      <c r="CX337" s="288">
        <v>0.5</v>
      </c>
      <c r="CY337" s="288">
        <v>0.5714285714285714</v>
      </c>
      <c r="CZ337" s="288">
        <v>0.6</v>
      </c>
      <c r="DA337" s="288">
        <v>0.66666666666666663</v>
      </c>
      <c r="DB337" s="288">
        <v>0.7142857142857143</v>
      </c>
      <c r="DC337" s="288">
        <v>0.75</v>
      </c>
      <c r="DD337" s="288">
        <v>0.8</v>
      </c>
      <c r="DF337" s="150" t="s">
        <v>97</v>
      </c>
      <c r="DG337" s="288">
        <v>0.2</v>
      </c>
      <c r="DH337" s="288">
        <v>0.25</v>
      </c>
      <c r="DI337" s="288">
        <v>0.2857142857142857</v>
      </c>
      <c r="DJ337" s="288">
        <v>0.33333333333333331</v>
      </c>
      <c r="DK337" s="288">
        <v>0.4</v>
      </c>
      <c r="DL337" s="288">
        <v>0.42857142857142855</v>
      </c>
      <c r="DM337" s="288">
        <v>0.5</v>
      </c>
      <c r="DN337" s="288">
        <v>0.5714285714285714</v>
      </c>
      <c r="DO337" s="288">
        <v>0.6</v>
      </c>
      <c r="DP337" s="288">
        <v>0.66666666666666663</v>
      </c>
      <c r="DQ337" s="288">
        <v>0.7142857142857143</v>
      </c>
      <c r="DR337" s="288">
        <v>0.75</v>
      </c>
      <c r="DS337" s="288">
        <v>0.8</v>
      </c>
      <c r="DU337" s="150" t="s">
        <v>97</v>
      </c>
      <c r="DV337" s="288">
        <v>0.2</v>
      </c>
      <c r="DW337" s="288">
        <v>0.25</v>
      </c>
      <c r="DX337" s="288">
        <v>0.2857142857142857</v>
      </c>
      <c r="DY337" s="288">
        <v>0.33333333333333331</v>
      </c>
      <c r="DZ337" s="288">
        <v>0.4</v>
      </c>
      <c r="EA337" s="288">
        <v>0.42857142857142855</v>
      </c>
      <c r="EB337" s="288">
        <v>0.5</v>
      </c>
      <c r="EC337" s="288">
        <v>0.5714285714285714</v>
      </c>
      <c r="ED337" s="288">
        <v>0.6</v>
      </c>
      <c r="EE337" s="288">
        <v>0.66666666666666663</v>
      </c>
      <c r="EF337" s="288">
        <v>0.7142857142857143</v>
      </c>
      <c r="EG337" s="288">
        <v>0.75</v>
      </c>
      <c r="EH337" s="288">
        <v>0.8</v>
      </c>
      <c r="EJ337" s="150" t="s">
        <v>97</v>
      </c>
      <c r="EK337" s="288">
        <v>0.2</v>
      </c>
      <c r="EL337" s="288">
        <v>0.25</v>
      </c>
      <c r="EM337" s="288">
        <v>0.2857142857142857</v>
      </c>
      <c r="EN337" s="288">
        <v>0.33333333333333331</v>
      </c>
      <c r="EO337" s="288">
        <v>0.4</v>
      </c>
      <c r="EP337" s="288">
        <v>0.42857142857142855</v>
      </c>
      <c r="EQ337" s="288">
        <v>0.5</v>
      </c>
      <c r="ER337" s="288">
        <v>0.5714285714285714</v>
      </c>
      <c r="ES337" s="288">
        <v>0.6</v>
      </c>
      <c r="ET337" s="288">
        <v>0.66666666666666663</v>
      </c>
      <c r="EU337" s="288">
        <v>0.7142857142857143</v>
      </c>
      <c r="EV337" s="288">
        <v>0.75</v>
      </c>
      <c r="EW337" s="288">
        <v>0.8</v>
      </c>
    </row>
    <row r="338" spans="14:153" ht="16.5" thickBot="1">
      <c r="O338" s="22"/>
      <c r="Q338" s="22"/>
      <c r="R338" s="2"/>
      <c r="S338" s="2"/>
      <c r="T338" s="283">
        <v>0.2</v>
      </c>
      <c r="U338" s="122">
        <f t="shared" ref="U338:AE350" ca="1" si="442">1/((IF(U306&gt;0,U306/$F$2,-U306/$G$2))^2+(IF(U322&gt;0,U322/$F$2,-U322/$G$2))^2)^0.5</f>
        <v>0.85998671626389334</v>
      </c>
      <c r="V338" s="122">
        <f t="shared" ca="1" si="442"/>
        <v>0.89211702373061019</v>
      </c>
      <c r="W338" s="122">
        <f t="shared" ca="1" si="442"/>
        <v>0.90985555458878786</v>
      </c>
      <c r="X338" s="122">
        <f t="shared" ca="1" si="442"/>
        <v>0.92484615799436676</v>
      </c>
      <c r="Y338" s="122">
        <f t="shared" ca="1" si="442"/>
        <v>0.92469231487489434</v>
      </c>
      <c r="Z338" s="122">
        <f t="shared" ca="1" si="442"/>
        <v>0.91556721961406373</v>
      </c>
      <c r="AA338" s="122">
        <f t="shared" ca="1" si="442"/>
        <v>0.86535944181970903</v>
      </c>
      <c r="AB338" s="122">
        <f t="shared" ca="1" si="442"/>
        <v>0.77428387819155398</v>
      </c>
      <c r="AC338" s="122">
        <f t="shared" ca="1" si="442"/>
        <v>0.72707699053556973</v>
      </c>
      <c r="AD338" s="122">
        <f t="shared" ca="1" si="442"/>
        <v>0.59735273639540287</v>
      </c>
      <c r="AE338" s="122">
        <f ca="1">1/((IF(AE306&gt;0,AE306/$F$2,-AE306/$G$2))^2+(IF(AE322&gt;0,AE322/$F$2,-AE322/$G$2))^2)^0.5</f>
        <v>0.48570382212916119</v>
      </c>
      <c r="AF338" s="122">
        <f ca="1">1/((IF(AF306&gt;0,AF306/$F$2,-AF306/$G$2))^2+(IF(AF322&gt;0,AF322/$F$2,-AF322/$G$2))^2)^0.5</f>
        <v>0.39386644624875655</v>
      </c>
      <c r="AG338" s="122">
        <f ca="1">1/((IF(AG306&gt;0,AG306/$F$2,-AG306/$G$2))^2+(IF(AG322&gt;0,AG322/$F$2,-AG322/$G$2))^2)^0.5</f>
        <v>0.26668980291973238</v>
      </c>
      <c r="AH338" s="22"/>
      <c r="AI338" s="288">
        <v>0.2</v>
      </c>
      <c r="AJ338" s="270">
        <f t="shared" ref="AJ338:AT350" ca="1" si="443">1/((IF(AJ306&gt;0,AJ306/$F$2,-AJ306/$G$2))^2+(IF(AJ322&gt;0,AJ322/$F$2,-AJ322/$G$2))^2)^0.5</f>
        <v>0.85998671626389334</v>
      </c>
      <c r="AK338" s="165">
        <f t="shared" ca="1" si="443"/>
        <v>0.89211702373061019</v>
      </c>
      <c r="AL338" s="165">
        <f t="shared" ca="1" si="443"/>
        <v>0.90985555458878786</v>
      </c>
      <c r="AM338" s="165">
        <f t="shared" ca="1" si="443"/>
        <v>0.92484615799436676</v>
      </c>
      <c r="AN338" s="165">
        <f t="shared" ca="1" si="443"/>
        <v>0.92469231487489434</v>
      </c>
      <c r="AO338" s="165">
        <f t="shared" ca="1" si="443"/>
        <v>0.91556721961406373</v>
      </c>
      <c r="AP338" s="165">
        <f t="shared" ca="1" si="443"/>
        <v>0.86535944181970903</v>
      </c>
      <c r="AQ338" s="165">
        <f t="shared" ca="1" si="443"/>
        <v>0.77428387819155398</v>
      </c>
      <c r="AR338" s="165">
        <f t="shared" ca="1" si="443"/>
        <v>0.72707699053556973</v>
      </c>
      <c r="AS338" s="165">
        <f t="shared" ca="1" si="443"/>
        <v>0.59735273639540287</v>
      </c>
      <c r="AT338" s="165">
        <f ca="1">1/((IF(AT306&gt;0,AT306/$F$2,-AT306/$G$2))^2+(IF(AT322&gt;0,AT322/$F$2,-AT322/$G$2))^2)^0.5</f>
        <v>0.48570382212916119</v>
      </c>
      <c r="AU338" s="165">
        <f ca="1">1/((IF(AU306&gt;0,AU306/$F$2,-AU306/$G$2))^2+(IF(AU322&gt;0,AU322/$F$2,-AU322/$G$2))^2)^0.5</f>
        <v>0.28984542551797199</v>
      </c>
      <c r="AV338" s="165">
        <f t="shared" ref="AV338:AV350" ca="1" si="444">1/((IF(AV306&gt;0,AV306/$F$2,-AV306/$G$2))^2+(IF(AV322&gt;0,AV322/$F$2,-AV322/$G$2))^2)^0.5</f>
        <v>0.2647589439913603</v>
      </c>
      <c r="AX338" s="29">
        <f t="shared" ref="AX338:AX350" si="445">AX322</f>
        <v>0.2</v>
      </c>
      <c r="AY338" s="165">
        <f t="shared" ref="AY338:BI350" ca="1" si="446">1/((IF(AY306&gt;0,AY306/$F$2,-AY306/$G$2))^2+(IF(AY322&gt;0,AY322/$F$2,-AY322/$G$2))^2)^0.5</f>
        <v>0.38870199379737919</v>
      </c>
      <c r="AZ338" s="165">
        <f t="shared" ca="1" si="446"/>
        <v>0.45671858733716059</v>
      </c>
      <c r="BA338" s="165">
        <f t="shared" ca="1" si="446"/>
        <v>0.49611949040478476</v>
      </c>
      <c r="BB338" s="165">
        <f t="shared" ca="1" si="446"/>
        <v>0.53512092390171206</v>
      </c>
      <c r="BC338" s="165">
        <f t="shared" ca="1" si="446"/>
        <v>0.56136697341533781</v>
      </c>
      <c r="BD338" s="165">
        <f t="shared" ca="1" si="446"/>
        <v>0.56222470408553049</v>
      </c>
      <c r="BE338" s="165">
        <f t="shared" ca="1" si="446"/>
        <v>0.53858821262178924</v>
      </c>
      <c r="BF338" s="165">
        <f t="shared" ca="1" si="446"/>
        <v>0.48341325865511581</v>
      </c>
      <c r="BG338" s="165">
        <f t="shared" ca="1" si="446"/>
        <v>0.4543909851030925</v>
      </c>
      <c r="BH338" s="165">
        <f t="shared" ca="1" si="446"/>
        <v>0.37539145101493493</v>
      </c>
      <c r="BI338" s="165">
        <f t="shared" ref="BI338:BK339" ca="1" si="447">1/((IF(BI306&gt;0,BI306/$F$2,-BI306/$G$2))^2+(IF(BI322&gt;0,BI322/$F$2,-BI322/$G$2))^2)^0.5</f>
        <v>0.31197526967536171</v>
      </c>
      <c r="BJ338" s="165">
        <f t="shared" ca="1" si="447"/>
        <v>0.26186510240135624</v>
      </c>
      <c r="BK338" s="165">
        <f t="shared" ca="1" si="447"/>
        <v>0.1892813447037551</v>
      </c>
      <c r="BL338" s="138"/>
      <c r="BM338" s="29">
        <f t="shared" ref="BM338:BM350" si="448">BM322</f>
        <v>0.2</v>
      </c>
      <c r="BN338" s="165">
        <f t="shared" ref="BN338:BX350" ca="1" si="449">1/((IF(BN306&gt;0,BN306/$F$2,-BN306/$G$2))^2+(IF(BN322&gt;0,BN322/$F$2,-BN322/$G$2))^2)^0.5</f>
        <v>0.22346593322089528</v>
      </c>
      <c r="BO338" s="165">
        <f t="shared" ca="1" si="449"/>
        <v>0.26109495515657033</v>
      </c>
      <c r="BP338" s="165">
        <f t="shared" ca="1" si="449"/>
        <v>0.28538462803437481</v>
      </c>
      <c r="BQ338" s="165">
        <f t="shared" ca="1" si="449"/>
        <v>0.31485828762071327</v>
      </c>
      <c r="BR338" s="165">
        <f t="shared" ca="1" si="449"/>
        <v>0.3510155537120328</v>
      </c>
      <c r="BS338" s="165">
        <f t="shared" ca="1" si="449"/>
        <v>0.36472251034467751</v>
      </c>
      <c r="BT338" s="165">
        <f t="shared" ca="1" si="449"/>
        <v>0.39389932747787648</v>
      </c>
      <c r="BU338" s="165">
        <f t="shared" ca="1" si="449"/>
        <v>0.41419850422974602</v>
      </c>
      <c r="BV338" s="165">
        <f t="shared" ca="1" si="449"/>
        <v>0.41904156923897679</v>
      </c>
      <c r="BW338" s="165">
        <f t="shared" ca="1" si="449"/>
        <v>0.41996926016118097</v>
      </c>
      <c r="BX338" s="165">
        <f ca="1">1/((IF(BX306&gt;0,BX306/$F$2,-BX306/$G$2))^2+(IF(BX322&gt;0,BX322/$F$2,-BX322/$G$2))^2)^0.5</f>
        <v>0.40790787093500647</v>
      </c>
      <c r="BY338" s="165">
        <f ca="1">1/((IF(BY306&gt;0,BY306/$F$2,-BY306/$G$2))^2+(IF(BY322&gt;0,BY322/$F$2,-BY322/$G$2))^2)^0.5</f>
        <v>0.38848073826673218</v>
      </c>
      <c r="BZ338" s="165">
        <f ca="1">1/((IF(BZ306&gt;0,BZ306/$F$2,-BZ306/$G$2))^2+(IF(BZ322&gt;0,BZ322/$F$2,-BZ322/$G$2))^2)^0.5</f>
        <v>0.33922322359894991</v>
      </c>
      <c r="CA338" s="138"/>
      <c r="CB338" s="29">
        <f t="shared" ref="CB338:CB350" si="450">CB322</f>
        <v>0.2</v>
      </c>
      <c r="CC338" s="165">
        <f t="shared" ref="CC338:CM350" ca="1" si="451">1/((IF(CC306&gt;0,CC306/$F$2,-CC306/$G$2))^2+(IF(CC322&gt;0,CC322/$F$2,-CC322/$G$2))^2)^0.5</f>
        <v>0.91985261853549261</v>
      </c>
      <c r="CD338" s="165">
        <f t="shared" ca="1" si="451"/>
        <v>0.86006411861293908</v>
      </c>
      <c r="CE338" s="165">
        <f t="shared" ca="1" si="451"/>
        <v>0.81665902692850578</v>
      </c>
      <c r="CF338" s="165">
        <f t="shared" ca="1" si="451"/>
        <v>0.75806106716815846</v>
      </c>
      <c r="CG338" s="165">
        <f t="shared" ca="1" si="451"/>
        <v>0.67493513384510917</v>
      </c>
      <c r="CH338" s="165">
        <f t="shared" ca="1" si="451"/>
        <v>0.6390026116263825</v>
      </c>
      <c r="CI338" s="165">
        <f t="shared" ca="1" si="451"/>
        <v>0.54855656890340476</v>
      </c>
      <c r="CJ338" s="165">
        <f t="shared" ca="1" si="451"/>
        <v>0.45744292364673644</v>
      </c>
      <c r="CK338" s="165">
        <f t="shared" ca="1" si="451"/>
        <v>0.42085695972488635</v>
      </c>
      <c r="CL338" s="165">
        <f t="shared" ca="1" si="451"/>
        <v>0.33525318441851554</v>
      </c>
      <c r="CM338" s="165">
        <f ca="1">1/((IF(CM306&gt;0,CM306/$F$2,-CM306/$G$2))^2+(IF(CM322&gt;0,CM322/$F$2,-CM322/$G$2))^2)^0.5</f>
        <v>0.27394832984911816</v>
      </c>
      <c r="CN338" s="165">
        <f ca="1">1/((IF(CN306&gt;0,CN306/$F$2,-CN306/$G$2))^2+(IF(CN322&gt;0,CN322/$F$2,-CN322/$G$2))^2)^0.5</f>
        <v>0.22790295199634522</v>
      </c>
      <c r="CO338" s="165">
        <f t="shared" ref="CO338:CO350" ca="1" si="452">1/((IF(CO306&gt;0,CO306/$F$2,-CO306/$G$2))^2+(IF(CO322&gt;0,CO322/$F$2,-CO322/$G$2))^2)^0.5</f>
        <v>0.16336414786926123</v>
      </c>
      <c r="CQ338" s="29">
        <f t="shared" ref="CQ338:CQ350" si="453">CQ322</f>
        <v>0.2</v>
      </c>
      <c r="CR338" s="165">
        <f t="shared" ref="CR338:DB350" ca="1" si="454">1/((IF(CR306&gt;0,CR306/$F$2,-CR306/$G$2))^2+(IF(CR322&gt;0,CR322/$F$2,-CR322/$G$2))^2)^0.5</f>
        <v>0.14528558883672094</v>
      </c>
      <c r="CS338" s="165">
        <f t="shared" ca="1" si="454"/>
        <v>0.17942501312579595</v>
      </c>
      <c r="CT338" s="165">
        <f t="shared" ca="1" si="454"/>
        <v>0.20358175418075872</v>
      </c>
      <c r="CU338" s="165">
        <f t="shared" ca="1" si="454"/>
        <v>0.23553615692215701</v>
      </c>
      <c r="CV338" s="165">
        <f t="shared" ca="1" si="454"/>
        <v>0.27985424328790154</v>
      </c>
      <c r="CW338" s="165">
        <f t="shared" ca="1" si="454"/>
        <v>0.29871621071485982</v>
      </c>
      <c r="CX338" s="165">
        <f t="shared" ca="1" si="454"/>
        <v>0.34554970953108588</v>
      </c>
      <c r="CY338" s="165">
        <f t="shared" ca="1" si="454"/>
        <v>0.39186473972070696</v>
      </c>
      <c r="CZ338" s="165">
        <f t="shared" ca="1" si="454"/>
        <v>0.41018210379903325</v>
      </c>
      <c r="DA338" s="165">
        <f t="shared" ca="1" si="454"/>
        <v>0.45201607389685894</v>
      </c>
      <c r="DB338" s="165">
        <f ca="1">1/((IF(DB306&gt;0,DB306/$F$2,-DB306/$G$2))^2+(IF(DB322&gt;0,DB322/$F$2,-DB322/$G$2))^2)^0.5</f>
        <v>0.48019027714573165</v>
      </c>
      <c r="DC338" s="165">
        <f ca="1">1/((IF(DC306&gt;0,DC306/$F$2,-DC306/$G$2))^2+(IF(DC322&gt;0,DC322/$F$2,-DC322/$G$2))^2)^0.5</f>
        <v>1.2512042906302665</v>
      </c>
      <c r="DD338" s="165">
        <f t="shared" ref="DD338:DD350" ca="1" si="455">1/((IF(DD306&gt;0,DD306/$F$2,-DD306/$G$2))^2+(IF(DD322&gt;0,DD322/$F$2,-DD322/$G$2))^2)^0.5</f>
        <v>1.0629071572636863</v>
      </c>
      <c r="DF338" s="29">
        <f t="shared" ref="DF338:DF350" si="456">DF322</f>
        <v>0.2</v>
      </c>
      <c r="DG338" s="165">
        <f t="shared" ref="DG338:DQ350" ca="1" si="457">1/((IF(DG306&gt;0,DG306/$F$2,-DG306/$G$2))^2+(IF(DG322&gt;0,DG322/$F$2,-DG322/$G$2))^2)^0.5</f>
        <v>0.37336787640907987</v>
      </c>
      <c r="DH338" s="165">
        <f t="shared" ca="1" si="457"/>
        <v>0.43746647033364749</v>
      </c>
      <c r="DI338" s="165">
        <f t="shared" ca="1" si="457"/>
        <v>0.47619485418843677</v>
      </c>
      <c r="DJ338" s="165">
        <f t="shared" ca="1" si="457"/>
        <v>0.51832039316587752</v>
      </c>
      <c r="DK338" s="165">
        <f t="shared" ca="1" si="457"/>
        <v>0.55814155224441031</v>
      </c>
      <c r="DL338" s="165">
        <f t="shared" ca="1" si="457"/>
        <v>0.56804840163007309</v>
      </c>
      <c r="DM338" s="165">
        <f t="shared" ca="1" si="457"/>
        <v>0.57307945799282001</v>
      </c>
      <c r="DN338" s="165">
        <f t="shared" ca="1" si="457"/>
        <v>0.54877703662414001</v>
      </c>
      <c r="DO338" s="165">
        <f t="shared" ca="1" si="457"/>
        <v>0.5306253231976944</v>
      </c>
      <c r="DP338" s="165">
        <f t="shared" ca="1" si="457"/>
        <v>0.46942982107794085</v>
      </c>
      <c r="DQ338" s="165">
        <f ca="1">1/((IF(DQ306&gt;0,DQ306/$F$2,-DQ306/$G$2))^2+(IF(DQ322&gt;0,DQ322/$F$2,-DQ322/$G$2))^2)^0.5</f>
        <v>0.40978624699925803</v>
      </c>
      <c r="DR338" s="165">
        <f ca="1">1/((IF(DR306&gt;0,DR306/$F$2,-DR306/$G$2))^2+(IF(DR322&gt;0,DR322/$F$2,-DR322/$G$2))^2)^0.5</f>
        <v>0.36400197051175442</v>
      </c>
      <c r="DS338" s="165">
        <f t="shared" ref="DS338:DS350" ca="1" si="458">1/((IF(DS306&gt;0,DS306/$F$2,-DS306/$G$2))^2+(IF(DS322&gt;0,DS322/$F$2,-DS322/$G$2))^2)^0.5</f>
        <v>0.27333294521533491</v>
      </c>
      <c r="DU338" s="29">
        <f t="shared" ref="DU338:DU350" si="459">DU322</f>
        <v>0.2</v>
      </c>
      <c r="DV338" s="165">
        <f t="shared" ref="DV338:EF350" ca="1" si="460">1/((IF(DV306&gt;0,DV306/$F$2,-DV306/$G$2))^2+(IF(DV322&gt;0,DV322/$F$2,-DV322/$G$2))^2)^0.5</f>
        <v>0.24886759135430903</v>
      </c>
      <c r="DW338" s="165">
        <f t="shared" ca="1" si="460"/>
        <v>0.25952191594582952</v>
      </c>
      <c r="DX338" s="165">
        <f t="shared" ca="1" si="460"/>
        <v>0.26663458730093015</v>
      </c>
      <c r="DY338" s="165">
        <f t="shared" ca="1" si="460"/>
        <v>0.27534696353235744</v>
      </c>
      <c r="DZ338" s="165">
        <f t="shared" ca="1" si="460"/>
        <v>0.28570556840770445</v>
      </c>
      <c r="EA338" s="165">
        <f t="shared" ca="1" si="460"/>
        <v>0.28933117734968405</v>
      </c>
      <c r="EB338" s="165">
        <f t="shared" ca="1" si="460"/>
        <v>0.29559119517802385</v>
      </c>
      <c r="EC338" s="165">
        <f t="shared" ca="1" si="460"/>
        <v>0.29638932626879982</v>
      </c>
      <c r="ED338" s="165">
        <f t="shared" ca="1" si="460"/>
        <v>0.29459987180742042</v>
      </c>
      <c r="EE338" s="165">
        <f t="shared" ca="1" si="460"/>
        <v>0.28378313949162054</v>
      </c>
      <c r="EF338" s="165">
        <f t="shared" ca="1" si="460"/>
        <v>0.26815066574775021</v>
      </c>
      <c r="EG338" s="122">
        <f ca="1">MAX(DV338:EF338)</f>
        <v>0.29638932626879982</v>
      </c>
      <c r="EH338" s="165">
        <f t="shared" ref="EH338:EH350" ca="1" si="461">1/((IF(EH306&gt;0,EH306/$F$2,-EH306/$G$2))^2+(IF(EH322&gt;0,EH322/$F$2,-EH322/$G$2))^2)^0.5</f>
        <v>0.21258143145273728</v>
      </c>
      <c r="EJ338" s="29">
        <f t="shared" ref="EJ338:EJ350" si="462">EJ322</f>
        <v>0.2</v>
      </c>
      <c r="EK338" s="165">
        <f t="shared" ref="EK338:EU350" ca="1" si="463">1/((IF(EK306&gt;0,EK306/$F$2,-EK306/$G$2))^2+(IF(EK322&gt;0,EK322/$F$2,-EK322/$G$2))^2)^0.5</f>
        <v>0.49144071230591746</v>
      </c>
      <c r="EL338" s="165">
        <f t="shared" ca="1" si="463"/>
        <v>0.50970802585879194</v>
      </c>
      <c r="EM338" s="165">
        <f t="shared" ca="1" si="463"/>
        <v>0.52073028844741454</v>
      </c>
      <c r="EN338" s="165">
        <f t="shared" ca="1" si="463"/>
        <v>0.53214682000966573</v>
      </c>
      <c r="EO338" s="165">
        <f t="shared" ca="1" si="463"/>
        <v>0.54009428843864427</v>
      </c>
      <c r="EP338" s="165">
        <f t="shared" ca="1" si="463"/>
        <v>0.53993778600643783</v>
      </c>
      <c r="EQ338" s="165">
        <f t="shared" ca="1" si="463"/>
        <v>0.52776051619339259</v>
      </c>
      <c r="ER338" s="165">
        <f t="shared" ca="1" si="463"/>
        <v>0.49500401876983263</v>
      </c>
      <c r="ES338" s="165">
        <f t="shared" ca="1" si="463"/>
        <v>0.47519586859123913</v>
      </c>
      <c r="ET338" s="165">
        <f t="shared" ca="1" si="463"/>
        <v>0.41285172087328992</v>
      </c>
      <c r="EU338" s="165">
        <f ca="1">1/((IF(EU306&gt;0,EU306/$F$2,-EU306/$G$2))^2+(IF(EU322&gt;0,EU322/$F$2,-EU322/$G$2))^2)^0.5</f>
        <v>0.35455880347200974</v>
      </c>
      <c r="EV338" s="165">
        <f ca="1">1/((IF(EV306&gt;0,EV306/$F$2,-EV306/$G$2))^2+(IF(EV322&gt;0,EV322/$F$2,-EV322/$G$2))^2)^0.5</f>
        <v>0.3039299565817245</v>
      </c>
      <c r="EW338" s="165">
        <f t="shared" ref="EW338:EW350" ca="1" si="464">1/((IF(EW306&gt;0,EW306/$F$2,-EW306/$G$2))^2+(IF(EW322&gt;0,EW322/$F$2,-EW322/$G$2))^2)^0.5</f>
        <v>0.22472023900655627</v>
      </c>
    </row>
    <row r="339" spans="14:153">
      <c r="Q339" s="271" t="s">
        <v>150</v>
      </c>
      <c r="R339" s="180">
        <f ca="1">$AA$1/$U$1</f>
        <v>0.30727762803234504</v>
      </c>
      <c r="S339" s="134"/>
      <c r="T339" s="283">
        <v>0.25</v>
      </c>
      <c r="U339" s="122">
        <f t="shared" ca="1" si="442"/>
        <v>0.91436009370640259</v>
      </c>
      <c r="V339" s="122">
        <f t="shared" ca="1" si="442"/>
        <v>0.92522090955512581</v>
      </c>
      <c r="W339" s="122">
        <f t="shared" ca="1" si="442"/>
        <v>0.92609678223848935</v>
      </c>
      <c r="X339" s="122">
        <f t="shared" ca="1" si="442"/>
        <v>0.91692060525454178</v>
      </c>
      <c r="Y339" s="122">
        <f t="shared" ca="1" si="442"/>
        <v>0.88158333426145508</v>
      </c>
      <c r="Z339" s="122">
        <f t="shared" ca="1" si="442"/>
        <v>0.85778303843967418</v>
      </c>
      <c r="AA339" s="122">
        <f t="shared" ca="1" si="442"/>
        <v>0.77517076235316429</v>
      </c>
      <c r="AB339" s="122">
        <f t="shared" ca="1" si="442"/>
        <v>0.66199697931558965</v>
      </c>
      <c r="AC339" s="122">
        <f t="shared" ca="1" si="442"/>
        <v>0.60953785932897742</v>
      </c>
      <c r="AD339" s="122">
        <f t="shared" ca="1" si="442"/>
        <v>0.471835351088639</v>
      </c>
      <c r="AE339" s="122">
        <f ca="1">1/((IF(AE307&gt;0,AE307/$F$2,-AE307/$G$2))^2+(IF(AE323&gt;0,AE323/$F$2,-AE323/$G$2))^2)^0.5</f>
        <v>0.36046837625472622</v>
      </c>
      <c r="AF339" s="122">
        <f ca="1">1/((IF(AF307&gt;0,AF307/$F$2,-AF307/$G$2))^2+(IF(AF323&gt;0,AF323/$F$2,-AF323/$G$2))^2)^0.5</f>
        <v>0.27633844954005399</v>
      </c>
      <c r="AG339" s="122"/>
      <c r="AH339" s="22"/>
      <c r="AI339" s="288">
        <v>0.25</v>
      </c>
      <c r="AJ339" s="165">
        <f t="shared" ca="1" si="443"/>
        <v>0.91436009370640259</v>
      </c>
      <c r="AK339" s="165">
        <f t="shared" ca="1" si="443"/>
        <v>0.92522090955512581</v>
      </c>
      <c r="AL339" s="165">
        <f t="shared" ca="1" si="443"/>
        <v>0.92609678223848935</v>
      </c>
      <c r="AM339" s="165">
        <f t="shared" ca="1" si="443"/>
        <v>0.91692060525454178</v>
      </c>
      <c r="AN339" s="165">
        <f t="shared" ca="1" si="443"/>
        <v>0.88158333426145508</v>
      </c>
      <c r="AO339" s="165">
        <f t="shared" ca="1" si="443"/>
        <v>0.85778303843967418</v>
      </c>
      <c r="AP339" s="165">
        <f t="shared" ca="1" si="443"/>
        <v>0.77517076235316429</v>
      </c>
      <c r="AQ339" s="165">
        <f t="shared" ca="1" si="443"/>
        <v>0.66199697931558965</v>
      </c>
      <c r="AR339" s="165">
        <f t="shared" ca="1" si="443"/>
        <v>0.60953785932897742</v>
      </c>
      <c r="AS339" s="165">
        <f t="shared" ca="1" si="443"/>
        <v>0.471835351088639</v>
      </c>
      <c r="AT339" s="165">
        <f ca="1">1/((IF(AT307&gt;0,AT307/$F$2,-AT307/$G$2))^2+(IF(AT323&gt;0,AT323/$F$2,-AT323/$G$2))^2)^0.5</f>
        <v>0.36046837625472622</v>
      </c>
      <c r="AU339" s="165">
        <f ca="1">1/((IF(AU307&gt;0,AU307/$F$2,-AU307/$G$2))^2+(IF(AU323&gt;0,AU323/$F$2,-AU323/$G$2))^2)^0.5</f>
        <v>0.27633844954005399</v>
      </c>
      <c r="AV339" s="165" t="e">
        <f t="shared" si="444"/>
        <v>#DIV/0!</v>
      </c>
      <c r="AX339" s="29">
        <f t="shared" si="445"/>
        <v>0.25</v>
      </c>
      <c r="AY339" s="165">
        <f t="shared" ca="1" si="446"/>
        <v>0.38206880010858896</v>
      </c>
      <c r="AZ339" s="165">
        <f t="shared" ca="1" si="446"/>
        <v>0.44541787745470651</v>
      </c>
      <c r="BA339" s="165">
        <f t="shared" ca="1" si="446"/>
        <v>0.48066326100550288</v>
      </c>
      <c r="BB339" s="165">
        <f t="shared" ca="1" si="446"/>
        <v>0.51321412104247011</v>
      </c>
      <c r="BC339" s="165">
        <f t="shared" ca="1" si="446"/>
        <v>0.52934791720430119</v>
      </c>
      <c r="BD339" s="165">
        <f t="shared" ca="1" si="446"/>
        <v>0.52578712350562851</v>
      </c>
      <c r="BE339" s="165">
        <f t="shared" ca="1" si="446"/>
        <v>0.49185790120135187</v>
      </c>
      <c r="BF339" s="165">
        <f t="shared" ca="1" si="446"/>
        <v>0.42853306932801738</v>
      </c>
      <c r="BG339" s="165">
        <f t="shared" ca="1" si="446"/>
        <v>0.39700554191721193</v>
      </c>
      <c r="BH339" s="165">
        <f t="shared" ca="1" si="446"/>
        <v>0.31382012299919099</v>
      </c>
      <c r="BI339" s="165">
        <f t="shared" ca="1" si="447"/>
        <v>0.24867401002961909</v>
      </c>
      <c r="BJ339" s="165">
        <f t="shared" ca="1" si="447"/>
        <v>0.19783016591818686</v>
      </c>
      <c r="BK339" s="165" t="e">
        <f t="shared" si="447"/>
        <v>#DIV/0!</v>
      </c>
      <c r="BL339" s="138"/>
      <c r="BM339" s="29">
        <f t="shared" si="448"/>
        <v>0.25</v>
      </c>
      <c r="BN339" s="165">
        <f t="shared" ca="1" si="449"/>
        <v>0.23654700185743449</v>
      </c>
      <c r="BO339" s="165">
        <f t="shared" ca="1" si="449"/>
        <v>0.27887782905306796</v>
      </c>
      <c r="BP339" s="165">
        <f t="shared" ca="1" si="449"/>
        <v>0.30647194782436987</v>
      </c>
      <c r="BQ339" s="165">
        <f t="shared" ca="1" si="449"/>
        <v>0.34019053089871742</v>
      </c>
      <c r="BR339" s="165">
        <f t="shared" ca="1" si="449"/>
        <v>0.38184368577604461</v>
      </c>
      <c r="BS339" s="165">
        <f t="shared" ca="1" si="449"/>
        <v>0.39769641984469301</v>
      </c>
      <c r="BT339" s="165">
        <f t="shared" ca="1" si="449"/>
        <v>0.43143070427791991</v>
      </c>
      <c r="BU339" s="165">
        <f t="shared" ca="1" si="449"/>
        <v>0.45431859759876914</v>
      </c>
      <c r="BV339" s="165">
        <f t="shared" ca="1" si="449"/>
        <v>0.45920617449879597</v>
      </c>
      <c r="BW339" s="165">
        <f t="shared" ca="1" si="449"/>
        <v>0.45596402056711893</v>
      </c>
      <c r="BX339" s="165">
        <f ca="1">1/((IF(BX307&gt;0,BX307/$F$2,-BX307/$G$2))^2+(IF(BX323&gt;0,BX323/$F$2,-BX323/$G$2))^2)^0.5</f>
        <v>0.43417310138474541</v>
      </c>
      <c r="BY339" s="165">
        <f ca="1">1/((IF(BY307&gt;0,BY307/$F$2,-BY307/$G$2))^2+(IF(BY323&gt;0,BY323/$F$2,-BY323/$G$2))^2)^0.5</f>
        <v>0.40059275086500251</v>
      </c>
      <c r="BZ339" s="165" t="e">
        <f t="shared" ref="BZ339:BZ350" si="465">1/((IF(BZ307&gt;0,BZ307/$F$2,-BZ307/$G$2))^2+(IF(BZ323&gt;0,BZ323/$F$2,-BZ323/$G$2))^2)^0.5</f>
        <v>#DIV/0!</v>
      </c>
      <c r="CA339" s="138"/>
      <c r="CB339" s="29">
        <f t="shared" si="450"/>
        <v>0.25</v>
      </c>
      <c r="CC339" s="165">
        <f t="shared" ca="1" si="451"/>
        <v>0.85040146171315012</v>
      </c>
      <c r="CD339" s="165">
        <f t="shared" ca="1" si="451"/>
        <v>0.79179973405247361</v>
      </c>
      <c r="CE339" s="165">
        <f t="shared" ca="1" si="451"/>
        <v>0.74930399279677429</v>
      </c>
      <c r="CF339" s="165">
        <f t="shared" ca="1" si="451"/>
        <v>0.69195144224051908</v>
      </c>
      <c r="CG339" s="165">
        <f t="shared" ca="1" si="451"/>
        <v>0.61056502376839328</v>
      </c>
      <c r="CH339" s="165">
        <f t="shared" ca="1" si="451"/>
        <v>0.57536104578020841</v>
      </c>
      <c r="CI339" s="165">
        <f t="shared" ca="1" si="451"/>
        <v>0.48666308901095306</v>
      </c>
      <c r="CJ339" s="165">
        <f t="shared" ca="1" si="451"/>
        <v>0.39717061589849351</v>
      </c>
      <c r="CK339" s="165">
        <f t="shared" ca="1" si="451"/>
        <v>0.36119447401390581</v>
      </c>
      <c r="CL339" s="165">
        <f t="shared" ca="1" si="451"/>
        <v>0.27692629026617949</v>
      </c>
      <c r="CM339" s="165">
        <f ca="1">1/((IF(CM307&gt;0,CM307/$F$2,-CM307/$G$2))^2+(IF(CM323&gt;0,CM323/$F$2,-CM323/$G$2))^2)^0.5</f>
        <v>0.21650167691501301</v>
      </c>
      <c r="CN339" s="165">
        <f ca="1">1/((IF(CN307&gt;0,CN307/$F$2,-CN307/$G$2))^2+(IF(CN323&gt;0,CN323/$F$2,-CN323/$G$2))^2)^0.5</f>
        <v>0.17107743616624529</v>
      </c>
      <c r="CO339" s="165" t="e">
        <f t="shared" si="452"/>
        <v>#DIV/0!</v>
      </c>
      <c r="CQ339" s="29">
        <f t="shared" si="453"/>
        <v>0.25</v>
      </c>
      <c r="CR339" s="165">
        <f t="shared" ca="1" si="454"/>
        <v>0.14636828699636678</v>
      </c>
      <c r="CS339" s="165">
        <f t="shared" ca="1" si="454"/>
        <v>0.18098400142475984</v>
      </c>
      <c r="CT339" s="165">
        <f t="shared" ca="1" si="454"/>
        <v>0.2055151141100956</v>
      </c>
      <c r="CU339" s="165">
        <f t="shared" ca="1" si="454"/>
        <v>0.23801168324774413</v>
      </c>
      <c r="CV339" s="165">
        <f t="shared" ca="1" si="454"/>
        <v>0.28317900533937013</v>
      </c>
      <c r="CW339" s="165">
        <f t="shared" ca="1" si="454"/>
        <v>0.30244328706089696</v>
      </c>
      <c r="CX339" s="165">
        <f t="shared" ca="1" si="454"/>
        <v>0.35041819377715377</v>
      </c>
      <c r="CY339" s="165">
        <f t="shared" ca="1" si="454"/>
        <v>0.39815299184602487</v>
      </c>
      <c r="CZ339" s="165">
        <f t="shared" ca="1" si="454"/>
        <v>0.41714681424417355</v>
      </c>
      <c r="DA339" s="165">
        <f t="shared" ca="1" si="454"/>
        <v>0.46082799212385728</v>
      </c>
      <c r="DB339" s="165">
        <f ca="1">1/((IF(DB307&gt;0,DB307/$F$2,-DB307/$G$2))^2+(IF(DB323&gt;0,DB323/$F$2,-DB323/$G$2))^2)^0.5</f>
        <v>0.49027883968016439</v>
      </c>
      <c r="DC339" s="165">
        <f ca="1">1/((IF(DC307&gt;0,DC307/$F$2,-DC307/$G$2))^2+(IF(DC323&gt;0,DC323/$F$2,-DC323/$G$2))^2)^0.5</f>
        <v>3.1089874664385122</v>
      </c>
      <c r="DD339" s="165" t="e">
        <f t="shared" si="455"/>
        <v>#DIV/0!</v>
      </c>
      <c r="DF339" s="29">
        <f t="shared" si="456"/>
        <v>0.25</v>
      </c>
      <c r="DG339" s="165">
        <f t="shared" ca="1" si="457"/>
        <v>0.39292179792499565</v>
      </c>
      <c r="DH339" s="165">
        <f t="shared" ca="1" si="457"/>
        <v>0.46446661234405079</v>
      </c>
      <c r="DI339" s="165">
        <f t="shared" ca="1" si="457"/>
        <v>0.50798714361287434</v>
      </c>
      <c r="DJ339" s="165">
        <f t="shared" ca="1" si="457"/>
        <v>0.55511519468196535</v>
      </c>
      <c r="DK339" s="165">
        <f t="shared" ca="1" si="457"/>
        <v>0.59793790922668688</v>
      </c>
      <c r="DL339" s="165">
        <f t="shared" ca="1" si="457"/>
        <v>0.60733228502014991</v>
      </c>
      <c r="DM339" s="165">
        <f t="shared" ca="1" si="457"/>
        <v>0.60565425163808295</v>
      </c>
      <c r="DN339" s="165">
        <f t="shared" ca="1" si="457"/>
        <v>0.56669329352048825</v>
      </c>
      <c r="DO339" s="165">
        <f t="shared" ca="1" si="457"/>
        <v>0.54060730066410545</v>
      </c>
      <c r="DP339" s="165">
        <f t="shared" ca="1" si="457"/>
        <v>0.45712936329052911</v>
      </c>
      <c r="DQ339" s="165">
        <f ca="1">1/((IF(DQ307&gt;0,DQ307/$F$2,-DQ307/$G$2))^2+(IF(DQ323&gt;0,DQ323/$F$2,-DQ323/$G$2))^2)^0.5</f>
        <v>0.37920314085748119</v>
      </c>
      <c r="DR339" s="165">
        <f ca="1">1/((IF(DR307&gt;0,DR307/$F$2,-DR307/$G$2))^2+(IF(DR323&gt;0,DR323/$F$2,-DR323/$G$2))^2)^0.5</f>
        <v>0.46858970967512115</v>
      </c>
      <c r="DS339" s="165" t="e">
        <f t="shared" si="458"/>
        <v>#DIV/0!</v>
      </c>
      <c r="DU339" s="29">
        <f t="shared" si="459"/>
        <v>0.25</v>
      </c>
      <c r="DV339" s="165">
        <f t="shared" ca="1" si="460"/>
        <v>0.29859069596059251</v>
      </c>
      <c r="DW339" s="165">
        <f t="shared" ca="1" si="460"/>
        <v>0.30903910077028457</v>
      </c>
      <c r="DX339" s="165">
        <f t="shared" ca="1" si="460"/>
        <v>0.31593093369950426</v>
      </c>
      <c r="DY339" s="165">
        <f t="shared" ca="1" si="460"/>
        <v>0.3242182506622005</v>
      </c>
      <c r="DZ339" s="165">
        <f t="shared" ca="1" si="460"/>
        <v>0.3336184842746393</v>
      </c>
      <c r="EA339" s="165">
        <f t="shared" ca="1" si="460"/>
        <v>0.33664844037944947</v>
      </c>
      <c r="EB339" s="165">
        <f t="shared" ca="1" si="460"/>
        <v>0.34066416230766711</v>
      </c>
      <c r="EC339" s="165">
        <f t="shared" ca="1" si="460"/>
        <v>0.33744693091285921</v>
      </c>
      <c r="ED339" s="165">
        <f t="shared" ca="1" si="460"/>
        <v>0.33323991654495871</v>
      </c>
      <c r="EE339" s="165">
        <f t="shared" ca="1" si="460"/>
        <v>0.31372712017438165</v>
      </c>
      <c r="EF339" s="165">
        <f t="shared" ca="1" si="460"/>
        <v>0.28763101717349099</v>
      </c>
      <c r="EG339" s="122">
        <f ca="1">MAX(DV339:EF339)</f>
        <v>0.34066416230766711</v>
      </c>
      <c r="EH339" s="165" t="e">
        <f t="shared" si="461"/>
        <v>#DIV/0!</v>
      </c>
      <c r="EJ339" s="29">
        <f t="shared" si="462"/>
        <v>0.25</v>
      </c>
      <c r="EK339" s="165">
        <f t="shared" ca="1" si="463"/>
        <v>0.58912566459897908</v>
      </c>
      <c r="EL339" s="165">
        <f t="shared" ca="1" si="463"/>
        <v>0.60581026567851071</v>
      </c>
      <c r="EM339" s="165">
        <f t="shared" ca="1" si="463"/>
        <v>0.61512099330213421</v>
      </c>
      <c r="EN339" s="165">
        <f t="shared" ca="1" si="463"/>
        <v>0.62325258824295904</v>
      </c>
      <c r="EO339" s="165">
        <f t="shared" ca="1" si="463"/>
        <v>0.62400294286148594</v>
      </c>
      <c r="EP339" s="165">
        <f t="shared" ca="1" si="463"/>
        <v>0.61957200742801266</v>
      </c>
      <c r="EQ339" s="165">
        <f t="shared" ca="1" si="463"/>
        <v>0.59276071930834362</v>
      </c>
      <c r="ER339" s="165">
        <f t="shared" ca="1" si="463"/>
        <v>0.53887910460391253</v>
      </c>
      <c r="ES339" s="165">
        <f t="shared" ca="1" si="463"/>
        <v>0.50878016996801967</v>
      </c>
      <c r="ET339" s="165">
        <f t="shared" ca="1" si="463"/>
        <v>0.41917878989520568</v>
      </c>
      <c r="EU339" s="165">
        <f ca="1">1/((IF(EU307&gt;0,EU307/$F$2,-EU307/$G$2))^2+(IF(EU323&gt;0,EU323/$F$2,-EU323/$G$2))^2)^0.5</f>
        <v>0.3399338901764008</v>
      </c>
      <c r="EV339" s="165">
        <f ca="1">1/((IF(EV307&gt;0,EV307/$F$2,-EV307/$G$2))^2+(IF(EV323&gt;0,EV323/$F$2,-EV323/$G$2))^2)^0.5</f>
        <v>0.27375698243373575</v>
      </c>
      <c r="EW339" s="165" t="e">
        <f t="shared" si="464"/>
        <v>#DIV/0!</v>
      </c>
    </row>
    <row r="340" spans="14:153" ht="16.5" thickBot="1">
      <c r="Q340" s="272" t="s">
        <v>151</v>
      </c>
      <c r="R340" s="62"/>
      <c r="S340" s="44"/>
      <c r="T340" s="283">
        <v>0.2857142857142857</v>
      </c>
      <c r="U340" s="122">
        <f t="shared" ca="1" si="442"/>
        <v>0.92538157976971436</v>
      </c>
      <c r="V340" s="122">
        <f t="shared" ca="1" si="442"/>
        <v>0.920961662396103</v>
      </c>
      <c r="W340" s="122">
        <f t="shared" ca="1" si="442"/>
        <v>0.91047312929727642</v>
      </c>
      <c r="X340" s="122">
        <f t="shared" ca="1" si="442"/>
        <v>0.88607064442782002</v>
      </c>
      <c r="Y340" s="122">
        <f t="shared" ca="1" si="442"/>
        <v>0.83065921695219835</v>
      </c>
      <c r="Z340" s="122">
        <f t="shared" ca="1" si="442"/>
        <v>0.79920543901644581</v>
      </c>
      <c r="AA340" s="122">
        <f t="shared" ca="1" si="442"/>
        <v>0.70132178397057154</v>
      </c>
      <c r="AB340" s="122">
        <f t="shared" ca="1" si="442"/>
        <v>0.57953216522670015</v>
      </c>
      <c r="AC340" s="122">
        <f t="shared" ca="1" si="442"/>
        <v>0.52552424362138284</v>
      </c>
      <c r="AD340" s="122">
        <f t="shared" ca="1" si="442"/>
        <v>0.38442960800247755</v>
      </c>
      <c r="AE340" s="122">
        <f t="shared" ca="1" si="442"/>
        <v>0.27763243291254913</v>
      </c>
      <c r="AF340" s="122">
        <f ca="1">MAX(U340:AC340)</f>
        <v>0.92538157976971436</v>
      </c>
      <c r="AG340" s="122"/>
      <c r="AH340" s="22"/>
      <c r="AI340" s="288">
        <v>0.2857142857142857</v>
      </c>
      <c r="AJ340" s="165">
        <f t="shared" ca="1" si="443"/>
        <v>0.92538157976971436</v>
      </c>
      <c r="AK340" s="165">
        <f t="shared" ca="1" si="443"/>
        <v>0.920961662396103</v>
      </c>
      <c r="AL340" s="165">
        <f t="shared" ca="1" si="443"/>
        <v>0.91047312929727642</v>
      </c>
      <c r="AM340" s="165">
        <f t="shared" ca="1" si="443"/>
        <v>0.88607064442782002</v>
      </c>
      <c r="AN340" s="165">
        <f t="shared" ca="1" si="443"/>
        <v>0.83065921695219835</v>
      </c>
      <c r="AO340" s="165">
        <f t="shared" ca="1" si="443"/>
        <v>0.79920543901644581</v>
      </c>
      <c r="AP340" s="165">
        <f t="shared" ca="1" si="443"/>
        <v>0.70132178397057154</v>
      </c>
      <c r="AQ340" s="165">
        <f t="shared" ca="1" si="443"/>
        <v>0.57953216522670015</v>
      </c>
      <c r="AR340" s="165">
        <f t="shared" ca="1" si="443"/>
        <v>0.52552424362138284</v>
      </c>
      <c r="AS340" s="165">
        <f t="shared" ca="1" si="443"/>
        <v>0.38442960800247755</v>
      </c>
      <c r="AT340" s="165">
        <f t="shared" ca="1" si="443"/>
        <v>0.27763243291254913</v>
      </c>
      <c r="AU340" s="122">
        <f ca="1">MAX(AJ340:AR340)</f>
        <v>0.92538157976971436</v>
      </c>
      <c r="AV340" s="165" t="e">
        <f t="shared" si="444"/>
        <v>#DIV/0!</v>
      </c>
      <c r="AX340" s="29">
        <f t="shared" si="445"/>
        <v>0.2857142857142857</v>
      </c>
      <c r="AY340" s="165">
        <f t="shared" ca="1" si="446"/>
        <v>0.37681654966026784</v>
      </c>
      <c r="AZ340" s="165">
        <f t="shared" ca="1" si="446"/>
        <v>0.43644614417798866</v>
      </c>
      <c r="BA340" s="165">
        <f t="shared" ca="1" si="446"/>
        <v>0.46836955618650206</v>
      </c>
      <c r="BB340" s="165">
        <f t="shared" ca="1" si="446"/>
        <v>0.49576837053245887</v>
      </c>
      <c r="BC340" s="165">
        <f t="shared" ca="1" si="446"/>
        <v>0.50389914080944431</v>
      </c>
      <c r="BD340" s="165">
        <f t="shared" ca="1" si="446"/>
        <v>0.49689061615396612</v>
      </c>
      <c r="BE340" s="165">
        <f t="shared" ca="1" si="446"/>
        <v>0.45510628684677534</v>
      </c>
      <c r="BF340" s="165">
        <f t="shared" ca="1" si="446"/>
        <v>0.38581743829370713</v>
      </c>
      <c r="BG340" s="165">
        <f t="shared" ca="1" si="446"/>
        <v>0.35252737292984904</v>
      </c>
      <c r="BH340" s="165">
        <f t="shared" ca="1" si="446"/>
        <v>0.26653289807488095</v>
      </c>
      <c r="BI340" s="165">
        <f t="shared" ca="1" si="446"/>
        <v>0.20033458587683697</v>
      </c>
      <c r="BJ340" s="122">
        <f ca="1">MAX(AY340:BG340)</f>
        <v>0.50389914080944431</v>
      </c>
      <c r="BK340" s="165" t="e">
        <f t="shared" ref="BK340:BK350" si="466">1/((IF(BK308&gt;0,BK308/$F$2,-BK308/$G$2))^2+(IF(BK324&gt;0,BK324/$F$2,-BK324/$G$2))^2)^0.5</f>
        <v>#DIV/0!</v>
      </c>
      <c r="BL340" s="138"/>
      <c r="BM340" s="29">
        <f t="shared" si="448"/>
        <v>0.2857142857142857</v>
      </c>
      <c r="BN340" s="165">
        <f t="shared" ca="1" si="449"/>
        <v>0.24374850606737133</v>
      </c>
      <c r="BO340" s="165">
        <f t="shared" ca="1" si="449"/>
        <v>0.28894478262922579</v>
      </c>
      <c r="BP340" s="165">
        <f t="shared" ca="1" si="449"/>
        <v>0.3186321025630941</v>
      </c>
      <c r="BQ340" s="165">
        <f t="shared" ca="1" si="449"/>
        <v>0.35513329514967712</v>
      </c>
      <c r="BR340" s="165">
        <f t="shared" ca="1" si="449"/>
        <v>0.40053874704669962</v>
      </c>
      <c r="BS340" s="165">
        <f t="shared" ca="1" si="449"/>
        <v>0.41789668370600974</v>
      </c>
      <c r="BT340" s="165">
        <f t="shared" ca="1" si="449"/>
        <v>0.45484518912250349</v>
      </c>
      <c r="BU340" s="165">
        <f t="shared" ca="1" si="449"/>
        <v>0.47923020605042027</v>
      </c>
      <c r="BV340" s="165">
        <f t="shared" ca="1" si="449"/>
        <v>0.48370094556385762</v>
      </c>
      <c r="BW340" s="165">
        <f t="shared" ca="1" si="449"/>
        <v>0.47447395155384264</v>
      </c>
      <c r="BX340" s="165">
        <f t="shared" ca="1" si="449"/>
        <v>0.43966629182385619</v>
      </c>
      <c r="BY340" s="122">
        <f ca="1">MAX(BN340:BV340)</f>
        <v>0.48370094556385762</v>
      </c>
      <c r="BZ340" s="165" t="e">
        <f t="shared" si="465"/>
        <v>#DIV/0!</v>
      </c>
      <c r="CA340" s="138"/>
      <c r="CB340" s="29">
        <f t="shared" si="450"/>
        <v>0.2857142857142857</v>
      </c>
      <c r="CC340" s="165">
        <f t="shared" ca="1" si="451"/>
        <v>0.80039374107722416</v>
      </c>
      <c r="CD340" s="165">
        <f t="shared" ca="1" si="451"/>
        <v>0.74241018935919856</v>
      </c>
      <c r="CE340" s="165">
        <f t="shared" ca="1" si="451"/>
        <v>0.70039984143659229</v>
      </c>
      <c r="CF340" s="165">
        <f t="shared" ca="1" si="451"/>
        <v>0.6437273620457955</v>
      </c>
      <c r="CG340" s="165">
        <f t="shared" ca="1" si="451"/>
        <v>0.56331918651060542</v>
      </c>
      <c r="CH340" s="165">
        <f t="shared" ca="1" si="451"/>
        <v>0.52853457755499478</v>
      </c>
      <c r="CI340" s="165">
        <f t="shared" ca="1" si="451"/>
        <v>0.44086622801682612</v>
      </c>
      <c r="CJ340" s="165">
        <f t="shared" ca="1" si="451"/>
        <v>0.35235877343194727</v>
      </c>
      <c r="CK340" s="165">
        <f t="shared" ca="1" si="451"/>
        <v>0.31676094002454724</v>
      </c>
      <c r="CL340" s="165">
        <f t="shared" ca="1" si="451"/>
        <v>0.23333684444583663</v>
      </c>
      <c r="CM340" s="165">
        <f t="shared" ca="1" si="451"/>
        <v>0.17348073793503316</v>
      </c>
      <c r="CN340" s="122">
        <f ca="1">MAX(CC340:CK340)</f>
        <v>0.80039374107722416</v>
      </c>
      <c r="CO340" s="165" t="e">
        <f t="shared" si="452"/>
        <v>#DIV/0!</v>
      </c>
      <c r="CQ340" s="29">
        <f t="shared" si="453"/>
        <v>0.2857142857142857</v>
      </c>
      <c r="CR340" s="165">
        <f t="shared" ca="1" si="454"/>
        <v>0.14694064022538095</v>
      </c>
      <c r="CS340" s="165">
        <f t="shared" ca="1" si="454"/>
        <v>0.18181852333863557</v>
      </c>
      <c r="CT340" s="165">
        <f t="shared" ca="1" si="454"/>
        <v>0.20655925075244949</v>
      </c>
      <c r="CU340" s="165">
        <f t="shared" ca="1" si="454"/>
        <v>0.23936474867020444</v>
      </c>
      <c r="CV340" s="165">
        <f t="shared" ca="1" si="454"/>
        <v>0.28502907039247799</v>
      </c>
      <c r="CW340" s="165">
        <f t="shared" ca="1" si="454"/>
        <v>0.30453475723589946</v>
      </c>
      <c r="CX340" s="165">
        <f t="shared" ca="1" si="454"/>
        <v>0.35321767618591698</v>
      </c>
      <c r="CY340" s="165">
        <f t="shared" ca="1" si="454"/>
        <v>0.40188416804469423</v>
      </c>
      <c r="CZ340" s="165">
        <f t="shared" ca="1" si="454"/>
        <v>0.42134014687499216</v>
      </c>
      <c r="DA340" s="165">
        <f t="shared" ca="1" si="454"/>
        <v>0.46628778205336119</v>
      </c>
      <c r="DB340" s="165">
        <f t="shared" ca="1" si="454"/>
        <v>0.49625895575935475</v>
      </c>
      <c r="DC340" s="122">
        <f ca="1">MAX(CR340:CZ340)</f>
        <v>0.42134014687499216</v>
      </c>
      <c r="DD340" s="165" t="e">
        <f t="shared" si="455"/>
        <v>#DIV/0!</v>
      </c>
      <c r="DF340" s="29">
        <f t="shared" si="456"/>
        <v>0.2857142857142857</v>
      </c>
      <c r="DG340" s="165">
        <f t="shared" ca="1" si="457"/>
        <v>0.40396212732411452</v>
      </c>
      <c r="DH340" s="165">
        <f t="shared" ca="1" si="457"/>
        <v>0.47987685826167903</v>
      </c>
      <c r="DI340" s="165">
        <f t="shared" ca="1" si="457"/>
        <v>0.52614833974019382</v>
      </c>
      <c r="DJ340" s="165">
        <f t="shared" ca="1" si="457"/>
        <v>0.5758809843767918</v>
      </c>
      <c r="DK340" s="165">
        <f t="shared" ca="1" si="457"/>
        <v>0.61911083897494501</v>
      </c>
      <c r="DL340" s="165">
        <f t="shared" ca="1" si="457"/>
        <v>0.62718491960566403</v>
      </c>
      <c r="DM340" s="165">
        <f t="shared" ca="1" si="457"/>
        <v>0.61769549445421534</v>
      </c>
      <c r="DN340" s="165">
        <f t="shared" ca="1" si="457"/>
        <v>0.5645795642265008</v>
      </c>
      <c r="DO340" s="165">
        <f t="shared" ca="1" si="457"/>
        <v>0.53131643396904527</v>
      </c>
      <c r="DP340" s="165">
        <f t="shared" ca="1" si="457"/>
        <v>0.42877316372526358</v>
      </c>
      <c r="DQ340" s="165">
        <f t="shared" ca="1" si="457"/>
        <v>0.33618485221477651</v>
      </c>
      <c r="DR340" s="122">
        <f ca="1">MAX(DG340:DO340)</f>
        <v>0.62718491960566403</v>
      </c>
      <c r="DS340" s="165" t="e">
        <f t="shared" si="458"/>
        <v>#DIV/0!</v>
      </c>
      <c r="DU340" s="29">
        <f t="shared" si="459"/>
        <v>0.2857142857142857</v>
      </c>
      <c r="DV340" s="165">
        <f t="shared" ca="1" si="460"/>
        <v>0.33408437213710235</v>
      </c>
      <c r="DW340" s="165">
        <f t="shared" ca="1" si="460"/>
        <v>0.34435615764834476</v>
      </c>
      <c r="DX340" s="165">
        <f t="shared" ca="1" si="460"/>
        <v>0.3510558193583202</v>
      </c>
      <c r="DY340" s="165">
        <f t="shared" ca="1" si="460"/>
        <v>0.35896714723608569</v>
      </c>
      <c r="DZ340" s="165">
        <f t="shared" ca="1" si="460"/>
        <v>0.36749738094191198</v>
      </c>
      <c r="EA340" s="165">
        <f t="shared" ca="1" si="460"/>
        <v>0.3699742042884962</v>
      </c>
      <c r="EB340" s="165">
        <f t="shared" ca="1" si="460"/>
        <v>0.37183987307983468</v>
      </c>
      <c r="EC340" s="165">
        <f t="shared" ca="1" si="460"/>
        <v>0.36457871378601725</v>
      </c>
      <c r="ED340" s="165">
        <f t="shared" ca="1" si="460"/>
        <v>0.35784190905990976</v>
      </c>
      <c r="EE340" s="165">
        <f t="shared" ca="1" si="460"/>
        <v>0.32878973490057545</v>
      </c>
      <c r="EF340" s="165">
        <f t="shared" ca="1" si="460"/>
        <v>0.29056058662884732</v>
      </c>
      <c r="EG340" s="122">
        <f ca="1">MAX(DV340:ED340)</f>
        <v>0.37183987307983468</v>
      </c>
      <c r="EH340" s="165" t="e">
        <f t="shared" si="461"/>
        <v>#DIV/0!</v>
      </c>
      <c r="EJ340" s="29">
        <f t="shared" si="462"/>
        <v>0.2857142857142857</v>
      </c>
      <c r="EK340" s="165">
        <f t="shared" ca="1" si="463"/>
        <v>0.65865949418747594</v>
      </c>
      <c r="EL340" s="165">
        <f t="shared" ca="1" si="463"/>
        <v>0.67390171627814632</v>
      </c>
      <c r="EM340" s="165">
        <f t="shared" ca="1" si="463"/>
        <v>0.68163365153670086</v>
      </c>
      <c r="EN340" s="165">
        <f t="shared" ca="1" si="463"/>
        <v>0.68670110217621116</v>
      </c>
      <c r="EO340" s="165">
        <f t="shared" ca="1" si="463"/>
        <v>0.68065706381170765</v>
      </c>
      <c r="EP340" s="165">
        <f t="shared" ca="1" si="463"/>
        <v>0.67216841318974729</v>
      </c>
      <c r="EQ340" s="165">
        <f t="shared" ca="1" si="463"/>
        <v>0.63148701727969259</v>
      </c>
      <c r="ER340" s="165">
        <f t="shared" ca="1" si="463"/>
        <v>0.5579594698529402</v>
      </c>
      <c r="ES340" s="165">
        <f t="shared" ca="1" si="463"/>
        <v>0.51854748071984103</v>
      </c>
      <c r="ET340" s="165">
        <f t="shared" ca="1" si="463"/>
        <v>0.40533950691290682</v>
      </c>
      <c r="EU340" s="165">
        <f t="shared" ca="1" si="463"/>
        <v>0.30918448116264119</v>
      </c>
      <c r="EV340" s="122">
        <f ca="1">MAX(EK340:ES340)</f>
        <v>0.68670110217621116</v>
      </c>
      <c r="EW340" s="165" t="e">
        <f t="shared" si="464"/>
        <v>#DIV/0!</v>
      </c>
    </row>
    <row r="341" spans="14:153" ht="16.5" thickBot="1">
      <c r="Q341" s="272"/>
      <c r="R341" s="62"/>
      <c r="S341" s="44"/>
      <c r="T341" s="283">
        <v>0.33333333333333331</v>
      </c>
      <c r="U341" s="122">
        <f t="shared" ca="1" si="442"/>
        <v>0.90989481844743203</v>
      </c>
      <c r="V341" s="122">
        <f t="shared" ca="1" si="442"/>
        <v>0.88698926799730415</v>
      </c>
      <c r="W341" s="122">
        <f t="shared" ca="1" si="442"/>
        <v>0.8634845028527427</v>
      </c>
      <c r="X341" s="122">
        <f t="shared" ca="1" si="442"/>
        <v>0.8225925995187825</v>
      </c>
      <c r="Y341" s="122">
        <f t="shared" ca="1" si="442"/>
        <v>0.74713186303188261</v>
      </c>
      <c r="Z341" s="122">
        <f t="shared" ca="1" si="442"/>
        <v>0.70858493842804104</v>
      </c>
      <c r="AA341" s="122">
        <f t="shared" ca="1" si="442"/>
        <v>0.59774038109924432</v>
      </c>
      <c r="AB341" s="122">
        <f t="shared" ca="1" si="442"/>
        <v>0.46985891274733621</v>
      </c>
      <c r="AC341" s="122">
        <f t="shared" ca="1" si="442"/>
        <v>0.41338993305267707</v>
      </c>
      <c r="AD341" s="122">
        <f t="shared" ca="1" si="442"/>
        <v>0.27387073864564287</v>
      </c>
      <c r="AE341" s="122" t="e">
        <f t="shared" si="442"/>
        <v>#DIV/0!</v>
      </c>
      <c r="AF341" s="122">
        <f ca="1">MAX(U341:AC341)</f>
        <v>0.90989481844743203</v>
      </c>
      <c r="AG341" s="122"/>
      <c r="AH341" s="22"/>
      <c r="AI341" s="288">
        <v>0.33333333333333331</v>
      </c>
      <c r="AJ341" s="165">
        <f t="shared" ca="1" si="443"/>
        <v>0.90989481844743203</v>
      </c>
      <c r="AK341" s="165">
        <f t="shared" ca="1" si="443"/>
        <v>0.88698926799730415</v>
      </c>
      <c r="AL341" s="165">
        <f t="shared" ca="1" si="443"/>
        <v>0.8634845028527427</v>
      </c>
      <c r="AM341" s="165">
        <f t="shared" ca="1" si="443"/>
        <v>0.8225925995187825</v>
      </c>
      <c r="AN341" s="165">
        <f t="shared" ca="1" si="443"/>
        <v>0.74713186303188261</v>
      </c>
      <c r="AO341" s="165">
        <f t="shared" ca="1" si="443"/>
        <v>0.70858493842804104</v>
      </c>
      <c r="AP341" s="165">
        <f t="shared" ca="1" si="443"/>
        <v>0.59774038109924432</v>
      </c>
      <c r="AQ341" s="165">
        <f t="shared" ca="1" si="443"/>
        <v>0.46985891274733621</v>
      </c>
      <c r="AR341" s="165">
        <f t="shared" ca="1" si="443"/>
        <v>0.41338993305267707</v>
      </c>
      <c r="AS341" s="165">
        <f t="shared" ca="1" si="443"/>
        <v>0.27387073864564287</v>
      </c>
      <c r="AT341" s="165" t="e">
        <f t="shared" si="443"/>
        <v>#DIV/0!</v>
      </c>
      <c r="AU341" s="122">
        <f ca="1">MAX(AJ341:AR341)</f>
        <v>0.90989481844743203</v>
      </c>
      <c r="AV341" s="165" t="e">
        <f t="shared" ca="1" si="444"/>
        <v>#DIV/0!</v>
      </c>
      <c r="AX341" s="29">
        <f t="shared" si="445"/>
        <v>0.33333333333333331</v>
      </c>
      <c r="AY341" s="165">
        <f t="shared" ca="1" si="446"/>
        <v>0.36890847232216417</v>
      </c>
      <c r="AZ341" s="165">
        <f t="shared" ca="1" si="446"/>
        <v>0.42293647234437171</v>
      </c>
      <c r="BA341" s="165">
        <f t="shared" ca="1" si="446"/>
        <v>0.44987648711643974</v>
      </c>
      <c r="BB341" s="165">
        <f t="shared" ca="1" si="446"/>
        <v>0.46961672496210161</v>
      </c>
      <c r="BC341" s="165">
        <f t="shared" ca="1" si="446"/>
        <v>0.46610322999435755</v>
      </c>
      <c r="BD341" s="165">
        <f t="shared" ca="1" si="446"/>
        <v>0.45420113447943522</v>
      </c>
      <c r="BE341" s="165">
        <f t="shared" ca="1" si="446"/>
        <v>0.40162857478302016</v>
      </c>
      <c r="BF341" s="165">
        <f t="shared" ca="1" si="446"/>
        <v>0.32460770602858346</v>
      </c>
      <c r="BG341" s="165">
        <f t="shared" ca="1" si="446"/>
        <v>0.28915062582588097</v>
      </c>
      <c r="BH341" s="165">
        <f t="shared" ca="1" si="446"/>
        <v>0.19992197781133791</v>
      </c>
      <c r="BI341" s="165" t="e">
        <f t="shared" si="446"/>
        <v>#DIV/0!</v>
      </c>
      <c r="BJ341" s="122">
        <f ca="1">MAX(AY341:BG341)</f>
        <v>0.46961672496210161</v>
      </c>
      <c r="BK341" s="165" t="e">
        <f t="shared" ca="1" si="466"/>
        <v>#DIV/0!</v>
      </c>
      <c r="BL341" s="138"/>
      <c r="BM341" s="29">
        <f t="shared" si="448"/>
        <v>0.33333333333333331</v>
      </c>
      <c r="BN341" s="165">
        <f t="shared" ca="1" si="449"/>
        <v>0.25141673678532933</v>
      </c>
      <c r="BO341" s="165">
        <f t="shared" ca="1" si="449"/>
        <v>0.29989071644773491</v>
      </c>
      <c r="BP341" s="165">
        <f t="shared" ca="1" si="449"/>
        <v>0.33204614290224321</v>
      </c>
      <c r="BQ341" s="165">
        <f t="shared" ca="1" si="449"/>
        <v>0.37192139145590331</v>
      </c>
      <c r="BR341" s="165">
        <f t="shared" ca="1" si="449"/>
        <v>0.42203025307258141</v>
      </c>
      <c r="BS341" s="165">
        <f t="shared" ca="1" si="449"/>
        <v>0.4413107572672747</v>
      </c>
      <c r="BT341" s="165">
        <f t="shared" ca="1" si="449"/>
        <v>0.48228301082255332</v>
      </c>
      <c r="BU341" s="165">
        <f t="shared" ca="1" si="449"/>
        <v>0.50750788005555336</v>
      </c>
      <c r="BV341" s="165">
        <f t="shared" ca="1" si="449"/>
        <v>0.51010845276661765</v>
      </c>
      <c r="BW341" s="165">
        <f t="shared" ca="1" si="449"/>
        <v>0.48394422823748423</v>
      </c>
      <c r="BX341" s="165" t="e">
        <f t="shared" si="449"/>
        <v>#DIV/0!</v>
      </c>
      <c r="BY341" s="122">
        <f ca="1">MAX(BN341:BV341)</f>
        <v>0.51010845276661765</v>
      </c>
      <c r="BZ341" s="165" t="e">
        <f t="shared" ca="1" si="465"/>
        <v>#DIV/0!</v>
      </c>
      <c r="CA341" s="138"/>
      <c r="CB341" s="29">
        <f t="shared" si="450"/>
        <v>0.33333333333333331</v>
      </c>
      <c r="CC341" s="165">
        <f t="shared" ca="1" si="451"/>
        <v>0.73340368184010429</v>
      </c>
      <c r="CD341" s="165">
        <f t="shared" ca="1" si="451"/>
        <v>0.67605282430333447</v>
      </c>
      <c r="CE341" s="165">
        <f t="shared" ca="1" si="451"/>
        <v>0.63454784185244495</v>
      </c>
      <c r="CF341" s="165">
        <f t="shared" ca="1" si="451"/>
        <v>0.57859490266742375</v>
      </c>
      <c r="CG341" s="165">
        <f t="shared" ca="1" si="451"/>
        <v>0.49924371314784632</v>
      </c>
      <c r="CH341" s="165">
        <f t="shared" ca="1" si="451"/>
        <v>0.46491986122867057</v>
      </c>
      <c r="CI341" s="165">
        <f t="shared" ca="1" si="451"/>
        <v>0.3784017422685908</v>
      </c>
      <c r="CJ341" s="165">
        <f t="shared" ca="1" si="451"/>
        <v>0.29101992230207879</v>
      </c>
      <c r="CK341" s="165">
        <f t="shared" ca="1" si="451"/>
        <v>0.25586101820027407</v>
      </c>
      <c r="CL341" s="165">
        <f t="shared" ca="1" si="451"/>
        <v>0.17342976958618517</v>
      </c>
      <c r="CM341" s="165" t="e">
        <f t="shared" si="451"/>
        <v>#DIV/0!</v>
      </c>
      <c r="CN341" s="122">
        <f ca="1">MAX(CC341:CK341)</f>
        <v>0.73340368184010429</v>
      </c>
      <c r="CO341" s="165" t="e">
        <f t="shared" ca="1" si="452"/>
        <v>#DIV/0!</v>
      </c>
      <c r="CQ341" s="29">
        <f t="shared" si="453"/>
        <v>0.33333333333333331</v>
      </c>
      <c r="CR341" s="165">
        <f t="shared" ca="1" si="454"/>
        <v>0.14753636181936319</v>
      </c>
      <c r="CS341" s="165">
        <f t="shared" ca="1" si="454"/>
        <v>0.18269612943718952</v>
      </c>
      <c r="CT341" s="165">
        <f t="shared" ca="1" si="454"/>
        <v>0.20766587388521776</v>
      </c>
      <c r="CU341" s="165">
        <f t="shared" ca="1" si="454"/>
        <v>0.24081509445266286</v>
      </c>
      <c r="CV341" s="165">
        <f t="shared" ca="1" si="454"/>
        <v>0.28704985143246492</v>
      </c>
      <c r="CW341" s="165">
        <f t="shared" ca="1" si="454"/>
        <v>0.30684151329608056</v>
      </c>
      <c r="CX341" s="165">
        <f t="shared" ca="1" si="454"/>
        <v>0.35640253715799314</v>
      </c>
      <c r="CY341" s="165">
        <f t="shared" ca="1" si="454"/>
        <v>0.40632238947450555</v>
      </c>
      <c r="CZ341" s="165">
        <f t="shared" ca="1" si="454"/>
        <v>0.42643691968572156</v>
      </c>
      <c r="DA341" s="165">
        <f t="shared" ca="1" si="454"/>
        <v>0.47311925140403732</v>
      </c>
      <c r="DB341" s="165" t="e">
        <f t="shared" si="454"/>
        <v>#DIV/0!</v>
      </c>
      <c r="DC341" s="122">
        <f ca="1">MAX(CR341:CZ341)</f>
        <v>0.42643691968572156</v>
      </c>
      <c r="DD341" s="165" t="e">
        <f t="shared" ca="1" si="455"/>
        <v>#DIV/0!</v>
      </c>
      <c r="DF341" s="29">
        <f t="shared" si="456"/>
        <v>0.33333333333333331</v>
      </c>
      <c r="DG341" s="165">
        <f t="shared" ca="1" si="457"/>
        <v>0.41611158928094827</v>
      </c>
      <c r="DH341" s="165">
        <f t="shared" ca="1" si="457"/>
        <v>0.49672729900041512</v>
      </c>
      <c r="DI341" s="165">
        <f t="shared" ca="1" si="457"/>
        <v>0.54570865495482068</v>
      </c>
      <c r="DJ341" s="165">
        <f t="shared" ca="1" si="457"/>
        <v>0.59729794196223152</v>
      </c>
      <c r="DK341" s="165">
        <f t="shared" ca="1" si="457"/>
        <v>0.63782538813682965</v>
      </c>
      <c r="DL341" s="165">
        <f t="shared" ca="1" si="457"/>
        <v>0.64232695606981438</v>
      </c>
      <c r="DM341" s="165">
        <f t="shared" ca="1" si="457"/>
        <v>0.61692904407802229</v>
      </c>
      <c r="DN341" s="165">
        <f t="shared" ca="1" si="457"/>
        <v>0.53898992061173023</v>
      </c>
      <c r="DO341" s="165">
        <f t="shared" ca="1" si="457"/>
        <v>0.49402241376610623</v>
      </c>
      <c r="DP341" s="165">
        <f t="shared" ca="1" si="457"/>
        <v>0.36243789663023623</v>
      </c>
      <c r="DQ341" s="165" t="e">
        <f t="shared" si="457"/>
        <v>#DIV/0!</v>
      </c>
      <c r="DR341" s="122">
        <f ca="1">MAX(DG341:DO341)</f>
        <v>0.64232695606981438</v>
      </c>
      <c r="DS341" s="165" t="e">
        <f t="shared" ca="1" si="458"/>
        <v>#DIV/0!</v>
      </c>
      <c r="DU341" s="29">
        <f t="shared" si="459"/>
        <v>0.33333333333333331</v>
      </c>
      <c r="DV341" s="165">
        <f t="shared" ca="1" si="460"/>
        <v>0.38137090900732556</v>
      </c>
      <c r="DW341" s="165">
        <f t="shared" ca="1" si="460"/>
        <v>0.3913559379568064</v>
      </c>
      <c r="DX341" s="165">
        <f t="shared" ca="1" si="460"/>
        <v>0.39773824680608133</v>
      </c>
      <c r="DY341" s="165">
        <f t="shared" ca="1" si="460"/>
        <v>0.4050164318671966</v>
      </c>
      <c r="DZ341" s="165">
        <f t="shared" ca="1" si="460"/>
        <v>0.41203497054804861</v>
      </c>
      <c r="EA341" s="165">
        <f t="shared" ca="1" si="460"/>
        <v>0.41352372275367016</v>
      </c>
      <c r="EB341" s="165">
        <f t="shared" ca="1" si="460"/>
        <v>0.41139609516919351</v>
      </c>
      <c r="EC341" s="165">
        <f t="shared" ca="1" si="460"/>
        <v>0.39613314784115738</v>
      </c>
      <c r="ED341" s="165">
        <f t="shared" ca="1" si="460"/>
        <v>0.38414173876227425</v>
      </c>
      <c r="EE341" s="165">
        <f t="shared" ca="1" si="460"/>
        <v>0.33406258930322646</v>
      </c>
      <c r="EF341" s="165" t="e">
        <f t="shared" si="460"/>
        <v>#DIV/0!</v>
      </c>
      <c r="EG341" s="122">
        <f ca="1">MAX(DV341:ED341)</f>
        <v>0.41352372275367016</v>
      </c>
      <c r="EH341" s="165" t="e">
        <f t="shared" ca="1" si="461"/>
        <v>#DIV/0!</v>
      </c>
      <c r="EJ341" s="29">
        <f t="shared" si="462"/>
        <v>0.33333333333333331</v>
      </c>
      <c r="EK341" s="165">
        <f t="shared" ca="1" si="463"/>
        <v>0.75094507158168944</v>
      </c>
      <c r="EL341" s="165">
        <f t="shared" ca="1" si="463"/>
        <v>0.76369766708186981</v>
      </c>
      <c r="EM341" s="165">
        <f t="shared" ca="1" si="463"/>
        <v>0.76866786096254081</v>
      </c>
      <c r="EN341" s="165">
        <f t="shared" ca="1" si="463"/>
        <v>0.76831117077640465</v>
      </c>
      <c r="EO341" s="165">
        <f t="shared" ca="1" si="463"/>
        <v>0.75010156604067624</v>
      </c>
      <c r="EP341" s="165">
        <f t="shared" ca="1" si="463"/>
        <v>0.73432322011210649</v>
      </c>
      <c r="EQ341" s="165">
        <f t="shared" ca="1" si="463"/>
        <v>0.66891612690964464</v>
      </c>
      <c r="ER341" s="165">
        <f t="shared" ca="1" si="463"/>
        <v>0.56154925083123575</v>
      </c>
      <c r="ES341" s="165">
        <f t="shared" ca="1" si="463"/>
        <v>0.50677590908922598</v>
      </c>
      <c r="ET341" s="165">
        <f t="shared" ca="1" si="463"/>
        <v>0.35705207706210268</v>
      </c>
      <c r="EU341" s="165" t="e">
        <f t="shared" si="463"/>
        <v>#DIV/0!</v>
      </c>
      <c r="EV341" s="122">
        <f ca="1">MAX(EK341:ES341)</f>
        <v>0.76866786096254081</v>
      </c>
      <c r="EW341" s="165" t="e">
        <f t="shared" ca="1" si="464"/>
        <v>#DIV/0!</v>
      </c>
    </row>
    <row r="342" spans="14:153">
      <c r="Q342" s="22"/>
      <c r="T342" s="283">
        <v>0.4</v>
      </c>
      <c r="U342" s="122">
        <f t="shared" ca="1" si="442"/>
        <v>0.84470141135232668</v>
      </c>
      <c r="V342" s="122">
        <f t="shared" ca="1" si="442"/>
        <v>0.80137921724390637</v>
      </c>
      <c r="W342" s="122">
        <f t="shared" ca="1" si="442"/>
        <v>0.76439322128182707</v>
      </c>
      <c r="X342" s="122">
        <f t="shared" ca="1" si="442"/>
        <v>0.7075018113812459</v>
      </c>
      <c r="Y342" s="122">
        <f t="shared" ca="1" si="442"/>
        <v>0.61437389222425209</v>
      </c>
      <c r="Z342" s="122">
        <f t="shared" ca="1" si="442"/>
        <v>0.57015225424551663</v>
      </c>
      <c r="AA342" s="122">
        <f t="shared" ca="1" si="442"/>
        <v>0.4502316949958266</v>
      </c>
      <c r="AB342" s="122">
        <f t="shared" ca="1" si="442"/>
        <v>0.31695590503803883</v>
      </c>
      <c r="AC342" s="122">
        <f t="shared" ca="1" si="442"/>
        <v>0.2608502717922333</v>
      </c>
      <c r="AD342" s="122" t="e">
        <f t="shared" si="442"/>
        <v>#DIV/0!</v>
      </c>
      <c r="AE342" s="122" t="e">
        <f t="shared" si="442"/>
        <v>#DIV/0!</v>
      </c>
      <c r="AF342" s="122">
        <f ca="1">MAX(U342:AB342)</f>
        <v>0.84470141135232668</v>
      </c>
      <c r="AG342" s="122"/>
      <c r="AH342" s="22"/>
      <c r="AI342" s="288">
        <v>0.4</v>
      </c>
      <c r="AJ342" s="165">
        <f t="shared" ca="1" si="443"/>
        <v>0.84470141135232668</v>
      </c>
      <c r="AK342" s="165">
        <f t="shared" ca="1" si="443"/>
        <v>0.80137921724390637</v>
      </c>
      <c r="AL342" s="165">
        <f t="shared" ca="1" si="443"/>
        <v>0.76439322128182707</v>
      </c>
      <c r="AM342" s="165">
        <f t="shared" ca="1" si="443"/>
        <v>0.7075018113812459</v>
      </c>
      <c r="AN342" s="165">
        <f t="shared" ca="1" si="443"/>
        <v>0.61437389222425209</v>
      </c>
      <c r="AO342" s="165">
        <f t="shared" ca="1" si="443"/>
        <v>0.57015225424551663</v>
      </c>
      <c r="AP342" s="165">
        <f t="shared" ca="1" si="443"/>
        <v>0.4502316949958266</v>
      </c>
      <c r="AQ342" s="165">
        <f t="shared" ca="1" si="443"/>
        <v>0.31695590503803883</v>
      </c>
      <c r="AR342" s="165">
        <f t="shared" ca="1" si="443"/>
        <v>0.2608502717922333</v>
      </c>
      <c r="AS342" s="165" t="e">
        <f t="shared" si="443"/>
        <v>#DIV/0!</v>
      </c>
      <c r="AT342" s="165" t="e">
        <f t="shared" si="443"/>
        <v>#DIV/0!</v>
      </c>
      <c r="AU342" s="122">
        <f ca="1">MAX(AJ342:AQ342)</f>
        <v>0.84470141135232668</v>
      </c>
      <c r="AV342" s="165" t="e">
        <f t="shared" si="444"/>
        <v>#DIV/0!</v>
      </c>
      <c r="AX342" s="29">
        <f t="shared" si="445"/>
        <v>0.4</v>
      </c>
      <c r="AY342" s="165">
        <f t="shared" ca="1" si="446"/>
        <v>0.35548504185314994</v>
      </c>
      <c r="AZ342" s="165">
        <f t="shared" ca="1" si="446"/>
        <v>0.40007875525465375</v>
      </c>
      <c r="BA342" s="165">
        <f t="shared" ca="1" si="446"/>
        <v>0.41875006636259704</v>
      </c>
      <c r="BB342" s="165">
        <f t="shared" ca="1" si="446"/>
        <v>0.42608755525867925</v>
      </c>
      <c r="BC342" s="165">
        <f t="shared" ca="1" si="446"/>
        <v>0.40459666670590966</v>
      </c>
      <c r="BD342" s="165">
        <f t="shared" ca="1" si="446"/>
        <v>0.38551371957294855</v>
      </c>
      <c r="BE342" s="165">
        <f t="shared" ca="1" si="446"/>
        <v>0.31807073408628606</v>
      </c>
      <c r="BF342" s="165">
        <f t="shared" ca="1" si="446"/>
        <v>0.23148828240646765</v>
      </c>
      <c r="BG342" s="165">
        <f t="shared" ca="1" si="446"/>
        <v>0.19362035607587524</v>
      </c>
      <c r="BH342" s="165" t="e">
        <f t="shared" si="446"/>
        <v>#DIV/0!</v>
      </c>
      <c r="BI342" s="165" t="e">
        <f t="shared" si="446"/>
        <v>#DIV/0!</v>
      </c>
      <c r="BJ342" s="122">
        <f ca="1">MAX(AY342:BF342)</f>
        <v>0.42608755525867925</v>
      </c>
      <c r="BK342" s="165" t="e">
        <f t="shared" si="466"/>
        <v>#DIV/0!</v>
      </c>
      <c r="BL342" s="138"/>
      <c r="BM342" s="29">
        <f t="shared" si="448"/>
        <v>0.4</v>
      </c>
      <c r="BN342" s="165">
        <f t="shared" ca="1" si="449"/>
        <v>0.25957765127274418</v>
      </c>
      <c r="BO342" s="165">
        <f t="shared" ca="1" si="449"/>
        <v>0.31181648463978623</v>
      </c>
      <c r="BP342" s="165">
        <f t="shared" ca="1" si="449"/>
        <v>0.34690928129402143</v>
      </c>
      <c r="BQ342" s="165">
        <f t="shared" ca="1" si="449"/>
        <v>0.39093803600684235</v>
      </c>
      <c r="BR342" s="165">
        <f t="shared" ca="1" si="449"/>
        <v>0.44705939351674878</v>
      </c>
      <c r="BS342" s="165">
        <f t="shared" ca="1" si="449"/>
        <v>0.46882117173055715</v>
      </c>
      <c r="BT342" s="165">
        <f t="shared" ca="1" si="449"/>
        <v>0.5143575197023027</v>
      </c>
      <c r="BU342" s="165">
        <f t="shared" ca="1" si="449"/>
        <v>0.53483101817169665</v>
      </c>
      <c r="BV342" s="165">
        <f t="shared" ca="1" si="449"/>
        <v>0.52751161727084728</v>
      </c>
      <c r="BW342" s="165" t="e">
        <f t="shared" si="449"/>
        <v>#DIV/0!</v>
      </c>
      <c r="BX342" s="165" t="e">
        <f t="shared" si="449"/>
        <v>#DIV/0!</v>
      </c>
      <c r="BY342" s="122">
        <f ca="1">MAX(BN342:BU342)</f>
        <v>0.53483101817169665</v>
      </c>
      <c r="BZ342" s="165" t="e">
        <f t="shared" si="465"/>
        <v>#DIV/0!</v>
      </c>
      <c r="CA342" s="138"/>
      <c r="CB342" s="29">
        <f t="shared" si="450"/>
        <v>0.4</v>
      </c>
      <c r="CC342" s="165">
        <f t="shared" ca="1" si="451"/>
        <v>0.63924255259385931</v>
      </c>
      <c r="CD342" s="165">
        <f t="shared" ca="1" si="451"/>
        <v>0.58253662282637564</v>
      </c>
      <c r="CE342" s="165">
        <f t="shared" ca="1" si="451"/>
        <v>0.54155595580486093</v>
      </c>
      <c r="CF342" s="165">
        <f t="shared" ca="1" si="451"/>
        <v>0.48636212978208965</v>
      </c>
      <c r="CG342" s="165">
        <f t="shared" ca="1" si="451"/>
        <v>0.40815081201100623</v>
      </c>
      <c r="CH342" s="165">
        <f t="shared" ca="1" si="451"/>
        <v>0.37433261048664523</v>
      </c>
      <c r="CI342" s="165">
        <f t="shared" ca="1" si="451"/>
        <v>0.28909922184602521</v>
      </c>
      <c r="CJ342" s="165">
        <f t="shared" ca="1" si="451"/>
        <v>0.20300517815045338</v>
      </c>
      <c r="CK342" s="165">
        <f t="shared" ca="1" si="451"/>
        <v>0.16835657914924762</v>
      </c>
      <c r="CL342" s="165" t="e">
        <f t="shared" si="451"/>
        <v>#DIV/0!</v>
      </c>
      <c r="CM342" s="165" t="e">
        <f t="shared" si="451"/>
        <v>#DIV/0!</v>
      </c>
      <c r="CN342" s="122">
        <f ca="1">MAX(CC342:CJ342)</f>
        <v>0.63924255259385931</v>
      </c>
      <c r="CO342" s="165" t="e">
        <f t="shared" si="452"/>
        <v>#DIV/0!</v>
      </c>
      <c r="CQ342" s="29">
        <f t="shared" si="453"/>
        <v>0.4</v>
      </c>
      <c r="CR342" s="165">
        <f t="shared" ca="1" si="454"/>
        <v>0.1481597760413754</v>
      </c>
      <c r="CS342" s="165">
        <f t="shared" ca="1" si="454"/>
        <v>0.18362773033891172</v>
      </c>
      <c r="CT342" s="165">
        <f t="shared" ca="1" si="454"/>
        <v>0.2088543932064203</v>
      </c>
      <c r="CU342" s="165">
        <f t="shared" ca="1" si="454"/>
        <v>0.24240187164953331</v>
      </c>
      <c r="CV342" s="165">
        <f t="shared" ca="1" si="454"/>
        <v>0.28933879541689078</v>
      </c>
      <c r="CW342" s="165">
        <f t="shared" ca="1" si="454"/>
        <v>0.30950594479363425</v>
      </c>
      <c r="CX342" s="165">
        <f t="shared" ca="1" si="454"/>
        <v>0.36033963600237057</v>
      </c>
      <c r="CY342" s="165">
        <f t="shared" ca="1" si="454"/>
        <v>0.41241945577511979</v>
      </c>
      <c r="CZ342" s="165">
        <f t="shared" ca="1" si="454"/>
        <v>0.43379219653098838</v>
      </c>
      <c r="DA342" s="165" t="e">
        <f t="shared" si="454"/>
        <v>#DIV/0!</v>
      </c>
      <c r="DB342" s="165" t="e">
        <f t="shared" si="454"/>
        <v>#DIV/0!</v>
      </c>
      <c r="DC342" s="122">
        <f ca="1">MAX(CR342:CY342)</f>
        <v>0.41241945577511979</v>
      </c>
      <c r="DD342" s="165" t="e">
        <f t="shared" si="455"/>
        <v>#DIV/0!</v>
      </c>
      <c r="DF342" s="29">
        <f t="shared" si="456"/>
        <v>0.4</v>
      </c>
      <c r="DG342" s="165">
        <f t="shared" ca="1" si="457"/>
        <v>0.42973376005408032</v>
      </c>
      <c r="DH342" s="165">
        <f t="shared" ca="1" si="457"/>
        <v>0.51478473041372863</v>
      </c>
      <c r="DI342" s="165">
        <f t="shared" ca="1" si="457"/>
        <v>0.5653419791219747</v>
      </c>
      <c r="DJ342" s="165">
        <f t="shared" ca="1" si="457"/>
        <v>0.61525236669521688</v>
      </c>
      <c r="DK342" s="165">
        <f t="shared" ca="1" si="457"/>
        <v>0.64279376491110884</v>
      </c>
      <c r="DL342" s="165">
        <f t="shared" ca="1" si="457"/>
        <v>0.63723225147076235</v>
      </c>
      <c r="DM342" s="165">
        <f t="shared" ca="1" si="457"/>
        <v>0.57547925542124856</v>
      </c>
      <c r="DN342" s="165">
        <f t="shared" ca="1" si="457"/>
        <v>0.45058751835184979</v>
      </c>
      <c r="DO342" s="165">
        <f t="shared" ca="1" si="457"/>
        <v>0.38598037938134588</v>
      </c>
      <c r="DP342" s="165" t="e">
        <f t="shared" si="457"/>
        <v>#DIV/0!</v>
      </c>
      <c r="DQ342" s="165" t="e">
        <f t="shared" si="457"/>
        <v>#DIV/0!</v>
      </c>
      <c r="DR342" s="122">
        <f ca="1">MAX(DG342:DN342)</f>
        <v>0.64279376491110884</v>
      </c>
      <c r="DS342" s="165" t="e">
        <f t="shared" si="458"/>
        <v>#DIV/0!</v>
      </c>
      <c r="DU342" s="29">
        <f t="shared" si="459"/>
        <v>0.4</v>
      </c>
      <c r="DV342" s="165">
        <f t="shared" ca="1" si="460"/>
        <v>0.4474697868157016</v>
      </c>
      <c r="DW342" s="165">
        <f t="shared" ca="1" si="460"/>
        <v>0.45691035798055085</v>
      </c>
      <c r="DX342" s="165">
        <f t="shared" ca="1" si="460"/>
        <v>0.46267226518783144</v>
      </c>
      <c r="DY342" s="165">
        <f t="shared" ca="1" si="460"/>
        <v>0.4686697670254707</v>
      </c>
      <c r="DZ342" s="165">
        <f t="shared" ca="1" si="460"/>
        <v>0.47245459369157639</v>
      </c>
      <c r="EA342" s="165">
        <f t="shared" ca="1" si="460"/>
        <v>0.4717217258698071</v>
      </c>
      <c r="EB342" s="165">
        <f t="shared" ca="1" si="460"/>
        <v>0.45993904990494006</v>
      </c>
      <c r="EC342" s="165">
        <f t="shared" ca="1" si="460"/>
        <v>0.42288341673639168</v>
      </c>
      <c r="ED342" s="165">
        <f t="shared" ca="1" si="460"/>
        <v>0.39525060566018599</v>
      </c>
      <c r="EE342" s="165" t="e">
        <f t="shared" si="460"/>
        <v>#DIV/0!</v>
      </c>
      <c r="EF342" s="165" t="e">
        <f t="shared" si="460"/>
        <v>#DIV/0!</v>
      </c>
      <c r="EG342" s="122">
        <f ca="1">MAX(DV342:EC342)</f>
        <v>0.47245459369157639</v>
      </c>
      <c r="EH342" s="165" t="e">
        <f t="shared" si="461"/>
        <v>#DIV/0!</v>
      </c>
      <c r="EJ342" s="29">
        <f t="shared" si="462"/>
        <v>0.4</v>
      </c>
      <c r="EK342" s="165">
        <f t="shared" ca="1" si="463"/>
        <v>0.87893830854763433</v>
      </c>
      <c r="EL342" s="165">
        <f t="shared" ca="1" si="463"/>
        <v>0.88654239015892877</v>
      </c>
      <c r="EM342" s="165">
        <f t="shared" ca="1" si="463"/>
        <v>0.88568167755237714</v>
      </c>
      <c r="EN342" s="165">
        <f t="shared" ca="1" si="463"/>
        <v>0.87367364702508266</v>
      </c>
      <c r="EO342" s="165">
        <f t="shared" ca="1" si="463"/>
        <v>0.82900303026120603</v>
      </c>
      <c r="EP342" s="165">
        <f t="shared" ca="1" si="463"/>
        <v>0.7974126025960433</v>
      </c>
      <c r="EQ342" s="165">
        <f t="shared" ca="1" si="463"/>
        <v>0.67987667221065662</v>
      </c>
      <c r="ER342" s="165">
        <f t="shared" ca="1" si="463"/>
        <v>0.50718859150217999</v>
      </c>
      <c r="ES342" s="165">
        <f t="shared" ca="1" si="463"/>
        <v>0.42560283872864257</v>
      </c>
      <c r="ET342" s="165" t="e">
        <f t="shared" si="463"/>
        <v>#DIV/0!</v>
      </c>
      <c r="EU342" s="165" t="e">
        <f t="shared" si="463"/>
        <v>#DIV/0!</v>
      </c>
      <c r="EV342" s="122">
        <f ca="1">MAX(EK342:ER342)</f>
        <v>0.88654239015892877</v>
      </c>
      <c r="EW342" s="165" t="e">
        <f t="shared" si="464"/>
        <v>#DIV/0!</v>
      </c>
    </row>
    <row r="343" spans="14:153">
      <c r="N343" s="22"/>
      <c r="Q343" s="22"/>
      <c r="T343" s="283">
        <v>0.42857142857142855</v>
      </c>
      <c r="U343" s="122">
        <f t="shared" ca="1" si="442"/>
        <v>0.80568484782068217</v>
      </c>
      <c r="V343" s="122">
        <f t="shared" ca="1" si="442"/>
        <v>0.75562793954325935</v>
      </c>
      <c r="W343" s="122">
        <f t="shared" ca="1" si="442"/>
        <v>0.71441078710277406</v>
      </c>
      <c r="X343" s="122">
        <f t="shared" ca="1" si="442"/>
        <v>0.65275147777633402</v>
      </c>
      <c r="Y343" s="122">
        <f t="shared" ca="1" si="442"/>
        <v>0.55477598761944247</v>
      </c>
      <c r="Z343" s="122">
        <f t="shared" ca="1" si="442"/>
        <v>0.50914112682922374</v>
      </c>
      <c r="AA343" s="122">
        <f t="shared" ca="1" si="442"/>
        <v>0.38710864461532796</v>
      </c>
      <c r="AB343" s="122">
        <f t="shared" ca="1" si="442"/>
        <v>0.25320227465962969</v>
      </c>
      <c r="AC343" s="122" t="e">
        <f t="shared" si="442"/>
        <v>#DIV/0!</v>
      </c>
      <c r="AD343" s="122" t="e">
        <f t="shared" si="442"/>
        <v>#DIV/0!</v>
      </c>
      <c r="AE343" s="122" t="e">
        <f t="shared" si="442"/>
        <v>#DIV/0!</v>
      </c>
      <c r="AF343" s="122">
        <f ca="1">MAX(U343:AA343)</f>
        <v>0.80568484782068217</v>
      </c>
      <c r="AG343" s="122"/>
      <c r="AH343" s="22"/>
      <c r="AI343" s="288">
        <v>0.42857142857142855</v>
      </c>
      <c r="AJ343" s="165">
        <f t="shared" ca="1" si="443"/>
        <v>0.80568484782068217</v>
      </c>
      <c r="AK343" s="165">
        <f t="shared" ca="1" si="443"/>
        <v>0.75562793954325935</v>
      </c>
      <c r="AL343" s="165">
        <f t="shared" ca="1" si="443"/>
        <v>0.71441078710277406</v>
      </c>
      <c r="AM343" s="165">
        <f t="shared" ca="1" si="443"/>
        <v>0.65275147777633402</v>
      </c>
      <c r="AN343" s="165">
        <f t="shared" ca="1" si="443"/>
        <v>0.55477598761944247</v>
      </c>
      <c r="AO343" s="165">
        <f t="shared" ca="1" si="443"/>
        <v>0.50914112682922374</v>
      </c>
      <c r="AP343" s="165">
        <f t="shared" ca="1" si="443"/>
        <v>0.38710864461532796</v>
      </c>
      <c r="AQ343" s="165">
        <f t="shared" ca="1" si="443"/>
        <v>0.25320227465962969</v>
      </c>
      <c r="AR343" s="165" t="e">
        <f t="shared" si="443"/>
        <v>#DIV/0!</v>
      </c>
      <c r="AS343" s="165" t="e">
        <f t="shared" si="443"/>
        <v>#DIV/0!</v>
      </c>
      <c r="AT343" s="165" t="e">
        <f t="shared" si="443"/>
        <v>#DIV/0!</v>
      </c>
      <c r="AU343" s="122">
        <f ca="1">MAX(AJ343:AP343)</f>
        <v>0.80568484782068217</v>
      </c>
      <c r="AV343" s="165" t="e">
        <f t="shared" si="444"/>
        <v>#DIV/0!</v>
      </c>
      <c r="AX343" s="29">
        <f t="shared" si="445"/>
        <v>0.42857142857142855</v>
      </c>
      <c r="AY343" s="165">
        <f t="shared" ca="1" si="446"/>
        <v>0.34862862438611703</v>
      </c>
      <c r="AZ343" s="165">
        <f t="shared" ca="1" si="446"/>
        <v>0.38846772035115495</v>
      </c>
      <c r="BA343" s="165">
        <f t="shared" ca="1" si="446"/>
        <v>0.40305404170080023</v>
      </c>
      <c r="BB343" s="165">
        <f t="shared" ca="1" si="446"/>
        <v>0.40444256202109213</v>
      </c>
      <c r="BC343" s="165">
        <f t="shared" ca="1" si="446"/>
        <v>0.37478814251301956</v>
      </c>
      <c r="BD343" s="165">
        <f t="shared" ca="1" si="446"/>
        <v>0.35262506459447213</v>
      </c>
      <c r="BE343" s="165">
        <f t="shared" ca="1" si="446"/>
        <v>0.27922575767812235</v>
      </c>
      <c r="BF343" s="165">
        <f t="shared" ca="1" si="446"/>
        <v>0.18926640214621629</v>
      </c>
      <c r="BG343" s="165" t="e">
        <f t="shared" si="446"/>
        <v>#DIV/0!</v>
      </c>
      <c r="BH343" s="165" t="e">
        <f t="shared" si="446"/>
        <v>#DIV/0!</v>
      </c>
      <c r="BI343" s="165" t="e">
        <f t="shared" si="446"/>
        <v>#DIV/0!</v>
      </c>
      <c r="BJ343" s="122">
        <f ca="1">MAX(AY343:BE343)</f>
        <v>0.40444256202109213</v>
      </c>
      <c r="BK343" s="165" t="e">
        <f t="shared" si="466"/>
        <v>#DIV/0!</v>
      </c>
      <c r="BL343" s="138"/>
      <c r="BM343" s="29">
        <f t="shared" si="448"/>
        <v>0.42857142857142855</v>
      </c>
      <c r="BN343" s="165">
        <f t="shared" ca="1" si="449"/>
        <v>0.26241749815135595</v>
      </c>
      <c r="BO343" s="165">
        <f t="shared" ca="1" si="449"/>
        <v>0.3160424652842187</v>
      </c>
      <c r="BP343" s="165">
        <f t="shared" ca="1" si="449"/>
        <v>0.35224799745097213</v>
      </c>
      <c r="BQ343" s="165">
        <f t="shared" ca="1" si="449"/>
        <v>0.39789425944234436</v>
      </c>
      <c r="BR343" s="165">
        <f t="shared" ca="1" si="449"/>
        <v>0.45641895885333039</v>
      </c>
      <c r="BS343" s="165">
        <f t="shared" ca="1" si="449"/>
        <v>0.47915700031408875</v>
      </c>
      <c r="BT343" s="165">
        <f t="shared" ca="1" si="449"/>
        <v>0.52587883097883914</v>
      </c>
      <c r="BU343" s="165">
        <f t="shared" ca="1" si="449"/>
        <v>0.5386334742430422</v>
      </c>
      <c r="BV343" s="165" t="e">
        <f t="shared" si="449"/>
        <v>#DIV/0!</v>
      </c>
      <c r="BW343" s="165" t="e">
        <f t="shared" si="449"/>
        <v>#DIV/0!</v>
      </c>
      <c r="BX343" s="165" t="e">
        <f t="shared" si="449"/>
        <v>#DIV/0!</v>
      </c>
      <c r="BY343" s="122">
        <f ca="1">MAX(BN343:BT343)</f>
        <v>0.52587883097883914</v>
      </c>
      <c r="BZ343" s="165" t="e">
        <f t="shared" si="465"/>
        <v>#DIV/0!</v>
      </c>
      <c r="CA343" s="138"/>
      <c r="CB343" s="29">
        <f t="shared" si="450"/>
        <v>0.42857142857142855</v>
      </c>
      <c r="CC343" s="165">
        <f t="shared" ca="1" si="451"/>
        <v>0.59879901927224721</v>
      </c>
      <c r="CD343" s="165">
        <f t="shared" ca="1" si="451"/>
        <v>0.54231027479655758</v>
      </c>
      <c r="CE343" s="165">
        <f t="shared" ca="1" si="451"/>
        <v>0.50150831336902901</v>
      </c>
      <c r="CF343" s="165">
        <f t="shared" ca="1" si="451"/>
        <v>0.44657619703926837</v>
      </c>
      <c r="CG343" s="165">
        <f t="shared" ca="1" si="451"/>
        <v>0.3687638180059285</v>
      </c>
      <c r="CH343" s="165">
        <f t="shared" ca="1" si="451"/>
        <v>0.33512471810570205</v>
      </c>
      <c r="CI343" s="165">
        <f t="shared" ca="1" si="451"/>
        <v>0.25035193680005918</v>
      </c>
      <c r="CJ343" s="165">
        <f t="shared" ca="1" si="451"/>
        <v>0.16472728021955738</v>
      </c>
      <c r="CK343" s="165" t="e">
        <f t="shared" si="451"/>
        <v>#DIV/0!</v>
      </c>
      <c r="CL343" s="165" t="e">
        <f t="shared" si="451"/>
        <v>#DIV/0!</v>
      </c>
      <c r="CM343" s="165" t="e">
        <f t="shared" si="451"/>
        <v>#DIV/0!</v>
      </c>
      <c r="CN343" s="122">
        <f ca="1">MAX(CC343:CI343)</f>
        <v>0.59879901927224721</v>
      </c>
      <c r="CO343" s="165" t="e">
        <f t="shared" si="452"/>
        <v>#DIV/0!</v>
      </c>
      <c r="CQ343" s="29">
        <f t="shared" si="453"/>
        <v>0.42857142857142855</v>
      </c>
      <c r="CR343" s="165">
        <f t="shared" ca="1" si="454"/>
        <v>0.14837535205536867</v>
      </c>
      <c r="CS343" s="165">
        <f t="shared" ca="1" si="454"/>
        <v>0.18395453728577757</v>
      </c>
      <c r="CT343" s="165">
        <f t="shared" ca="1" si="454"/>
        <v>0.20927665136642501</v>
      </c>
      <c r="CU343" s="165">
        <f t="shared" ca="1" si="454"/>
        <v>0.24297789762051714</v>
      </c>
      <c r="CV343" s="165">
        <f t="shared" ca="1" si="454"/>
        <v>0.29020693552561838</v>
      </c>
      <c r="CW343" s="165">
        <f t="shared" ca="1" si="454"/>
        <v>0.31054305957276745</v>
      </c>
      <c r="CX343" s="165">
        <f t="shared" ca="1" si="454"/>
        <v>0.36202215211288108</v>
      </c>
      <c r="CY343" s="165">
        <f t="shared" ca="1" si="454"/>
        <v>0.41542542190247361</v>
      </c>
      <c r="CZ343" s="165" t="e">
        <f t="shared" si="454"/>
        <v>#DIV/0!</v>
      </c>
      <c r="DA343" s="165" t="e">
        <f t="shared" si="454"/>
        <v>#DIV/0!</v>
      </c>
      <c r="DB343" s="165" t="e">
        <f t="shared" si="454"/>
        <v>#DIV/0!</v>
      </c>
      <c r="DC343" s="122">
        <f ca="1">MAX(CR343:CX343)</f>
        <v>0.36202215211288108</v>
      </c>
      <c r="DD343" s="165" t="e">
        <f t="shared" si="455"/>
        <v>#DIV/0!</v>
      </c>
      <c r="DF343" s="29">
        <f t="shared" si="456"/>
        <v>0.42857142857142855</v>
      </c>
      <c r="DG343" s="165">
        <f t="shared" ca="1" si="457"/>
        <v>0.43467528633144498</v>
      </c>
      <c r="DH343" s="165">
        <f t="shared" ca="1" si="457"/>
        <v>0.52075423830303003</v>
      </c>
      <c r="DI343" s="165">
        <f t="shared" ca="1" si="457"/>
        <v>0.57093940049347591</v>
      </c>
      <c r="DJ343" s="165">
        <f t="shared" ca="1" si="457"/>
        <v>0.61795532786211627</v>
      </c>
      <c r="DK343" s="165">
        <f t="shared" ca="1" si="457"/>
        <v>0.63524000976143635</v>
      </c>
      <c r="DL343" s="165">
        <f t="shared" ca="1" si="457"/>
        <v>0.62292752864152734</v>
      </c>
      <c r="DM343" s="165">
        <f t="shared" ca="1" si="457"/>
        <v>0.53968263223242441</v>
      </c>
      <c r="DN343" s="165">
        <f t="shared" ca="1" si="457"/>
        <v>0.39122677656988142</v>
      </c>
      <c r="DO343" s="165" t="e">
        <f t="shared" si="457"/>
        <v>#DIV/0!</v>
      </c>
      <c r="DP343" s="165" t="e">
        <f t="shared" si="457"/>
        <v>#DIV/0!</v>
      </c>
      <c r="DQ343" s="165" t="e">
        <f t="shared" si="457"/>
        <v>#DIV/0!</v>
      </c>
      <c r="DR343" s="122">
        <f ca="1">MAX(DG343:DM343)</f>
        <v>0.63524000976143635</v>
      </c>
      <c r="DS343" s="165" t="e">
        <f t="shared" si="458"/>
        <v>#DIV/0!</v>
      </c>
      <c r="DU343" s="29">
        <f t="shared" si="459"/>
        <v>0.42857142857142855</v>
      </c>
      <c r="DV343" s="165">
        <f t="shared" ca="1" si="460"/>
        <v>0.47574687803500548</v>
      </c>
      <c r="DW343" s="165">
        <f t="shared" ca="1" si="460"/>
        <v>0.48487928032415728</v>
      </c>
      <c r="DX343" s="165">
        <f t="shared" ca="1" si="460"/>
        <v>0.49027988900561459</v>
      </c>
      <c r="DY343" s="165">
        <f t="shared" ca="1" si="460"/>
        <v>0.49550607788404821</v>
      </c>
      <c r="DZ343" s="165">
        <f t="shared" ca="1" si="460"/>
        <v>0.49723177085133319</v>
      </c>
      <c r="EA343" s="165">
        <f t="shared" ca="1" si="460"/>
        <v>0.49501258131819936</v>
      </c>
      <c r="EB343" s="165">
        <f t="shared" ca="1" si="460"/>
        <v>0.47627924542607125</v>
      </c>
      <c r="EC343" s="165">
        <f t="shared" ca="1" si="460"/>
        <v>0.42160015306717674</v>
      </c>
      <c r="ED343" s="165" t="e">
        <f t="shared" si="460"/>
        <v>#DIV/0!</v>
      </c>
      <c r="EE343" s="165" t="e">
        <f t="shared" si="460"/>
        <v>#DIV/0!</v>
      </c>
      <c r="EF343" s="165" t="e">
        <f t="shared" si="460"/>
        <v>#DIV/0!</v>
      </c>
      <c r="EG343" s="122">
        <f ca="1">MAX(DV343:EB343)</f>
        <v>0.49723177085133319</v>
      </c>
      <c r="EH343" s="165" t="e">
        <f t="shared" si="461"/>
        <v>#DIV/0!</v>
      </c>
      <c r="EJ343" s="29">
        <f t="shared" si="462"/>
        <v>0.42857142857142855</v>
      </c>
      <c r="EK343" s="165">
        <f t="shared" ca="1" si="463"/>
        <v>0.93315726416001266</v>
      </c>
      <c r="EL343" s="165">
        <f t="shared" ca="1" si="463"/>
        <v>0.93764709941808522</v>
      </c>
      <c r="EM343" s="165">
        <f t="shared" ca="1" si="463"/>
        <v>0.93319639200911431</v>
      </c>
      <c r="EN343" s="165">
        <f t="shared" ca="1" si="463"/>
        <v>0.91391946758963538</v>
      </c>
      <c r="EO343" s="165">
        <f t="shared" ca="1" si="463"/>
        <v>0.85266917445969603</v>
      </c>
      <c r="EP343" s="165">
        <f t="shared" ca="1" si="463"/>
        <v>0.81128737082550417</v>
      </c>
      <c r="EQ343" s="165">
        <f t="shared" ca="1" si="463"/>
        <v>0.66284074531797388</v>
      </c>
      <c r="ER343" s="165">
        <f t="shared" ca="1" si="463"/>
        <v>0.45567789382415957</v>
      </c>
      <c r="ES343" s="165" t="e">
        <f t="shared" si="463"/>
        <v>#DIV/0!</v>
      </c>
      <c r="ET343" s="165" t="e">
        <f t="shared" si="463"/>
        <v>#DIV/0!</v>
      </c>
      <c r="EU343" s="165" t="e">
        <f t="shared" si="463"/>
        <v>#DIV/0!</v>
      </c>
      <c r="EV343" s="122">
        <f ca="1">MAX(EK343:EQ343)</f>
        <v>0.93764709941808522</v>
      </c>
      <c r="EW343" s="165" t="e">
        <f t="shared" si="464"/>
        <v>#DIV/0!</v>
      </c>
    </row>
    <row r="344" spans="14:153">
      <c r="N344" s="22"/>
      <c r="Q344" s="22"/>
      <c r="T344" s="283">
        <v>0.5</v>
      </c>
      <c r="U344" s="122">
        <f t="shared" ca="1" si="442"/>
        <v>0.68959520990309331</v>
      </c>
      <c r="V344" s="122">
        <f t="shared" ca="1" si="442"/>
        <v>0.62717870060373304</v>
      </c>
      <c r="W344" s="122">
        <f t="shared" ca="1" si="442"/>
        <v>0.57852817483156793</v>
      </c>
      <c r="X344" s="122">
        <f t="shared" ca="1" si="442"/>
        <v>0.50888240291540465</v>
      </c>
      <c r="Y344" s="122">
        <f t="shared" ca="1" si="442"/>
        <v>0.4034530311868666</v>
      </c>
      <c r="Z344" s="122">
        <f t="shared" ca="1" si="442"/>
        <v>0.35589895722576392</v>
      </c>
      <c r="AA344" s="122">
        <f t="shared" ca="1" si="442"/>
        <v>0.23015523354284753</v>
      </c>
      <c r="AB344" s="122" t="e">
        <f t="shared" si="442"/>
        <v>#DIV/0!</v>
      </c>
      <c r="AC344" s="122" t="e">
        <f t="shared" si="442"/>
        <v>#DIV/0!</v>
      </c>
      <c r="AD344" s="122" t="e">
        <f t="shared" si="442"/>
        <v>#DIV/0!</v>
      </c>
      <c r="AE344" s="122" t="e">
        <f t="shared" si="442"/>
        <v>#DIV/0!</v>
      </c>
      <c r="AF344" s="122">
        <f ca="1">MAX(U344:Z344)</f>
        <v>0.68959520990309331</v>
      </c>
      <c r="AG344" s="122"/>
      <c r="AH344" s="22"/>
      <c r="AI344" s="288">
        <v>0.5</v>
      </c>
      <c r="AJ344" s="165">
        <f t="shared" ca="1" si="443"/>
        <v>0.68959520990309331</v>
      </c>
      <c r="AK344" s="165">
        <f t="shared" ca="1" si="443"/>
        <v>0.62717870060373304</v>
      </c>
      <c r="AL344" s="165">
        <f t="shared" ca="1" si="443"/>
        <v>0.57852817483156793</v>
      </c>
      <c r="AM344" s="165">
        <f t="shared" ca="1" si="443"/>
        <v>0.50888240291540465</v>
      </c>
      <c r="AN344" s="165">
        <f t="shared" ca="1" si="443"/>
        <v>0.4034530311868666</v>
      </c>
      <c r="AO344" s="165">
        <f t="shared" ca="1" si="443"/>
        <v>0.35589895722576392</v>
      </c>
      <c r="AP344" s="165">
        <f t="shared" ca="1" si="443"/>
        <v>0.23015523354284753</v>
      </c>
      <c r="AQ344" s="165" t="e">
        <f t="shared" si="443"/>
        <v>#DIV/0!</v>
      </c>
      <c r="AR344" s="165" t="e">
        <f t="shared" si="443"/>
        <v>#DIV/0!</v>
      </c>
      <c r="AS344" s="165" t="e">
        <f t="shared" si="443"/>
        <v>#DIV/0!</v>
      </c>
      <c r="AT344" s="165" t="e">
        <f t="shared" si="443"/>
        <v>#DIV/0!</v>
      </c>
      <c r="AU344" s="122">
        <f ca="1">MAX(AJ344:AO344)</f>
        <v>0.68959520990309331</v>
      </c>
      <c r="AV344" s="165" t="e">
        <f t="shared" si="444"/>
        <v>#DIV/0!</v>
      </c>
      <c r="AX344" s="29">
        <f t="shared" si="445"/>
        <v>0.5</v>
      </c>
      <c r="AY344" s="165">
        <f t="shared" ca="1" si="446"/>
        <v>0.32746512300477393</v>
      </c>
      <c r="AZ344" s="165">
        <f t="shared" ca="1" si="446"/>
        <v>0.35303538046229349</v>
      </c>
      <c r="BA344" s="165">
        <f t="shared" ca="1" si="446"/>
        <v>0.35578526239761976</v>
      </c>
      <c r="BB344" s="165">
        <f t="shared" ca="1" si="446"/>
        <v>0.34074659877198854</v>
      </c>
      <c r="BC344" s="165">
        <f t="shared" ca="1" si="446"/>
        <v>0.29034552175991096</v>
      </c>
      <c r="BD344" s="165">
        <f t="shared" ca="1" si="446"/>
        <v>0.26098161975354695</v>
      </c>
      <c r="BE344" s="165">
        <f t="shared" ca="1" si="446"/>
        <v>0.17493956920206896</v>
      </c>
      <c r="BF344" s="165" t="e">
        <f t="shared" si="446"/>
        <v>#DIV/0!</v>
      </c>
      <c r="BG344" s="165" t="e">
        <f t="shared" si="446"/>
        <v>#DIV/0!</v>
      </c>
      <c r="BH344" s="165" t="e">
        <f t="shared" si="446"/>
        <v>#DIV/0!</v>
      </c>
      <c r="BI344" s="165" t="e">
        <f t="shared" si="446"/>
        <v>#DIV/0!</v>
      </c>
      <c r="BJ344" s="122">
        <f ca="1">MAX(AY344:BD344)</f>
        <v>0.35578526239761976</v>
      </c>
      <c r="BK344" s="165" t="e">
        <f t="shared" si="466"/>
        <v>#DIV/0!</v>
      </c>
      <c r="BL344" s="138"/>
      <c r="BM344" s="29">
        <f t="shared" si="448"/>
        <v>0.5</v>
      </c>
      <c r="BN344" s="165">
        <f t="shared" ca="1" si="449"/>
        <v>0.26831777955527342</v>
      </c>
      <c r="BO344" s="165">
        <f t="shared" ca="1" si="449"/>
        <v>0.32498800488269358</v>
      </c>
      <c r="BP344" s="165">
        <f t="shared" ca="1" si="449"/>
        <v>0.36371709132201863</v>
      </c>
      <c r="BQ344" s="165">
        <f t="shared" ca="1" si="449"/>
        <v>0.41314924456918323</v>
      </c>
      <c r="BR344" s="165">
        <f t="shared" ca="1" si="449"/>
        <v>0.4773818714501224</v>
      </c>
      <c r="BS344" s="165">
        <f t="shared" ca="1" si="449"/>
        <v>0.50218903435184403</v>
      </c>
      <c r="BT344" s="165">
        <f t="shared" ca="1" si="449"/>
        <v>0.54489768427851115</v>
      </c>
      <c r="BU344" s="165" t="e">
        <f t="shared" si="449"/>
        <v>#DIV/0!</v>
      </c>
      <c r="BV344" s="165" t="e">
        <f t="shared" si="449"/>
        <v>#DIV/0!</v>
      </c>
      <c r="BW344" s="165" t="e">
        <f t="shared" si="449"/>
        <v>#DIV/0!</v>
      </c>
      <c r="BX344" s="165" t="e">
        <f t="shared" si="449"/>
        <v>#DIV/0!</v>
      </c>
      <c r="BY344" s="122">
        <f ca="1">MAX(BN344:BS344)</f>
        <v>0.50218903435184403</v>
      </c>
      <c r="BZ344" s="165" t="e">
        <f t="shared" si="465"/>
        <v>#DIV/0!</v>
      </c>
      <c r="CA344" s="138"/>
      <c r="CB344" s="29">
        <f t="shared" si="450"/>
        <v>0.5</v>
      </c>
      <c r="CC344" s="165">
        <f t="shared" ca="1" si="451"/>
        <v>0.49753630319635661</v>
      </c>
      <c r="CD344" s="165">
        <f t="shared" ca="1" si="451"/>
        <v>0.4414844296718351</v>
      </c>
      <c r="CE344" s="165">
        <f t="shared" ca="1" si="451"/>
        <v>0.4010452769502566</v>
      </c>
      <c r="CF344" s="165">
        <f t="shared" ca="1" si="451"/>
        <v>0.3466492143143845</v>
      </c>
      <c r="CG344" s="165">
        <f t="shared" ca="1" si="451"/>
        <v>0.26966363219971989</v>
      </c>
      <c r="CH344" s="165">
        <f t="shared" ca="1" si="451"/>
        <v>0.23639922138972105</v>
      </c>
      <c r="CI344" s="165">
        <f t="shared" ca="1" si="451"/>
        <v>0.1525993690684658</v>
      </c>
      <c r="CJ344" s="165" t="e">
        <f t="shared" si="451"/>
        <v>#DIV/0!</v>
      </c>
      <c r="CK344" s="165" t="e">
        <f t="shared" si="451"/>
        <v>#DIV/0!</v>
      </c>
      <c r="CL344" s="165" t="e">
        <f t="shared" si="451"/>
        <v>#DIV/0!</v>
      </c>
      <c r="CM344" s="165" t="e">
        <f t="shared" si="451"/>
        <v>#DIV/0!</v>
      </c>
      <c r="CN344" s="122">
        <f ca="1">MAX(CC344:CH344)</f>
        <v>0.49753630319635661</v>
      </c>
      <c r="CO344" s="165" t="e">
        <f t="shared" si="452"/>
        <v>#DIV/0!</v>
      </c>
      <c r="CQ344" s="29">
        <f t="shared" si="453"/>
        <v>0.5</v>
      </c>
      <c r="CR344" s="165">
        <f t="shared" ca="1" si="454"/>
        <v>0.14882368610152796</v>
      </c>
      <c r="CS344" s="165">
        <f t="shared" ca="1" si="454"/>
        <v>0.18464799417835215</v>
      </c>
      <c r="CT344" s="165">
        <f t="shared" ca="1" si="454"/>
        <v>0.21019008641410639</v>
      </c>
      <c r="CU344" s="165">
        <f t="shared" ca="1" si="454"/>
        <v>0.24426860399284323</v>
      </c>
      <c r="CV344" s="165">
        <f t="shared" ca="1" si="454"/>
        <v>0.29231002693308655</v>
      </c>
      <c r="CW344" s="165">
        <f t="shared" ca="1" si="454"/>
        <v>0.31318143073076238</v>
      </c>
      <c r="CX344" s="165">
        <f t="shared" ca="1" si="454"/>
        <v>0.36717557700270265</v>
      </c>
      <c r="CY344" s="165" t="e">
        <f t="shared" si="454"/>
        <v>#DIV/0!</v>
      </c>
      <c r="CZ344" s="165" t="e">
        <f t="shared" si="454"/>
        <v>#DIV/0!</v>
      </c>
      <c r="DA344" s="165" t="e">
        <f t="shared" si="454"/>
        <v>#DIV/0!</v>
      </c>
      <c r="DB344" s="165" t="e">
        <f t="shared" si="454"/>
        <v>#DIV/0!</v>
      </c>
      <c r="DC344" s="122">
        <f ca="1">MAX(CR344:CW344)</f>
        <v>0.31318143073076238</v>
      </c>
      <c r="DD344" s="165" t="e">
        <f t="shared" si="455"/>
        <v>#DIV/0!</v>
      </c>
      <c r="DF344" s="29">
        <f t="shared" si="456"/>
        <v>0.5</v>
      </c>
      <c r="DG344" s="165">
        <f t="shared" ca="1" si="457"/>
        <v>0.44499574697678906</v>
      </c>
      <c r="DH344" s="165">
        <f t="shared" ca="1" si="457"/>
        <v>0.530297198510155</v>
      </c>
      <c r="DI344" s="165">
        <f t="shared" ca="1" si="457"/>
        <v>0.5751279368002038</v>
      </c>
      <c r="DJ344" s="165">
        <f t="shared" ca="1" si="457"/>
        <v>0.60564128861882505</v>
      </c>
      <c r="DK344" s="165">
        <f t="shared" ca="1" si="457"/>
        <v>0.57922242744986252</v>
      </c>
      <c r="DL344" s="165">
        <f t="shared" ca="1" si="457"/>
        <v>0.54211873397484234</v>
      </c>
      <c r="DM344" s="165">
        <f t="shared" ca="1" si="457"/>
        <v>0.39164719791693314</v>
      </c>
      <c r="DN344" s="165" t="e">
        <f t="shared" si="457"/>
        <v>#DIV/0!</v>
      </c>
      <c r="DO344" s="165" t="e">
        <f t="shared" si="457"/>
        <v>#DIV/0!</v>
      </c>
      <c r="DP344" s="165" t="e">
        <f t="shared" si="457"/>
        <v>#DIV/0!</v>
      </c>
      <c r="DQ344" s="165" t="e">
        <f t="shared" si="457"/>
        <v>#DIV/0!</v>
      </c>
      <c r="DR344" s="122">
        <f ca="1">MAX(DG344:DL344)</f>
        <v>0.60564128861882505</v>
      </c>
      <c r="DS344" s="165" t="e">
        <f t="shared" si="458"/>
        <v>#DIV/0!</v>
      </c>
      <c r="DU344" s="29">
        <f t="shared" si="459"/>
        <v>0.5</v>
      </c>
      <c r="DV344" s="165">
        <f t="shared" ca="1" si="460"/>
        <v>0.54622963196732255</v>
      </c>
      <c r="DW344" s="165">
        <f t="shared" ca="1" si="460"/>
        <v>0.55425981383673129</v>
      </c>
      <c r="DX344" s="165">
        <f t="shared" ca="1" si="460"/>
        <v>0.55831013714361266</v>
      </c>
      <c r="DY344" s="165">
        <f t="shared" ca="1" si="460"/>
        <v>0.56049438641195526</v>
      </c>
      <c r="DZ344" s="165">
        <f t="shared" ca="1" si="460"/>
        <v>0.55330415025572122</v>
      </c>
      <c r="EA344" s="165">
        <f t="shared" ca="1" si="460"/>
        <v>0.54407854779966935</v>
      </c>
      <c r="EB344" s="165">
        <f t="shared" ca="1" si="460"/>
        <v>0.4879092168158779</v>
      </c>
      <c r="EC344" s="165" t="e">
        <f t="shared" si="460"/>
        <v>#DIV/0!</v>
      </c>
      <c r="ED344" s="165" t="e">
        <f t="shared" si="460"/>
        <v>#DIV/0!</v>
      </c>
      <c r="EE344" s="165" t="e">
        <f t="shared" si="460"/>
        <v>#DIV/0!</v>
      </c>
      <c r="EF344" s="165" t="e">
        <f t="shared" si="460"/>
        <v>#DIV/0!</v>
      </c>
      <c r="EG344" s="122">
        <f ca="1">MAX(DV344:EA344)</f>
        <v>0.56049438641195526</v>
      </c>
      <c r="EH344" s="165" t="e">
        <f t="shared" si="461"/>
        <v>#DIV/0!</v>
      </c>
      <c r="EJ344" s="29">
        <f t="shared" si="462"/>
        <v>0.5</v>
      </c>
      <c r="EK344" s="165">
        <f t="shared" ca="1" si="463"/>
        <v>1.0659105802722575</v>
      </c>
      <c r="EL344" s="165">
        <f t="shared" ca="1" si="463"/>
        <v>1.058416451629226</v>
      </c>
      <c r="EM344" s="165">
        <f t="shared" ca="1" si="463"/>
        <v>1.0398377693923908</v>
      </c>
      <c r="EN344" s="165">
        <f t="shared" ca="1" si="463"/>
        <v>0.99159805533553058</v>
      </c>
      <c r="EO344" s="165">
        <f t="shared" ca="1" si="463"/>
        <v>0.86513531613806183</v>
      </c>
      <c r="EP344" s="165">
        <f t="shared" ca="1" si="463"/>
        <v>0.78682850816513628</v>
      </c>
      <c r="EQ344" s="165">
        <f t="shared" ca="1" si="463"/>
        <v>0.53335489718455786</v>
      </c>
      <c r="ER344" s="165" t="e">
        <f t="shared" si="463"/>
        <v>#DIV/0!</v>
      </c>
      <c r="ES344" s="165" t="e">
        <f t="shared" si="463"/>
        <v>#DIV/0!</v>
      </c>
      <c r="ET344" s="165" t="e">
        <f t="shared" si="463"/>
        <v>#DIV/0!</v>
      </c>
      <c r="EU344" s="165" t="e">
        <f t="shared" si="463"/>
        <v>#DIV/0!</v>
      </c>
      <c r="EV344" s="122">
        <f ca="1">MAX(EK344:EP344)</f>
        <v>1.0659105802722575</v>
      </c>
      <c r="EW344" s="165" t="e">
        <f t="shared" si="464"/>
        <v>#DIV/0!</v>
      </c>
    </row>
    <row r="345" spans="14:153">
      <c r="N345" s="22"/>
      <c r="Q345" s="22"/>
      <c r="T345" s="283">
        <v>0.5714285714285714</v>
      </c>
      <c r="U345" s="122">
        <f t="shared" ca="1" si="442"/>
        <v>0.55742635589767331</v>
      </c>
      <c r="V345" s="122">
        <f t="shared" ca="1" si="442"/>
        <v>0.48749049172945647</v>
      </c>
      <c r="W345" s="122">
        <f t="shared" ca="1" si="442"/>
        <v>0.43460762091377714</v>
      </c>
      <c r="X345" s="122">
        <f t="shared" ca="1" si="442"/>
        <v>0.36077023368736411</v>
      </c>
      <c r="Y345" s="122">
        <f t="shared" ca="1" si="442"/>
        <v>0.25175718402595249</v>
      </c>
      <c r="Z345" s="122">
        <f t="shared" ca="1" si="442"/>
        <v>0.20299253942063389</v>
      </c>
      <c r="AA345" s="122" t="e">
        <f t="shared" si="442"/>
        <v>#DIV/0!</v>
      </c>
      <c r="AB345" s="122" t="e">
        <f t="shared" si="442"/>
        <v>#DIV/0!</v>
      </c>
      <c r="AC345" s="122" t="e">
        <f t="shared" si="442"/>
        <v>#DIV/0!</v>
      </c>
      <c r="AD345" s="122" t="e">
        <f t="shared" si="442"/>
        <v>#DIV/0!</v>
      </c>
      <c r="AE345" s="122" t="e">
        <f t="shared" si="442"/>
        <v>#DIV/0!</v>
      </c>
      <c r="AF345" s="122">
        <f ca="1">MAX(U345:Y345)</f>
        <v>0.55742635589767331</v>
      </c>
      <c r="AG345" s="122"/>
      <c r="AH345" s="22"/>
      <c r="AI345" s="288">
        <v>0.5714285714285714</v>
      </c>
      <c r="AJ345" s="165">
        <f t="shared" ca="1" si="443"/>
        <v>0.55742635589767331</v>
      </c>
      <c r="AK345" s="165">
        <f t="shared" ca="1" si="443"/>
        <v>0.48749049172945647</v>
      </c>
      <c r="AL345" s="165">
        <f t="shared" ca="1" si="443"/>
        <v>0.43460762091377714</v>
      </c>
      <c r="AM345" s="165">
        <f t="shared" ca="1" si="443"/>
        <v>0.36077023368736411</v>
      </c>
      <c r="AN345" s="165">
        <f t="shared" ca="1" si="443"/>
        <v>0.25175718402595249</v>
      </c>
      <c r="AO345" s="165">
        <f t="shared" ca="1" si="443"/>
        <v>0.20299253942063389</v>
      </c>
      <c r="AP345" s="165" t="e">
        <f t="shared" si="443"/>
        <v>#DIV/0!</v>
      </c>
      <c r="AQ345" s="165" t="e">
        <f t="shared" si="443"/>
        <v>#DIV/0!</v>
      </c>
      <c r="AR345" s="165" t="e">
        <f t="shared" si="443"/>
        <v>#DIV/0!</v>
      </c>
      <c r="AS345" s="165" t="e">
        <f t="shared" si="443"/>
        <v>#DIV/0!</v>
      </c>
      <c r="AT345" s="165" t="e">
        <f t="shared" si="443"/>
        <v>#DIV/0!</v>
      </c>
      <c r="AU345" s="122">
        <f ca="1">MAX(AJ345:AN345)</f>
        <v>0.55742635589767331</v>
      </c>
      <c r="AV345" s="165" t="e">
        <f t="shared" si="444"/>
        <v>#DIV/0!</v>
      </c>
      <c r="AX345" s="29">
        <f t="shared" si="445"/>
        <v>0.5714285714285714</v>
      </c>
      <c r="AY345" s="165">
        <f t="shared" ca="1" si="446"/>
        <v>0.29806892473591273</v>
      </c>
      <c r="AZ345" s="165">
        <f t="shared" ca="1" si="446"/>
        <v>0.30518721438987434</v>
      </c>
      <c r="BA345" s="165">
        <f t="shared" ca="1" si="446"/>
        <v>0.29378043792493003</v>
      </c>
      <c r="BB345" s="165">
        <f t="shared" ca="1" si="446"/>
        <v>0.26097914714635645</v>
      </c>
      <c r="BC345" s="165">
        <f t="shared" ca="1" si="446"/>
        <v>0.19158515348528124</v>
      </c>
      <c r="BD345" s="165">
        <f t="shared" ca="1" si="446"/>
        <v>0.15667069177538953</v>
      </c>
      <c r="BE345" s="165" t="e">
        <f t="shared" si="446"/>
        <v>#DIV/0!</v>
      </c>
      <c r="BF345" s="165" t="e">
        <f t="shared" si="446"/>
        <v>#DIV/0!</v>
      </c>
      <c r="BG345" s="165" t="e">
        <f t="shared" si="446"/>
        <v>#DIV/0!</v>
      </c>
      <c r="BH345" s="165" t="e">
        <f t="shared" si="446"/>
        <v>#DIV/0!</v>
      </c>
      <c r="BI345" s="165" t="e">
        <f t="shared" si="446"/>
        <v>#DIV/0!</v>
      </c>
      <c r="BJ345" s="122">
        <f ca="1">MAX(AY345:BC345)</f>
        <v>0.30518721438987434</v>
      </c>
      <c r="BK345" s="165" t="e">
        <f t="shared" si="466"/>
        <v>#DIV/0!</v>
      </c>
      <c r="BL345" s="138"/>
      <c r="BM345" s="29">
        <f t="shared" si="448"/>
        <v>0.5714285714285714</v>
      </c>
      <c r="BN345" s="165">
        <f t="shared" ca="1" si="449"/>
        <v>0.27303153398163327</v>
      </c>
      <c r="BO345" s="165">
        <f t="shared" ca="1" si="449"/>
        <v>0.3323949638939544</v>
      </c>
      <c r="BP345" s="165">
        <f t="shared" ca="1" si="449"/>
        <v>0.37350358595304467</v>
      </c>
      <c r="BQ345" s="165">
        <f t="shared" ca="1" si="449"/>
        <v>0.42673301433642108</v>
      </c>
      <c r="BR345" s="165">
        <f t="shared" ca="1" si="449"/>
        <v>0.49622408922559996</v>
      </c>
      <c r="BS345" s="165">
        <f t="shared" ca="1" si="449"/>
        <v>0.52052858256904289</v>
      </c>
      <c r="BT345" s="165" t="e">
        <f t="shared" si="449"/>
        <v>#DIV/0!</v>
      </c>
      <c r="BU345" s="165" t="e">
        <f t="shared" si="449"/>
        <v>#DIV/0!</v>
      </c>
      <c r="BV345" s="165" t="e">
        <f t="shared" si="449"/>
        <v>#DIV/0!</v>
      </c>
      <c r="BW345" s="165" t="e">
        <f t="shared" si="449"/>
        <v>#DIV/0!</v>
      </c>
      <c r="BX345" s="165" t="e">
        <f t="shared" si="449"/>
        <v>#DIV/0!</v>
      </c>
      <c r="BY345" s="122">
        <f ca="1">MAX(BN345:BR345)</f>
        <v>0.49622408922559996</v>
      </c>
      <c r="BZ345" s="165" t="e">
        <f t="shared" si="465"/>
        <v>#DIV/0!</v>
      </c>
      <c r="CA345" s="138"/>
      <c r="CB345" s="29">
        <f t="shared" si="450"/>
        <v>0.5714285714285714</v>
      </c>
      <c r="CC345" s="165">
        <f t="shared" ca="1" si="451"/>
        <v>0.39612126786955087</v>
      </c>
      <c r="CD345" s="165">
        <f t="shared" ca="1" si="451"/>
        <v>0.3403985993137823</v>
      </c>
      <c r="CE345" s="165">
        <f t="shared" ca="1" si="451"/>
        <v>0.30023584791594388</v>
      </c>
      <c r="CF345" s="165">
        <f t="shared" ca="1" si="451"/>
        <v>0.24625248352315607</v>
      </c>
      <c r="CG345" s="165">
        <f t="shared" ca="1" si="451"/>
        <v>0.16991238290728669</v>
      </c>
      <c r="CH345" s="165">
        <f t="shared" ca="1" si="451"/>
        <v>0.13694377087825543</v>
      </c>
      <c r="CI345" s="165" t="e">
        <f t="shared" si="451"/>
        <v>#DIV/0!</v>
      </c>
      <c r="CJ345" s="165" t="e">
        <f t="shared" si="451"/>
        <v>#DIV/0!</v>
      </c>
      <c r="CK345" s="165" t="e">
        <f t="shared" si="451"/>
        <v>#DIV/0!</v>
      </c>
      <c r="CL345" s="165" t="e">
        <f t="shared" si="451"/>
        <v>#DIV/0!</v>
      </c>
      <c r="CM345" s="165" t="e">
        <f t="shared" si="451"/>
        <v>#DIV/0!</v>
      </c>
      <c r="CN345" s="122">
        <f ca="1">MAX(CC345:CG345)</f>
        <v>0.39612126786955087</v>
      </c>
      <c r="CO345" s="165" t="e">
        <f t="shared" si="452"/>
        <v>#DIV/0!</v>
      </c>
      <c r="CQ345" s="29">
        <f t="shared" si="453"/>
        <v>0.5714285714285714</v>
      </c>
      <c r="CR345" s="165">
        <f t="shared" ca="1" si="454"/>
        <v>0.14918622340058968</v>
      </c>
      <c r="CS345" s="165">
        <f t="shared" ca="1" si="454"/>
        <v>0.18523683041149322</v>
      </c>
      <c r="CT345" s="165">
        <f t="shared" ca="1" si="454"/>
        <v>0.21100525060255029</v>
      </c>
      <c r="CU345" s="165">
        <f t="shared" ca="1" si="454"/>
        <v>0.24553525637017598</v>
      </c>
      <c r="CV345" s="165">
        <f t="shared" ca="1" si="454"/>
        <v>0.29488244593186541</v>
      </c>
      <c r="CW345" s="165">
        <f t="shared" ca="1" si="454"/>
        <v>0.31690056415253204</v>
      </c>
      <c r="CX345" s="165" t="e">
        <f t="shared" si="454"/>
        <v>#DIV/0!</v>
      </c>
      <c r="CY345" s="165" t="e">
        <f t="shared" si="454"/>
        <v>#DIV/0!</v>
      </c>
      <c r="CZ345" s="165" t="e">
        <f t="shared" si="454"/>
        <v>#DIV/0!</v>
      </c>
      <c r="DA345" s="165" t="e">
        <f t="shared" si="454"/>
        <v>#DIV/0!</v>
      </c>
      <c r="DB345" s="165" t="e">
        <f t="shared" si="454"/>
        <v>#DIV/0!</v>
      </c>
      <c r="DC345" s="122">
        <f ca="1">MAX(CR345:CV345)</f>
        <v>0.29488244593186541</v>
      </c>
      <c r="DD345" s="165" t="e">
        <f t="shared" si="455"/>
        <v>#DIV/0!</v>
      </c>
      <c r="DF345" s="29">
        <f t="shared" si="456"/>
        <v>0.5714285714285714</v>
      </c>
      <c r="DG345" s="165">
        <f t="shared" ca="1" si="457"/>
        <v>0.73808450649505608</v>
      </c>
      <c r="DH345" s="165">
        <f t="shared" ca="1" si="457"/>
        <v>0.52707804827951499</v>
      </c>
      <c r="DI345" s="165">
        <f t="shared" ca="1" si="457"/>
        <v>0.55490031687821584</v>
      </c>
      <c r="DJ345" s="165">
        <f t="shared" ca="1" si="457"/>
        <v>0.54690493116811423</v>
      </c>
      <c r="DK345" s="165">
        <f t="shared" ca="1" si="457"/>
        <v>0.44506218565653921</v>
      </c>
      <c r="DL345" s="165">
        <f t="shared" ca="1" si="457"/>
        <v>0.37456366580626882</v>
      </c>
      <c r="DM345" s="165" t="e">
        <f t="shared" si="457"/>
        <v>#DIV/0!</v>
      </c>
      <c r="DN345" s="165" t="e">
        <f t="shared" si="457"/>
        <v>#DIV/0!</v>
      </c>
      <c r="DO345" s="165" t="e">
        <f t="shared" si="457"/>
        <v>#DIV/0!</v>
      </c>
      <c r="DP345" s="165" t="e">
        <f t="shared" si="457"/>
        <v>#DIV/0!</v>
      </c>
      <c r="DQ345" s="165" t="e">
        <f t="shared" si="457"/>
        <v>#DIV/0!</v>
      </c>
      <c r="DR345" s="122">
        <f ca="1">MAX(DG345:DK345)</f>
        <v>0.73808450649505608</v>
      </c>
      <c r="DS345" s="165" t="e">
        <f t="shared" si="458"/>
        <v>#DIV/0!</v>
      </c>
      <c r="DU345" s="29">
        <f t="shared" si="459"/>
        <v>0.5714285714285714</v>
      </c>
      <c r="DV345" s="165">
        <f t="shared" ca="1" si="460"/>
        <v>0.61618597867515301</v>
      </c>
      <c r="DW345" s="165">
        <f t="shared" ca="1" si="460"/>
        <v>0.62218522103171126</v>
      </c>
      <c r="DX345" s="165">
        <f t="shared" ca="1" si="460"/>
        <v>0.62352162459494953</v>
      </c>
      <c r="DY345" s="165">
        <f t="shared" ca="1" si="460"/>
        <v>0.61887849390031835</v>
      </c>
      <c r="DZ345" s="165">
        <f t="shared" ca="1" si="460"/>
        <v>0.58725883092200737</v>
      </c>
      <c r="EA345" s="165">
        <f t="shared" ca="1" si="460"/>
        <v>0.55507170627392788</v>
      </c>
      <c r="EB345" s="165" t="e">
        <f t="shared" si="460"/>
        <v>#DIV/0!</v>
      </c>
      <c r="EC345" s="165" t="e">
        <f t="shared" si="460"/>
        <v>#DIV/0!</v>
      </c>
      <c r="ED345" s="165" t="e">
        <f t="shared" si="460"/>
        <v>#DIV/0!</v>
      </c>
      <c r="EE345" s="165" t="e">
        <f t="shared" si="460"/>
        <v>#DIV/0!</v>
      </c>
      <c r="EF345" s="165" t="e">
        <f t="shared" si="460"/>
        <v>#DIV/0!</v>
      </c>
      <c r="EG345" s="122">
        <f ca="1">MAX(DV345:DZ345)</f>
        <v>0.62352162459494953</v>
      </c>
      <c r="EH345" s="165" t="e">
        <f t="shared" si="461"/>
        <v>#DIV/0!</v>
      </c>
      <c r="EJ345" s="29">
        <f t="shared" si="462"/>
        <v>0.5714285714285714</v>
      </c>
      <c r="EK345" s="165">
        <f t="shared" ca="1" si="463"/>
        <v>1.1911604821162376</v>
      </c>
      <c r="EL345" s="165">
        <f t="shared" ca="1" si="463"/>
        <v>1.1596783170262728</v>
      </c>
      <c r="EM345" s="165">
        <f t="shared" ca="1" si="463"/>
        <v>1.1119984783968726</v>
      </c>
      <c r="EN345" s="165">
        <f t="shared" ca="1" si="463"/>
        <v>1.0041807091198012</v>
      </c>
      <c r="EO345" s="165">
        <f t="shared" ca="1" si="463"/>
        <v>0.75444906733481087</v>
      </c>
      <c r="EP345" s="165">
        <f t="shared" ca="1" si="463"/>
        <v>0.6161547095148131</v>
      </c>
      <c r="EQ345" s="165" t="e">
        <f t="shared" si="463"/>
        <v>#DIV/0!</v>
      </c>
      <c r="ER345" s="165" t="e">
        <f t="shared" si="463"/>
        <v>#DIV/0!</v>
      </c>
      <c r="ES345" s="165" t="e">
        <f t="shared" si="463"/>
        <v>#DIV/0!</v>
      </c>
      <c r="ET345" s="165" t="e">
        <f t="shared" si="463"/>
        <v>#DIV/0!</v>
      </c>
      <c r="EU345" s="165" t="e">
        <f t="shared" si="463"/>
        <v>#DIV/0!</v>
      </c>
      <c r="EV345" s="122">
        <f ca="1">MAX(EK345:EO345)</f>
        <v>1.1911604821162376</v>
      </c>
      <c r="EW345" s="165" t="e">
        <f t="shared" si="464"/>
        <v>#DIV/0!</v>
      </c>
    </row>
    <row r="346" spans="14:153">
      <c r="N346" s="22"/>
      <c r="Q346" s="22"/>
      <c r="T346" s="283">
        <v>0.6</v>
      </c>
      <c r="U346" s="122">
        <f t="shared" ca="1" si="442"/>
        <v>0.50204148937446147</v>
      </c>
      <c r="V346" s="122">
        <f t="shared" ca="1" si="442"/>
        <v>0.43006166718246414</v>
      </c>
      <c r="W346" s="122">
        <f t="shared" ca="1" si="442"/>
        <v>0.37609159702172423</v>
      </c>
      <c r="X346" s="122">
        <f t="shared" ca="1" si="442"/>
        <v>0.30126232179376783</v>
      </c>
      <c r="Y346" s="122">
        <f t="shared" ca="1" si="442"/>
        <v>0.19127939146033535</v>
      </c>
      <c r="Z346" s="122" t="e">
        <f t="shared" si="442"/>
        <v>#DIV/0!</v>
      </c>
      <c r="AA346" s="122" t="e">
        <f t="shared" si="442"/>
        <v>#DIV/0!</v>
      </c>
      <c r="AB346" s="122" t="e">
        <f t="shared" si="442"/>
        <v>#DIV/0!</v>
      </c>
      <c r="AC346" s="122" t="e">
        <f t="shared" si="442"/>
        <v>#DIV/0!</v>
      </c>
      <c r="AD346" s="122" t="e">
        <f t="shared" si="442"/>
        <v>#DIV/0!</v>
      </c>
      <c r="AE346" s="122" t="e">
        <f t="shared" si="442"/>
        <v>#DIV/0!</v>
      </c>
      <c r="AF346" s="122">
        <f ca="1">MAX(U346:X346)</f>
        <v>0.50204148937446147</v>
      </c>
      <c r="AG346" s="122"/>
      <c r="AH346" s="22"/>
      <c r="AI346" s="288">
        <v>0.6</v>
      </c>
      <c r="AJ346" s="165">
        <f t="shared" ca="1" si="443"/>
        <v>0.50204148937446147</v>
      </c>
      <c r="AK346" s="165">
        <f t="shared" ca="1" si="443"/>
        <v>0.43006166718246414</v>
      </c>
      <c r="AL346" s="165">
        <f t="shared" ca="1" si="443"/>
        <v>0.37609159702172423</v>
      </c>
      <c r="AM346" s="165">
        <f t="shared" ca="1" si="443"/>
        <v>0.30126232179376783</v>
      </c>
      <c r="AN346" s="165">
        <f t="shared" ca="1" si="443"/>
        <v>0.19127939146033535</v>
      </c>
      <c r="AO346" s="165" t="e">
        <f t="shared" si="443"/>
        <v>#DIV/0!</v>
      </c>
      <c r="AP346" s="165" t="e">
        <f t="shared" si="443"/>
        <v>#DIV/0!</v>
      </c>
      <c r="AQ346" s="165" t="e">
        <f t="shared" si="443"/>
        <v>#DIV/0!</v>
      </c>
      <c r="AR346" s="165" t="e">
        <f t="shared" si="443"/>
        <v>#DIV/0!</v>
      </c>
      <c r="AS346" s="165" t="e">
        <f t="shared" si="443"/>
        <v>#DIV/0!</v>
      </c>
      <c r="AT346" s="165" t="e">
        <f t="shared" si="443"/>
        <v>#DIV/0!</v>
      </c>
      <c r="AU346" s="122">
        <f ca="1">MAX(AJ346:AM346)</f>
        <v>0.50204148937446147</v>
      </c>
      <c r="AV346" s="165" t="e">
        <f t="shared" si="444"/>
        <v>#DIV/0!</v>
      </c>
      <c r="AX346" s="29">
        <f t="shared" si="445"/>
        <v>0.6</v>
      </c>
      <c r="AY346" s="165">
        <f t="shared" ca="1" si="446"/>
        <v>0.2830199784926023</v>
      </c>
      <c r="AZ346" s="165">
        <f t="shared" ca="1" si="446"/>
        <v>0.28144141029144365</v>
      </c>
      <c r="BA346" s="165">
        <f t="shared" ca="1" si="446"/>
        <v>0.26389280470827153</v>
      </c>
      <c r="BB346" s="165">
        <f t="shared" ca="1" si="446"/>
        <v>0.22413940092584592</v>
      </c>
      <c r="BC346" s="165">
        <f t="shared" ca="1" si="446"/>
        <v>0.14847353848871106</v>
      </c>
      <c r="BD346" s="165" t="e">
        <f t="shared" si="446"/>
        <v>#DIV/0!</v>
      </c>
      <c r="BE346" s="165" t="e">
        <f t="shared" si="446"/>
        <v>#DIV/0!</v>
      </c>
      <c r="BF346" s="165" t="e">
        <f t="shared" si="446"/>
        <v>#DIV/0!</v>
      </c>
      <c r="BG346" s="165" t="e">
        <f t="shared" si="446"/>
        <v>#DIV/0!</v>
      </c>
      <c r="BH346" s="165" t="e">
        <f t="shared" si="446"/>
        <v>#DIV/0!</v>
      </c>
      <c r="BI346" s="165" t="e">
        <f t="shared" si="446"/>
        <v>#DIV/0!</v>
      </c>
      <c r="BJ346" s="122">
        <f ca="1">MAX(AY346:BB346)</f>
        <v>0.2830199784926023</v>
      </c>
      <c r="BK346" s="165" t="e">
        <f t="shared" si="466"/>
        <v>#DIV/0!</v>
      </c>
      <c r="BL346" s="138"/>
      <c r="BM346" s="29">
        <f t="shared" si="448"/>
        <v>0.6</v>
      </c>
      <c r="BN346" s="165">
        <f t="shared" ca="1" si="449"/>
        <v>0.27470319529897874</v>
      </c>
      <c r="BO346" s="165">
        <f t="shared" ca="1" si="449"/>
        <v>0.33512831058227915</v>
      </c>
      <c r="BP346" s="165">
        <f t="shared" ca="1" si="449"/>
        <v>0.37724335884968685</v>
      </c>
      <c r="BQ346" s="165">
        <f t="shared" ca="1" si="449"/>
        <v>0.43217624406397742</v>
      </c>
      <c r="BR346" s="165">
        <f t="shared" ca="1" si="449"/>
        <v>0.50286374836677272</v>
      </c>
      <c r="BS346" s="165" t="e">
        <f t="shared" si="449"/>
        <v>#DIV/0!</v>
      </c>
      <c r="BT346" s="165" t="e">
        <f t="shared" si="449"/>
        <v>#DIV/0!</v>
      </c>
      <c r="BU346" s="165" t="e">
        <f t="shared" si="449"/>
        <v>#DIV/0!</v>
      </c>
      <c r="BV346" s="165" t="e">
        <f t="shared" si="449"/>
        <v>#DIV/0!</v>
      </c>
      <c r="BW346" s="165" t="e">
        <f t="shared" si="449"/>
        <v>#DIV/0!</v>
      </c>
      <c r="BX346" s="165" t="e">
        <f t="shared" si="449"/>
        <v>#DIV/0!</v>
      </c>
      <c r="BY346" s="122">
        <f ca="1">MAX(BN346:BQ346)</f>
        <v>0.43217624406397742</v>
      </c>
      <c r="BZ346" s="165" t="e">
        <f t="shared" si="465"/>
        <v>#DIV/0!</v>
      </c>
      <c r="CA346" s="138"/>
      <c r="CB346" s="29">
        <f t="shared" si="450"/>
        <v>0.6</v>
      </c>
      <c r="CC346" s="165">
        <f t="shared" ca="1" si="451"/>
        <v>0.3555251305061557</v>
      </c>
      <c r="CD346" s="165">
        <f t="shared" ca="1" si="451"/>
        <v>0.29991237180078389</v>
      </c>
      <c r="CE346" s="165">
        <f t="shared" ca="1" si="451"/>
        <v>0.25984248692838557</v>
      </c>
      <c r="CF346" s="165">
        <f t="shared" ca="1" si="451"/>
        <v>0.20599863086843281</v>
      </c>
      <c r="CG346" s="165">
        <f t="shared" ca="1" si="451"/>
        <v>0.12987850810112625</v>
      </c>
      <c r="CH346" s="165" t="e">
        <f t="shared" si="451"/>
        <v>#DIV/0!</v>
      </c>
      <c r="CI346" s="165" t="e">
        <f t="shared" si="451"/>
        <v>#DIV/0!</v>
      </c>
      <c r="CJ346" s="165" t="e">
        <f t="shared" si="451"/>
        <v>#DIV/0!</v>
      </c>
      <c r="CK346" s="165" t="e">
        <f t="shared" si="451"/>
        <v>#DIV/0!</v>
      </c>
      <c r="CL346" s="165" t="e">
        <f t="shared" si="451"/>
        <v>#DIV/0!</v>
      </c>
      <c r="CM346" s="165" t="e">
        <f t="shared" si="451"/>
        <v>#DIV/0!</v>
      </c>
      <c r="CN346" s="122">
        <f ca="1">MAX(CC346:CF346)</f>
        <v>0.3555251305061557</v>
      </c>
      <c r="CO346" s="165" t="e">
        <f t="shared" si="452"/>
        <v>#DIV/0!</v>
      </c>
      <c r="CQ346" s="29">
        <f t="shared" si="453"/>
        <v>0.6</v>
      </c>
      <c r="CR346" s="165">
        <f t="shared" ca="1" si="454"/>
        <v>0.1493171805440851</v>
      </c>
      <c r="CS346" s="165">
        <f t="shared" ca="1" si="454"/>
        <v>0.18546282524073004</v>
      </c>
      <c r="CT346" s="165">
        <f t="shared" ca="1" si="454"/>
        <v>0.21133847867419103</v>
      </c>
      <c r="CU346" s="165">
        <f t="shared" ca="1" si="454"/>
        <v>0.24611969740857864</v>
      </c>
      <c r="CV346" s="165">
        <f t="shared" ca="1" si="454"/>
        <v>0.29644907744731713</v>
      </c>
      <c r="CW346" s="165" t="e">
        <f t="shared" si="454"/>
        <v>#DIV/0!</v>
      </c>
      <c r="CX346" s="165" t="e">
        <f t="shared" si="454"/>
        <v>#DIV/0!</v>
      </c>
      <c r="CY346" s="165" t="e">
        <f t="shared" si="454"/>
        <v>#DIV/0!</v>
      </c>
      <c r="CZ346" s="165" t="e">
        <f t="shared" si="454"/>
        <v>#DIV/0!</v>
      </c>
      <c r="DA346" s="165" t="e">
        <f t="shared" si="454"/>
        <v>#DIV/0!</v>
      </c>
      <c r="DB346" s="165" t="e">
        <f t="shared" si="454"/>
        <v>#DIV/0!</v>
      </c>
      <c r="DC346" s="122">
        <f ca="1">MAX(CR346:CU346)</f>
        <v>0.24611969740857864</v>
      </c>
      <c r="DD346" s="165" t="e">
        <f t="shared" si="455"/>
        <v>#DIV/0!</v>
      </c>
      <c r="DF346" s="29">
        <f t="shared" si="456"/>
        <v>0.6</v>
      </c>
      <c r="DG346" s="165">
        <f t="shared" ca="1" si="457"/>
        <v>0.45203303020844582</v>
      </c>
      <c r="DH346" s="165">
        <f t="shared" ca="1" si="457"/>
        <v>0.51887296384735937</v>
      </c>
      <c r="DI346" s="165">
        <f t="shared" ca="1" si="457"/>
        <v>0.53407086459205999</v>
      </c>
      <c r="DJ346" s="165">
        <f t="shared" ca="1" si="457"/>
        <v>0.50179920474968132</v>
      </c>
      <c r="DK346" s="165">
        <f t="shared" ca="1" si="457"/>
        <v>0.36312609586021322</v>
      </c>
      <c r="DL346" s="165" t="e">
        <f t="shared" si="457"/>
        <v>#DIV/0!</v>
      </c>
      <c r="DM346" s="165" t="e">
        <f t="shared" si="457"/>
        <v>#DIV/0!</v>
      </c>
      <c r="DN346" s="165" t="e">
        <f t="shared" si="457"/>
        <v>#DIV/0!</v>
      </c>
      <c r="DO346" s="165" t="e">
        <f t="shared" si="457"/>
        <v>#DIV/0!</v>
      </c>
      <c r="DP346" s="165" t="e">
        <f t="shared" si="457"/>
        <v>#DIV/0!</v>
      </c>
      <c r="DQ346" s="165" t="e">
        <f t="shared" si="457"/>
        <v>#DIV/0!</v>
      </c>
      <c r="DR346" s="122">
        <f ca="1">MAX(DG346:DJ346)</f>
        <v>0.53407086459205999</v>
      </c>
      <c r="DS346" s="165" t="e">
        <f t="shared" si="458"/>
        <v>#DIV/0!</v>
      </c>
      <c r="DU346" s="29">
        <f t="shared" si="459"/>
        <v>0.6</v>
      </c>
      <c r="DV346" s="165">
        <f t="shared" ca="1" si="460"/>
        <v>0.64389683297484468</v>
      </c>
      <c r="DW346" s="165">
        <f t="shared" ca="1" si="460"/>
        <v>0.64854075235441599</v>
      </c>
      <c r="DX346" s="165">
        <f t="shared" ca="1" si="460"/>
        <v>0.64791186746434648</v>
      </c>
      <c r="DY346" s="165">
        <f t="shared" ca="1" si="460"/>
        <v>0.63776957299192949</v>
      </c>
      <c r="DZ346" s="165">
        <f t="shared" ca="1" si="460"/>
        <v>0.582270240944192</v>
      </c>
      <c r="EA346" s="165" t="e">
        <f t="shared" si="460"/>
        <v>#DIV/0!</v>
      </c>
      <c r="EB346" s="165" t="e">
        <f t="shared" si="460"/>
        <v>#DIV/0!</v>
      </c>
      <c r="EC346" s="165" t="e">
        <f t="shared" si="460"/>
        <v>#DIV/0!</v>
      </c>
      <c r="ED346" s="165" t="e">
        <f t="shared" si="460"/>
        <v>#DIV/0!</v>
      </c>
      <c r="EE346" s="165" t="e">
        <f t="shared" si="460"/>
        <v>#DIV/0!</v>
      </c>
      <c r="EF346" s="165" t="e">
        <f t="shared" si="460"/>
        <v>#DIV/0!</v>
      </c>
      <c r="EG346" s="122">
        <f ca="1">MAX(DV346:DY346)</f>
        <v>0.64854075235441599</v>
      </c>
      <c r="EH346" s="165" t="e">
        <f t="shared" si="461"/>
        <v>#DIV/0!</v>
      </c>
      <c r="EJ346" s="29">
        <f t="shared" si="462"/>
        <v>0.6</v>
      </c>
      <c r="EK346" s="165">
        <f t="shared" ca="1" si="463"/>
        <v>1.2371801355651075</v>
      </c>
      <c r="EL346" s="165">
        <f t="shared" ca="1" si="463"/>
        <v>1.1892016642065957</v>
      </c>
      <c r="EM346" s="165">
        <f t="shared" ca="1" si="463"/>
        <v>1.1212917471863739</v>
      </c>
      <c r="EN346" s="165">
        <f t="shared" ca="1" si="463"/>
        <v>0.97324686380163872</v>
      </c>
      <c r="EO346" s="165">
        <f t="shared" ca="1" si="463"/>
        <v>0.65139002257525092</v>
      </c>
      <c r="EP346" s="165" t="e">
        <f t="shared" si="463"/>
        <v>#DIV/0!</v>
      </c>
      <c r="EQ346" s="165" t="e">
        <f t="shared" si="463"/>
        <v>#DIV/0!</v>
      </c>
      <c r="ER346" s="165" t="e">
        <f t="shared" si="463"/>
        <v>#DIV/0!</v>
      </c>
      <c r="ES346" s="165" t="e">
        <f t="shared" si="463"/>
        <v>#DIV/0!</v>
      </c>
      <c r="ET346" s="165" t="e">
        <f t="shared" si="463"/>
        <v>#DIV/0!</v>
      </c>
      <c r="EU346" s="165" t="e">
        <f t="shared" si="463"/>
        <v>#DIV/0!</v>
      </c>
      <c r="EV346" s="122">
        <f ca="1">MAX(EK346:EN346)</f>
        <v>1.2371801355651075</v>
      </c>
      <c r="EW346" s="165" t="e">
        <f t="shared" si="464"/>
        <v>#DIV/0!</v>
      </c>
    </row>
    <row r="347" spans="14:153">
      <c r="N347" s="22"/>
      <c r="Q347" s="22"/>
      <c r="T347" s="283">
        <v>0.66666666666666663</v>
      </c>
      <c r="U347" s="122">
        <f t="shared" ca="1" si="442"/>
        <v>0.36981459830928942</v>
      </c>
      <c r="V347" s="122">
        <f t="shared" ca="1" si="442"/>
        <v>0.29456276017705296</v>
      </c>
      <c r="W347" s="122">
        <f t="shared" ca="1" si="442"/>
        <v>0.23896176237771083</v>
      </c>
      <c r="X347" s="122">
        <f t="shared" ca="1" si="442"/>
        <v>0.16251902413588731</v>
      </c>
      <c r="Y347" s="122" t="e">
        <f t="shared" si="442"/>
        <v>#DIV/0!</v>
      </c>
      <c r="Z347" s="122" t="e">
        <f t="shared" si="442"/>
        <v>#DIV/0!</v>
      </c>
      <c r="AA347" s="122" t="e">
        <f t="shared" si="442"/>
        <v>#DIV/0!</v>
      </c>
      <c r="AB347" s="122" t="e">
        <f t="shared" si="442"/>
        <v>#DIV/0!</v>
      </c>
      <c r="AC347" s="122" t="e">
        <f t="shared" si="442"/>
        <v>#DIV/0!</v>
      </c>
      <c r="AD347" s="122" t="e">
        <f t="shared" si="442"/>
        <v>#DIV/0!</v>
      </c>
      <c r="AE347" s="122" t="e">
        <f t="shared" si="442"/>
        <v>#DIV/0!</v>
      </c>
      <c r="AF347" s="122">
        <f ca="1">MAX(U347:W347)</f>
        <v>0.36981459830928942</v>
      </c>
      <c r="AG347" s="122"/>
      <c r="AH347" s="22"/>
      <c r="AI347" s="288">
        <v>0.66666666666666663</v>
      </c>
      <c r="AJ347" s="165">
        <f t="shared" ca="1" si="443"/>
        <v>0.36981459830928942</v>
      </c>
      <c r="AK347" s="165">
        <f t="shared" ca="1" si="443"/>
        <v>0.29456276017705296</v>
      </c>
      <c r="AL347" s="165">
        <f t="shared" ca="1" si="443"/>
        <v>0.23896176237771083</v>
      </c>
      <c r="AM347" s="165">
        <f t="shared" ca="1" si="443"/>
        <v>0.16251902413588731</v>
      </c>
      <c r="AN347" s="165" t="e">
        <f t="shared" si="443"/>
        <v>#DIV/0!</v>
      </c>
      <c r="AO347" s="165" t="e">
        <f t="shared" si="443"/>
        <v>#DIV/0!</v>
      </c>
      <c r="AP347" s="165" t="e">
        <f t="shared" si="443"/>
        <v>#DIV/0!</v>
      </c>
      <c r="AQ347" s="165" t="e">
        <f t="shared" si="443"/>
        <v>#DIV/0!</v>
      </c>
      <c r="AR347" s="165" t="e">
        <f t="shared" si="443"/>
        <v>#DIV/0!</v>
      </c>
      <c r="AS347" s="165" t="e">
        <f t="shared" si="443"/>
        <v>#DIV/0!</v>
      </c>
      <c r="AT347" s="165" t="e">
        <f t="shared" si="443"/>
        <v>#DIV/0!</v>
      </c>
      <c r="AU347" s="122">
        <f ca="1">MAX(AJ347:AL347)</f>
        <v>0.36981459830928942</v>
      </c>
      <c r="AV347" s="165" t="e">
        <f t="shared" si="444"/>
        <v>#DIV/0!</v>
      </c>
      <c r="AX347" s="29">
        <f t="shared" si="445"/>
        <v>0.66666666666666663</v>
      </c>
      <c r="AY347" s="165">
        <f t="shared" ca="1" si="446"/>
        <v>0.2374591287521399</v>
      </c>
      <c r="AZ347" s="165">
        <f t="shared" ca="1" si="446"/>
        <v>0.21309202275716305</v>
      </c>
      <c r="BA347" s="165">
        <f t="shared" ca="1" si="446"/>
        <v>0.18136241600482139</v>
      </c>
      <c r="BB347" s="165">
        <f t="shared" ca="1" si="446"/>
        <v>0.12772065251293194</v>
      </c>
      <c r="BC347" s="165" t="e">
        <f t="shared" si="446"/>
        <v>#DIV/0!</v>
      </c>
      <c r="BD347" s="165" t="e">
        <f t="shared" si="446"/>
        <v>#DIV/0!</v>
      </c>
      <c r="BE347" s="165" t="e">
        <f t="shared" si="446"/>
        <v>#DIV/0!</v>
      </c>
      <c r="BF347" s="165" t="e">
        <f t="shared" si="446"/>
        <v>#DIV/0!</v>
      </c>
      <c r="BG347" s="165" t="e">
        <f t="shared" si="446"/>
        <v>#DIV/0!</v>
      </c>
      <c r="BH347" s="165" t="e">
        <f t="shared" si="446"/>
        <v>#DIV/0!</v>
      </c>
      <c r="BI347" s="165" t="e">
        <f t="shared" si="446"/>
        <v>#DIV/0!</v>
      </c>
      <c r="BJ347" s="122">
        <f ca="1">MAX(AY347:BA347)</f>
        <v>0.2374591287521399</v>
      </c>
      <c r="BK347" s="165" t="e">
        <f t="shared" si="466"/>
        <v>#DIV/0!</v>
      </c>
      <c r="BL347" s="138"/>
      <c r="BM347" s="29">
        <f t="shared" si="448"/>
        <v>0.66666666666666663</v>
      </c>
      <c r="BN347" s="165">
        <f t="shared" ca="1" si="449"/>
        <v>0.27838228019784872</v>
      </c>
      <c r="BO347" s="165">
        <f t="shared" ca="1" si="449"/>
        <v>0.34158263318427606</v>
      </c>
      <c r="BP347" s="165">
        <f t="shared" ca="1" si="449"/>
        <v>0.38665733153462767</v>
      </c>
      <c r="BQ347" s="165">
        <f t="shared" ca="1" si="449"/>
        <v>0.44668117017693199</v>
      </c>
      <c r="BR347" s="165" t="e">
        <f t="shared" si="449"/>
        <v>#DIV/0!</v>
      </c>
      <c r="BS347" s="165" t="e">
        <f t="shared" si="449"/>
        <v>#DIV/0!</v>
      </c>
      <c r="BT347" s="165" t="e">
        <f t="shared" si="449"/>
        <v>#DIV/0!</v>
      </c>
      <c r="BU347" s="165" t="e">
        <f t="shared" si="449"/>
        <v>#DIV/0!</v>
      </c>
      <c r="BV347" s="165" t="e">
        <f t="shared" si="449"/>
        <v>#DIV/0!</v>
      </c>
      <c r="BW347" s="165" t="e">
        <f t="shared" si="449"/>
        <v>#DIV/0!</v>
      </c>
      <c r="BX347" s="165" t="e">
        <f t="shared" si="449"/>
        <v>#DIV/0!</v>
      </c>
      <c r="BY347" s="122">
        <f ca="1">MAX(BN347:BP347)</f>
        <v>0.38665733153462767</v>
      </c>
      <c r="BZ347" s="165" t="e">
        <f t="shared" si="465"/>
        <v>#DIV/0!</v>
      </c>
      <c r="CA347" s="138"/>
      <c r="CB347" s="29">
        <f t="shared" si="450"/>
        <v>0.66666666666666663</v>
      </c>
      <c r="CC347" s="165">
        <f t="shared" ca="1" si="451"/>
        <v>0.26075111547602481</v>
      </c>
      <c r="CD347" s="165">
        <f t="shared" ca="1" si="451"/>
        <v>0.20535828690294106</v>
      </c>
      <c r="CE347" s="165">
        <f t="shared" ca="1" si="451"/>
        <v>0.16547512207105167</v>
      </c>
      <c r="CF347" s="165">
        <f t="shared" ca="1" si="451"/>
        <v>0.1119130706086659</v>
      </c>
      <c r="CG347" s="165" t="e">
        <f t="shared" si="451"/>
        <v>#DIV/0!</v>
      </c>
      <c r="CH347" s="165" t="e">
        <f t="shared" si="451"/>
        <v>#DIV/0!</v>
      </c>
      <c r="CI347" s="165" t="e">
        <f t="shared" si="451"/>
        <v>#DIV/0!</v>
      </c>
      <c r="CJ347" s="165" t="e">
        <f t="shared" si="451"/>
        <v>#DIV/0!</v>
      </c>
      <c r="CK347" s="165" t="e">
        <f t="shared" si="451"/>
        <v>#DIV/0!</v>
      </c>
      <c r="CL347" s="165" t="e">
        <f t="shared" si="451"/>
        <v>#DIV/0!</v>
      </c>
      <c r="CM347" s="165" t="e">
        <f t="shared" si="451"/>
        <v>#DIV/0!</v>
      </c>
      <c r="CN347" s="122">
        <f ca="1">MAX(CC347:CE347)</f>
        <v>0.26075111547602481</v>
      </c>
      <c r="CO347" s="165" t="e">
        <f t="shared" si="452"/>
        <v>#DIV/0!</v>
      </c>
      <c r="CQ347" s="29">
        <f t="shared" si="453"/>
        <v>0.66666666666666663</v>
      </c>
      <c r="CR347" s="165">
        <f t="shared" ca="1" si="454"/>
        <v>0.14961470375539321</v>
      </c>
      <c r="CS347" s="165">
        <f t="shared" ca="1" si="454"/>
        <v>0.18603584653988597</v>
      </c>
      <c r="CT347" s="165">
        <f t="shared" ca="1" si="454"/>
        <v>0.21229039143948134</v>
      </c>
      <c r="CU347" s="165">
        <f t="shared" ca="1" si="454"/>
        <v>0.24825025022159633</v>
      </c>
      <c r="CV347" s="165" t="e">
        <f t="shared" si="454"/>
        <v>#DIV/0!</v>
      </c>
      <c r="CW347" s="165" t="e">
        <f t="shared" si="454"/>
        <v>#DIV/0!</v>
      </c>
      <c r="CX347" s="165" t="e">
        <f t="shared" si="454"/>
        <v>#DIV/0!</v>
      </c>
      <c r="CY347" s="165" t="e">
        <f t="shared" si="454"/>
        <v>#DIV/0!</v>
      </c>
      <c r="CZ347" s="165" t="e">
        <f t="shared" si="454"/>
        <v>#DIV/0!</v>
      </c>
      <c r="DA347" s="165" t="e">
        <f t="shared" si="454"/>
        <v>#DIV/0!</v>
      </c>
      <c r="DB347" s="165" t="e">
        <f t="shared" si="454"/>
        <v>#DIV/0!</v>
      </c>
      <c r="DC347" s="122">
        <f ca="1">MAX(CR347:CT347)</f>
        <v>0.21229039143948134</v>
      </c>
      <c r="DD347" s="165" t="e">
        <f t="shared" si="455"/>
        <v>#DIV/0!</v>
      </c>
      <c r="DF347" s="29">
        <f t="shared" si="456"/>
        <v>0.66666666666666663</v>
      </c>
      <c r="DG347" s="165">
        <f t="shared" ca="1" si="457"/>
        <v>0.44239057541893606</v>
      </c>
      <c r="DH347" s="165">
        <f t="shared" ca="1" si="457"/>
        <v>0.46664708151963635</v>
      </c>
      <c r="DI347" s="165">
        <f t="shared" ca="1" si="457"/>
        <v>0.43267501461691277</v>
      </c>
      <c r="DJ347" s="165">
        <f t="shared" ca="1" si="457"/>
        <v>0.32707710704888915</v>
      </c>
      <c r="DK347" s="165" t="e">
        <f t="shared" si="457"/>
        <v>#DIV/0!</v>
      </c>
      <c r="DL347" s="165" t="e">
        <f t="shared" si="457"/>
        <v>#DIV/0!</v>
      </c>
      <c r="DM347" s="165" t="e">
        <f t="shared" si="457"/>
        <v>#DIV/0!</v>
      </c>
      <c r="DN347" s="165" t="e">
        <f t="shared" si="457"/>
        <v>#DIV/0!</v>
      </c>
      <c r="DO347" s="165" t="e">
        <f t="shared" si="457"/>
        <v>#DIV/0!</v>
      </c>
      <c r="DP347" s="165" t="e">
        <f t="shared" si="457"/>
        <v>#DIV/0!</v>
      </c>
      <c r="DQ347" s="165" t="e">
        <f t="shared" si="457"/>
        <v>#DIV/0!</v>
      </c>
      <c r="DR347" s="122">
        <f ca="1">MAX(DG347:DI347)</f>
        <v>0.46664708151963635</v>
      </c>
      <c r="DS347" s="165" t="e">
        <f t="shared" si="458"/>
        <v>#DIV/0!</v>
      </c>
      <c r="DU347" s="29">
        <f t="shared" si="459"/>
        <v>0.66666666666666663</v>
      </c>
      <c r="DV347" s="165">
        <f t="shared" ca="1" si="460"/>
        <v>0.70724926420349132</v>
      </c>
      <c r="DW347" s="165">
        <f t="shared" ca="1" si="460"/>
        <v>0.70554410313863469</v>
      </c>
      <c r="DX347" s="165">
        <f t="shared" ca="1" si="460"/>
        <v>0.69419996049987176</v>
      </c>
      <c r="DY347" s="165">
        <f t="shared" ca="1" si="460"/>
        <v>0.64680917891308221</v>
      </c>
      <c r="DZ347" s="165" t="e">
        <f t="shared" si="460"/>
        <v>#DIV/0!</v>
      </c>
      <c r="EA347" s="165" t="e">
        <f t="shared" si="460"/>
        <v>#DIV/0!</v>
      </c>
      <c r="EB347" s="165" t="e">
        <f t="shared" si="460"/>
        <v>#DIV/0!</v>
      </c>
      <c r="EC347" s="165" t="e">
        <f t="shared" si="460"/>
        <v>#DIV/0!</v>
      </c>
      <c r="ED347" s="165" t="e">
        <f t="shared" si="460"/>
        <v>#DIV/0!</v>
      </c>
      <c r="EE347" s="165" t="e">
        <f t="shared" si="460"/>
        <v>#DIV/0!</v>
      </c>
      <c r="EF347" s="165" t="e">
        <f t="shared" si="460"/>
        <v>#DIV/0!</v>
      </c>
      <c r="EG347" s="122">
        <f ca="1">MAX(DV347:DX347)</f>
        <v>0.70724926420349132</v>
      </c>
      <c r="EH347" s="165" t="e">
        <f t="shared" si="461"/>
        <v>#DIV/0!</v>
      </c>
      <c r="EJ347" s="29">
        <f t="shared" si="462"/>
        <v>0.66666666666666663</v>
      </c>
      <c r="EK347" s="165">
        <f t="shared" ca="1" si="463"/>
        <v>1.3242856497872051</v>
      </c>
      <c r="EL347" s="165">
        <f t="shared" ca="1" si="463"/>
        <v>1.2018685831195224</v>
      </c>
      <c r="EM347" s="165">
        <f t="shared" ca="1" si="463"/>
        <v>1.0449359063213277</v>
      </c>
      <c r="EN347" s="165">
        <f t="shared" ca="1" si="463"/>
        <v>0.74096074081130281</v>
      </c>
      <c r="EO347" s="165" t="e">
        <f t="shared" si="463"/>
        <v>#DIV/0!</v>
      </c>
      <c r="EP347" s="165" t="e">
        <f t="shared" si="463"/>
        <v>#DIV/0!</v>
      </c>
      <c r="EQ347" s="165" t="e">
        <f t="shared" si="463"/>
        <v>#DIV/0!</v>
      </c>
      <c r="ER347" s="165" t="e">
        <f t="shared" si="463"/>
        <v>#DIV/0!</v>
      </c>
      <c r="ES347" s="165" t="e">
        <f t="shared" si="463"/>
        <v>#DIV/0!</v>
      </c>
      <c r="ET347" s="165" t="e">
        <f t="shared" si="463"/>
        <v>#DIV/0!</v>
      </c>
      <c r="EU347" s="165" t="e">
        <f t="shared" si="463"/>
        <v>#DIV/0!</v>
      </c>
      <c r="EV347" s="122">
        <f ca="1">MAX(EK347:EM347)</f>
        <v>1.3242856497872051</v>
      </c>
      <c r="EW347" s="165" t="e">
        <f t="shared" si="464"/>
        <v>#DIV/0!</v>
      </c>
    </row>
    <row r="348" spans="14:153">
      <c r="Q348" s="22"/>
      <c r="T348" s="283">
        <v>0.7142857142857143</v>
      </c>
      <c r="U348" s="122">
        <f t="shared" ca="1" si="442"/>
        <v>0.27398967044326578</v>
      </c>
      <c r="V348" s="122">
        <f t="shared" ca="1" si="442"/>
        <v>0.19733770080627427</v>
      </c>
      <c r="W348" s="122">
        <f t="shared" ca="1" si="442"/>
        <v>0.14099447943398219</v>
      </c>
      <c r="X348" s="122" t="e">
        <f t="shared" si="442"/>
        <v>#DIV/0!</v>
      </c>
      <c r="Y348" s="122" t="e">
        <f t="shared" si="442"/>
        <v>#DIV/0!</v>
      </c>
      <c r="Z348" s="122" t="e">
        <f t="shared" si="442"/>
        <v>#DIV/0!</v>
      </c>
      <c r="AA348" s="122" t="e">
        <f t="shared" si="442"/>
        <v>#DIV/0!</v>
      </c>
      <c r="AB348" s="122" t="e">
        <f t="shared" si="442"/>
        <v>#DIV/0!</v>
      </c>
      <c r="AC348" s="122" t="e">
        <f t="shared" si="442"/>
        <v>#DIV/0!</v>
      </c>
      <c r="AD348" s="122" t="e">
        <f t="shared" si="442"/>
        <v>#DIV/0!</v>
      </c>
      <c r="AE348" s="122" t="e">
        <f t="shared" si="442"/>
        <v>#DIV/0!</v>
      </c>
      <c r="AF348" s="122">
        <f ca="1">MAX(U348:V348)</f>
        <v>0.27398967044326578</v>
      </c>
      <c r="AG348" s="122"/>
      <c r="AH348" s="22"/>
      <c r="AI348" s="288">
        <v>0.7142857142857143</v>
      </c>
      <c r="AJ348" s="165">
        <f t="shared" ca="1" si="443"/>
        <v>0.27398967044326578</v>
      </c>
      <c r="AK348" s="165">
        <f t="shared" ca="1" si="443"/>
        <v>0.19733770080627427</v>
      </c>
      <c r="AL348" s="165">
        <f t="shared" ca="1" si="443"/>
        <v>0.14099447943398219</v>
      </c>
      <c r="AM348" s="165" t="e">
        <f t="shared" si="443"/>
        <v>#DIV/0!</v>
      </c>
      <c r="AN348" s="165" t="e">
        <f t="shared" si="443"/>
        <v>#DIV/0!</v>
      </c>
      <c r="AO348" s="165" t="e">
        <f t="shared" si="443"/>
        <v>#DIV/0!</v>
      </c>
      <c r="AP348" s="165" t="e">
        <f t="shared" si="443"/>
        <v>#DIV/0!</v>
      </c>
      <c r="AQ348" s="165" t="e">
        <f t="shared" si="443"/>
        <v>#DIV/0!</v>
      </c>
      <c r="AR348" s="165" t="e">
        <f t="shared" si="443"/>
        <v>#DIV/0!</v>
      </c>
      <c r="AS348" s="165" t="e">
        <f t="shared" si="443"/>
        <v>#DIV/0!</v>
      </c>
      <c r="AT348" s="165" t="e">
        <f t="shared" si="443"/>
        <v>#DIV/0!</v>
      </c>
      <c r="AU348" s="122">
        <f ca="1">MAX(AJ348:AK348)</f>
        <v>0.27398967044326578</v>
      </c>
      <c r="AV348" s="165" t="e">
        <f t="shared" si="444"/>
        <v>#DIV/0!</v>
      </c>
      <c r="AX348" s="29">
        <f t="shared" si="445"/>
        <v>0.7142857142857143</v>
      </c>
      <c r="AY348" s="165">
        <f t="shared" ca="1" si="446"/>
        <v>0.19299254045614314</v>
      </c>
      <c r="AZ348" s="165">
        <f t="shared" ca="1" si="446"/>
        <v>0.1517784800458922</v>
      </c>
      <c r="BA348" s="165">
        <f t="shared" ca="1" si="446"/>
        <v>0.11170680714932926</v>
      </c>
      <c r="BB348" s="165" t="e">
        <f t="shared" si="446"/>
        <v>#DIV/0!</v>
      </c>
      <c r="BC348" s="165" t="e">
        <f t="shared" si="446"/>
        <v>#DIV/0!</v>
      </c>
      <c r="BD348" s="165" t="e">
        <f t="shared" si="446"/>
        <v>#DIV/0!</v>
      </c>
      <c r="BE348" s="165" t="e">
        <f t="shared" si="446"/>
        <v>#DIV/0!</v>
      </c>
      <c r="BF348" s="165" t="e">
        <f t="shared" si="446"/>
        <v>#DIV/0!</v>
      </c>
      <c r="BG348" s="165" t="e">
        <f t="shared" si="446"/>
        <v>#DIV/0!</v>
      </c>
      <c r="BH348" s="165" t="e">
        <f t="shared" si="446"/>
        <v>#DIV/0!</v>
      </c>
      <c r="BI348" s="165" t="e">
        <f t="shared" si="446"/>
        <v>#DIV/0!</v>
      </c>
      <c r="BJ348" s="122">
        <f ca="1">MAX(AY348:AZ348)</f>
        <v>0.19299254045614314</v>
      </c>
      <c r="BK348" s="165" t="e">
        <f t="shared" si="466"/>
        <v>#DIV/0!</v>
      </c>
      <c r="BL348" s="138"/>
      <c r="BM348" s="29">
        <f t="shared" si="448"/>
        <v>0.7142857142857143</v>
      </c>
      <c r="BN348" s="165">
        <f t="shared" ca="1" si="449"/>
        <v>0.28110672945088083</v>
      </c>
      <c r="BO348" s="165">
        <f t="shared" ca="1" si="449"/>
        <v>0.34721423636345938</v>
      </c>
      <c r="BP348" s="165">
        <f t="shared" ca="1" si="449"/>
        <v>0.39603924603989049</v>
      </c>
      <c r="BQ348" s="165" t="e">
        <f t="shared" si="449"/>
        <v>#DIV/0!</v>
      </c>
      <c r="BR348" s="165" t="e">
        <f t="shared" si="449"/>
        <v>#DIV/0!</v>
      </c>
      <c r="BS348" s="165" t="e">
        <f t="shared" si="449"/>
        <v>#DIV/0!</v>
      </c>
      <c r="BT348" s="165" t="e">
        <f t="shared" si="449"/>
        <v>#DIV/0!</v>
      </c>
      <c r="BU348" s="165" t="e">
        <f t="shared" si="449"/>
        <v>#DIV/0!</v>
      </c>
      <c r="BV348" s="165" t="e">
        <f t="shared" si="449"/>
        <v>#DIV/0!</v>
      </c>
      <c r="BW348" s="165" t="e">
        <f t="shared" si="449"/>
        <v>#DIV/0!</v>
      </c>
      <c r="BX348" s="165" t="e">
        <f t="shared" si="449"/>
        <v>#DIV/0!</v>
      </c>
      <c r="BY348" s="122">
        <f ca="1">MAX(BN348:BO348)</f>
        <v>0.34721423636345938</v>
      </c>
      <c r="BZ348" s="165" t="e">
        <f t="shared" si="465"/>
        <v>#DIV/0!</v>
      </c>
      <c r="CA348" s="138"/>
      <c r="CB348" s="29">
        <f t="shared" si="450"/>
        <v>0.7142857142857143</v>
      </c>
      <c r="CC348" s="165">
        <f t="shared" ca="1" si="451"/>
        <v>0.19302159119306941</v>
      </c>
      <c r="CD348" s="165">
        <f t="shared" ca="1" si="451"/>
        <v>0.13776071769910664</v>
      </c>
      <c r="CE348" s="165">
        <f t="shared" ca="1" si="451"/>
        <v>9.7990160536537765E-2</v>
      </c>
      <c r="CF348" s="165" t="e">
        <f t="shared" si="451"/>
        <v>#DIV/0!</v>
      </c>
      <c r="CG348" s="165" t="e">
        <f t="shared" si="451"/>
        <v>#DIV/0!</v>
      </c>
      <c r="CH348" s="165" t="e">
        <f t="shared" si="451"/>
        <v>#DIV/0!</v>
      </c>
      <c r="CI348" s="165" t="e">
        <f t="shared" si="451"/>
        <v>#DIV/0!</v>
      </c>
      <c r="CJ348" s="165" t="e">
        <f t="shared" si="451"/>
        <v>#DIV/0!</v>
      </c>
      <c r="CK348" s="165" t="e">
        <f t="shared" si="451"/>
        <v>#DIV/0!</v>
      </c>
      <c r="CL348" s="165" t="e">
        <f t="shared" si="451"/>
        <v>#DIV/0!</v>
      </c>
      <c r="CM348" s="165" t="e">
        <f t="shared" si="451"/>
        <v>#DIV/0!</v>
      </c>
      <c r="CN348" s="122">
        <f ca="1">MAX(CC348:CD348)</f>
        <v>0.19302159119306941</v>
      </c>
      <c r="CO348" s="165" t="e">
        <f t="shared" si="452"/>
        <v>#DIV/0!</v>
      </c>
      <c r="CQ348" s="29">
        <f t="shared" si="453"/>
        <v>0.7142857142857143</v>
      </c>
      <c r="CR348" s="165">
        <f t="shared" ca="1" si="454"/>
        <v>0.14984964066134615</v>
      </c>
      <c r="CS348" s="165">
        <f t="shared" ca="1" si="454"/>
        <v>0.186612812417802</v>
      </c>
      <c r="CT348" s="165">
        <f t="shared" ca="1" si="454"/>
        <v>0.21354139242919859</v>
      </c>
      <c r="CU348" s="165" t="e">
        <f t="shared" si="454"/>
        <v>#DIV/0!</v>
      </c>
      <c r="CV348" s="165" t="e">
        <f t="shared" si="454"/>
        <v>#DIV/0!</v>
      </c>
      <c r="CW348" s="165" t="e">
        <f t="shared" si="454"/>
        <v>#DIV/0!</v>
      </c>
      <c r="CX348" s="165" t="e">
        <f t="shared" si="454"/>
        <v>#DIV/0!</v>
      </c>
      <c r="CY348" s="165" t="e">
        <f t="shared" si="454"/>
        <v>#DIV/0!</v>
      </c>
      <c r="CZ348" s="165" t="e">
        <f t="shared" si="454"/>
        <v>#DIV/0!</v>
      </c>
      <c r="DA348" s="165" t="e">
        <f t="shared" si="454"/>
        <v>#DIV/0!</v>
      </c>
      <c r="DB348" s="165" t="e">
        <f t="shared" si="454"/>
        <v>#DIV/0!</v>
      </c>
      <c r="DC348" s="122">
        <f ca="1">MAX(CR348:CS348)</f>
        <v>0.186612812417802</v>
      </c>
      <c r="DD348" s="165" t="e">
        <f t="shared" si="455"/>
        <v>#DIV/0!</v>
      </c>
      <c r="DF348" s="29">
        <f t="shared" si="456"/>
        <v>0.7142857142857143</v>
      </c>
      <c r="DG348" s="165">
        <f t="shared" ca="1" si="457"/>
        <v>0.41305476839166494</v>
      </c>
      <c r="DH348" s="165">
        <f t="shared" ca="1" si="457"/>
        <v>0.37675504321236969</v>
      </c>
      <c r="DI348" s="165">
        <f t="shared" ca="1" si="457"/>
        <v>0.29403350630842773</v>
      </c>
      <c r="DJ348" s="165" t="e">
        <f t="shared" si="457"/>
        <v>#DIV/0!</v>
      </c>
      <c r="DK348" s="165" t="e">
        <f t="shared" si="457"/>
        <v>#DIV/0!</v>
      </c>
      <c r="DL348" s="165" t="e">
        <f t="shared" si="457"/>
        <v>#DIV/0!</v>
      </c>
      <c r="DM348" s="165" t="e">
        <f t="shared" si="457"/>
        <v>#DIV/0!</v>
      </c>
      <c r="DN348" s="165" t="e">
        <f t="shared" si="457"/>
        <v>#DIV/0!</v>
      </c>
      <c r="DO348" s="165" t="e">
        <f t="shared" si="457"/>
        <v>#DIV/0!</v>
      </c>
      <c r="DP348" s="165" t="e">
        <f t="shared" si="457"/>
        <v>#DIV/0!</v>
      </c>
      <c r="DQ348" s="165" t="e">
        <f t="shared" si="457"/>
        <v>#DIV/0!</v>
      </c>
      <c r="DR348" s="122">
        <f ca="1">MAX(DG348:DH348)</f>
        <v>0.41305476839166494</v>
      </c>
      <c r="DS348" s="165" t="e">
        <f t="shared" si="458"/>
        <v>#DIV/0!</v>
      </c>
      <c r="DU348" s="29">
        <f t="shared" si="459"/>
        <v>0.7142857142857143</v>
      </c>
      <c r="DV348" s="165">
        <f t="shared" ca="1" si="460"/>
        <v>0.74982477333861031</v>
      </c>
      <c r="DW348" s="165">
        <f t="shared" ca="1" si="460"/>
        <v>0.73491984815012279</v>
      </c>
      <c r="DX348" s="165">
        <f t="shared" ca="1" si="460"/>
        <v>0.69423499508879727</v>
      </c>
      <c r="DY348" s="165" t="e">
        <f t="shared" si="460"/>
        <v>#DIV/0!</v>
      </c>
      <c r="DZ348" s="165" t="e">
        <f t="shared" si="460"/>
        <v>#DIV/0!</v>
      </c>
      <c r="EA348" s="165" t="e">
        <f t="shared" si="460"/>
        <v>#DIV/0!</v>
      </c>
      <c r="EB348" s="165" t="e">
        <f t="shared" si="460"/>
        <v>#DIV/0!</v>
      </c>
      <c r="EC348" s="165" t="e">
        <f t="shared" si="460"/>
        <v>#DIV/0!</v>
      </c>
      <c r="ED348" s="165" t="e">
        <f t="shared" si="460"/>
        <v>#DIV/0!</v>
      </c>
      <c r="EE348" s="165" t="e">
        <f t="shared" si="460"/>
        <v>#DIV/0!</v>
      </c>
      <c r="EF348" s="165" t="e">
        <f t="shared" si="460"/>
        <v>#DIV/0!</v>
      </c>
      <c r="EG348" s="122">
        <f ca="1">MAX(DV348:DW348)</f>
        <v>0.74982477333861031</v>
      </c>
      <c r="EH348" s="165" t="e">
        <f t="shared" si="461"/>
        <v>#DIV/0!</v>
      </c>
      <c r="EJ348" s="29">
        <f t="shared" si="462"/>
        <v>0.7142857142857143</v>
      </c>
      <c r="EK348" s="165">
        <f t="shared" ca="1" si="463"/>
        <v>1.3458634637807625</v>
      </c>
      <c r="EL348" s="165">
        <f t="shared" ca="1" si="463"/>
        <v>1.099624963889251</v>
      </c>
      <c r="EM348" s="165">
        <f t="shared" ca="1" si="463"/>
        <v>0.81486713801028321</v>
      </c>
      <c r="EN348" s="165" t="e">
        <f t="shared" si="463"/>
        <v>#DIV/0!</v>
      </c>
      <c r="EO348" s="165" t="e">
        <f t="shared" si="463"/>
        <v>#DIV/0!</v>
      </c>
      <c r="EP348" s="165" t="e">
        <f t="shared" si="463"/>
        <v>#DIV/0!</v>
      </c>
      <c r="EQ348" s="165" t="e">
        <f t="shared" si="463"/>
        <v>#DIV/0!</v>
      </c>
      <c r="ER348" s="165" t="e">
        <f t="shared" si="463"/>
        <v>#DIV/0!</v>
      </c>
      <c r="ES348" s="165" t="e">
        <f t="shared" si="463"/>
        <v>#DIV/0!</v>
      </c>
      <c r="ET348" s="165" t="e">
        <f t="shared" si="463"/>
        <v>#DIV/0!</v>
      </c>
      <c r="EU348" s="165" t="e">
        <f t="shared" si="463"/>
        <v>#DIV/0!</v>
      </c>
      <c r="EV348" s="122">
        <f ca="1">MAX(EK348:EL348)</f>
        <v>1.3458634637807625</v>
      </c>
      <c r="EW348" s="165" t="e">
        <f t="shared" si="464"/>
        <v>#DIV/0!</v>
      </c>
    </row>
    <row r="349" spans="14:153">
      <c r="Q349" s="22"/>
      <c r="T349" s="283">
        <v>0.75</v>
      </c>
      <c r="U349" s="122">
        <f t="shared" ca="1" si="442"/>
        <v>0.20182454625270368</v>
      </c>
      <c r="V349" s="122">
        <f t="shared" ca="1" si="442"/>
        <v>0.12442355864063316</v>
      </c>
      <c r="W349" s="122" t="e">
        <f t="shared" si="442"/>
        <v>#DIV/0!</v>
      </c>
      <c r="X349" s="122" t="e">
        <f t="shared" si="442"/>
        <v>#DIV/0!</v>
      </c>
      <c r="Y349" s="122" t="e">
        <f t="shared" si="442"/>
        <v>#DIV/0!</v>
      </c>
      <c r="Z349" s="122" t="e">
        <f t="shared" si="442"/>
        <v>#DIV/0!</v>
      </c>
      <c r="AA349" s="122" t="e">
        <f t="shared" si="442"/>
        <v>#DIV/0!</v>
      </c>
      <c r="AB349" s="122" t="e">
        <f t="shared" si="442"/>
        <v>#DIV/0!</v>
      </c>
      <c r="AC349" s="122" t="e">
        <f t="shared" si="442"/>
        <v>#DIV/0!</v>
      </c>
      <c r="AD349" s="122" t="e">
        <f t="shared" si="442"/>
        <v>#DIV/0!</v>
      </c>
      <c r="AE349" s="122" t="e">
        <f t="shared" si="442"/>
        <v>#DIV/0!</v>
      </c>
      <c r="AF349" s="122">
        <f ca="1">U349</f>
        <v>0.20182454625270368</v>
      </c>
      <c r="AG349" s="122"/>
      <c r="AH349" s="22"/>
      <c r="AI349" s="288">
        <v>0.75</v>
      </c>
      <c r="AJ349" s="165">
        <f t="shared" ca="1" si="443"/>
        <v>0.20182454625270368</v>
      </c>
      <c r="AK349" s="165">
        <f t="shared" ca="1" si="443"/>
        <v>0.12442355864063316</v>
      </c>
      <c r="AL349" s="165" t="e">
        <f t="shared" si="443"/>
        <v>#DIV/0!</v>
      </c>
      <c r="AM349" s="165" t="e">
        <f t="shared" si="443"/>
        <v>#DIV/0!</v>
      </c>
      <c r="AN349" s="165" t="e">
        <f t="shared" si="443"/>
        <v>#DIV/0!</v>
      </c>
      <c r="AO349" s="165" t="e">
        <f t="shared" si="443"/>
        <v>#DIV/0!</v>
      </c>
      <c r="AP349" s="165" t="e">
        <f t="shared" si="443"/>
        <v>#DIV/0!</v>
      </c>
      <c r="AQ349" s="165" t="e">
        <f t="shared" si="443"/>
        <v>#DIV/0!</v>
      </c>
      <c r="AR349" s="165" t="e">
        <f t="shared" si="443"/>
        <v>#DIV/0!</v>
      </c>
      <c r="AS349" s="165" t="e">
        <f t="shared" si="443"/>
        <v>#DIV/0!</v>
      </c>
      <c r="AT349" s="165" t="e">
        <f t="shared" si="443"/>
        <v>#DIV/0!</v>
      </c>
      <c r="AU349" s="122">
        <f ca="1">AJ349</f>
        <v>0.20182454625270368</v>
      </c>
      <c r="AV349" s="165" t="e">
        <f t="shared" si="444"/>
        <v>#DIV/0!</v>
      </c>
      <c r="AX349" s="29">
        <f t="shared" si="445"/>
        <v>0.75</v>
      </c>
      <c r="AY349" s="165">
        <f t="shared" ca="1" si="446"/>
        <v>0.15143739926570035</v>
      </c>
      <c r="AZ349" s="165">
        <f t="shared" ca="1" si="446"/>
        <v>9.9142380041396735E-2</v>
      </c>
      <c r="BA349" s="165" t="e">
        <f t="shared" si="446"/>
        <v>#DIV/0!</v>
      </c>
      <c r="BB349" s="165" t="e">
        <f t="shared" si="446"/>
        <v>#DIV/0!</v>
      </c>
      <c r="BC349" s="165" t="e">
        <f t="shared" si="446"/>
        <v>#DIV/0!</v>
      </c>
      <c r="BD349" s="165" t="e">
        <f t="shared" si="446"/>
        <v>#DIV/0!</v>
      </c>
      <c r="BE349" s="165" t="e">
        <f t="shared" si="446"/>
        <v>#DIV/0!</v>
      </c>
      <c r="BF349" s="165" t="e">
        <f t="shared" si="446"/>
        <v>#DIV/0!</v>
      </c>
      <c r="BG349" s="165" t="e">
        <f t="shared" si="446"/>
        <v>#DIV/0!</v>
      </c>
      <c r="BH349" s="165" t="e">
        <f t="shared" si="446"/>
        <v>#DIV/0!</v>
      </c>
      <c r="BI349" s="165" t="e">
        <f t="shared" si="446"/>
        <v>#DIV/0!</v>
      </c>
      <c r="BJ349" s="122">
        <f ca="1">AY349</f>
        <v>0.15143739926570035</v>
      </c>
      <c r="BK349" s="165" t="e">
        <f t="shared" si="466"/>
        <v>#DIV/0!</v>
      </c>
      <c r="BL349" s="138"/>
      <c r="BM349" s="29">
        <f t="shared" si="448"/>
        <v>0.75</v>
      </c>
      <c r="BN349" s="165">
        <f t="shared" ca="1" si="449"/>
        <v>0.28356450181890652</v>
      </c>
      <c r="BO349" s="165">
        <f t="shared" ca="1" si="449"/>
        <v>0.35365375939944738</v>
      </c>
      <c r="BP349" s="165" t="e">
        <f t="shared" si="449"/>
        <v>#DIV/0!</v>
      </c>
      <c r="BQ349" s="165" t="e">
        <f t="shared" si="449"/>
        <v>#DIV/0!</v>
      </c>
      <c r="BR349" s="165" t="e">
        <f t="shared" si="449"/>
        <v>#DIV/0!</v>
      </c>
      <c r="BS349" s="165" t="e">
        <f t="shared" si="449"/>
        <v>#DIV/0!</v>
      </c>
      <c r="BT349" s="165" t="e">
        <f t="shared" si="449"/>
        <v>#DIV/0!</v>
      </c>
      <c r="BU349" s="165" t="e">
        <f t="shared" si="449"/>
        <v>#DIV/0!</v>
      </c>
      <c r="BV349" s="165" t="e">
        <f t="shared" si="449"/>
        <v>#DIV/0!</v>
      </c>
      <c r="BW349" s="165" t="e">
        <f t="shared" si="449"/>
        <v>#DIV/0!</v>
      </c>
      <c r="BX349" s="165" t="e">
        <f t="shared" si="449"/>
        <v>#DIV/0!</v>
      </c>
      <c r="BY349" s="122">
        <f ca="1">BN349</f>
        <v>0.28356450181890652</v>
      </c>
      <c r="BZ349" s="165" t="e">
        <f t="shared" si="465"/>
        <v>#DIV/0!</v>
      </c>
      <c r="CA349" s="138"/>
      <c r="CB349" s="29">
        <f t="shared" si="450"/>
        <v>0.75</v>
      </c>
      <c r="CC349" s="165">
        <f t="shared" ca="1" si="451"/>
        <v>0.14220978591892641</v>
      </c>
      <c r="CD349" s="165">
        <f t="shared" ca="1" si="451"/>
        <v>8.7036850337357877E-2</v>
      </c>
      <c r="CE349" s="165" t="e">
        <f t="shared" si="451"/>
        <v>#DIV/0!</v>
      </c>
      <c r="CF349" s="165" t="e">
        <f t="shared" si="451"/>
        <v>#DIV/0!</v>
      </c>
      <c r="CG349" s="165" t="e">
        <f t="shared" si="451"/>
        <v>#DIV/0!</v>
      </c>
      <c r="CH349" s="165" t="e">
        <f t="shared" si="451"/>
        <v>#DIV/0!</v>
      </c>
      <c r="CI349" s="165" t="e">
        <f t="shared" si="451"/>
        <v>#DIV/0!</v>
      </c>
      <c r="CJ349" s="165" t="e">
        <f t="shared" si="451"/>
        <v>#DIV/0!</v>
      </c>
      <c r="CK349" s="165" t="e">
        <f t="shared" si="451"/>
        <v>#DIV/0!</v>
      </c>
      <c r="CL349" s="165" t="e">
        <f t="shared" si="451"/>
        <v>#DIV/0!</v>
      </c>
      <c r="CM349" s="165" t="e">
        <f t="shared" si="451"/>
        <v>#DIV/0!</v>
      </c>
      <c r="CN349" s="122">
        <f ca="1">CC349</f>
        <v>0.14220978591892641</v>
      </c>
      <c r="CO349" s="165" t="e">
        <f t="shared" si="452"/>
        <v>#DIV/0!</v>
      </c>
      <c r="CQ349" s="29">
        <f t="shared" si="453"/>
        <v>0.75</v>
      </c>
      <c r="CR349" s="165">
        <f t="shared" ca="1" si="454"/>
        <v>0.1500783972779284</v>
      </c>
      <c r="CS349" s="165">
        <f t="shared" ca="1" si="454"/>
        <v>0.18740742850325048</v>
      </c>
      <c r="CT349" s="165" t="e">
        <f t="shared" si="454"/>
        <v>#DIV/0!</v>
      </c>
      <c r="CU349" s="165" t="e">
        <f t="shared" si="454"/>
        <v>#DIV/0!</v>
      </c>
      <c r="CV349" s="165" t="e">
        <f t="shared" si="454"/>
        <v>#DIV/0!</v>
      </c>
      <c r="CW349" s="165" t="e">
        <f t="shared" si="454"/>
        <v>#DIV/0!</v>
      </c>
      <c r="CX349" s="165" t="e">
        <f t="shared" si="454"/>
        <v>#DIV/0!</v>
      </c>
      <c r="CY349" s="165" t="e">
        <f t="shared" si="454"/>
        <v>#DIV/0!</v>
      </c>
      <c r="CZ349" s="165" t="e">
        <f t="shared" si="454"/>
        <v>#DIV/0!</v>
      </c>
      <c r="DA349" s="165" t="e">
        <f t="shared" si="454"/>
        <v>#DIV/0!</v>
      </c>
      <c r="DB349" s="165" t="e">
        <f t="shared" si="454"/>
        <v>#DIV/0!</v>
      </c>
      <c r="DC349" s="122">
        <f ca="1">CR349</f>
        <v>0.1500783972779284</v>
      </c>
      <c r="DD349" s="165" t="e">
        <f t="shared" si="455"/>
        <v>#DIV/0!</v>
      </c>
      <c r="DF349" s="29">
        <f t="shared" si="456"/>
        <v>0.75</v>
      </c>
      <c r="DG349" s="165">
        <f t="shared" ca="1" si="457"/>
        <v>0.3628550941979356</v>
      </c>
      <c r="DH349" s="165">
        <f t="shared" ca="1" si="457"/>
        <v>0.26570000946436589</v>
      </c>
      <c r="DI349" s="165" t="e">
        <f t="shared" si="457"/>
        <v>#DIV/0!</v>
      </c>
      <c r="DJ349" s="165" t="e">
        <f t="shared" si="457"/>
        <v>#DIV/0!</v>
      </c>
      <c r="DK349" s="165" t="e">
        <f t="shared" si="457"/>
        <v>#DIV/0!</v>
      </c>
      <c r="DL349" s="165" t="e">
        <f t="shared" si="457"/>
        <v>#DIV/0!</v>
      </c>
      <c r="DM349" s="165" t="e">
        <f t="shared" si="457"/>
        <v>#DIV/0!</v>
      </c>
      <c r="DN349" s="165" t="e">
        <f t="shared" si="457"/>
        <v>#DIV/0!</v>
      </c>
      <c r="DO349" s="165" t="e">
        <f t="shared" si="457"/>
        <v>#DIV/0!</v>
      </c>
      <c r="DP349" s="165" t="e">
        <f t="shared" si="457"/>
        <v>#DIV/0!</v>
      </c>
      <c r="DQ349" s="165" t="e">
        <f t="shared" si="457"/>
        <v>#DIV/0!</v>
      </c>
      <c r="DR349" s="122">
        <f ca="1">DG349</f>
        <v>0.3628550941979356</v>
      </c>
      <c r="DS349" s="165" t="e">
        <f t="shared" si="458"/>
        <v>#DIV/0!</v>
      </c>
      <c r="DU349" s="29">
        <f t="shared" si="459"/>
        <v>0.75</v>
      </c>
      <c r="DV349" s="165">
        <f t="shared" ca="1" si="460"/>
        <v>0.77732974715309755</v>
      </c>
      <c r="DW349" s="165">
        <f t="shared" ca="1" si="460"/>
        <v>0.7308987979010021</v>
      </c>
      <c r="DX349" s="165" t="e">
        <f t="shared" si="460"/>
        <v>#DIV/0!</v>
      </c>
      <c r="DY349" s="165" t="e">
        <f t="shared" si="460"/>
        <v>#DIV/0!</v>
      </c>
      <c r="DZ349" s="165" t="e">
        <f t="shared" si="460"/>
        <v>#DIV/0!</v>
      </c>
      <c r="EA349" s="165" t="e">
        <f t="shared" si="460"/>
        <v>#DIV/0!</v>
      </c>
      <c r="EB349" s="165" t="e">
        <f t="shared" si="460"/>
        <v>#DIV/0!</v>
      </c>
      <c r="EC349" s="165" t="e">
        <f t="shared" si="460"/>
        <v>#DIV/0!</v>
      </c>
      <c r="ED349" s="165" t="e">
        <f t="shared" si="460"/>
        <v>#DIV/0!</v>
      </c>
      <c r="EE349" s="165" t="e">
        <f t="shared" si="460"/>
        <v>#DIV/0!</v>
      </c>
      <c r="EF349" s="165" t="e">
        <f t="shared" si="460"/>
        <v>#DIV/0!</v>
      </c>
      <c r="EG349" s="122">
        <f ca="1">DV349</f>
        <v>0.77732974715309755</v>
      </c>
      <c r="EH349" s="165" t="e">
        <f t="shared" si="461"/>
        <v>#DIV/0!</v>
      </c>
      <c r="EJ349" s="29">
        <f t="shared" si="462"/>
        <v>0.75</v>
      </c>
      <c r="EK349" s="165">
        <f t="shared" ca="1" si="463"/>
        <v>1.3028006721934913</v>
      </c>
      <c r="EL349" s="165">
        <f t="shared" ca="1" si="463"/>
        <v>0.87952986199544703</v>
      </c>
      <c r="EM349" s="165" t="e">
        <f t="shared" si="463"/>
        <v>#DIV/0!</v>
      </c>
      <c r="EN349" s="165" t="e">
        <f t="shared" si="463"/>
        <v>#DIV/0!</v>
      </c>
      <c r="EO349" s="165" t="e">
        <f t="shared" si="463"/>
        <v>#DIV/0!</v>
      </c>
      <c r="EP349" s="165" t="e">
        <f t="shared" si="463"/>
        <v>#DIV/0!</v>
      </c>
      <c r="EQ349" s="165" t="e">
        <f t="shared" si="463"/>
        <v>#DIV/0!</v>
      </c>
      <c r="ER349" s="165" t="e">
        <f t="shared" si="463"/>
        <v>#DIV/0!</v>
      </c>
      <c r="ES349" s="165" t="e">
        <f t="shared" si="463"/>
        <v>#DIV/0!</v>
      </c>
      <c r="ET349" s="165" t="e">
        <f t="shared" si="463"/>
        <v>#DIV/0!</v>
      </c>
      <c r="EU349" s="165" t="e">
        <f t="shared" si="463"/>
        <v>#DIV/0!</v>
      </c>
      <c r="EV349" s="122">
        <f ca="1">EK349</f>
        <v>1.3028006721934913</v>
      </c>
      <c r="EW349" s="165" t="e">
        <f t="shared" si="464"/>
        <v>#DIV/0!</v>
      </c>
    </row>
    <row r="350" spans="14:153">
      <c r="T350" s="283">
        <v>0.8</v>
      </c>
      <c r="U350" s="122">
        <f t="shared" ca="1" si="442"/>
        <v>0.10071526238678596</v>
      </c>
      <c r="V350" s="122" t="e">
        <f t="shared" si="442"/>
        <v>#DIV/0!</v>
      </c>
      <c r="W350" s="122" t="e">
        <f t="shared" si="442"/>
        <v>#DIV/0!</v>
      </c>
      <c r="X350" s="122" t="e">
        <f t="shared" si="442"/>
        <v>#DIV/0!</v>
      </c>
      <c r="Y350" s="122" t="e">
        <f t="shared" si="442"/>
        <v>#DIV/0!</v>
      </c>
      <c r="Z350" s="122" t="e">
        <f t="shared" si="442"/>
        <v>#DIV/0!</v>
      </c>
      <c r="AA350" s="122" t="e">
        <f t="shared" si="442"/>
        <v>#DIV/0!</v>
      </c>
      <c r="AB350" s="122" t="e">
        <f t="shared" si="442"/>
        <v>#DIV/0!</v>
      </c>
      <c r="AC350" s="122" t="e">
        <f t="shared" si="442"/>
        <v>#DIV/0!</v>
      </c>
      <c r="AD350" s="122" t="e">
        <f t="shared" si="442"/>
        <v>#DIV/0!</v>
      </c>
      <c r="AE350" s="122" t="e">
        <f t="shared" si="442"/>
        <v>#DIV/0!</v>
      </c>
      <c r="AF350" s="273">
        <f ca="1">MAX(AF338:AF349)</f>
        <v>0.92538157976971436</v>
      </c>
      <c r="AG350" s="122"/>
      <c r="AH350" s="22"/>
      <c r="AI350" s="288">
        <v>0.8</v>
      </c>
      <c r="AJ350" s="165">
        <f t="shared" ca="1" si="443"/>
        <v>0.10071526238678596</v>
      </c>
      <c r="AK350" s="165" t="e">
        <f t="shared" si="443"/>
        <v>#REF!</v>
      </c>
      <c r="AL350" s="165" t="e">
        <f t="shared" si="443"/>
        <v>#REF!</v>
      </c>
      <c r="AM350" s="165" t="e">
        <f t="shared" si="443"/>
        <v>#REF!</v>
      </c>
      <c r="AN350" s="165" t="e">
        <f t="shared" si="443"/>
        <v>#REF!</v>
      </c>
      <c r="AO350" s="165" t="e">
        <f t="shared" si="443"/>
        <v>#REF!</v>
      </c>
      <c r="AP350" s="165" t="e">
        <f t="shared" si="443"/>
        <v>#REF!</v>
      </c>
      <c r="AQ350" s="165" t="e">
        <f t="shared" si="443"/>
        <v>#REF!</v>
      </c>
      <c r="AR350" s="165" t="e">
        <f t="shared" si="443"/>
        <v>#REF!</v>
      </c>
      <c r="AS350" s="165" t="e">
        <f t="shared" si="443"/>
        <v>#REF!</v>
      </c>
      <c r="AT350" s="165" t="e">
        <f t="shared" si="443"/>
        <v>#REF!</v>
      </c>
      <c r="AU350" s="273">
        <f ca="1">MAX(AU338:AU349)</f>
        <v>0.92538157976971436</v>
      </c>
      <c r="AV350" s="165" t="e">
        <f t="shared" si="444"/>
        <v>#REF!</v>
      </c>
      <c r="AX350" s="29">
        <f t="shared" si="445"/>
        <v>0.8</v>
      </c>
      <c r="AY350" s="165">
        <f t="shared" ca="1" si="446"/>
        <v>8.0855656111509966E-2</v>
      </c>
      <c r="AZ350" s="165" t="e">
        <f t="shared" si="446"/>
        <v>#REF!</v>
      </c>
      <c r="BA350" s="165" t="e">
        <f t="shared" si="446"/>
        <v>#REF!</v>
      </c>
      <c r="BB350" s="165" t="e">
        <f t="shared" si="446"/>
        <v>#REF!</v>
      </c>
      <c r="BC350" s="165" t="e">
        <f t="shared" si="446"/>
        <v>#REF!</v>
      </c>
      <c r="BD350" s="165" t="e">
        <f t="shared" si="446"/>
        <v>#REF!</v>
      </c>
      <c r="BE350" s="165" t="e">
        <f t="shared" si="446"/>
        <v>#REF!</v>
      </c>
      <c r="BF350" s="165" t="e">
        <f t="shared" si="446"/>
        <v>#REF!</v>
      </c>
      <c r="BG350" s="165" t="e">
        <f t="shared" si="446"/>
        <v>#REF!</v>
      </c>
      <c r="BH350" s="165" t="e">
        <f t="shared" si="446"/>
        <v>#REF!</v>
      </c>
      <c r="BI350" s="165" t="e">
        <f t="shared" si="446"/>
        <v>#REF!</v>
      </c>
      <c r="BJ350" s="273">
        <f ca="1">MAX(BJ338:BJ349)</f>
        <v>0.50389914080944431</v>
      </c>
      <c r="BK350" s="165" t="e">
        <f t="shared" si="466"/>
        <v>#REF!</v>
      </c>
      <c r="BL350" s="138"/>
      <c r="BM350" s="29">
        <f t="shared" si="448"/>
        <v>0.8</v>
      </c>
      <c r="BN350" s="165">
        <f t="shared" ca="1" si="449"/>
        <v>0.28955281088502155</v>
      </c>
      <c r="BO350" s="165" t="e">
        <f t="shared" si="449"/>
        <v>#REF!</v>
      </c>
      <c r="BP350" s="165" t="e">
        <f t="shared" si="449"/>
        <v>#REF!</v>
      </c>
      <c r="BQ350" s="165" t="e">
        <f t="shared" si="449"/>
        <v>#REF!</v>
      </c>
      <c r="BR350" s="165" t="e">
        <f t="shared" si="449"/>
        <v>#REF!</v>
      </c>
      <c r="BS350" s="165" t="e">
        <f t="shared" si="449"/>
        <v>#REF!</v>
      </c>
      <c r="BT350" s="165" t="e">
        <f t="shared" si="449"/>
        <v>#REF!</v>
      </c>
      <c r="BU350" s="165" t="e">
        <f t="shared" si="449"/>
        <v>#REF!</v>
      </c>
      <c r="BV350" s="165" t="e">
        <f t="shared" si="449"/>
        <v>#REF!</v>
      </c>
      <c r="BW350" s="165" t="e">
        <f t="shared" si="449"/>
        <v>#REF!</v>
      </c>
      <c r="BX350" s="165" t="e">
        <f t="shared" si="449"/>
        <v>#REF!</v>
      </c>
      <c r="BY350" s="273">
        <f ca="1">MAX(BY338:BY349)</f>
        <v>0.53483101817169665</v>
      </c>
      <c r="BZ350" s="165" t="e">
        <f t="shared" si="465"/>
        <v>#REF!</v>
      </c>
      <c r="CA350" s="138"/>
      <c r="CB350" s="29">
        <f t="shared" si="450"/>
        <v>0.8</v>
      </c>
      <c r="CC350" s="165">
        <f t="shared" ca="1" si="451"/>
        <v>7.1055785768251764E-2</v>
      </c>
      <c r="CD350" s="165" t="e">
        <f t="shared" si="451"/>
        <v>#REF!</v>
      </c>
      <c r="CE350" s="165" t="e">
        <f t="shared" si="451"/>
        <v>#REF!</v>
      </c>
      <c r="CF350" s="165" t="e">
        <f t="shared" si="451"/>
        <v>#REF!</v>
      </c>
      <c r="CG350" s="165" t="e">
        <f t="shared" si="451"/>
        <v>#REF!</v>
      </c>
      <c r="CH350" s="165" t="e">
        <f t="shared" si="451"/>
        <v>#REF!</v>
      </c>
      <c r="CI350" s="165" t="e">
        <f t="shared" si="451"/>
        <v>#REF!</v>
      </c>
      <c r="CJ350" s="165" t="e">
        <f t="shared" si="451"/>
        <v>#REF!</v>
      </c>
      <c r="CK350" s="165" t="e">
        <f t="shared" si="451"/>
        <v>#REF!</v>
      </c>
      <c r="CL350" s="165" t="e">
        <f t="shared" si="451"/>
        <v>#REF!</v>
      </c>
      <c r="CM350" s="165" t="e">
        <f t="shared" si="451"/>
        <v>#REF!</v>
      </c>
      <c r="CN350" s="273">
        <f ca="1">MAX(CN338:CN349)</f>
        <v>0.80039374107722416</v>
      </c>
      <c r="CO350" s="165" t="e">
        <f t="shared" si="452"/>
        <v>#REF!</v>
      </c>
      <c r="CQ350" s="29">
        <f t="shared" si="453"/>
        <v>0.8</v>
      </c>
      <c r="CR350" s="165">
        <f t="shared" ca="1" si="454"/>
        <v>0.15071659889936145</v>
      </c>
      <c r="CS350" s="165" t="e">
        <f t="shared" si="454"/>
        <v>#REF!</v>
      </c>
      <c r="CT350" s="165" t="e">
        <f t="shared" si="454"/>
        <v>#REF!</v>
      </c>
      <c r="CU350" s="165" t="e">
        <f t="shared" si="454"/>
        <v>#REF!</v>
      </c>
      <c r="CV350" s="165" t="e">
        <f t="shared" si="454"/>
        <v>#REF!</v>
      </c>
      <c r="CW350" s="165" t="e">
        <f t="shared" si="454"/>
        <v>#REF!</v>
      </c>
      <c r="CX350" s="165" t="e">
        <f t="shared" si="454"/>
        <v>#REF!</v>
      </c>
      <c r="CY350" s="165" t="e">
        <f t="shared" si="454"/>
        <v>#REF!</v>
      </c>
      <c r="CZ350" s="165" t="e">
        <f t="shared" si="454"/>
        <v>#REF!</v>
      </c>
      <c r="DA350" s="165" t="e">
        <f t="shared" si="454"/>
        <v>#REF!</v>
      </c>
      <c r="DB350" s="165" t="e">
        <f t="shared" si="454"/>
        <v>#REF!</v>
      </c>
      <c r="DC350" s="273">
        <f ca="1">MAX(DC338:DC349)</f>
        <v>3.1089874664385122</v>
      </c>
      <c r="DD350" s="165" t="e">
        <f t="shared" si="455"/>
        <v>#REF!</v>
      </c>
      <c r="DF350" s="29">
        <f t="shared" si="456"/>
        <v>0.8</v>
      </c>
      <c r="DG350" s="165">
        <f t="shared" ca="1" si="457"/>
        <v>0.22148207308827073</v>
      </c>
      <c r="DH350" s="165" t="e">
        <f t="shared" si="457"/>
        <v>#REF!</v>
      </c>
      <c r="DI350" s="165" t="e">
        <f t="shared" si="457"/>
        <v>#REF!</v>
      </c>
      <c r="DJ350" s="165" t="e">
        <f t="shared" si="457"/>
        <v>#REF!</v>
      </c>
      <c r="DK350" s="165" t="e">
        <f t="shared" si="457"/>
        <v>#REF!</v>
      </c>
      <c r="DL350" s="165" t="e">
        <f t="shared" si="457"/>
        <v>#REF!</v>
      </c>
      <c r="DM350" s="165" t="e">
        <f t="shared" si="457"/>
        <v>#REF!</v>
      </c>
      <c r="DN350" s="165" t="e">
        <f t="shared" si="457"/>
        <v>#REF!</v>
      </c>
      <c r="DO350" s="165" t="e">
        <f t="shared" si="457"/>
        <v>#REF!</v>
      </c>
      <c r="DP350" s="165" t="e">
        <f t="shared" si="457"/>
        <v>#REF!</v>
      </c>
      <c r="DQ350" s="165" t="e">
        <f t="shared" si="457"/>
        <v>#REF!</v>
      </c>
      <c r="DR350" s="273">
        <f ca="1">MAX(DR338:DR349)</f>
        <v>0.73808450649505608</v>
      </c>
      <c r="DS350" s="165" t="e">
        <f t="shared" si="458"/>
        <v>#REF!</v>
      </c>
      <c r="DU350" s="29">
        <f t="shared" si="459"/>
        <v>0.8</v>
      </c>
      <c r="DV350" s="165">
        <f t="shared" ca="1" si="460"/>
        <v>0.78462969466329813</v>
      </c>
      <c r="DW350" s="165" t="e">
        <f t="shared" si="460"/>
        <v>#REF!</v>
      </c>
      <c r="DX350" s="165" t="e">
        <f t="shared" si="460"/>
        <v>#REF!</v>
      </c>
      <c r="DY350" s="165" t="e">
        <f t="shared" si="460"/>
        <v>#REF!</v>
      </c>
      <c r="DZ350" s="165" t="e">
        <f t="shared" si="460"/>
        <v>#REF!</v>
      </c>
      <c r="EA350" s="165" t="e">
        <f t="shared" si="460"/>
        <v>#REF!</v>
      </c>
      <c r="EB350" s="165" t="e">
        <f t="shared" si="460"/>
        <v>#REF!</v>
      </c>
      <c r="EC350" s="165" t="e">
        <f t="shared" si="460"/>
        <v>#REF!</v>
      </c>
      <c r="ED350" s="165" t="e">
        <f t="shared" si="460"/>
        <v>#REF!</v>
      </c>
      <c r="EE350" s="165" t="e">
        <f t="shared" si="460"/>
        <v>#REF!</v>
      </c>
      <c r="EF350" s="165" t="e">
        <f t="shared" si="460"/>
        <v>#REF!</v>
      </c>
      <c r="EG350" s="273">
        <f ca="1">MAX(EG338:EG349)</f>
        <v>0.77732974715309755</v>
      </c>
      <c r="EH350" s="165" t="e">
        <f t="shared" si="461"/>
        <v>#REF!</v>
      </c>
      <c r="EJ350" s="29">
        <f t="shared" si="462"/>
        <v>0.8</v>
      </c>
      <c r="EK350" s="165">
        <f t="shared" ca="1" si="463"/>
        <v>0.99402219158003158</v>
      </c>
      <c r="EL350" s="165" t="e">
        <f t="shared" si="463"/>
        <v>#REF!</v>
      </c>
      <c r="EM350" s="165" t="e">
        <f t="shared" si="463"/>
        <v>#REF!</v>
      </c>
      <c r="EN350" s="165" t="e">
        <f t="shared" si="463"/>
        <v>#REF!</v>
      </c>
      <c r="EO350" s="165" t="e">
        <f t="shared" si="463"/>
        <v>#REF!</v>
      </c>
      <c r="EP350" s="165" t="e">
        <f t="shared" si="463"/>
        <v>#REF!</v>
      </c>
      <c r="EQ350" s="165" t="e">
        <f t="shared" si="463"/>
        <v>#REF!</v>
      </c>
      <c r="ER350" s="165" t="e">
        <f t="shared" si="463"/>
        <v>#REF!</v>
      </c>
      <c r="ES350" s="165" t="e">
        <f t="shared" si="463"/>
        <v>#REF!</v>
      </c>
      <c r="ET350" s="165" t="e">
        <f t="shared" si="463"/>
        <v>#REF!</v>
      </c>
      <c r="EU350" s="165" t="e">
        <f t="shared" si="463"/>
        <v>#REF!</v>
      </c>
      <c r="EV350" s="273">
        <f ca="1">MAX(EV338:EV349)</f>
        <v>1.3458634637807625</v>
      </c>
      <c r="EW350" s="165" t="e">
        <f t="shared" si="464"/>
        <v>#REF!</v>
      </c>
    </row>
    <row r="351" spans="14:153">
      <c r="T351" s="18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22"/>
      <c r="AI351" s="29"/>
      <c r="AV351" s="165"/>
      <c r="AX351" s="29"/>
      <c r="AY351" s="165"/>
      <c r="AZ351" s="165"/>
      <c r="BA351" s="165"/>
      <c r="BB351" s="165"/>
      <c r="BC351" s="165"/>
      <c r="BD351" s="165"/>
      <c r="BE351" s="165"/>
      <c r="BF351" s="165"/>
      <c r="BG351" s="165"/>
      <c r="BH351" s="165"/>
      <c r="BI351" s="165"/>
      <c r="BJ351" s="165"/>
      <c r="BK351" s="165"/>
      <c r="BL351" s="138"/>
      <c r="BM351" s="29"/>
      <c r="BN351" s="165"/>
      <c r="BO351" s="165"/>
      <c r="BP351" s="165"/>
      <c r="BQ351" s="165"/>
      <c r="BR351" s="165"/>
      <c r="BS351" s="165"/>
      <c r="BT351" s="165"/>
      <c r="BU351" s="165"/>
      <c r="BV351" s="165"/>
      <c r="BW351" s="165"/>
      <c r="BX351" s="165"/>
      <c r="BY351" s="165"/>
      <c r="BZ351" s="165"/>
      <c r="CA351" s="138"/>
      <c r="CB351" s="29"/>
      <c r="CC351" s="165"/>
      <c r="CD351" s="165"/>
      <c r="CE351" s="165"/>
      <c r="CF351" s="165"/>
      <c r="CG351" s="165"/>
      <c r="CH351" s="165"/>
      <c r="CI351" s="165"/>
      <c r="CJ351" s="165"/>
      <c r="CK351" s="165"/>
      <c r="CL351" s="165"/>
      <c r="CM351" s="165"/>
      <c r="CN351" s="165"/>
      <c r="CO351" s="165"/>
      <c r="CQ351" s="29"/>
      <c r="CR351" s="165"/>
      <c r="CS351" s="165"/>
      <c r="CT351" s="165"/>
      <c r="CU351" s="165"/>
      <c r="CV351" s="165"/>
      <c r="CW351" s="165"/>
      <c r="CX351" s="165"/>
      <c r="CY351" s="165"/>
      <c r="CZ351" s="165"/>
      <c r="DA351" s="165"/>
      <c r="DB351" s="165"/>
      <c r="DC351" s="165"/>
      <c r="DD351" s="165"/>
      <c r="DF351" s="29"/>
      <c r="DG351" s="165"/>
      <c r="DH351" s="165"/>
      <c r="DI351" s="165"/>
      <c r="DJ351" s="165"/>
      <c r="DK351" s="165"/>
      <c r="DL351" s="165"/>
      <c r="DM351" s="165"/>
      <c r="DN351" s="165"/>
      <c r="DO351" s="165"/>
      <c r="DP351" s="165"/>
      <c r="DQ351" s="165"/>
      <c r="DR351" s="165"/>
      <c r="DS351" s="165"/>
      <c r="DU351" s="29"/>
      <c r="DV351" s="165"/>
      <c r="DW351" s="165"/>
      <c r="DX351" s="165"/>
      <c r="DY351" s="165"/>
      <c r="DZ351" s="165"/>
      <c r="EA351" s="165"/>
      <c r="EB351" s="165"/>
      <c r="EC351" s="165"/>
      <c r="ED351" s="165"/>
      <c r="EE351" s="165"/>
      <c r="EF351" s="165"/>
      <c r="EG351" s="165"/>
      <c r="EH351" s="165"/>
      <c r="EJ351" s="29"/>
      <c r="EK351" s="165"/>
      <c r="EL351" s="165"/>
      <c r="EM351" s="165"/>
      <c r="EN351" s="165"/>
      <c r="EO351" s="165"/>
      <c r="EP351" s="165"/>
      <c r="EQ351" s="165"/>
      <c r="ER351" s="165"/>
      <c r="ES351" s="165"/>
      <c r="ET351" s="165"/>
      <c r="EU351" s="165"/>
      <c r="EV351" s="165"/>
      <c r="EW351" s="165"/>
    </row>
    <row r="352" spans="14:153">
      <c r="P352" s="91"/>
      <c r="T352" s="16"/>
      <c r="U352" s="122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66"/>
      <c r="AH352" s="22"/>
    </row>
    <row r="353" spans="8:47" ht="16.5" thickBot="1">
      <c r="O353" s="19"/>
      <c r="P353" s="41"/>
      <c r="U353" s="145"/>
      <c r="V353" s="145"/>
      <c r="W353" s="145"/>
      <c r="X353" s="145"/>
      <c r="Y353" s="145"/>
      <c r="Z353" s="145"/>
      <c r="AA353" s="145"/>
      <c r="AB353" s="145"/>
      <c r="AC353" s="145"/>
      <c r="AD353" s="145"/>
      <c r="AE353" s="145"/>
      <c r="AF353" s="145"/>
      <c r="AG353" s="145"/>
    </row>
    <row r="354" spans="8:47">
      <c r="M354" s="30"/>
      <c r="N354" s="142"/>
      <c r="O354" s="142" t="s">
        <v>152</v>
      </c>
      <c r="P354" s="142"/>
      <c r="Q354" s="168" t="s">
        <v>153</v>
      </c>
      <c r="T354" s="112" t="s">
        <v>97</v>
      </c>
      <c r="U354" s="288">
        <v>0.2</v>
      </c>
      <c r="V354" s="288">
        <v>0.25</v>
      </c>
      <c r="W354" s="288">
        <v>0.2857142857142857</v>
      </c>
      <c r="X354" s="288">
        <v>0.33333333333333331</v>
      </c>
      <c r="Y354" s="288">
        <v>0.4</v>
      </c>
      <c r="Z354" s="288">
        <v>0.42857142857142855</v>
      </c>
      <c r="AA354" s="288">
        <v>0.5</v>
      </c>
      <c r="AB354" s="288">
        <v>0.5714285714285714</v>
      </c>
      <c r="AC354" s="288">
        <v>0.6</v>
      </c>
      <c r="AD354" s="288">
        <v>0.66666666666666663</v>
      </c>
      <c r="AE354" s="288">
        <v>0.7142857142857143</v>
      </c>
      <c r="AF354" s="288">
        <v>0.75</v>
      </c>
      <c r="AG354" s="288">
        <v>0.8</v>
      </c>
      <c r="AH354" s="16"/>
    </row>
    <row r="355" spans="8:47">
      <c r="M355" s="43"/>
      <c r="N355" s="44"/>
      <c r="O355" s="274">
        <f ca="1">MAX(Q355:Q365)</f>
        <v>0.41018210379903325</v>
      </c>
      <c r="P355" s="44">
        <f ca="1">MATCH(Q355,U355:AD355,0)</f>
        <v>9</v>
      </c>
      <c r="Q355" s="275">
        <f ca="1">MAX(U355:AD355)</f>
        <v>0.41018210379903325</v>
      </c>
      <c r="T355" s="283">
        <v>0.2</v>
      </c>
      <c r="U355" s="122">
        <f t="shared" ref="U355:AG367" ca="1" si="467">MIN(U338,AJ338,AY338,BN338,CC338,CR338,DG338)</f>
        <v>0.14528558883672094</v>
      </c>
      <c r="V355" s="122">
        <f t="shared" ca="1" si="467"/>
        <v>0.17942501312579595</v>
      </c>
      <c r="W355" s="122">
        <f t="shared" ca="1" si="467"/>
        <v>0.20358175418075872</v>
      </c>
      <c r="X355" s="122">
        <f t="shared" ca="1" si="467"/>
        <v>0.23553615692215701</v>
      </c>
      <c r="Y355" s="122">
        <f t="shared" ca="1" si="467"/>
        <v>0.27985424328790154</v>
      </c>
      <c r="Z355" s="122">
        <f t="shared" ca="1" si="467"/>
        <v>0.29871621071485982</v>
      </c>
      <c r="AA355" s="122">
        <f t="shared" ca="1" si="467"/>
        <v>0.34554970953108588</v>
      </c>
      <c r="AB355" s="122">
        <f t="shared" ca="1" si="467"/>
        <v>0.39186473972070696</v>
      </c>
      <c r="AC355" s="122">
        <f t="shared" ca="1" si="467"/>
        <v>0.41018210379903325</v>
      </c>
      <c r="AD355" s="122">
        <f t="shared" ca="1" si="467"/>
        <v>0.33525318441851554</v>
      </c>
      <c r="AE355" s="122">
        <f ca="1">MIN(AE338,AT338,BI338,BX338,CM338,DB338,DQ338)</f>
        <v>0.27394832984911816</v>
      </c>
      <c r="AF355" s="122">
        <f ca="1">MIN(AF338,AU338,BJ338,BY338,CN338,DC338,DR338)</f>
        <v>0.22790295199634522</v>
      </c>
      <c r="AG355" s="122">
        <f t="shared" ca="1" si="467"/>
        <v>0.16336414786926123</v>
      </c>
      <c r="AH355" s="22"/>
    </row>
    <row r="356" spans="8:47">
      <c r="M356" s="43"/>
      <c r="N356" s="44" t="s">
        <v>6</v>
      </c>
      <c r="O356" s="44">
        <f ca="1">MATCH(O355,Q355:Q365,0)</f>
        <v>1</v>
      </c>
      <c r="P356" s="44">
        <f ca="1">MATCH(Q356,U356:AD356,0)</f>
        <v>8</v>
      </c>
      <c r="Q356" s="275">
        <f ca="1">MAX(U356:AD356)</f>
        <v>0.39717061589849351</v>
      </c>
      <c r="R356" s="22"/>
      <c r="S356" s="22"/>
      <c r="T356" s="283">
        <v>0.25</v>
      </c>
      <c r="U356" s="122">
        <f t="shared" ca="1" si="467"/>
        <v>0.14636828699636678</v>
      </c>
      <c r="V356" s="122">
        <f t="shared" ca="1" si="467"/>
        <v>0.18098400142475984</v>
      </c>
      <c r="W356" s="122">
        <f t="shared" ca="1" si="467"/>
        <v>0.2055151141100956</v>
      </c>
      <c r="X356" s="122">
        <f t="shared" ca="1" si="467"/>
        <v>0.23801168324774413</v>
      </c>
      <c r="Y356" s="122">
        <f t="shared" ca="1" si="467"/>
        <v>0.28317900533937013</v>
      </c>
      <c r="Z356" s="122">
        <f t="shared" ca="1" si="467"/>
        <v>0.30244328706089696</v>
      </c>
      <c r="AA356" s="122">
        <f t="shared" ca="1" si="467"/>
        <v>0.35041819377715377</v>
      </c>
      <c r="AB356" s="122">
        <f t="shared" ca="1" si="467"/>
        <v>0.39717061589849351</v>
      </c>
      <c r="AC356" s="122">
        <f t="shared" ca="1" si="467"/>
        <v>0.36119447401390581</v>
      </c>
      <c r="AD356" s="122">
        <f t="shared" ca="1" si="467"/>
        <v>0.27692629026617949</v>
      </c>
      <c r="AE356" s="122">
        <f ca="1">MIN(AE339,AT339,BI339,BX339,CM339,DB339,DQ339)</f>
        <v>0.21650167691501301</v>
      </c>
      <c r="AF356" s="122">
        <f ca="1">MIN(AF339,AU339,BJ339,BY339,CN339,DC339,DR339)</f>
        <v>0.17107743616624529</v>
      </c>
      <c r="AG356" s="122"/>
      <c r="AH356" s="22"/>
    </row>
    <row r="357" spans="8:47">
      <c r="M357" s="43"/>
      <c r="N357" s="44" t="s">
        <v>102</v>
      </c>
      <c r="O357" s="44">
        <f ca="1">INDEX(P355:P365,O356)</f>
        <v>9</v>
      </c>
      <c r="P357" s="44">
        <f ca="1">MATCH(Q357,U357:AC357,0)</f>
        <v>7</v>
      </c>
      <c r="Q357" s="275">
        <f ca="1">MAX(U357:AC357)</f>
        <v>0.35321767618591698</v>
      </c>
      <c r="T357" s="283">
        <v>0.2857142857142857</v>
      </c>
      <c r="U357" s="122">
        <f t="shared" ca="1" si="467"/>
        <v>0.14694064022538095</v>
      </c>
      <c r="V357" s="122">
        <f t="shared" ca="1" si="467"/>
        <v>0.18181852333863557</v>
      </c>
      <c r="W357" s="122">
        <f t="shared" ca="1" si="467"/>
        <v>0.20655925075244949</v>
      </c>
      <c r="X357" s="122">
        <f t="shared" ca="1" si="467"/>
        <v>0.23936474867020444</v>
      </c>
      <c r="Y357" s="122">
        <f t="shared" ca="1" si="467"/>
        <v>0.28502907039247799</v>
      </c>
      <c r="Z357" s="122">
        <f t="shared" ca="1" si="467"/>
        <v>0.30453475723589946</v>
      </c>
      <c r="AA357" s="122">
        <f t="shared" ca="1" si="467"/>
        <v>0.35321767618591698</v>
      </c>
      <c r="AB357" s="122">
        <f t="shared" ca="1" si="467"/>
        <v>0.35235877343194727</v>
      </c>
      <c r="AC357" s="122">
        <f t="shared" ca="1" si="467"/>
        <v>0.31676094002454724</v>
      </c>
      <c r="AD357" s="122">
        <f t="shared" ca="1" si="467"/>
        <v>0.23333684444583663</v>
      </c>
      <c r="AE357" s="122">
        <f t="shared" ca="1" si="467"/>
        <v>0.17348073793503316</v>
      </c>
      <c r="AF357" s="122"/>
      <c r="AG357" s="122"/>
      <c r="AH357" s="170"/>
    </row>
    <row r="358" spans="8:47" ht="16.5" thickBot="1">
      <c r="M358" s="43"/>
      <c r="N358" s="44"/>
      <c r="O358" s="44"/>
      <c r="P358" s="44">
        <f ca="1">MATCH(Q358,U358:AB358,0)</f>
        <v>7</v>
      </c>
      <c r="Q358" s="275">
        <f ca="1">MAX(U358:AB358)</f>
        <v>0.35640253715799314</v>
      </c>
      <c r="T358" s="283">
        <v>0.33333333333333331</v>
      </c>
      <c r="U358" s="122">
        <f t="shared" ca="1" si="467"/>
        <v>0.14753636181936319</v>
      </c>
      <c r="V358" s="122">
        <f t="shared" ca="1" si="467"/>
        <v>0.18269612943718952</v>
      </c>
      <c r="W358" s="122">
        <f t="shared" ca="1" si="467"/>
        <v>0.20766587388521776</v>
      </c>
      <c r="X358" s="122">
        <f t="shared" ca="1" si="467"/>
        <v>0.24081509445266286</v>
      </c>
      <c r="Y358" s="153">
        <f t="shared" ca="1" si="467"/>
        <v>0.28704985143246492</v>
      </c>
      <c r="Z358" s="122">
        <f t="shared" ca="1" si="467"/>
        <v>0.30684151329608056</v>
      </c>
      <c r="AA358" s="122">
        <f t="shared" ca="1" si="467"/>
        <v>0.35640253715799314</v>
      </c>
      <c r="AB358" s="122">
        <f t="shared" ca="1" si="467"/>
        <v>0.29101992230207879</v>
      </c>
      <c r="AC358" s="122">
        <f t="shared" ca="1" si="467"/>
        <v>0.25586101820027407</v>
      </c>
      <c r="AD358" s="122">
        <f t="shared" ca="1" si="467"/>
        <v>0.17342976958618517</v>
      </c>
      <c r="AE358" s="122" t="e">
        <f t="shared" si="467"/>
        <v>#DIV/0!</v>
      </c>
      <c r="AF358" s="122"/>
      <c r="AG358" s="122"/>
      <c r="AH358" s="170"/>
    </row>
    <row r="359" spans="8:47" ht="23.25">
      <c r="M359" s="171" t="s">
        <v>103</v>
      </c>
      <c r="N359" s="276">
        <f ca="1">INDEX(U338:AE349,$O$356,$O$357)</f>
        <v>0.72707699053556973</v>
      </c>
      <c r="O359" s="44"/>
      <c r="P359" s="44">
        <f ca="1">MATCH(Q359,U359:AB359,0)</f>
        <v>6</v>
      </c>
      <c r="Q359" s="275">
        <f ca="1">MAX(U359:AB359)</f>
        <v>0.30950594479363425</v>
      </c>
      <c r="T359" s="283">
        <v>0.4</v>
      </c>
      <c r="U359" s="122">
        <f t="shared" ca="1" si="467"/>
        <v>0.1481597760413754</v>
      </c>
      <c r="V359" s="122">
        <f t="shared" ca="1" si="467"/>
        <v>0.18362773033891172</v>
      </c>
      <c r="W359" s="122">
        <f t="shared" ca="1" si="467"/>
        <v>0.2088543932064203</v>
      </c>
      <c r="X359" s="122">
        <f t="shared" ca="1" si="467"/>
        <v>0.24240187164953331</v>
      </c>
      <c r="Y359" s="122">
        <f t="shared" ca="1" si="467"/>
        <v>0.28933879541689078</v>
      </c>
      <c r="Z359" s="122">
        <f t="shared" ca="1" si="467"/>
        <v>0.30950594479363425</v>
      </c>
      <c r="AA359" s="122">
        <f t="shared" ca="1" si="467"/>
        <v>0.28909922184602521</v>
      </c>
      <c r="AB359" s="122">
        <f t="shared" ca="1" si="467"/>
        <v>0.20300517815045338</v>
      </c>
      <c r="AC359" s="122">
        <f t="shared" ca="1" si="467"/>
        <v>0.16835657914924762</v>
      </c>
      <c r="AD359" s="122" t="e">
        <f t="shared" si="467"/>
        <v>#DIV/0!</v>
      </c>
      <c r="AE359" s="122" t="e">
        <f t="shared" si="467"/>
        <v>#DIV/0!</v>
      </c>
      <c r="AF359" s="122"/>
      <c r="AG359" s="122"/>
      <c r="AH359" s="170"/>
    </row>
    <row r="360" spans="8:47" ht="23.25">
      <c r="H360" s="44"/>
      <c r="M360" s="173" t="s">
        <v>104</v>
      </c>
      <c r="N360" s="277">
        <f ca="1">INDEX(AJ338:AT349,$O$356,$O$357)</f>
        <v>0.72707699053556973</v>
      </c>
      <c r="O360" s="44"/>
      <c r="P360" s="44">
        <f ca="1">MATCH(Q360,U360:AA360,0)</f>
        <v>6</v>
      </c>
      <c r="Q360" s="275">
        <f ca="1">MAX(U360:AA360)</f>
        <v>0.31054305957276745</v>
      </c>
      <c r="T360" s="283">
        <v>0.42857142857142855</v>
      </c>
      <c r="U360" s="122">
        <f t="shared" ca="1" si="467"/>
        <v>0.14837535205536867</v>
      </c>
      <c r="V360" s="122">
        <f t="shared" ca="1" si="467"/>
        <v>0.18395453728577757</v>
      </c>
      <c r="W360" s="122">
        <f t="shared" ca="1" si="467"/>
        <v>0.20927665136642501</v>
      </c>
      <c r="X360" s="122">
        <f t="shared" ca="1" si="467"/>
        <v>0.24297789762051714</v>
      </c>
      <c r="Y360" s="122">
        <f t="shared" ca="1" si="467"/>
        <v>0.29020693552561838</v>
      </c>
      <c r="Z360" s="122">
        <f t="shared" ca="1" si="467"/>
        <v>0.31054305957276745</v>
      </c>
      <c r="AA360" s="122">
        <f t="shared" ca="1" si="467"/>
        <v>0.25035193680005918</v>
      </c>
      <c r="AB360" s="122">
        <f t="shared" ca="1" si="467"/>
        <v>0.16472728021955738</v>
      </c>
      <c r="AC360" s="122" t="e">
        <f t="shared" si="467"/>
        <v>#DIV/0!</v>
      </c>
      <c r="AD360" s="122" t="e">
        <f t="shared" si="467"/>
        <v>#DIV/0!</v>
      </c>
      <c r="AE360" s="122" t="e">
        <f t="shared" si="467"/>
        <v>#DIV/0!</v>
      </c>
      <c r="AF360" s="122">
        <f t="shared" ref="AF360:AF366" ca="1" si="468">MIN(AF343,AU342,BJ343)</f>
        <v>0.40444256202109213</v>
      </c>
      <c r="AG360" s="122"/>
      <c r="AH360" s="170"/>
    </row>
    <row r="361" spans="8:47" ht="23.25">
      <c r="M361" s="173" t="s">
        <v>105</v>
      </c>
      <c r="N361" s="277">
        <f ca="1">INDEX(AY338:BI349,$O$356,$O$357)</f>
        <v>0.4543909851030925</v>
      </c>
      <c r="O361" s="44"/>
      <c r="P361" s="44">
        <f ca="1">MATCH(Q361,U361:Z361,0)</f>
        <v>5</v>
      </c>
      <c r="Q361" s="275">
        <f ca="1">MAX(U361:Z361)</f>
        <v>0.26966363219971989</v>
      </c>
      <c r="T361" s="283">
        <v>0.5</v>
      </c>
      <c r="U361" s="122">
        <f t="shared" ca="1" si="467"/>
        <v>0.14882368610152796</v>
      </c>
      <c r="V361" s="122">
        <f t="shared" ca="1" si="467"/>
        <v>0.18464799417835215</v>
      </c>
      <c r="W361" s="122">
        <f t="shared" ca="1" si="467"/>
        <v>0.21019008641410639</v>
      </c>
      <c r="X361" s="122">
        <f t="shared" ca="1" si="467"/>
        <v>0.24426860399284323</v>
      </c>
      <c r="Y361" s="122">
        <f t="shared" ca="1" si="467"/>
        <v>0.26966363219971989</v>
      </c>
      <c r="Z361" s="122">
        <f t="shared" ca="1" si="467"/>
        <v>0.23639922138972105</v>
      </c>
      <c r="AA361" s="122">
        <f t="shared" ca="1" si="467"/>
        <v>0.1525993690684658</v>
      </c>
      <c r="AB361" s="122" t="e">
        <f t="shared" si="467"/>
        <v>#DIV/0!</v>
      </c>
      <c r="AC361" s="122" t="e">
        <f t="shared" si="467"/>
        <v>#DIV/0!</v>
      </c>
      <c r="AD361" s="122" t="e">
        <f t="shared" si="467"/>
        <v>#DIV/0!</v>
      </c>
      <c r="AE361" s="122" t="e">
        <f t="shared" si="467"/>
        <v>#DIV/0!</v>
      </c>
      <c r="AF361" s="122">
        <f t="shared" ca="1" si="468"/>
        <v>0.35578526239761976</v>
      </c>
      <c r="AG361" s="122"/>
      <c r="AH361" s="170"/>
    </row>
    <row r="362" spans="8:47" ht="23.25">
      <c r="M362" s="173" t="s">
        <v>106</v>
      </c>
      <c r="N362" s="277">
        <f ca="1">INDEX(BN338:BX349,$O$356,$O$357)</f>
        <v>0.41904156923897679</v>
      </c>
      <c r="O362" s="44"/>
      <c r="P362" s="44">
        <f ca="1">MATCH(Q362,U362:AA362,0)</f>
        <v>4</v>
      </c>
      <c r="Q362" s="275">
        <f ca="1">MAX(U362:Y362)</f>
        <v>0.24553525637017598</v>
      </c>
      <c r="T362" s="283">
        <v>0.5714285714285714</v>
      </c>
      <c r="U362" s="122">
        <f t="shared" ca="1" si="467"/>
        <v>0.14918622340058968</v>
      </c>
      <c r="V362" s="122">
        <f t="shared" ca="1" si="467"/>
        <v>0.18523683041149322</v>
      </c>
      <c r="W362" s="122">
        <f t="shared" ca="1" si="467"/>
        <v>0.21100525060255029</v>
      </c>
      <c r="X362" s="122">
        <f t="shared" ca="1" si="467"/>
        <v>0.24553525637017598</v>
      </c>
      <c r="Y362" s="122">
        <f t="shared" ca="1" si="467"/>
        <v>0.16991238290728669</v>
      </c>
      <c r="Z362" s="122">
        <f t="shared" ca="1" si="467"/>
        <v>0.13694377087825543</v>
      </c>
      <c r="AA362" s="122" t="e">
        <f t="shared" si="467"/>
        <v>#DIV/0!</v>
      </c>
      <c r="AB362" s="122" t="e">
        <f t="shared" si="467"/>
        <v>#DIV/0!</v>
      </c>
      <c r="AC362" s="122" t="e">
        <f t="shared" si="467"/>
        <v>#DIV/0!</v>
      </c>
      <c r="AD362" s="122" t="e">
        <f t="shared" si="467"/>
        <v>#DIV/0!</v>
      </c>
      <c r="AE362" s="122" t="e">
        <f t="shared" si="467"/>
        <v>#DIV/0!</v>
      </c>
      <c r="AF362" s="122">
        <f t="shared" ca="1" si="468"/>
        <v>0.30518721438987434</v>
      </c>
      <c r="AG362" s="122"/>
      <c r="AH362" s="170"/>
    </row>
    <row r="363" spans="8:47" ht="24" thickBot="1">
      <c r="M363" s="175" t="s">
        <v>107</v>
      </c>
      <c r="N363" s="278">
        <f ca="1">INDEX(CC338:CM349,$O$356,$O$357)</f>
        <v>0.42085695972488635</v>
      </c>
      <c r="O363" s="44"/>
      <c r="P363" s="44">
        <f ca="1">MATCH(Q363,U363:X363,0)</f>
        <v>3</v>
      </c>
      <c r="Q363" s="275">
        <f ca="1">MAX(U363:X363)</f>
        <v>0.21133847867419103</v>
      </c>
      <c r="T363" s="283">
        <v>0.6</v>
      </c>
      <c r="U363" s="122">
        <f t="shared" ca="1" si="467"/>
        <v>0.1493171805440851</v>
      </c>
      <c r="V363" s="122">
        <f t="shared" ca="1" si="467"/>
        <v>0.18546282524073004</v>
      </c>
      <c r="W363" s="122">
        <f t="shared" ca="1" si="467"/>
        <v>0.21133847867419103</v>
      </c>
      <c r="X363" s="122">
        <f t="shared" ca="1" si="467"/>
        <v>0.20599863086843281</v>
      </c>
      <c r="Y363" s="122">
        <f t="shared" ca="1" si="467"/>
        <v>0.12987850810112625</v>
      </c>
      <c r="Z363" s="122" t="e">
        <f t="shared" si="467"/>
        <v>#DIV/0!</v>
      </c>
      <c r="AA363" s="122" t="e">
        <f t="shared" si="467"/>
        <v>#DIV/0!</v>
      </c>
      <c r="AB363" s="122" t="e">
        <f t="shared" si="467"/>
        <v>#DIV/0!</v>
      </c>
      <c r="AC363" s="122" t="e">
        <f t="shared" si="467"/>
        <v>#DIV/0!</v>
      </c>
      <c r="AD363" s="122" t="e">
        <f t="shared" si="467"/>
        <v>#DIV/0!</v>
      </c>
      <c r="AE363" s="122" t="e">
        <f t="shared" si="467"/>
        <v>#DIV/0!</v>
      </c>
      <c r="AF363" s="122">
        <f t="shared" ca="1" si="468"/>
        <v>0.2830199784926023</v>
      </c>
      <c r="AG363" s="122"/>
      <c r="AH363" s="170"/>
    </row>
    <row r="364" spans="8:47" ht="24" thickBot="1">
      <c r="M364" s="175" t="s">
        <v>108</v>
      </c>
      <c r="N364" s="278">
        <f ca="1">INDEX(CR338:DB349,$O$356,$O$357)</f>
        <v>0.41018210379903325</v>
      </c>
      <c r="O364" s="44"/>
      <c r="P364" s="44">
        <f ca="1">MATCH(Q364,U364:W364,0)</f>
        <v>2</v>
      </c>
      <c r="Q364" s="275">
        <f ca="1">MAX(U364:W364)</f>
        <v>0.18603584653988597</v>
      </c>
      <c r="T364" s="283">
        <v>0.66666666666666663</v>
      </c>
      <c r="U364" s="122">
        <f t="shared" ca="1" si="467"/>
        <v>0.14961470375539321</v>
      </c>
      <c r="V364" s="122">
        <f t="shared" ca="1" si="467"/>
        <v>0.18603584653988597</v>
      </c>
      <c r="W364" s="122">
        <f t="shared" ca="1" si="467"/>
        <v>0.16547512207105167</v>
      </c>
      <c r="X364" s="122">
        <f t="shared" ca="1" si="467"/>
        <v>0.1119130706086659</v>
      </c>
      <c r="Y364" s="122" t="e">
        <f t="shared" si="467"/>
        <v>#DIV/0!</v>
      </c>
      <c r="Z364" s="122" t="e">
        <f t="shared" si="467"/>
        <v>#DIV/0!</v>
      </c>
      <c r="AA364" s="122" t="e">
        <f t="shared" si="467"/>
        <v>#DIV/0!</v>
      </c>
      <c r="AB364" s="122" t="e">
        <f t="shared" si="467"/>
        <v>#DIV/0!</v>
      </c>
      <c r="AC364" s="122" t="e">
        <f t="shared" si="467"/>
        <v>#DIV/0!</v>
      </c>
      <c r="AD364" s="122" t="e">
        <f t="shared" si="467"/>
        <v>#DIV/0!</v>
      </c>
      <c r="AE364" s="122" t="e">
        <f t="shared" si="467"/>
        <v>#DIV/0!</v>
      </c>
      <c r="AF364" s="122">
        <f t="shared" ca="1" si="468"/>
        <v>0.2374591287521399</v>
      </c>
      <c r="AG364" s="122"/>
      <c r="AH364" s="170"/>
    </row>
    <row r="365" spans="8:47" ht="24" thickBot="1">
      <c r="M365" s="175" t="s">
        <v>107</v>
      </c>
      <c r="N365" s="278">
        <f ca="1">INDEX(DG338:DQ349,$O$356,$O$357)</f>
        <v>0.5306253231976944</v>
      </c>
      <c r="O365" s="44"/>
      <c r="P365" s="44">
        <f ca="1">MATCH(Q365,U365:V365,0)</f>
        <v>1</v>
      </c>
      <c r="Q365" s="275">
        <f ca="1">MAX(U365:V365)</f>
        <v>0.14984964066134615</v>
      </c>
      <c r="T365" s="283">
        <v>0.7142857142857143</v>
      </c>
      <c r="U365" s="122">
        <f t="shared" ca="1" si="467"/>
        <v>0.14984964066134615</v>
      </c>
      <c r="V365" s="122">
        <f t="shared" ca="1" si="467"/>
        <v>0.13776071769910664</v>
      </c>
      <c r="W365" s="122">
        <f t="shared" ca="1" si="467"/>
        <v>9.7990160536537765E-2</v>
      </c>
      <c r="X365" s="122" t="e">
        <f t="shared" si="467"/>
        <v>#DIV/0!</v>
      </c>
      <c r="Y365" s="122" t="e">
        <f t="shared" si="467"/>
        <v>#DIV/0!</v>
      </c>
      <c r="Z365" s="122" t="e">
        <f t="shared" si="467"/>
        <v>#DIV/0!</v>
      </c>
      <c r="AA365" s="122" t="e">
        <f t="shared" si="467"/>
        <v>#DIV/0!</v>
      </c>
      <c r="AB365" s="122" t="e">
        <f t="shared" si="467"/>
        <v>#DIV/0!</v>
      </c>
      <c r="AC365" s="122" t="e">
        <f t="shared" si="467"/>
        <v>#DIV/0!</v>
      </c>
      <c r="AD365" s="122" t="e">
        <f t="shared" si="467"/>
        <v>#DIV/0!</v>
      </c>
      <c r="AE365" s="122" t="e">
        <f t="shared" si="467"/>
        <v>#DIV/0!</v>
      </c>
      <c r="AF365" s="122">
        <f t="shared" ca="1" si="468"/>
        <v>0.19299254045614314</v>
      </c>
      <c r="AG365" s="122"/>
      <c r="AH365" s="22"/>
    </row>
    <row r="366" spans="8:47">
      <c r="M366" s="43"/>
      <c r="N366" s="44"/>
      <c r="O366" s="44"/>
      <c r="P366" s="44">
        <f ca="1">MATCH(Q366,U366:V366,0)</f>
        <v>1</v>
      </c>
      <c r="Q366" s="275">
        <f ca="1">MAX(U366)</f>
        <v>0.14220978591892641</v>
      </c>
      <c r="T366" s="283">
        <v>0.75</v>
      </c>
      <c r="U366" s="122">
        <f t="shared" ca="1" si="467"/>
        <v>0.14220978591892641</v>
      </c>
      <c r="V366" s="122">
        <f t="shared" ca="1" si="467"/>
        <v>8.7036850337357877E-2</v>
      </c>
      <c r="W366" s="122" t="e">
        <f t="shared" si="467"/>
        <v>#DIV/0!</v>
      </c>
      <c r="X366" s="122" t="e">
        <f t="shared" si="467"/>
        <v>#DIV/0!</v>
      </c>
      <c r="Y366" s="122" t="e">
        <f t="shared" si="467"/>
        <v>#DIV/0!</v>
      </c>
      <c r="Z366" s="122" t="e">
        <f t="shared" si="467"/>
        <v>#DIV/0!</v>
      </c>
      <c r="AA366" s="122" t="e">
        <f t="shared" si="467"/>
        <v>#DIV/0!</v>
      </c>
      <c r="AB366" s="122" t="e">
        <f t="shared" si="467"/>
        <v>#DIV/0!</v>
      </c>
      <c r="AC366" s="122" t="e">
        <f t="shared" si="467"/>
        <v>#DIV/0!</v>
      </c>
      <c r="AD366" s="122" t="e">
        <f t="shared" si="467"/>
        <v>#DIV/0!</v>
      </c>
      <c r="AE366" s="122" t="e">
        <f t="shared" si="467"/>
        <v>#DIV/0!</v>
      </c>
      <c r="AF366" s="122">
        <f t="shared" ca="1" si="468"/>
        <v>0.15143739926570035</v>
      </c>
      <c r="AG366" s="122"/>
      <c r="AH366" s="22"/>
    </row>
    <row r="367" spans="8:47" ht="16.5" thickBot="1">
      <c r="M367" s="60"/>
      <c r="N367" s="61"/>
      <c r="O367" s="61"/>
      <c r="P367" s="279"/>
      <c r="Q367" s="62"/>
      <c r="T367" s="283">
        <v>0.8</v>
      </c>
      <c r="U367" s="122">
        <f t="shared" ca="1" si="467"/>
        <v>7.1055785768251764E-2</v>
      </c>
      <c r="V367" s="122"/>
      <c r="W367" s="122"/>
      <c r="X367" s="122"/>
      <c r="Y367" s="122"/>
      <c r="Z367" s="122"/>
      <c r="AA367" s="122"/>
      <c r="AB367" s="122"/>
      <c r="AC367" s="122"/>
      <c r="AD367" s="122"/>
      <c r="AE367" s="122"/>
      <c r="AF367" s="122"/>
      <c r="AG367" s="122"/>
      <c r="AH367" s="22"/>
    </row>
    <row r="368" spans="8:47">
      <c r="P368" s="91"/>
      <c r="T368" s="16"/>
      <c r="U368" s="122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66"/>
      <c r="AH368" s="170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</row>
    <row r="369" spans="8:185" s="8" customFormat="1">
      <c r="H369" s="8" t="s">
        <v>352</v>
      </c>
      <c r="Q369" s="2" t="s">
        <v>353</v>
      </c>
      <c r="T369" s="2" t="s">
        <v>69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 t="s">
        <v>70</v>
      </c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 t="s">
        <v>71</v>
      </c>
      <c r="AY369" s="2"/>
      <c r="AZ369" s="423"/>
      <c r="BA369" s="423"/>
      <c r="BB369" s="423"/>
      <c r="BC369" s="423"/>
      <c r="BD369" s="423"/>
      <c r="BE369" s="423"/>
      <c r="BF369" s="423"/>
      <c r="BG369" s="423"/>
      <c r="BH369" s="423"/>
      <c r="BI369" s="423"/>
      <c r="BJ369" s="423"/>
      <c r="BK369" s="423"/>
      <c r="BL369" s="2"/>
      <c r="BM369" s="2" t="s">
        <v>72</v>
      </c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 t="s">
        <v>73</v>
      </c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 t="s">
        <v>74</v>
      </c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 t="s">
        <v>75</v>
      </c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 t="s">
        <v>76</v>
      </c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 t="s">
        <v>77</v>
      </c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</row>
    <row r="370" spans="8:185" s="8" customFormat="1">
      <c r="T370" s="112" t="s">
        <v>354</v>
      </c>
      <c r="U370" s="552">
        <f t="shared" ref="U370:AG370" si="469">U337</f>
        <v>0.2</v>
      </c>
      <c r="V370" s="552">
        <f t="shared" si="469"/>
        <v>0.25</v>
      </c>
      <c r="W370" s="552">
        <f t="shared" si="469"/>
        <v>0.2857142857142857</v>
      </c>
      <c r="X370" s="552">
        <f t="shared" si="469"/>
        <v>0.33333333333333331</v>
      </c>
      <c r="Y370" s="552">
        <f t="shared" si="469"/>
        <v>0.4</v>
      </c>
      <c r="Z370" s="552">
        <f t="shared" si="469"/>
        <v>0.42857142857142855</v>
      </c>
      <c r="AA370" s="552">
        <f t="shared" si="469"/>
        <v>0.5</v>
      </c>
      <c r="AB370" s="552">
        <f t="shared" si="469"/>
        <v>0.5714285714285714</v>
      </c>
      <c r="AC370" s="552">
        <f t="shared" si="469"/>
        <v>0.6</v>
      </c>
      <c r="AD370" s="552">
        <f t="shared" si="469"/>
        <v>0.66666666666666663</v>
      </c>
      <c r="AE370" s="552">
        <f t="shared" si="469"/>
        <v>0.7142857142857143</v>
      </c>
      <c r="AF370" s="552">
        <f t="shared" si="469"/>
        <v>0.75</v>
      </c>
      <c r="AG370" s="552">
        <f t="shared" si="469"/>
        <v>0.8</v>
      </c>
      <c r="AH370" s="424">
        <v>4.4630522580352917E-4</v>
      </c>
      <c r="AI370" s="112" t="s">
        <v>354</v>
      </c>
      <c r="AJ370" s="552">
        <f t="shared" ref="AJ370:AV370" si="470">AJ337</f>
        <v>0.2</v>
      </c>
      <c r="AK370" s="552">
        <f t="shared" si="470"/>
        <v>0.25</v>
      </c>
      <c r="AL370" s="552">
        <f t="shared" si="470"/>
        <v>0.2857142857142857</v>
      </c>
      <c r="AM370" s="552">
        <f t="shared" si="470"/>
        <v>0.33333333333333331</v>
      </c>
      <c r="AN370" s="552">
        <f t="shared" si="470"/>
        <v>0.4</v>
      </c>
      <c r="AO370" s="552">
        <f t="shared" si="470"/>
        <v>0.42857142857142855</v>
      </c>
      <c r="AP370" s="552">
        <f t="shared" si="470"/>
        <v>0.5</v>
      </c>
      <c r="AQ370" s="552">
        <f t="shared" si="470"/>
        <v>0.5714285714285714</v>
      </c>
      <c r="AR370" s="552">
        <f t="shared" si="470"/>
        <v>0.6</v>
      </c>
      <c r="AS370" s="552">
        <f t="shared" si="470"/>
        <v>0.66666666666666663</v>
      </c>
      <c r="AT370" s="552">
        <f t="shared" si="470"/>
        <v>0.7142857142857143</v>
      </c>
      <c r="AU370" s="552">
        <f t="shared" si="470"/>
        <v>0.75</v>
      </c>
      <c r="AV370" s="552">
        <f t="shared" si="470"/>
        <v>0.8</v>
      </c>
      <c r="AW370" s="28">
        <v>4.0153172015100746E-4</v>
      </c>
      <c r="AX370" s="112" t="s">
        <v>354</v>
      </c>
      <c r="AY370" s="552">
        <f t="shared" ref="AY370:BK370" si="471">AY337</f>
        <v>0.2</v>
      </c>
      <c r="AZ370" s="552">
        <f t="shared" si="471"/>
        <v>0.25</v>
      </c>
      <c r="BA370" s="552">
        <f t="shared" si="471"/>
        <v>0.2857142857142857</v>
      </c>
      <c r="BB370" s="552">
        <f t="shared" si="471"/>
        <v>0.33333333333333331</v>
      </c>
      <c r="BC370" s="552">
        <f t="shared" si="471"/>
        <v>0.4</v>
      </c>
      <c r="BD370" s="552">
        <f t="shared" si="471"/>
        <v>0.42857142857142855</v>
      </c>
      <c r="BE370" s="552">
        <f t="shared" si="471"/>
        <v>0.5</v>
      </c>
      <c r="BF370" s="552">
        <f t="shared" si="471"/>
        <v>0.5714285714285714</v>
      </c>
      <c r="BG370" s="552">
        <f t="shared" si="471"/>
        <v>0.6</v>
      </c>
      <c r="BH370" s="552">
        <f t="shared" si="471"/>
        <v>0.66666666666666663</v>
      </c>
      <c r="BI370" s="552">
        <f t="shared" si="471"/>
        <v>0.7142857142857143</v>
      </c>
      <c r="BJ370" s="552">
        <f t="shared" si="471"/>
        <v>0.75</v>
      </c>
      <c r="BK370" s="552">
        <f t="shared" si="471"/>
        <v>0.8</v>
      </c>
      <c r="BL370" s="28">
        <v>4.2272532112636876E-4</v>
      </c>
      <c r="BM370" s="112" t="s">
        <v>354</v>
      </c>
      <c r="BN370" s="552">
        <f t="shared" ref="BN370:BZ370" si="472">BN337</f>
        <v>0.2</v>
      </c>
      <c r="BO370" s="552">
        <f t="shared" si="472"/>
        <v>0.25</v>
      </c>
      <c r="BP370" s="552">
        <f t="shared" si="472"/>
        <v>0.2857142857142857</v>
      </c>
      <c r="BQ370" s="552">
        <f t="shared" si="472"/>
        <v>0.33333333333333331</v>
      </c>
      <c r="BR370" s="552">
        <f t="shared" si="472"/>
        <v>0.4</v>
      </c>
      <c r="BS370" s="552">
        <f t="shared" si="472"/>
        <v>0.42857142857142855</v>
      </c>
      <c r="BT370" s="552">
        <f t="shared" si="472"/>
        <v>0.5</v>
      </c>
      <c r="BU370" s="552">
        <f t="shared" si="472"/>
        <v>0.5714285714285714</v>
      </c>
      <c r="BV370" s="552">
        <f t="shared" si="472"/>
        <v>0.6</v>
      </c>
      <c r="BW370" s="552">
        <f t="shared" si="472"/>
        <v>0.66666666666666663</v>
      </c>
      <c r="BX370" s="552">
        <f t="shared" si="472"/>
        <v>0.7142857142857143</v>
      </c>
      <c r="BY370" s="552">
        <f t="shared" si="472"/>
        <v>0.75</v>
      </c>
      <c r="BZ370" s="552">
        <f t="shared" si="472"/>
        <v>0.8</v>
      </c>
      <c r="CA370" s="28">
        <v>4.3556624556003278E-4</v>
      </c>
      <c r="CB370" s="112" t="s">
        <v>354</v>
      </c>
      <c r="CC370" s="552">
        <f t="shared" ref="CC370:CO370" si="473">CC337</f>
        <v>0.2</v>
      </c>
      <c r="CD370" s="552">
        <f t="shared" si="473"/>
        <v>0.25</v>
      </c>
      <c r="CE370" s="552">
        <f t="shared" si="473"/>
        <v>0.2857142857142857</v>
      </c>
      <c r="CF370" s="552">
        <f t="shared" si="473"/>
        <v>0.33333333333333331</v>
      </c>
      <c r="CG370" s="552">
        <f t="shared" si="473"/>
        <v>0.4</v>
      </c>
      <c r="CH370" s="552">
        <f t="shared" si="473"/>
        <v>0.42857142857142855</v>
      </c>
      <c r="CI370" s="552">
        <f t="shared" si="473"/>
        <v>0.5</v>
      </c>
      <c r="CJ370" s="552">
        <f t="shared" si="473"/>
        <v>0.5714285714285714</v>
      </c>
      <c r="CK370" s="552">
        <f t="shared" si="473"/>
        <v>0.6</v>
      </c>
      <c r="CL370" s="552">
        <f t="shared" si="473"/>
        <v>0.66666666666666663</v>
      </c>
      <c r="CM370" s="552">
        <f t="shared" si="473"/>
        <v>0.7142857142857143</v>
      </c>
      <c r="CN370" s="552">
        <f t="shared" si="473"/>
        <v>0.75</v>
      </c>
      <c r="CO370" s="552">
        <f t="shared" si="473"/>
        <v>0.8</v>
      </c>
      <c r="CP370" s="28">
        <v>4.491644469902031E-4</v>
      </c>
      <c r="CQ370" s="112" t="s">
        <v>354</v>
      </c>
      <c r="CR370" s="552">
        <f t="shared" ref="CR370:DD370" si="474">CR337</f>
        <v>0.2</v>
      </c>
      <c r="CS370" s="552">
        <f t="shared" si="474"/>
        <v>0.25</v>
      </c>
      <c r="CT370" s="552">
        <f t="shared" si="474"/>
        <v>0.2857142857142857</v>
      </c>
      <c r="CU370" s="552">
        <f t="shared" si="474"/>
        <v>0.33333333333333331</v>
      </c>
      <c r="CV370" s="552">
        <f t="shared" si="474"/>
        <v>0.4</v>
      </c>
      <c r="CW370" s="552">
        <f t="shared" si="474"/>
        <v>0.42857142857142855</v>
      </c>
      <c r="CX370" s="552">
        <f t="shared" si="474"/>
        <v>0.5</v>
      </c>
      <c r="CY370" s="552">
        <f t="shared" si="474"/>
        <v>0.5714285714285714</v>
      </c>
      <c r="CZ370" s="552">
        <f t="shared" si="474"/>
        <v>0.6</v>
      </c>
      <c r="DA370" s="552">
        <f t="shared" si="474"/>
        <v>0.66666666666666663</v>
      </c>
      <c r="DB370" s="552">
        <f t="shared" si="474"/>
        <v>0.7142857142857143</v>
      </c>
      <c r="DC370" s="552">
        <f t="shared" si="474"/>
        <v>0.75</v>
      </c>
      <c r="DD370" s="552">
        <f t="shared" si="474"/>
        <v>0.8</v>
      </c>
      <c r="DE370" s="28">
        <v>4.5316567980577233E-4</v>
      </c>
      <c r="DF370" s="112" t="s">
        <v>354</v>
      </c>
      <c r="DG370" s="552">
        <f t="shared" ref="DG370:DS370" si="475">DG337</f>
        <v>0.2</v>
      </c>
      <c r="DH370" s="552">
        <f t="shared" si="475"/>
        <v>0.25</v>
      </c>
      <c r="DI370" s="552">
        <f t="shared" si="475"/>
        <v>0.2857142857142857</v>
      </c>
      <c r="DJ370" s="552">
        <f t="shared" si="475"/>
        <v>0.33333333333333331</v>
      </c>
      <c r="DK370" s="552">
        <f t="shared" si="475"/>
        <v>0.4</v>
      </c>
      <c r="DL370" s="552">
        <f t="shared" si="475"/>
        <v>0.42857142857142855</v>
      </c>
      <c r="DM370" s="552">
        <f t="shared" si="475"/>
        <v>0.5</v>
      </c>
      <c r="DN370" s="552">
        <f t="shared" si="475"/>
        <v>0.5714285714285714</v>
      </c>
      <c r="DO370" s="552">
        <f t="shared" si="475"/>
        <v>0.6</v>
      </c>
      <c r="DP370" s="552">
        <f t="shared" si="475"/>
        <v>0.66666666666666663</v>
      </c>
      <c r="DQ370" s="552">
        <f t="shared" si="475"/>
        <v>0.7142857142857143</v>
      </c>
      <c r="DR370" s="552">
        <f t="shared" si="475"/>
        <v>0.75</v>
      </c>
      <c r="DS370" s="552">
        <f t="shared" si="475"/>
        <v>0.8</v>
      </c>
      <c r="DT370" s="28">
        <v>4.5324227868556824E-4</v>
      </c>
      <c r="DU370" s="112" t="s">
        <v>354</v>
      </c>
      <c r="DV370" s="552">
        <f t="shared" ref="DV370:EH370" si="476">DV337</f>
        <v>0.2</v>
      </c>
      <c r="DW370" s="552">
        <f t="shared" si="476"/>
        <v>0.25</v>
      </c>
      <c r="DX370" s="552">
        <f t="shared" si="476"/>
        <v>0.2857142857142857</v>
      </c>
      <c r="DY370" s="552">
        <f t="shared" si="476"/>
        <v>0.33333333333333331</v>
      </c>
      <c r="DZ370" s="552">
        <f t="shared" si="476"/>
        <v>0.4</v>
      </c>
      <c r="EA370" s="552">
        <f t="shared" si="476"/>
        <v>0.42857142857142855</v>
      </c>
      <c r="EB370" s="552">
        <f t="shared" si="476"/>
        <v>0.5</v>
      </c>
      <c r="EC370" s="552">
        <f t="shared" si="476"/>
        <v>0.5714285714285714</v>
      </c>
      <c r="ED370" s="552">
        <f t="shared" si="476"/>
        <v>0.6</v>
      </c>
      <c r="EE370" s="552">
        <f t="shared" si="476"/>
        <v>0.66666666666666663</v>
      </c>
      <c r="EF370" s="552">
        <f t="shared" si="476"/>
        <v>0.7142857142857143</v>
      </c>
      <c r="EG370" s="552">
        <f t="shared" si="476"/>
        <v>0.75</v>
      </c>
      <c r="EH370" s="552">
        <f t="shared" si="476"/>
        <v>0.8</v>
      </c>
      <c r="EI370" s="28">
        <v>0.21017199739045303</v>
      </c>
      <c r="EJ370" s="112" t="s">
        <v>354</v>
      </c>
      <c r="EK370" s="552">
        <f t="shared" ref="EK370:EW370" si="477">EK337</f>
        <v>0.2</v>
      </c>
      <c r="EL370" s="552">
        <f t="shared" si="477"/>
        <v>0.25</v>
      </c>
      <c r="EM370" s="552">
        <f t="shared" si="477"/>
        <v>0.2857142857142857</v>
      </c>
      <c r="EN370" s="552">
        <f t="shared" si="477"/>
        <v>0.33333333333333331</v>
      </c>
      <c r="EO370" s="552">
        <f t="shared" si="477"/>
        <v>0.4</v>
      </c>
      <c r="EP370" s="552">
        <f t="shared" si="477"/>
        <v>0.42857142857142855</v>
      </c>
      <c r="EQ370" s="552">
        <f t="shared" si="477"/>
        <v>0.5</v>
      </c>
      <c r="ER370" s="552">
        <f t="shared" si="477"/>
        <v>0.5714285714285714</v>
      </c>
      <c r="ES370" s="552">
        <f t="shared" si="477"/>
        <v>0.6</v>
      </c>
      <c r="ET370" s="552">
        <f t="shared" si="477"/>
        <v>0.66666666666666663</v>
      </c>
      <c r="EU370" s="552">
        <f t="shared" si="477"/>
        <v>0.7142857142857143</v>
      </c>
      <c r="EV370" s="552">
        <f t="shared" si="477"/>
        <v>0.75</v>
      </c>
      <c r="EW370" s="552">
        <f t="shared" si="477"/>
        <v>0.8</v>
      </c>
      <c r="EX370" s="28">
        <v>0.21017199739045303</v>
      </c>
    </row>
    <row r="371" spans="8:185" s="8" customFormat="1">
      <c r="T371" s="283">
        <f t="shared" ref="T371:T383" si="478">T355</f>
        <v>0.2</v>
      </c>
      <c r="U371" s="426">
        <f ca="1">1/((IF(U306&gt;0,U306/$F$3,-U306/$G$3))^2+(IF(U322&gt;0,U322/$F$3,-U322/$G$3))^2)^0.5</f>
        <v>0.30531046306090814</v>
      </c>
      <c r="V371" s="426">
        <f t="shared" ref="V371:AG371" ca="1" si="479">1/((IF(V306&gt;0,V306/$F$3,-V306/$G$3))^2+(IF(V322&gt;0,V322/$F$3,-V322/$G$3))^2)^0.5</f>
        <v>0.31671728931232968</v>
      </c>
      <c r="W371" s="426">
        <f t="shared" ca="1" si="479"/>
        <v>0.32301478085249957</v>
      </c>
      <c r="X371" s="426">
        <f t="shared" ca="1" si="479"/>
        <v>0.3283367096460082</v>
      </c>
      <c r="Y371" s="426">
        <f t="shared" ca="1" si="479"/>
        <v>0.32828209262326058</v>
      </c>
      <c r="Z371" s="426">
        <f t="shared" ca="1" si="479"/>
        <v>0.32504252274750423</v>
      </c>
      <c r="AA371" s="426">
        <f t="shared" ca="1" si="479"/>
        <v>0.30721787546196433</v>
      </c>
      <c r="AB371" s="426">
        <f t="shared" ca="1" si="479"/>
        <v>0.27488444288797481</v>
      </c>
      <c r="AC371" s="426">
        <f t="shared" ca="1" si="479"/>
        <v>0.25812516456734297</v>
      </c>
      <c r="AD371" s="426">
        <f t="shared" ca="1" si="479"/>
        <v>0.21207076471122727</v>
      </c>
      <c r="AE371" s="426">
        <f t="shared" ca="1" si="479"/>
        <v>0.17481546445535798</v>
      </c>
      <c r="AF371" s="426">
        <f t="shared" ca="1" si="479"/>
        <v>0.14547130201949607</v>
      </c>
      <c r="AG371" s="426">
        <f t="shared" ca="1" si="479"/>
        <v>0.10352807179835613</v>
      </c>
      <c r="AH371" s="28">
        <v>4.4406079830984556E-4</v>
      </c>
      <c r="AI371" s="283">
        <f>T371</f>
        <v>0.2</v>
      </c>
      <c r="AJ371" s="426">
        <f ca="1">1/((IF(AJ306&gt;0,AJ306/$F$3,-AJ306/$G$3))^2+(IF(AJ322&gt;0,AJ322/$F$3,-AJ322/$G$3))^2)^0.5</f>
        <v>0.30531046306090814</v>
      </c>
      <c r="AK371" s="426">
        <f t="shared" ref="AK371:AV371" ca="1" si="480">1/((IF(AK306&gt;0,AK306/$F$3,-AK306/$G$3))^2+(IF(AK322&gt;0,AK322/$F$3,-AK322/$G$3))^2)^0.5</f>
        <v>0.31671728931232968</v>
      </c>
      <c r="AL371" s="426">
        <f t="shared" ca="1" si="480"/>
        <v>0.32301478085249957</v>
      </c>
      <c r="AM371" s="426">
        <f t="shared" ca="1" si="480"/>
        <v>0.3283367096460082</v>
      </c>
      <c r="AN371" s="426">
        <f t="shared" ca="1" si="480"/>
        <v>0.32828209262326058</v>
      </c>
      <c r="AO371" s="426">
        <f t="shared" ca="1" si="480"/>
        <v>0.32504252274750423</v>
      </c>
      <c r="AP371" s="426">
        <f t="shared" ca="1" si="480"/>
        <v>0.30721787546196433</v>
      </c>
      <c r="AQ371" s="426">
        <f t="shared" ca="1" si="480"/>
        <v>0.27488444288797481</v>
      </c>
      <c r="AR371" s="426">
        <f t="shared" ca="1" si="480"/>
        <v>0.25812516456734297</v>
      </c>
      <c r="AS371" s="426">
        <f t="shared" ca="1" si="480"/>
        <v>0.21207076471122727</v>
      </c>
      <c r="AT371" s="426">
        <f t="shared" ca="1" si="480"/>
        <v>0.17481546445535798</v>
      </c>
      <c r="AU371" s="426">
        <f t="shared" ca="1" si="480"/>
        <v>0.10530537413752682</v>
      </c>
      <c r="AV371" s="426">
        <f t="shared" ca="1" si="480"/>
        <v>0.10297410228475716</v>
      </c>
      <c r="AX371" s="283">
        <f>AI371</f>
        <v>0.2</v>
      </c>
      <c r="AY371" s="426">
        <f ca="1">1/((IF(AY306&gt;0,AY306/$F$3,-AY306/$G$3))^2+(IF(AY322&gt;0,AY322/$F$3,-AY322/$G$3))^2)^0.5</f>
        <v>0.24012454747819845</v>
      </c>
      <c r="AZ371" s="426">
        <f t="shared" ref="AZ371:BK371" ca="1" si="481">1/((IF(AZ306&gt;0,AZ306/$F$3,-AZ306/$G$3))^2+(IF(AZ322&gt;0,AZ322/$F$3,-AZ322/$G$3))^2)^0.5</f>
        <v>0.28746578337150974</v>
      </c>
      <c r="BA371" s="426">
        <f t="shared" ca="1" si="481"/>
        <v>0.31592507179400769</v>
      </c>
      <c r="BB371" s="426">
        <f t="shared" ca="1" si="481"/>
        <v>0.34528456849508543</v>
      </c>
      <c r="BC371" s="426">
        <f t="shared" ca="1" si="481"/>
        <v>0.36726771640148531</v>
      </c>
      <c r="BD371" s="426">
        <f t="shared" ca="1" si="481"/>
        <v>0.3694224326455593</v>
      </c>
      <c r="BE371" s="426">
        <f t="shared" ca="1" si="481"/>
        <v>0.35637714829665806</v>
      </c>
      <c r="BF371" s="426">
        <f t="shared" ca="1" si="481"/>
        <v>0.32065417832098453</v>
      </c>
      <c r="BG371" s="426">
        <f t="shared" ca="1" si="481"/>
        <v>0.30139734293965881</v>
      </c>
      <c r="BH371" s="426">
        <f t="shared" ca="1" si="481"/>
        <v>0.24857004753400952</v>
      </c>
      <c r="BI371" s="426">
        <f t="shared" ca="1" si="481"/>
        <v>0.20610282802956234</v>
      </c>
      <c r="BJ371" s="426">
        <f t="shared" ca="1" si="481"/>
        <v>0.17262728778418124</v>
      </c>
      <c r="BK371" s="426">
        <f t="shared" ca="1" si="481"/>
        <v>0.12435122977460837</v>
      </c>
      <c r="BM371" s="283">
        <f>AX371</f>
        <v>0.2</v>
      </c>
      <c r="BN371" s="426">
        <f ca="1">1/((IF(BN306&gt;0,BN306/$F$3,-BN306/$G$3))^2+(IF(BN322&gt;0,BN322/$F$3,-BN322/$G$3))^2)^0.5</f>
        <v>0.14622891438433752</v>
      </c>
      <c r="BO371" s="426">
        <f t="shared" ref="BO371:BZ371" ca="1" si="482">1/((IF(BO306&gt;0,BO306/$F$3,-BO306/$G$3))^2+(IF(BO322&gt;0,BO322/$F$3,-BO322/$G$3))^2)^0.5</f>
        <v>0.17293785985946658</v>
      </c>
      <c r="BP371" s="426">
        <f t="shared" ca="1" si="482"/>
        <v>0.19011652221002853</v>
      </c>
      <c r="BQ371" s="426">
        <f t="shared" ca="1" si="482"/>
        <v>0.21076511697656178</v>
      </c>
      <c r="BR371" s="426">
        <f t="shared" ca="1" si="482"/>
        <v>0.23553541871037242</v>
      </c>
      <c r="BS371" s="426">
        <f t="shared" ca="1" si="482"/>
        <v>0.2446495943377327</v>
      </c>
      <c r="BT371" s="426">
        <f t="shared" ca="1" si="482"/>
        <v>0.26302419661727111</v>
      </c>
      <c r="BU371" s="426">
        <f t="shared" ca="1" si="482"/>
        <v>0.27355353025696749</v>
      </c>
      <c r="BV371" s="426">
        <f t="shared" ca="1" si="482"/>
        <v>0.27485935657126653</v>
      </c>
      <c r="BW371" s="426">
        <f t="shared" ca="1" si="482"/>
        <v>0.26890666167272687</v>
      </c>
      <c r="BX371" s="426">
        <f t="shared" ca="1" si="482"/>
        <v>0.25415034948313203</v>
      </c>
      <c r="BY371" s="426">
        <f t="shared" ca="1" si="482"/>
        <v>0.23522840433199801</v>
      </c>
      <c r="BZ371" s="426">
        <f t="shared" ca="1" si="482"/>
        <v>0.19419541562632653</v>
      </c>
      <c r="CB371" s="283">
        <f>BM371</f>
        <v>0.2</v>
      </c>
      <c r="CC371" s="426">
        <f ca="1">1/((IF(CC306&gt;0,CC306/$F$3,-CC306/$G$3))^2+(IF(CC322&gt;0,CC322/$F$3,-CC322/$G$3))^2)^0.5</f>
        <v>0.64373848772867182</v>
      </c>
      <c r="CD371" s="426">
        <f t="shared" ref="CD371:CO371" ca="1" si="483">1/((IF(CD306&gt;0,CD306/$F$3,-CD306/$G$3))^2+(IF(CD322&gt;0,CD322/$F$3,-CD322/$G$3))^2)^0.5</f>
        <v>0.59913937067126088</v>
      </c>
      <c r="CE371" s="426">
        <f t="shared" ca="1" si="483"/>
        <v>0.56684159728356509</v>
      </c>
      <c r="CF371" s="426">
        <f t="shared" ca="1" si="483"/>
        <v>0.52348242415015067</v>
      </c>
      <c r="CG371" s="426">
        <f t="shared" ca="1" si="483"/>
        <v>0.46262625643936428</v>
      </c>
      <c r="CH371" s="426">
        <f t="shared" ca="1" si="483"/>
        <v>0.43658996386261378</v>
      </c>
      <c r="CI371" s="426">
        <f t="shared" ca="1" si="483"/>
        <v>0.37181426848053212</v>
      </c>
      <c r="CJ371" s="426">
        <f t="shared" ca="1" si="483"/>
        <v>0.30765878769824972</v>
      </c>
      <c r="CK371" s="426">
        <f t="shared" ca="1" si="483"/>
        <v>0.28219866386110282</v>
      </c>
      <c r="CL371" s="426">
        <f t="shared" ca="1" si="483"/>
        <v>0.2232683494446768</v>
      </c>
      <c r="CM371" s="426">
        <f t="shared" ca="1" si="483"/>
        <v>0.18158957317599897</v>
      </c>
      <c r="CN371" s="426">
        <f t="shared" ca="1" si="483"/>
        <v>0.15055567571610315</v>
      </c>
      <c r="CO371" s="426">
        <f t="shared" ca="1" si="483"/>
        <v>0.10742606974515137</v>
      </c>
      <c r="CQ371" s="283">
        <f>CB371</f>
        <v>0.2</v>
      </c>
      <c r="CR371" s="426">
        <f ca="1">1/((IF(CR306&gt;0,CR306/$F$3,-CR306/$G$3))^2+(IF(CR322&gt;0,CR322/$F$3,-CR322/$G$3))^2)^0.5</f>
        <v>8.4085451939043016E-2</v>
      </c>
      <c r="CS371" s="426">
        <f t="shared" ref="CS371:DD371" ca="1" si="484">1/((IF(CS306&gt;0,CS306/$F$3,-CS306/$G$3))^2+(IF(CS322&gt;0,CS322/$F$3,-CS322/$G$3))^2)^0.5</f>
        <v>0.10443216804404419</v>
      </c>
      <c r="CT371" s="426">
        <f t="shared" ca="1" si="484"/>
        <v>0.11890074221742823</v>
      </c>
      <c r="CU371" s="426">
        <f t="shared" ca="1" si="484"/>
        <v>0.13809853728188526</v>
      </c>
      <c r="CV371" s="426">
        <f t="shared" ca="1" si="484"/>
        <v>0.16476496167817928</v>
      </c>
      <c r="CW371" s="426">
        <f t="shared" ca="1" si="484"/>
        <v>0.17610247359637227</v>
      </c>
      <c r="CX371" s="426">
        <f t="shared" ca="1" si="484"/>
        <v>0.20412341762743919</v>
      </c>
      <c r="CY371" s="426">
        <f t="shared" ca="1" si="484"/>
        <v>0.23143961586155548</v>
      </c>
      <c r="CZ371" s="426">
        <f t="shared" ca="1" si="484"/>
        <v>0.24204338578265217</v>
      </c>
      <c r="DA371" s="426">
        <f t="shared" ca="1" si="484"/>
        <v>0.26546174412116358</v>
      </c>
      <c r="DB371" s="426">
        <f t="shared" ca="1" si="484"/>
        <v>0.28002174394554075</v>
      </c>
      <c r="DC371" s="426">
        <f t="shared" ca="1" si="484"/>
        <v>0.7620559001585514</v>
      </c>
      <c r="DD371" s="426">
        <f t="shared" ca="1" si="484"/>
        <v>0.60918125991038952</v>
      </c>
      <c r="DF371" s="283">
        <f>CQ371</f>
        <v>0.2</v>
      </c>
      <c r="DG371" s="426">
        <f ca="1">1/((IF(DG306&gt;0,DG306/$F$3,-DG306/$G$3))^2+(IF(DG322&gt;0,DG322/$F$3,-DG322/$G$3))^2)^0.5</f>
        <v>0.22442568920615638</v>
      </c>
      <c r="DH371" s="426">
        <f t="shared" ref="DH371:DS371" ca="1" si="485">1/((IF(DH306&gt;0,DH306/$F$3,-DH306/$G$3))^2+(IF(DH322&gt;0,DH322/$F$3,-DH322/$G$3))^2)^0.5</f>
        <v>0.26314189642770874</v>
      </c>
      <c r="DI371" s="426">
        <f t="shared" ca="1" si="485"/>
        <v>0.28569589456137773</v>
      </c>
      <c r="DJ371" s="426">
        <f t="shared" ca="1" si="485"/>
        <v>0.30876693887912943</v>
      </c>
      <c r="DK371" s="426">
        <f t="shared" ca="1" si="485"/>
        <v>0.32709353147188031</v>
      </c>
      <c r="DL371" s="426">
        <f t="shared" ca="1" si="485"/>
        <v>0.32987658377068008</v>
      </c>
      <c r="DM371" s="426">
        <f t="shared" ca="1" si="485"/>
        <v>0.32368058468027805</v>
      </c>
      <c r="DN371" s="426">
        <f t="shared" ca="1" si="485"/>
        <v>0.29962537315418364</v>
      </c>
      <c r="DO371" s="426">
        <f t="shared" ca="1" si="485"/>
        <v>0.2854190693800191</v>
      </c>
      <c r="DP371" s="426">
        <f t="shared" ca="1" si="485"/>
        <v>0.24330828321688924</v>
      </c>
      <c r="DQ371" s="426">
        <f t="shared" ca="1" si="485"/>
        <v>0.20658195046736619</v>
      </c>
      <c r="DR371" s="426">
        <f t="shared" ca="1" si="485"/>
        <v>0.1792295455422116</v>
      </c>
      <c r="DS371" s="426">
        <f t="shared" ca="1" si="485"/>
        <v>0.13080045470655835</v>
      </c>
      <c r="DU371" s="283">
        <f>DF371</f>
        <v>0.2</v>
      </c>
      <c r="DV371" s="426">
        <f ca="1">1/((IF(DV306&gt;0,DV306/$F$3,-DV306/$G$3))^2+(IF(DV322&gt;0,DV322/$F$3,-DV322/$G$3))^2)^0.5</f>
        <v>0.17516163559057696</v>
      </c>
      <c r="DW371" s="426">
        <f t="shared" ref="DW371:EH371" ca="1" si="486">1/((IF(DW306&gt;0,DW306/$F$3,-DW306/$G$3))^2+(IF(DW322&gt;0,DW322/$F$3,-DW322/$G$3))^2)^0.5</f>
        <v>0.18245756305464506</v>
      </c>
      <c r="DX371" s="426">
        <f t="shared" ca="1" si="486"/>
        <v>0.18723948686714195</v>
      </c>
      <c r="DY371" s="426">
        <f t="shared" ca="1" si="486"/>
        <v>0.19293421478075359</v>
      </c>
      <c r="DZ371" s="426">
        <f t="shared" ca="1" si="486"/>
        <v>0.1992436714545934</v>
      </c>
      <c r="EA371" s="426">
        <f t="shared" ca="1" si="486"/>
        <v>0.2011980225419028</v>
      </c>
      <c r="EB371" s="426">
        <f t="shared" ca="1" si="486"/>
        <v>0.20346346531857712</v>
      </c>
      <c r="EC371" s="426">
        <f t="shared" ca="1" si="486"/>
        <v>0.20061929674802484</v>
      </c>
      <c r="ED371" s="426">
        <f t="shared" ca="1" si="486"/>
        <v>0.19753906470277194</v>
      </c>
      <c r="EE371" s="426">
        <f t="shared" ca="1" si="486"/>
        <v>0.18450326070977169</v>
      </c>
      <c r="EF371" s="426">
        <f t="shared" ca="1" si="486"/>
        <v>0.16873210012983161</v>
      </c>
      <c r="EG371" s="426">
        <f t="shared" ca="1" si="486"/>
        <v>0.15241118003171028</v>
      </c>
      <c r="EH371" s="426">
        <f t="shared" ca="1" si="486"/>
        <v>0.1218362519820779</v>
      </c>
      <c r="EJ371" s="283">
        <f>DU371</f>
        <v>0.2</v>
      </c>
      <c r="EK371" s="426">
        <f ca="1">1/((IF(EK306&gt;0,EK306/$F$3,-EK306/$G$3))^2+(IF(EK322&gt;0,EK322/$F$3,-EK322/$G$3))^2)^0.5</f>
        <v>0.17516163559057696</v>
      </c>
      <c r="EL371" s="426">
        <f t="shared" ref="EL371:EW371" ca="1" si="487">1/((IF(EL306&gt;0,EL306/$F$3,-EL306/$G$3))^2+(IF(EL322&gt;0,EL322/$F$3,-EL322/$G$3))^2)^0.5</f>
        <v>0.18245756305464506</v>
      </c>
      <c r="EM371" s="426">
        <f t="shared" ca="1" si="487"/>
        <v>0.18723948686714195</v>
      </c>
      <c r="EN371" s="426">
        <f t="shared" ca="1" si="487"/>
        <v>0.19293421478075359</v>
      </c>
      <c r="EO371" s="426">
        <f t="shared" ca="1" si="487"/>
        <v>0.1992436714545934</v>
      </c>
      <c r="EP371" s="426">
        <f t="shared" ca="1" si="487"/>
        <v>0.2011980225419028</v>
      </c>
      <c r="EQ371" s="426">
        <f t="shared" ca="1" si="487"/>
        <v>0.20346346531857712</v>
      </c>
      <c r="ER371" s="426">
        <f t="shared" ca="1" si="487"/>
        <v>0.20061929674802484</v>
      </c>
      <c r="ES371" s="426">
        <f t="shared" ca="1" si="487"/>
        <v>0.19753906470277194</v>
      </c>
      <c r="ET371" s="426">
        <f t="shared" ca="1" si="487"/>
        <v>0.18450326070977169</v>
      </c>
      <c r="EU371" s="426">
        <f t="shared" ca="1" si="487"/>
        <v>0.16873210012983161</v>
      </c>
      <c r="EV371" s="426">
        <f t="shared" ca="1" si="487"/>
        <v>0.15241118003171028</v>
      </c>
      <c r="EW371" s="426">
        <f t="shared" ca="1" si="487"/>
        <v>0.1218362519820779</v>
      </c>
    </row>
    <row r="372" spans="8:185" s="8" customFormat="1">
      <c r="T372" s="283">
        <f t="shared" si="478"/>
        <v>0.25</v>
      </c>
      <c r="U372" s="426">
        <f t="shared" ref="U372:AG383" ca="1" si="488">1/((IF(U307&gt;0,U307/$F$3,-U307/$G$3))^2+(IF(U323&gt;0,U323/$F$3,-U323/$G$3))^2)^0.5</f>
        <v>0.32461397174448187</v>
      </c>
      <c r="V372" s="426">
        <f t="shared" ca="1" si="488"/>
        <v>0.32846975306445214</v>
      </c>
      <c r="W372" s="426">
        <f t="shared" ca="1" si="488"/>
        <v>0.32878070332622117</v>
      </c>
      <c r="X372" s="426">
        <f t="shared" ca="1" si="488"/>
        <v>0.3255229985371646</v>
      </c>
      <c r="Y372" s="426">
        <f t="shared" ca="1" si="488"/>
        <v>0.31297764363089481</v>
      </c>
      <c r="Z372" s="426">
        <f t="shared" ca="1" si="488"/>
        <v>0.30452811853834127</v>
      </c>
      <c r="AA372" s="426">
        <f t="shared" ca="1" si="488"/>
        <v>0.2751993024188743</v>
      </c>
      <c r="AB372" s="426">
        <f t="shared" ca="1" si="488"/>
        <v>0.2350206119204111</v>
      </c>
      <c r="AC372" s="426">
        <f t="shared" ca="1" si="488"/>
        <v>0.21639669842037323</v>
      </c>
      <c r="AD372" s="426">
        <f t="shared" ca="1" si="488"/>
        <v>0.1687558784246376</v>
      </c>
      <c r="AE372" s="426">
        <f t="shared" ca="1" si="488"/>
        <v>0.13233227280121451</v>
      </c>
      <c r="AF372" s="426">
        <f t="shared" ca="1" si="488"/>
        <v>0.10435907784192486</v>
      </c>
      <c r="AG372" s="426" t="e">
        <f t="shared" si="488"/>
        <v>#DIV/0!</v>
      </c>
      <c r="AI372" s="283">
        <f>T372</f>
        <v>0.25</v>
      </c>
      <c r="AJ372" s="426">
        <f t="shared" ref="AJ372:AV383" ca="1" si="489">1/((IF(AJ307&gt;0,AJ307/$F$3,-AJ307/$G$3))^2+(IF(AJ323&gt;0,AJ323/$F$3,-AJ323/$G$3))^2)^0.5</f>
        <v>0.32461397174448187</v>
      </c>
      <c r="AK372" s="426">
        <f t="shared" ca="1" si="489"/>
        <v>0.32846975306445214</v>
      </c>
      <c r="AL372" s="426">
        <f t="shared" ca="1" si="489"/>
        <v>0.32878070332622117</v>
      </c>
      <c r="AM372" s="426">
        <f t="shared" ca="1" si="489"/>
        <v>0.3255229985371646</v>
      </c>
      <c r="AN372" s="426">
        <f t="shared" ca="1" si="489"/>
        <v>0.31297764363089481</v>
      </c>
      <c r="AO372" s="426">
        <f t="shared" ca="1" si="489"/>
        <v>0.30452811853834127</v>
      </c>
      <c r="AP372" s="426">
        <f t="shared" ca="1" si="489"/>
        <v>0.2751993024188743</v>
      </c>
      <c r="AQ372" s="426">
        <f t="shared" ca="1" si="489"/>
        <v>0.2350206119204111</v>
      </c>
      <c r="AR372" s="426">
        <f t="shared" ca="1" si="489"/>
        <v>0.21639669842037323</v>
      </c>
      <c r="AS372" s="426">
        <f t="shared" ca="1" si="489"/>
        <v>0.1687558784246376</v>
      </c>
      <c r="AT372" s="426">
        <f t="shared" ca="1" si="489"/>
        <v>0.13233227280121451</v>
      </c>
      <c r="AU372" s="426">
        <f t="shared" ca="1" si="489"/>
        <v>0.10435907784192486</v>
      </c>
      <c r="AV372" s="426" t="e">
        <f t="shared" si="489"/>
        <v>#DIV/0!</v>
      </c>
      <c r="AX372" s="283">
        <f>AI372</f>
        <v>0.25</v>
      </c>
      <c r="AY372" s="426">
        <f t="shared" ref="AY372:BK383" ca="1" si="490">1/((IF(AY307&gt;0,AY307/$F$3,-AY307/$G$3))^2+(IF(AY323&gt;0,AY323/$F$3,-AY323/$G$3))^2)^0.5</f>
        <v>0.23812148239323161</v>
      </c>
      <c r="AZ372" s="426">
        <f t="shared" ca="1" si="490"/>
        <v>0.28336981025812819</v>
      </c>
      <c r="BA372" s="426">
        <f t="shared" ca="1" si="490"/>
        <v>0.30969943502348363</v>
      </c>
      <c r="BB372" s="426">
        <f t="shared" ca="1" si="490"/>
        <v>0.33539143978632724</v>
      </c>
      <c r="BC372" s="426">
        <f t="shared" ca="1" si="490"/>
        <v>0.35099265165889559</v>
      </c>
      <c r="BD372" s="426">
        <f t="shared" ca="1" si="490"/>
        <v>0.35017795272731689</v>
      </c>
      <c r="BE372" s="426">
        <f t="shared" ca="1" si="490"/>
        <v>0.3298824285633189</v>
      </c>
      <c r="BF372" s="426">
        <f t="shared" ca="1" si="490"/>
        <v>0.28808980143900959</v>
      </c>
      <c r="BG372" s="426">
        <f t="shared" ca="1" si="490"/>
        <v>0.26688368366890963</v>
      </c>
      <c r="BH372" s="426">
        <f t="shared" ca="1" si="490"/>
        <v>0.21060391362730521</v>
      </c>
      <c r="BI372" s="426">
        <f t="shared" ca="1" si="490"/>
        <v>0.16651016264859872</v>
      </c>
      <c r="BJ372" s="426">
        <f t="shared" ca="1" si="490"/>
        <v>0.13218986704602231</v>
      </c>
      <c r="BK372" s="426" t="e">
        <f t="shared" si="490"/>
        <v>#DIV/0!</v>
      </c>
      <c r="BM372" s="283">
        <f>AX372</f>
        <v>0.25</v>
      </c>
      <c r="BN372" s="426">
        <f t="shared" ref="BN372:BZ383" ca="1" si="491">1/((IF(BN307&gt;0,BN307/$F$3,-BN307/$G$3))^2+(IF(BN323&gt;0,BN323/$F$3,-BN323/$G$3))^2)^0.5</f>
        <v>0.15216851396917294</v>
      </c>
      <c r="BO372" s="426">
        <f t="shared" ca="1" si="491"/>
        <v>0.18180423628097925</v>
      </c>
      <c r="BP372" s="426">
        <f t="shared" ca="1" si="491"/>
        <v>0.20112252664493702</v>
      </c>
      <c r="BQ372" s="426">
        <f t="shared" ca="1" si="491"/>
        <v>0.22455539353153434</v>
      </c>
      <c r="BR372" s="426">
        <f t="shared" ca="1" si="491"/>
        <v>0.2528686804867144</v>
      </c>
      <c r="BS372" s="426">
        <f t="shared" ca="1" si="491"/>
        <v>0.26329901475541884</v>
      </c>
      <c r="BT372" s="426">
        <f t="shared" ca="1" si="491"/>
        <v>0.28411338611540765</v>
      </c>
      <c r="BU372" s="426">
        <f t="shared" ca="1" si="491"/>
        <v>0.29501331868353919</v>
      </c>
      <c r="BV372" s="426">
        <f t="shared" ca="1" si="491"/>
        <v>0.29547791284121538</v>
      </c>
      <c r="BW372" s="426">
        <f t="shared" ca="1" si="491"/>
        <v>0.28372963422523795</v>
      </c>
      <c r="BX372" s="426">
        <f t="shared" ca="1" si="491"/>
        <v>0.25964449453093902</v>
      </c>
      <c r="BY372" s="426">
        <f t="shared" ca="1" si="491"/>
        <v>0.22953610532841992</v>
      </c>
      <c r="BZ372" s="426" t="e">
        <f t="shared" si="491"/>
        <v>#DIV/0!</v>
      </c>
      <c r="CB372" s="283">
        <f>BM372</f>
        <v>0.25</v>
      </c>
      <c r="CC372" s="426">
        <f t="shared" ref="CC372:CO383" ca="1" si="492">1/((IF(CC307&gt;0,CC307/$F$3,-CC307/$G$3))^2+(IF(CC323&gt;0,CC323/$F$3,-CC323/$G$3))^2)^0.5</f>
        <v>0.59634361141184766</v>
      </c>
      <c r="CD372" s="426">
        <f t="shared" ca="1" si="492"/>
        <v>0.55339342023228988</v>
      </c>
      <c r="CE372" s="426">
        <f t="shared" ca="1" si="492"/>
        <v>0.52227680325040005</v>
      </c>
      <c r="CF372" s="426">
        <f t="shared" ca="1" si="492"/>
        <v>0.48042298527492311</v>
      </c>
      <c r="CG372" s="426">
        <f t="shared" ca="1" si="492"/>
        <v>0.42145390060079896</v>
      </c>
      <c r="CH372" s="426">
        <f t="shared" ca="1" si="492"/>
        <v>0.39613277975488342</v>
      </c>
      <c r="CI372" s="426">
        <f t="shared" ca="1" si="492"/>
        <v>0.33288775628630018</v>
      </c>
      <c r="CJ372" s="426">
        <f t="shared" ca="1" si="492"/>
        <v>0.26990918899956673</v>
      </c>
      <c r="CK372" s="426">
        <f t="shared" ca="1" si="492"/>
        <v>0.2448284508434109</v>
      </c>
      <c r="CL372" s="426">
        <f t="shared" ca="1" si="492"/>
        <v>0.18660138612969174</v>
      </c>
      <c r="CM372" s="426">
        <f t="shared" ca="1" si="492"/>
        <v>0.14528513150157332</v>
      </c>
      <c r="CN372" s="426">
        <f t="shared" ca="1" si="492"/>
        <v>0.11445576144907731</v>
      </c>
      <c r="CO372" s="426" t="e">
        <f t="shared" si="492"/>
        <v>#DIV/0!</v>
      </c>
      <c r="CQ372" s="283">
        <f>CB372</f>
        <v>0.25</v>
      </c>
      <c r="CR372" s="426">
        <f t="shared" ref="CR372:DD383" ca="1" si="493">1/((IF(CR307&gt;0,CR307/$F$3,-CR307/$G$3))^2+(IF(CR323&gt;0,CR323/$F$3,-CR323/$G$3))^2)^0.5</f>
        <v>8.4203931481656433E-2</v>
      </c>
      <c r="CS372" s="426">
        <f t="shared" ca="1" si="493"/>
        <v>0.10463407868206762</v>
      </c>
      <c r="CT372" s="426">
        <f t="shared" ca="1" si="493"/>
        <v>0.1191767377257275</v>
      </c>
      <c r="CU372" s="426">
        <f t="shared" ca="1" si="493"/>
        <v>0.13849234751246922</v>
      </c>
      <c r="CV372" s="426">
        <f t="shared" ca="1" si="493"/>
        <v>0.16536121612367782</v>
      </c>
      <c r="CW372" s="426">
        <f t="shared" ca="1" si="493"/>
        <v>0.17679924947125705</v>
      </c>
      <c r="CX372" s="426">
        <f t="shared" ca="1" si="493"/>
        <v>0.2051067881304699</v>
      </c>
      <c r="CY372" s="426">
        <f t="shared" ca="1" si="493"/>
        <v>0.23274077413104921</v>
      </c>
      <c r="CZ372" s="426">
        <f t="shared" ca="1" si="493"/>
        <v>0.24346024422619567</v>
      </c>
      <c r="DA372" s="426">
        <f t="shared" ca="1" si="493"/>
        <v>0.2669364409052134</v>
      </c>
      <c r="DB372" s="426">
        <f t="shared" ca="1" si="493"/>
        <v>0.28081588455075096</v>
      </c>
      <c r="DC372" s="426">
        <f t="shared" ca="1" si="493"/>
        <v>1.1037454242928455</v>
      </c>
      <c r="DD372" s="426" t="e">
        <f t="shared" si="493"/>
        <v>#DIV/0!</v>
      </c>
      <c r="DF372" s="283">
        <f>CQ372</f>
        <v>0.25</v>
      </c>
      <c r="DG372" s="426">
        <f t="shared" ref="DG372:DS383" ca="1" si="494">1/((IF(DG307&gt;0,DG307/$F$3,-DG307/$G$3))^2+(IF(DG323&gt;0,DG323/$F$3,-DG323/$G$3))^2)^0.5</f>
        <v>0.22950344519673763</v>
      </c>
      <c r="DH372" s="426">
        <f t="shared" ca="1" si="494"/>
        <v>0.27041180136902948</v>
      </c>
      <c r="DI372" s="426">
        <f t="shared" ca="1" si="494"/>
        <v>0.29416264488405208</v>
      </c>
      <c r="DJ372" s="426">
        <f t="shared" ca="1" si="494"/>
        <v>0.31795417123195008</v>
      </c>
      <c r="DK372" s="426">
        <f t="shared" ca="1" si="494"/>
        <v>0.33499767111004025</v>
      </c>
      <c r="DL372" s="426">
        <f t="shared" ca="1" si="494"/>
        <v>0.3363083525462307</v>
      </c>
      <c r="DM372" s="426">
        <f t="shared" ca="1" si="494"/>
        <v>0.32411090244130503</v>
      </c>
      <c r="DN372" s="426">
        <f t="shared" ca="1" si="494"/>
        <v>0.29147527440103765</v>
      </c>
      <c r="DO372" s="426">
        <f t="shared" ca="1" si="494"/>
        <v>0.27340893294736979</v>
      </c>
      <c r="DP372" s="426">
        <f t="shared" ca="1" si="494"/>
        <v>0.22204167999251054</v>
      </c>
      <c r="DQ372" s="426">
        <f t="shared" ca="1" si="494"/>
        <v>0.17894670634949042</v>
      </c>
      <c r="DR372" s="426">
        <f t="shared" ca="1" si="494"/>
        <v>0.16635761755485898</v>
      </c>
      <c r="DS372" s="426" t="e">
        <f t="shared" si="494"/>
        <v>#DIV/0!</v>
      </c>
      <c r="DU372" s="283">
        <f>DF372</f>
        <v>0.25</v>
      </c>
      <c r="DV372" s="426">
        <f t="shared" ref="DV372:EH383" ca="1" si="495">1/((IF(DV307&gt;0,DV307/$F$3,-DV307/$G$3))^2+(IF(DV323&gt;0,DV323/$F$3,-DV323/$G$3))^2)^0.5</f>
        <v>0.21012180397301905</v>
      </c>
      <c r="DW372" s="426">
        <f t="shared" ca="1" si="495"/>
        <v>0.21718574659326714</v>
      </c>
      <c r="DX372" s="426">
        <f t="shared" ca="1" si="495"/>
        <v>0.22171577426679195</v>
      </c>
      <c r="DY372" s="426">
        <f t="shared" ca="1" si="495"/>
        <v>0.22692033883590665</v>
      </c>
      <c r="DZ372" s="426">
        <f t="shared" ca="1" si="495"/>
        <v>0.2321125431519688</v>
      </c>
      <c r="EA372" s="426">
        <f t="shared" ca="1" si="495"/>
        <v>0.23336973024560326</v>
      </c>
      <c r="EB372" s="426">
        <f t="shared" ca="1" si="495"/>
        <v>0.23302142940041012</v>
      </c>
      <c r="EC372" s="426">
        <f t="shared" ca="1" si="495"/>
        <v>0.22563592437776028</v>
      </c>
      <c r="ED372" s="426">
        <f t="shared" ca="1" si="495"/>
        <v>0.21992968509622346</v>
      </c>
      <c r="EE372" s="426">
        <f t="shared" ca="1" si="495"/>
        <v>0.19815775808283961</v>
      </c>
      <c r="EF372" s="426">
        <f t="shared" ca="1" si="495"/>
        <v>0.17323109460838212</v>
      </c>
      <c r="EG372" s="426">
        <f t="shared" ca="1" si="495"/>
        <v>0.14813576951406202</v>
      </c>
      <c r="EH372" s="426" t="e">
        <f t="shared" si="495"/>
        <v>#DIV/0!</v>
      </c>
      <c r="EJ372" s="283">
        <f>DU372</f>
        <v>0.25</v>
      </c>
      <c r="EK372" s="426">
        <f t="shared" ref="EK372:EW383" ca="1" si="496">1/((IF(EK307&gt;0,EK307/$F$3,-EK307/$G$3))^2+(IF(EK323&gt;0,EK323/$F$3,-EK323/$G$3))^2)^0.5</f>
        <v>0.21012180397301905</v>
      </c>
      <c r="EL372" s="426">
        <f t="shared" ca="1" si="496"/>
        <v>0.21718574659326714</v>
      </c>
      <c r="EM372" s="426">
        <f t="shared" ca="1" si="496"/>
        <v>0.22171577426679195</v>
      </c>
      <c r="EN372" s="426">
        <f t="shared" ca="1" si="496"/>
        <v>0.22692033883590665</v>
      </c>
      <c r="EO372" s="426">
        <f t="shared" ca="1" si="496"/>
        <v>0.2321125431519688</v>
      </c>
      <c r="EP372" s="426">
        <f t="shared" ca="1" si="496"/>
        <v>0.23336973024560326</v>
      </c>
      <c r="EQ372" s="426">
        <f t="shared" ca="1" si="496"/>
        <v>0.23302142940041012</v>
      </c>
      <c r="ER372" s="426">
        <f t="shared" ca="1" si="496"/>
        <v>0.22563592437776028</v>
      </c>
      <c r="ES372" s="426">
        <f t="shared" ca="1" si="496"/>
        <v>0.21992968509622346</v>
      </c>
      <c r="ET372" s="426">
        <f t="shared" ca="1" si="496"/>
        <v>0.19815775808283961</v>
      </c>
      <c r="EU372" s="426">
        <f t="shared" ca="1" si="496"/>
        <v>0.17323109460838212</v>
      </c>
      <c r="EV372" s="426">
        <f t="shared" ca="1" si="496"/>
        <v>0.14813576951406202</v>
      </c>
      <c r="EW372" s="426" t="e">
        <f t="shared" si="496"/>
        <v>#DIV/0!</v>
      </c>
    </row>
    <row r="373" spans="8:185" s="8" customFormat="1" ht="12.95" customHeight="1">
      <c r="P373" s="425">
        <f ca="1">1/((IF(U341&gt;0,U341/$F$2,-U341/$G$2)^2+(IF(U356&gt;0,U356/$F$2,-U356/$G$2))^2)^0.5)</f>
        <v>7.7005576747175573</v>
      </c>
      <c r="T373" s="283">
        <f t="shared" si="478"/>
        <v>0.2857142857142857</v>
      </c>
      <c r="U373" s="426">
        <f t="shared" ca="1" si="488"/>
        <v>0.32852679382646444</v>
      </c>
      <c r="V373" s="426">
        <f t="shared" ca="1" si="488"/>
        <v>0.32695764514717929</v>
      </c>
      <c r="W373" s="426">
        <f t="shared" ca="1" si="488"/>
        <v>0.32323403077422225</v>
      </c>
      <c r="X373" s="426">
        <f t="shared" ca="1" si="488"/>
        <v>0.31457071794109204</v>
      </c>
      <c r="Y373" s="426">
        <f t="shared" ca="1" si="488"/>
        <v>0.29489868317415419</v>
      </c>
      <c r="Z373" s="426">
        <f t="shared" ca="1" si="488"/>
        <v>0.28373203684698839</v>
      </c>
      <c r="AA373" s="426">
        <f t="shared" ca="1" si="488"/>
        <v>0.24898161165672336</v>
      </c>
      <c r="AB373" s="426">
        <f t="shared" ca="1" si="488"/>
        <v>0.20574414741280733</v>
      </c>
      <c r="AC373" s="426">
        <f t="shared" ca="1" si="488"/>
        <v>0.18657154872622816</v>
      </c>
      <c r="AD373" s="426">
        <f t="shared" ca="1" si="488"/>
        <v>0.13893645645126113</v>
      </c>
      <c r="AE373" s="426">
        <f t="shared" ca="1" si="488"/>
        <v>0.10336109266765404</v>
      </c>
      <c r="AF373" s="426" t="e">
        <f t="shared" si="488"/>
        <v>#DIV/0!</v>
      </c>
      <c r="AG373" s="426" t="e">
        <f t="shared" si="488"/>
        <v>#DIV/0!</v>
      </c>
      <c r="AH373" s="28" t="e">
        <v>#DIV/0!</v>
      </c>
      <c r="AI373" s="283">
        <f t="shared" ref="AI373:AI383" si="497">T373</f>
        <v>0.2857142857142857</v>
      </c>
      <c r="AJ373" s="426">
        <f t="shared" ca="1" si="489"/>
        <v>0.32852679382646444</v>
      </c>
      <c r="AK373" s="426">
        <f t="shared" ca="1" si="489"/>
        <v>0.32695764514717929</v>
      </c>
      <c r="AL373" s="426">
        <f t="shared" ca="1" si="489"/>
        <v>0.32323403077422225</v>
      </c>
      <c r="AM373" s="426">
        <f t="shared" ca="1" si="489"/>
        <v>0.31457071794109204</v>
      </c>
      <c r="AN373" s="426">
        <f t="shared" ca="1" si="489"/>
        <v>0.29489868317415419</v>
      </c>
      <c r="AO373" s="426">
        <f t="shared" ca="1" si="489"/>
        <v>0.28373203684698839</v>
      </c>
      <c r="AP373" s="426">
        <f t="shared" ca="1" si="489"/>
        <v>0.24898161165672336</v>
      </c>
      <c r="AQ373" s="426">
        <f t="shared" ca="1" si="489"/>
        <v>0.20574414741280733</v>
      </c>
      <c r="AR373" s="426">
        <f t="shared" ca="1" si="489"/>
        <v>0.18657154872622816</v>
      </c>
      <c r="AS373" s="426">
        <f t="shared" ca="1" si="489"/>
        <v>0.13893645645126113</v>
      </c>
      <c r="AT373" s="426">
        <f t="shared" ca="1" si="489"/>
        <v>0.10336109266765404</v>
      </c>
      <c r="AU373" s="426" t="e">
        <f t="shared" si="489"/>
        <v>#DIV/0!</v>
      </c>
      <c r="AV373" s="426" t="e">
        <f t="shared" si="489"/>
        <v>#DIV/0!</v>
      </c>
      <c r="AW373" s="28" t="e">
        <v>#DIV/0!</v>
      </c>
      <c r="AX373" s="283">
        <f t="shared" ref="AX373:AX383" si="498">AI373</f>
        <v>0.2857142857142857</v>
      </c>
      <c r="AY373" s="426">
        <f t="shared" ca="1" si="490"/>
        <v>0.23637313548586766</v>
      </c>
      <c r="AZ373" s="426">
        <f t="shared" ca="1" si="490"/>
        <v>0.2797823702169297</v>
      </c>
      <c r="BA373" s="426">
        <f t="shared" ca="1" si="490"/>
        <v>0.30424868090363538</v>
      </c>
      <c r="BB373" s="426">
        <f t="shared" ca="1" si="490"/>
        <v>0.32676701583496159</v>
      </c>
      <c r="BC373" s="426">
        <f t="shared" ca="1" si="490"/>
        <v>0.336982173285369</v>
      </c>
      <c r="BD373" s="426">
        <f t="shared" ca="1" si="490"/>
        <v>0.33372920610732365</v>
      </c>
      <c r="BE373" s="426">
        <f t="shared" ca="1" si="490"/>
        <v>0.30768999565832361</v>
      </c>
      <c r="BF373" s="426">
        <f t="shared" ca="1" si="490"/>
        <v>0.26137160876485349</v>
      </c>
      <c r="BG373" s="426">
        <f t="shared" ca="1" si="490"/>
        <v>0.238787078868516</v>
      </c>
      <c r="BH373" s="426">
        <f t="shared" ca="1" si="490"/>
        <v>0.18020951695883908</v>
      </c>
      <c r="BI373" s="426">
        <f t="shared" ca="1" si="490"/>
        <v>0.13514565672352211</v>
      </c>
      <c r="BJ373" s="426" t="e">
        <f t="shared" si="490"/>
        <v>#DIV/0!</v>
      </c>
      <c r="BK373" s="426" t="e">
        <f t="shared" si="490"/>
        <v>#DIV/0!</v>
      </c>
      <c r="BL373" s="28" t="e">
        <v>#DIV/0!</v>
      </c>
      <c r="BM373" s="283">
        <f t="shared" ref="BM373:BM383" si="499">AX373</f>
        <v>0.2857142857142857</v>
      </c>
      <c r="BN373" s="426">
        <f t="shared" ca="1" si="491"/>
        <v>0.155139981101763</v>
      </c>
      <c r="BO373" s="426">
        <f t="shared" ca="1" si="491"/>
        <v>0.18642400074947388</v>
      </c>
      <c r="BP373" s="426">
        <f t="shared" ca="1" si="491"/>
        <v>0.20700616638393904</v>
      </c>
      <c r="BQ373" s="426">
        <f t="shared" ca="1" si="491"/>
        <v>0.2321489767117017</v>
      </c>
      <c r="BR373" s="426">
        <f t="shared" ca="1" si="491"/>
        <v>0.26272079120880981</v>
      </c>
      <c r="BS373" s="426">
        <f t="shared" ca="1" si="491"/>
        <v>0.27399869819531991</v>
      </c>
      <c r="BT373" s="426">
        <f t="shared" ca="1" si="491"/>
        <v>0.29627766631228897</v>
      </c>
      <c r="BU373" s="426">
        <f t="shared" ca="1" si="491"/>
        <v>0.30674056792741033</v>
      </c>
      <c r="BV373" s="426">
        <f t="shared" ca="1" si="491"/>
        <v>0.30601103168054822</v>
      </c>
      <c r="BW373" s="426">
        <f t="shared" ca="1" si="491"/>
        <v>0.28718928823064344</v>
      </c>
      <c r="BX373" s="426">
        <f t="shared" ca="1" si="491"/>
        <v>0.25207026138261152</v>
      </c>
      <c r="BY373" s="426" t="e">
        <f t="shared" si="491"/>
        <v>#DIV/0!</v>
      </c>
      <c r="BZ373" s="426" t="e">
        <f t="shared" si="491"/>
        <v>#DIV/0!</v>
      </c>
      <c r="CA373" s="28" t="e">
        <v>#DIV/0!</v>
      </c>
      <c r="CB373" s="283">
        <f t="shared" ref="CB373:CB383" si="500">BM373</f>
        <v>0.2857142857142857</v>
      </c>
      <c r="CC373" s="426">
        <f t="shared" ca="1" si="492"/>
        <v>0.561801051494625</v>
      </c>
      <c r="CD373" s="426">
        <f t="shared" ca="1" si="492"/>
        <v>0.51967548418174903</v>
      </c>
      <c r="CE373" s="426">
        <f t="shared" ca="1" si="492"/>
        <v>0.48916969459366422</v>
      </c>
      <c r="CF373" s="426">
        <f t="shared" ca="1" si="492"/>
        <v>0.44812021652091982</v>
      </c>
      <c r="CG373" s="426">
        <f t="shared" ca="1" si="492"/>
        <v>0.39020585284978176</v>
      </c>
      <c r="CH373" s="426">
        <f t="shared" ca="1" si="492"/>
        <v>0.36530036696691776</v>
      </c>
      <c r="CI373" s="426">
        <f t="shared" ca="1" si="492"/>
        <v>0.3029826438809356</v>
      </c>
      <c r="CJ373" s="426">
        <f t="shared" ca="1" si="492"/>
        <v>0.24076548540885451</v>
      </c>
      <c r="CK373" s="426">
        <f t="shared" ca="1" si="492"/>
        <v>0.21594372365788855</v>
      </c>
      <c r="CL373" s="426">
        <f t="shared" ca="1" si="492"/>
        <v>0.15822547962867303</v>
      </c>
      <c r="CM373" s="426">
        <f t="shared" ca="1" si="492"/>
        <v>0.11719649105418667</v>
      </c>
      <c r="CN373" s="426" t="e">
        <f t="shared" si="492"/>
        <v>#DIV/0!</v>
      </c>
      <c r="CO373" s="426" t="e">
        <f t="shared" si="492"/>
        <v>#DIV/0!</v>
      </c>
      <c r="CP373" s="28" t="e">
        <v>#DIV/0!</v>
      </c>
      <c r="CQ373" s="283">
        <f t="shared" ref="CQ373:CQ383" si="501">CB373</f>
        <v>0.2857142857142857</v>
      </c>
      <c r="CR373" s="426">
        <f t="shared" ca="1" si="493"/>
        <v>8.4258330834428838E-2</v>
      </c>
      <c r="CS373" s="426">
        <f t="shared" ca="1" si="493"/>
        <v>0.10472845423320043</v>
      </c>
      <c r="CT373" s="426">
        <f t="shared" ca="1" si="493"/>
        <v>0.11930722555080081</v>
      </c>
      <c r="CU373" s="426">
        <f t="shared" ca="1" si="493"/>
        <v>0.1386810567527339</v>
      </c>
      <c r="CV373" s="426">
        <f t="shared" ca="1" si="493"/>
        <v>0.16565109972826994</v>
      </c>
      <c r="CW373" s="426">
        <f t="shared" ca="1" si="493"/>
        <v>0.17713935285633953</v>
      </c>
      <c r="CX373" s="426">
        <f t="shared" ca="1" si="493"/>
        <v>0.2055860951148622</v>
      </c>
      <c r="CY373" s="426">
        <f t="shared" ca="1" si="493"/>
        <v>0.23334671151220768</v>
      </c>
      <c r="CZ373" s="426">
        <f t="shared" ca="1" si="493"/>
        <v>0.24408389047880846</v>
      </c>
      <c r="DA373" s="426">
        <f t="shared" ca="1" si="493"/>
        <v>0.26725134644820925</v>
      </c>
      <c r="DB373" s="426">
        <f t="shared" ca="1" si="493"/>
        <v>0.27970929984587345</v>
      </c>
      <c r="DC373" s="426" t="e">
        <f t="shared" si="493"/>
        <v>#DIV/0!</v>
      </c>
      <c r="DD373" s="426" t="e">
        <f t="shared" si="493"/>
        <v>#DIV/0!</v>
      </c>
      <c r="DE373" s="28" t="e">
        <v>#DIV/0!</v>
      </c>
      <c r="DF373" s="283">
        <f t="shared" ref="DF373:DF383" si="502">CQ373</f>
        <v>0.2857142857142857</v>
      </c>
      <c r="DG373" s="426">
        <f t="shared" ca="1" si="494"/>
        <v>0.231573000986632</v>
      </c>
      <c r="DH373" s="426">
        <f t="shared" ca="1" si="494"/>
        <v>0.27322879154273094</v>
      </c>
      <c r="DI373" s="426">
        <f t="shared" ca="1" si="494"/>
        <v>0.29720353934585741</v>
      </c>
      <c r="DJ373" s="426">
        <f t="shared" ca="1" si="494"/>
        <v>0.32062152699506535</v>
      </c>
      <c r="DK373" s="426">
        <f t="shared" ca="1" si="494"/>
        <v>0.33544273672682406</v>
      </c>
      <c r="DL373" s="426">
        <f t="shared" ca="1" si="494"/>
        <v>0.33514086708918706</v>
      </c>
      <c r="DM373" s="426">
        <f t="shared" ca="1" si="494"/>
        <v>0.31737613904640044</v>
      </c>
      <c r="DN373" s="426">
        <f t="shared" ca="1" si="494"/>
        <v>0.27773652598568133</v>
      </c>
      <c r="DO373" s="426">
        <f t="shared" ca="1" si="494"/>
        <v>0.2567311285862322</v>
      </c>
      <c r="DP373" s="426">
        <f t="shared" ca="1" si="494"/>
        <v>0.19874710844722634</v>
      </c>
      <c r="DQ373" s="426">
        <f t="shared" ca="1" si="494"/>
        <v>0.15143545004802275</v>
      </c>
      <c r="DR373" s="426" t="e">
        <f t="shared" si="494"/>
        <v>#DIV/0!</v>
      </c>
      <c r="DS373" s="426" t="e">
        <f t="shared" si="494"/>
        <v>#DIV/0!</v>
      </c>
      <c r="DT373" s="28" t="e">
        <v>#DIV/0!</v>
      </c>
      <c r="DU373" s="283">
        <f t="shared" ref="DU373:DU383" si="503">DF373</f>
        <v>0.2857142857142857</v>
      </c>
      <c r="DV373" s="426">
        <f t="shared" ca="1" si="495"/>
        <v>0.23506293955139701</v>
      </c>
      <c r="DW373" s="426">
        <f t="shared" ca="1" si="495"/>
        <v>0.24192116874605843</v>
      </c>
      <c r="DX373" s="426">
        <f t="shared" ca="1" si="495"/>
        <v>0.24622431873425663</v>
      </c>
      <c r="DY373" s="426">
        <f t="shared" ca="1" si="495"/>
        <v>0.25097981442834344</v>
      </c>
      <c r="DZ373" s="426">
        <f t="shared" ca="1" si="495"/>
        <v>0.25512202789146599</v>
      </c>
      <c r="EA373" s="426">
        <f t="shared" ca="1" si="495"/>
        <v>0.25571025687684235</v>
      </c>
      <c r="EB373" s="426">
        <f t="shared" ca="1" si="495"/>
        <v>0.25278958347407349</v>
      </c>
      <c r="EC373" s="426">
        <f t="shared" ca="1" si="495"/>
        <v>0.24078492571092147</v>
      </c>
      <c r="ED373" s="426">
        <f t="shared" ca="1" si="495"/>
        <v>0.23235843132554954</v>
      </c>
      <c r="EE373" s="426">
        <f t="shared" ca="1" si="495"/>
        <v>0.20145303031230935</v>
      </c>
      <c r="EF373" s="426">
        <f t="shared" ca="1" si="495"/>
        <v>0.16704589955896165</v>
      </c>
      <c r="EG373" s="426" t="e">
        <f t="shared" si="495"/>
        <v>#DIV/0!</v>
      </c>
      <c r="EH373" s="426" t="e">
        <f t="shared" si="495"/>
        <v>#DIV/0!</v>
      </c>
      <c r="EI373" s="28" t="e">
        <v>#DIV/0!</v>
      </c>
      <c r="EJ373" s="283">
        <f t="shared" ref="EJ373:EJ383" si="504">DU373</f>
        <v>0.2857142857142857</v>
      </c>
      <c r="EK373" s="426">
        <f t="shared" ca="1" si="496"/>
        <v>0.23506293955139701</v>
      </c>
      <c r="EL373" s="426">
        <f t="shared" ca="1" si="496"/>
        <v>0.24192116874605843</v>
      </c>
      <c r="EM373" s="426">
        <f t="shared" ca="1" si="496"/>
        <v>0.24622431873425663</v>
      </c>
      <c r="EN373" s="426">
        <f t="shared" ca="1" si="496"/>
        <v>0.25097981442834344</v>
      </c>
      <c r="EO373" s="426">
        <f t="shared" ca="1" si="496"/>
        <v>0.25512202789146599</v>
      </c>
      <c r="EP373" s="426">
        <f t="shared" ca="1" si="496"/>
        <v>0.25571025687684235</v>
      </c>
      <c r="EQ373" s="426">
        <f t="shared" ca="1" si="496"/>
        <v>0.25278958347407349</v>
      </c>
      <c r="ER373" s="426">
        <f t="shared" ca="1" si="496"/>
        <v>0.24078492571092147</v>
      </c>
      <c r="ES373" s="426">
        <f t="shared" ca="1" si="496"/>
        <v>0.23235843132554954</v>
      </c>
      <c r="ET373" s="426">
        <f t="shared" ca="1" si="496"/>
        <v>0.20145303031230935</v>
      </c>
      <c r="EU373" s="426">
        <f t="shared" ca="1" si="496"/>
        <v>0.16704589955896165</v>
      </c>
      <c r="EV373" s="426" t="e">
        <f t="shared" si="496"/>
        <v>#DIV/0!</v>
      </c>
      <c r="EW373" s="426" t="e">
        <f t="shared" si="496"/>
        <v>#DIV/0!</v>
      </c>
      <c r="EX373" s="28" t="e">
        <v>#DIV/0!</v>
      </c>
    </row>
    <row r="374" spans="8:185" s="8" customFormat="1">
      <c r="T374" s="283">
        <f t="shared" si="478"/>
        <v>0.33333333333333331</v>
      </c>
      <c r="U374" s="426">
        <f t="shared" ca="1" si="488"/>
        <v>0.32302872021532641</v>
      </c>
      <c r="V374" s="426">
        <f t="shared" ca="1" si="488"/>
        <v>0.31489684552198799</v>
      </c>
      <c r="W374" s="426">
        <f t="shared" ca="1" si="488"/>
        <v>0.30655223903597123</v>
      </c>
      <c r="X374" s="426">
        <f t="shared" ca="1" si="488"/>
        <v>0.29203489160929053</v>
      </c>
      <c r="Y374" s="426">
        <f t="shared" ca="1" si="488"/>
        <v>0.26524499827253928</v>
      </c>
      <c r="Z374" s="426">
        <f t="shared" ca="1" si="488"/>
        <v>0.25156015968398437</v>
      </c>
      <c r="AA374" s="426">
        <f t="shared" ca="1" si="488"/>
        <v>0.21220838542302978</v>
      </c>
      <c r="AB374" s="426">
        <f t="shared" ca="1" si="488"/>
        <v>0.16687313818095614</v>
      </c>
      <c r="AC374" s="426">
        <f t="shared" ca="1" si="488"/>
        <v>0.14750196362151144</v>
      </c>
      <c r="AD374" s="426">
        <f t="shared" ca="1" si="488"/>
        <v>0.10053468308296483</v>
      </c>
      <c r="AE374" s="426" t="e">
        <f t="shared" si="488"/>
        <v>#DIV/0!</v>
      </c>
      <c r="AF374" s="426" t="e">
        <f t="shared" si="488"/>
        <v>#DIV/0!</v>
      </c>
      <c r="AG374" s="426" t="e">
        <f t="shared" si="488"/>
        <v>#DIV/0!</v>
      </c>
      <c r="AH374" s="22"/>
      <c r="AI374" s="283">
        <f t="shared" si="497"/>
        <v>0.33333333333333331</v>
      </c>
      <c r="AJ374" s="426">
        <f t="shared" ca="1" si="489"/>
        <v>0.32302872021532641</v>
      </c>
      <c r="AK374" s="426">
        <f t="shared" ca="1" si="489"/>
        <v>0.31489684552198799</v>
      </c>
      <c r="AL374" s="426">
        <f t="shared" ca="1" si="489"/>
        <v>0.30655223903597123</v>
      </c>
      <c r="AM374" s="426">
        <f t="shared" ca="1" si="489"/>
        <v>0.29203489160929053</v>
      </c>
      <c r="AN374" s="426">
        <f t="shared" ca="1" si="489"/>
        <v>0.26524499827253928</v>
      </c>
      <c r="AO374" s="426">
        <f t="shared" ca="1" si="489"/>
        <v>0.25156015968398437</v>
      </c>
      <c r="AP374" s="426">
        <f t="shared" ca="1" si="489"/>
        <v>0.21220838542302978</v>
      </c>
      <c r="AQ374" s="426">
        <f t="shared" ca="1" si="489"/>
        <v>0.16687313818095614</v>
      </c>
      <c r="AR374" s="426">
        <f t="shared" ca="1" si="489"/>
        <v>0.14750196362151144</v>
      </c>
      <c r="AS374" s="426">
        <f t="shared" ca="1" si="489"/>
        <v>0.10053468308296483</v>
      </c>
      <c r="AT374" s="426" t="e">
        <f t="shared" si="489"/>
        <v>#DIV/0!</v>
      </c>
      <c r="AU374" s="426" t="e">
        <f t="shared" si="489"/>
        <v>#DIV/0!</v>
      </c>
      <c r="AV374" s="426" t="e">
        <f t="shared" si="489"/>
        <v>#DIV/0!</v>
      </c>
      <c r="AW374" s="22"/>
      <c r="AX374" s="283">
        <f t="shared" si="498"/>
        <v>0.33333333333333331</v>
      </c>
      <c r="AY374" s="426">
        <f t="shared" ca="1" si="490"/>
        <v>0.23352106503769565</v>
      </c>
      <c r="AZ374" s="426">
        <f t="shared" ca="1" si="490"/>
        <v>0.27393974119810832</v>
      </c>
      <c r="BA374" s="426">
        <f t="shared" ca="1" si="490"/>
        <v>0.29541041286682801</v>
      </c>
      <c r="BB374" s="426">
        <f t="shared" ca="1" si="490"/>
        <v>0.31292118053373974</v>
      </c>
      <c r="BC374" s="426">
        <f t="shared" ca="1" si="490"/>
        <v>0.31493666889868377</v>
      </c>
      <c r="BD374" s="426">
        <f t="shared" ca="1" si="490"/>
        <v>0.3081032350784772</v>
      </c>
      <c r="BE374" s="426">
        <f t="shared" ca="1" si="490"/>
        <v>0.27398862881805286</v>
      </c>
      <c r="BF374" s="426">
        <f t="shared" ca="1" si="490"/>
        <v>0.22173948028685603</v>
      </c>
      <c r="BG374" s="426">
        <f t="shared" ca="1" si="490"/>
        <v>0.19745541734078842</v>
      </c>
      <c r="BH374" s="426">
        <f t="shared" ca="1" si="490"/>
        <v>0.13623971382471314</v>
      </c>
      <c r="BI374" s="426" t="e">
        <f t="shared" si="490"/>
        <v>#DIV/0!</v>
      </c>
      <c r="BJ374" s="426" t="e">
        <f t="shared" si="490"/>
        <v>#DIV/0!</v>
      </c>
      <c r="BK374" s="426" t="e">
        <f t="shared" si="490"/>
        <v>#DIV/0!</v>
      </c>
      <c r="BL374" s="22"/>
      <c r="BM374" s="283">
        <f t="shared" si="499"/>
        <v>0.33333333333333331</v>
      </c>
      <c r="BN374" s="426">
        <f t="shared" ca="1" si="491"/>
        <v>0.15804418762654918</v>
      </c>
      <c r="BO374" s="426">
        <f t="shared" ca="1" si="491"/>
        <v>0.19107272885519941</v>
      </c>
      <c r="BP374" s="426">
        <f t="shared" ca="1" si="491"/>
        <v>0.21303897923750309</v>
      </c>
      <c r="BQ374" s="426">
        <f t="shared" ca="1" si="491"/>
        <v>0.24010553011819818</v>
      </c>
      <c r="BR374" s="426">
        <f t="shared" ca="1" si="491"/>
        <v>0.27326241943274415</v>
      </c>
      <c r="BS374" s="426">
        <f t="shared" ca="1" si="491"/>
        <v>0.28548956316032265</v>
      </c>
      <c r="BT374" s="426">
        <f t="shared" ca="1" si="491"/>
        <v>0.30907029868198638</v>
      </c>
      <c r="BU374" s="426">
        <f t="shared" ca="1" si="491"/>
        <v>0.31719925838724311</v>
      </c>
      <c r="BV374" s="426">
        <f t="shared" ca="1" si="491"/>
        <v>0.3133785925096178</v>
      </c>
      <c r="BW374" s="426">
        <f t="shared" ca="1" si="491"/>
        <v>0.27763348504549906</v>
      </c>
      <c r="BX374" s="426" t="e">
        <f t="shared" si="491"/>
        <v>#DIV/0!</v>
      </c>
      <c r="BY374" s="426" t="e">
        <f t="shared" si="491"/>
        <v>#DIV/0!</v>
      </c>
      <c r="BZ374" s="426" t="e">
        <f t="shared" si="491"/>
        <v>#DIV/0!</v>
      </c>
      <c r="CA374" s="22"/>
      <c r="CB374" s="283">
        <f t="shared" si="500"/>
        <v>0.33333333333333331</v>
      </c>
      <c r="CC374" s="426">
        <f t="shared" ca="1" si="492"/>
        <v>0.51522729749319496</v>
      </c>
      <c r="CD374" s="426">
        <f t="shared" ca="1" si="492"/>
        <v>0.47391405214620475</v>
      </c>
      <c r="CE374" s="426">
        <f t="shared" ca="1" si="492"/>
        <v>0.44402399945703463</v>
      </c>
      <c r="CF374" s="426">
        <f t="shared" ca="1" si="492"/>
        <v>0.40380387744453833</v>
      </c>
      <c r="CG374" s="426">
        <f t="shared" ca="1" si="492"/>
        <v>0.34701153239396665</v>
      </c>
      <c r="CH374" s="426">
        <f t="shared" ca="1" si="492"/>
        <v>0.32256021834523169</v>
      </c>
      <c r="CI374" s="426">
        <f t="shared" ca="1" si="492"/>
        <v>0.26128498731504562</v>
      </c>
      <c r="CJ374" s="426">
        <f t="shared" ca="1" si="492"/>
        <v>0.19996192036469193</v>
      </c>
      <c r="CK374" s="426">
        <f t="shared" ca="1" si="492"/>
        <v>0.17545473646511972</v>
      </c>
      <c r="CL374" s="426">
        <f t="shared" ca="1" si="492"/>
        <v>0.11837646418680171</v>
      </c>
      <c r="CM374" s="426" t="e">
        <f t="shared" si="492"/>
        <v>#DIV/0!</v>
      </c>
      <c r="CN374" s="426" t="e">
        <f t="shared" si="492"/>
        <v>#DIV/0!</v>
      </c>
      <c r="CO374" s="426" t="e">
        <f t="shared" si="492"/>
        <v>#DIV/0!</v>
      </c>
      <c r="CP374" s="22"/>
      <c r="CQ374" s="283">
        <f t="shared" si="501"/>
        <v>0.33333333333333331</v>
      </c>
      <c r="CR374" s="426">
        <f t="shared" ca="1" si="493"/>
        <v>8.4308655137279656E-2</v>
      </c>
      <c r="CS374" s="426">
        <f t="shared" ca="1" si="493"/>
        <v>0.10481682676298323</v>
      </c>
      <c r="CT374" s="426">
        <f t="shared" ca="1" si="493"/>
        <v>0.11943034614596491</v>
      </c>
      <c r="CU374" s="426">
        <f t="shared" ca="1" si="493"/>
        <v>0.13886060655234805</v>
      </c>
      <c r="CV374" s="426">
        <f t="shared" ca="1" si="493"/>
        <v>0.16592863040656217</v>
      </c>
      <c r="CW374" s="426">
        <f t="shared" ca="1" si="493"/>
        <v>0.17746469030389209</v>
      </c>
      <c r="CX374" s="426">
        <f t="shared" ca="1" si="493"/>
        <v>0.20603337239048738</v>
      </c>
      <c r="CY374" s="426">
        <f t="shared" ca="1" si="493"/>
        <v>0.23383480923785291</v>
      </c>
      <c r="CZ374" s="426">
        <f t="shared" ca="1" si="493"/>
        <v>0.24448576570117847</v>
      </c>
      <c r="DA374" s="426">
        <f t="shared" ca="1" si="493"/>
        <v>0.26635557204817684</v>
      </c>
      <c r="DB374" s="426" t="e">
        <f t="shared" si="493"/>
        <v>#DIV/0!</v>
      </c>
      <c r="DC374" s="426" t="e">
        <f t="shared" si="493"/>
        <v>#DIV/0!</v>
      </c>
      <c r="DD374" s="426" t="e">
        <f t="shared" si="493"/>
        <v>#DIV/0!</v>
      </c>
      <c r="DE374" s="22"/>
      <c r="DF374" s="283">
        <f t="shared" si="502"/>
        <v>0.33333333333333331</v>
      </c>
      <c r="DG374" s="426">
        <f t="shared" ca="1" si="494"/>
        <v>0.23293859961362362</v>
      </c>
      <c r="DH374" s="426">
        <f t="shared" ca="1" si="494"/>
        <v>0.27466390984872402</v>
      </c>
      <c r="DI374" s="426">
        <f t="shared" ca="1" si="494"/>
        <v>0.29813615227766777</v>
      </c>
      <c r="DJ374" s="426">
        <f t="shared" ca="1" si="494"/>
        <v>0.31982418888245639</v>
      </c>
      <c r="DK374" s="426">
        <f t="shared" ca="1" si="494"/>
        <v>0.32975069225279829</v>
      </c>
      <c r="DL374" s="426">
        <f t="shared" ca="1" si="494"/>
        <v>0.3264655466082777</v>
      </c>
      <c r="DM374" s="426">
        <f t="shared" ca="1" si="494"/>
        <v>0.29948042786908075</v>
      </c>
      <c r="DN374" s="426">
        <f t="shared" ca="1" si="494"/>
        <v>0.24952299031024833</v>
      </c>
      <c r="DO374" s="426">
        <f t="shared" ca="1" si="494"/>
        <v>0.22450241699301163</v>
      </c>
      <c r="DP374" s="426">
        <f t="shared" ca="1" si="494"/>
        <v>0.15810281564874434</v>
      </c>
      <c r="DQ374" s="426" t="e">
        <f t="shared" si="494"/>
        <v>#DIV/0!</v>
      </c>
      <c r="DR374" s="426" t="e">
        <f t="shared" si="494"/>
        <v>#DIV/0!</v>
      </c>
      <c r="DS374" s="426" t="e">
        <f t="shared" si="494"/>
        <v>#DIV/0!</v>
      </c>
      <c r="DT374" s="22"/>
      <c r="DU374" s="283">
        <f t="shared" si="503"/>
        <v>0.33333333333333331</v>
      </c>
      <c r="DV374" s="426">
        <f t="shared" ca="1" si="495"/>
        <v>0.26826505157991654</v>
      </c>
      <c r="DW374" s="426">
        <f t="shared" ca="1" si="495"/>
        <v>0.27477726575387157</v>
      </c>
      <c r="DX374" s="426">
        <f t="shared" ca="1" si="495"/>
        <v>0.27869183379135104</v>
      </c>
      <c r="DY374" s="426">
        <f t="shared" ca="1" si="495"/>
        <v>0.28266271421117684</v>
      </c>
      <c r="DZ374" s="426">
        <f t="shared" ca="1" si="495"/>
        <v>0.28491474477638984</v>
      </c>
      <c r="EA374" s="426">
        <f t="shared" ca="1" si="495"/>
        <v>0.28426922089117845</v>
      </c>
      <c r="EB374" s="426">
        <f t="shared" ca="1" si="495"/>
        <v>0.27646415996054519</v>
      </c>
      <c r="EC374" s="426">
        <f t="shared" ca="1" si="495"/>
        <v>0.25537672241942583</v>
      </c>
      <c r="ED374" s="426">
        <f t="shared" ca="1" si="495"/>
        <v>0.24151907495771863</v>
      </c>
      <c r="EE374" s="426">
        <f t="shared" ca="1" si="495"/>
        <v>0.19245383013856784</v>
      </c>
      <c r="EF374" s="426" t="e">
        <f t="shared" si="495"/>
        <v>#DIV/0!</v>
      </c>
      <c r="EG374" s="426" t="e">
        <f t="shared" si="495"/>
        <v>#DIV/0!</v>
      </c>
      <c r="EH374" s="426" t="e">
        <f t="shared" si="495"/>
        <v>#DIV/0!</v>
      </c>
      <c r="EI374" s="22"/>
      <c r="EJ374" s="283">
        <f t="shared" si="504"/>
        <v>0.33333333333333331</v>
      </c>
      <c r="EK374" s="426">
        <f t="shared" ca="1" si="496"/>
        <v>0.26826505157991654</v>
      </c>
      <c r="EL374" s="426">
        <f t="shared" ca="1" si="496"/>
        <v>0.27477726575387157</v>
      </c>
      <c r="EM374" s="426">
        <f t="shared" ca="1" si="496"/>
        <v>0.27869183379135104</v>
      </c>
      <c r="EN374" s="426">
        <f t="shared" ca="1" si="496"/>
        <v>0.28266271421117684</v>
      </c>
      <c r="EO374" s="426">
        <f t="shared" ca="1" si="496"/>
        <v>0.28491474477638984</v>
      </c>
      <c r="EP374" s="426">
        <f t="shared" ca="1" si="496"/>
        <v>0.28426922089117845</v>
      </c>
      <c r="EQ374" s="426">
        <f t="shared" ca="1" si="496"/>
        <v>0.27646415996054519</v>
      </c>
      <c r="ER374" s="426">
        <f t="shared" ca="1" si="496"/>
        <v>0.25537672241942583</v>
      </c>
      <c r="ES374" s="426">
        <f t="shared" ca="1" si="496"/>
        <v>0.24151907495771863</v>
      </c>
      <c r="ET374" s="426">
        <f t="shared" ca="1" si="496"/>
        <v>0.19245383013856784</v>
      </c>
      <c r="EU374" s="426" t="e">
        <f t="shared" si="496"/>
        <v>#DIV/0!</v>
      </c>
      <c r="EV374" s="426" t="e">
        <f t="shared" si="496"/>
        <v>#DIV/0!</v>
      </c>
      <c r="EW374" s="426" t="e">
        <f t="shared" si="496"/>
        <v>#DIV/0!</v>
      </c>
      <c r="EX374" s="22"/>
    </row>
    <row r="375" spans="8:185" s="8" customFormat="1">
      <c r="T375" s="283">
        <f t="shared" si="478"/>
        <v>0.4</v>
      </c>
      <c r="U375" s="426">
        <f t="shared" ca="1" si="488"/>
        <v>0.29988391003128495</v>
      </c>
      <c r="V375" s="426">
        <f t="shared" ca="1" si="488"/>
        <v>0.28450376648497738</v>
      </c>
      <c r="W375" s="426">
        <f t="shared" ca="1" si="488"/>
        <v>0.27137308511467789</v>
      </c>
      <c r="X375" s="426">
        <f t="shared" ca="1" si="488"/>
        <v>0.25117563046515234</v>
      </c>
      <c r="Y375" s="426">
        <f t="shared" ca="1" si="488"/>
        <v>0.2181135754542983</v>
      </c>
      <c r="Z375" s="426">
        <f t="shared" ca="1" si="488"/>
        <v>0.20241411345882188</v>
      </c>
      <c r="AA375" s="426">
        <f t="shared" ca="1" si="488"/>
        <v>0.15984019832428742</v>
      </c>
      <c r="AB375" s="426">
        <f t="shared" ca="1" si="488"/>
        <v>0.11365936554702269</v>
      </c>
      <c r="AC375" s="426">
        <f t="shared" ca="1" si="488"/>
        <v>9.450296698803809E-2</v>
      </c>
      <c r="AD375" s="426" t="e">
        <f t="shared" si="488"/>
        <v>#DIV/0!</v>
      </c>
      <c r="AE375" s="426" t="e">
        <f t="shared" si="488"/>
        <v>#DIV/0!</v>
      </c>
      <c r="AF375" s="426" t="e">
        <f t="shared" si="488"/>
        <v>#DIV/0!</v>
      </c>
      <c r="AG375" s="426" t="e">
        <f t="shared" si="488"/>
        <v>#DIV/0!</v>
      </c>
      <c r="AH375" s="22"/>
      <c r="AI375" s="283">
        <f t="shared" si="497"/>
        <v>0.4</v>
      </c>
      <c r="AJ375" s="426">
        <f t="shared" ca="1" si="489"/>
        <v>0.29988391003128495</v>
      </c>
      <c r="AK375" s="426">
        <f t="shared" ca="1" si="489"/>
        <v>0.28450376648497738</v>
      </c>
      <c r="AL375" s="426">
        <f t="shared" ca="1" si="489"/>
        <v>0.27137308511467789</v>
      </c>
      <c r="AM375" s="426">
        <f t="shared" ca="1" si="489"/>
        <v>0.25117563046515234</v>
      </c>
      <c r="AN375" s="426">
        <f t="shared" ca="1" si="489"/>
        <v>0.2181135754542983</v>
      </c>
      <c r="AO375" s="426">
        <f t="shared" ca="1" si="489"/>
        <v>0.20241411345882188</v>
      </c>
      <c r="AP375" s="426">
        <f t="shared" ca="1" si="489"/>
        <v>0.15984019832428742</v>
      </c>
      <c r="AQ375" s="426">
        <f t="shared" ca="1" si="489"/>
        <v>0.11365936554702269</v>
      </c>
      <c r="AR375" s="426">
        <f t="shared" ca="1" si="489"/>
        <v>9.450296698803809E-2</v>
      </c>
      <c r="AS375" s="426" t="e">
        <f t="shared" si="489"/>
        <v>#DIV/0!</v>
      </c>
      <c r="AT375" s="426" t="e">
        <f t="shared" si="489"/>
        <v>#DIV/0!</v>
      </c>
      <c r="AU375" s="426" t="e">
        <f t="shared" si="489"/>
        <v>#DIV/0!</v>
      </c>
      <c r="AV375" s="426" t="e">
        <f t="shared" si="489"/>
        <v>#DIV/0!</v>
      </c>
      <c r="AW375" s="22"/>
      <c r="AX375" s="283">
        <f t="shared" si="498"/>
        <v>0.4</v>
      </c>
      <c r="AY375" s="426">
        <f t="shared" ca="1" si="490"/>
        <v>0.22817317227490652</v>
      </c>
      <c r="AZ375" s="426">
        <f t="shared" ca="1" si="490"/>
        <v>0.26308048634388792</v>
      </c>
      <c r="BA375" s="426">
        <f t="shared" ca="1" si="490"/>
        <v>0.27917577639768537</v>
      </c>
      <c r="BB375" s="426">
        <f t="shared" ca="1" si="490"/>
        <v>0.28804095586705536</v>
      </c>
      <c r="BC375" s="426">
        <f t="shared" ca="1" si="490"/>
        <v>0.27682495193175954</v>
      </c>
      <c r="BD375" s="426">
        <f t="shared" ca="1" si="490"/>
        <v>0.26457876242760703</v>
      </c>
      <c r="BE375" s="426">
        <f t="shared" ca="1" si="490"/>
        <v>0.21913069129687568</v>
      </c>
      <c r="BF375" s="426">
        <f t="shared" ca="1" si="490"/>
        <v>0.15950364913814605</v>
      </c>
      <c r="BG375" s="426">
        <f t="shared" ca="1" si="490"/>
        <v>0.13332781710676356</v>
      </c>
      <c r="BH375" s="426" t="e">
        <f t="shared" si="490"/>
        <v>#DIV/0!</v>
      </c>
      <c r="BI375" s="426" t="e">
        <f t="shared" si="490"/>
        <v>#DIV/0!</v>
      </c>
      <c r="BJ375" s="426" t="e">
        <f t="shared" si="490"/>
        <v>#DIV/0!</v>
      </c>
      <c r="BK375" s="426" t="e">
        <f t="shared" si="490"/>
        <v>#DIV/0!</v>
      </c>
      <c r="BL375" s="22"/>
      <c r="BM375" s="283">
        <f t="shared" si="499"/>
        <v>0.4</v>
      </c>
      <c r="BN375" s="426">
        <f t="shared" ca="1" si="491"/>
        <v>0.16080944774410211</v>
      </c>
      <c r="BO375" s="426">
        <f t="shared" ca="1" si="491"/>
        <v>0.19563142464021802</v>
      </c>
      <c r="BP375" s="426">
        <f t="shared" ca="1" si="491"/>
        <v>0.21906653175392268</v>
      </c>
      <c r="BQ375" s="426">
        <f t="shared" ca="1" si="491"/>
        <v>0.24821417407499227</v>
      </c>
      <c r="BR375" s="426">
        <f t="shared" ca="1" si="491"/>
        <v>0.28409743041419305</v>
      </c>
      <c r="BS375" s="426">
        <f t="shared" ca="1" si="491"/>
        <v>0.2971773804848945</v>
      </c>
      <c r="BT375" s="426">
        <f t="shared" ca="1" si="491"/>
        <v>0.32035674935260866</v>
      </c>
      <c r="BU375" s="426">
        <f t="shared" ca="1" si="491"/>
        <v>0.31779636100506248</v>
      </c>
      <c r="BV375" s="426">
        <f t="shared" ca="1" si="491"/>
        <v>0.30280215985728492</v>
      </c>
      <c r="BW375" s="426" t="e">
        <f t="shared" si="491"/>
        <v>#DIV/0!</v>
      </c>
      <c r="BX375" s="426" t="e">
        <f t="shared" si="491"/>
        <v>#DIV/0!</v>
      </c>
      <c r="BY375" s="426" t="e">
        <f t="shared" si="491"/>
        <v>#DIV/0!</v>
      </c>
      <c r="BZ375" s="426" t="e">
        <f t="shared" si="491"/>
        <v>#DIV/0!</v>
      </c>
      <c r="CA375" s="22"/>
      <c r="CB375" s="283">
        <f t="shared" si="500"/>
        <v>0.4</v>
      </c>
      <c r="CC375" s="426">
        <f t="shared" ca="1" si="492"/>
        <v>0.44943121571352934</v>
      </c>
      <c r="CD375" s="426">
        <f t="shared" ca="1" si="492"/>
        <v>0.40890555596434974</v>
      </c>
      <c r="CE375" s="426">
        <f t="shared" ca="1" si="492"/>
        <v>0.37962670853819758</v>
      </c>
      <c r="CF375" s="426">
        <f t="shared" ca="1" si="492"/>
        <v>0.34024916146831896</v>
      </c>
      <c r="CG375" s="426">
        <f t="shared" ca="1" si="492"/>
        <v>0.28463381636370472</v>
      </c>
      <c r="CH375" s="426">
        <f t="shared" ca="1" si="492"/>
        <v>0.26067209997223928</v>
      </c>
      <c r="CI375" s="426">
        <f t="shared" ca="1" si="492"/>
        <v>0.20055360019545596</v>
      </c>
      <c r="CJ375" s="426">
        <f t="shared" ca="1" si="492"/>
        <v>0.14026652323925562</v>
      </c>
      <c r="CK375" s="426">
        <f t="shared" ca="1" si="492"/>
        <v>0.11613594597925692</v>
      </c>
      <c r="CL375" s="426" t="e">
        <f t="shared" si="492"/>
        <v>#DIV/0!</v>
      </c>
      <c r="CM375" s="426" t="e">
        <f t="shared" si="492"/>
        <v>#DIV/0!</v>
      </c>
      <c r="CN375" s="426" t="e">
        <f t="shared" si="492"/>
        <v>#DIV/0!</v>
      </c>
      <c r="CO375" s="426" t="e">
        <f t="shared" si="492"/>
        <v>#DIV/0!</v>
      </c>
      <c r="CP375" s="22"/>
      <c r="CQ375" s="283">
        <f t="shared" si="501"/>
        <v>0.4</v>
      </c>
      <c r="CR375" s="426">
        <f t="shared" ca="1" si="493"/>
        <v>8.4354137444772159E-2</v>
      </c>
      <c r="CS375" s="426">
        <f t="shared" ca="1" si="493"/>
        <v>0.10489763717733999</v>
      </c>
      <c r="CT375" s="426">
        <f t="shared" ca="1" si="493"/>
        <v>0.11954367747928464</v>
      </c>
      <c r="CU375" s="426">
        <f t="shared" ca="1" si="493"/>
        <v>0.13902673288521417</v>
      </c>
      <c r="CV375" s="426">
        <f t="shared" ca="1" si="493"/>
        <v>0.16618352576046466</v>
      </c>
      <c r="CW375" s="426">
        <f t="shared" ca="1" si="493"/>
        <v>0.17775919023418629</v>
      </c>
      <c r="CX375" s="426">
        <f t="shared" ca="1" si="493"/>
        <v>0.2063863732077644</v>
      </c>
      <c r="CY375" s="426">
        <f t="shared" ca="1" si="493"/>
        <v>0.23386131781172936</v>
      </c>
      <c r="CZ375" s="426">
        <f t="shared" ca="1" si="493"/>
        <v>0.24390027938968542</v>
      </c>
      <c r="DA375" s="426" t="e">
        <f t="shared" si="493"/>
        <v>#DIV/0!</v>
      </c>
      <c r="DB375" s="426" t="e">
        <f t="shared" si="493"/>
        <v>#DIV/0!</v>
      </c>
      <c r="DC375" s="426" t="e">
        <f t="shared" si="493"/>
        <v>#DIV/0!</v>
      </c>
      <c r="DD375" s="426" t="e">
        <f t="shared" si="493"/>
        <v>#DIV/0!</v>
      </c>
      <c r="DE375" s="22"/>
      <c r="DF375" s="283">
        <f t="shared" si="502"/>
        <v>0.4</v>
      </c>
      <c r="DG375" s="426">
        <f t="shared" ca="1" si="494"/>
        <v>0.23275675370280285</v>
      </c>
      <c r="DH375" s="426">
        <f t="shared" ca="1" si="494"/>
        <v>0.27284704984322283</v>
      </c>
      <c r="DI375" s="426">
        <f t="shared" ca="1" si="494"/>
        <v>0.2939774277639321</v>
      </c>
      <c r="DJ375" s="426">
        <f t="shared" ca="1" si="494"/>
        <v>0.3105832272560054</v>
      </c>
      <c r="DK375" s="426">
        <f t="shared" ca="1" si="494"/>
        <v>0.30945549640870595</v>
      </c>
      <c r="DL375" s="426">
        <f t="shared" ca="1" si="494"/>
        <v>0.30027228946113804</v>
      </c>
      <c r="DM375" s="426">
        <f t="shared" ca="1" si="494"/>
        <v>0.25715688449534563</v>
      </c>
      <c r="DN375" s="426">
        <f t="shared" ca="1" si="494"/>
        <v>0.1918771298272415</v>
      </c>
      <c r="DO375" s="426">
        <f t="shared" ca="1" si="494"/>
        <v>0.16157026383907766</v>
      </c>
      <c r="DP375" s="426" t="e">
        <f t="shared" si="494"/>
        <v>#DIV/0!</v>
      </c>
      <c r="DQ375" s="426" t="e">
        <f t="shared" si="494"/>
        <v>#DIV/0!</v>
      </c>
      <c r="DR375" s="426" t="e">
        <f t="shared" si="494"/>
        <v>#DIV/0!</v>
      </c>
      <c r="DS375" s="426" t="e">
        <f t="shared" si="494"/>
        <v>#DIV/0!</v>
      </c>
      <c r="DT375" s="22"/>
      <c r="DU375" s="283">
        <f t="shared" si="503"/>
        <v>0.4</v>
      </c>
      <c r="DV375" s="426">
        <f t="shared" ca="1" si="495"/>
        <v>0.31460185099947058</v>
      </c>
      <c r="DW375" s="426">
        <f t="shared" ca="1" si="495"/>
        <v>0.32042139993582608</v>
      </c>
      <c r="DX375" s="426">
        <f t="shared" ca="1" si="495"/>
        <v>0.32353406117056022</v>
      </c>
      <c r="DY375" s="426">
        <f t="shared" ca="1" si="495"/>
        <v>0.32583019230494981</v>
      </c>
      <c r="DZ375" s="426">
        <f t="shared" ca="1" si="495"/>
        <v>0.32383837950755495</v>
      </c>
      <c r="EA375" s="426">
        <f t="shared" ca="1" si="495"/>
        <v>0.32030926495755008</v>
      </c>
      <c r="EB375" s="426">
        <f t="shared" ca="1" si="495"/>
        <v>0.30054879588870165</v>
      </c>
      <c r="EC375" s="426">
        <f t="shared" ca="1" si="495"/>
        <v>0.25624423852162076</v>
      </c>
      <c r="ED375" s="426">
        <f t="shared" ca="1" si="495"/>
        <v>0.22849260429063034</v>
      </c>
      <c r="EE375" s="426" t="e">
        <f t="shared" si="495"/>
        <v>#DIV/0!</v>
      </c>
      <c r="EF375" s="426" t="e">
        <f t="shared" si="495"/>
        <v>#DIV/0!</v>
      </c>
      <c r="EG375" s="426" t="e">
        <f t="shared" si="495"/>
        <v>#DIV/0!</v>
      </c>
      <c r="EH375" s="426" t="e">
        <f t="shared" si="495"/>
        <v>#DIV/0!</v>
      </c>
      <c r="EI375" s="22"/>
      <c r="EJ375" s="283">
        <f t="shared" si="504"/>
        <v>0.4</v>
      </c>
      <c r="EK375" s="426">
        <f t="shared" ca="1" si="496"/>
        <v>0.31460185099947058</v>
      </c>
      <c r="EL375" s="426">
        <f t="shared" ca="1" si="496"/>
        <v>0.32042139993582608</v>
      </c>
      <c r="EM375" s="426">
        <f t="shared" ca="1" si="496"/>
        <v>0.32353406117056022</v>
      </c>
      <c r="EN375" s="426">
        <f t="shared" ca="1" si="496"/>
        <v>0.32583019230494981</v>
      </c>
      <c r="EO375" s="426">
        <f t="shared" ca="1" si="496"/>
        <v>0.32383837950755495</v>
      </c>
      <c r="EP375" s="426">
        <f t="shared" ca="1" si="496"/>
        <v>0.32030926495755008</v>
      </c>
      <c r="EQ375" s="426">
        <f t="shared" ca="1" si="496"/>
        <v>0.30054879588870165</v>
      </c>
      <c r="ER375" s="426">
        <f t="shared" ca="1" si="496"/>
        <v>0.25624423852162076</v>
      </c>
      <c r="ES375" s="426">
        <f t="shared" ca="1" si="496"/>
        <v>0.22849260429063034</v>
      </c>
      <c r="ET375" s="426" t="e">
        <f t="shared" si="496"/>
        <v>#DIV/0!</v>
      </c>
      <c r="EU375" s="426" t="e">
        <f t="shared" si="496"/>
        <v>#DIV/0!</v>
      </c>
      <c r="EV375" s="426" t="e">
        <f t="shared" si="496"/>
        <v>#DIV/0!</v>
      </c>
      <c r="EW375" s="426" t="e">
        <f t="shared" si="496"/>
        <v>#DIV/0!</v>
      </c>
      <c r="EX375" s="22"/>
    </row>
    <row r="376" spans="8:185" s="8" customFormat="1">
      <c r="T376" s="283">
        <f t="shared" si="478"/>
        <v>0.42857142857142855</v>
      </c>
      <c r="U376" s="426">
        <f t="shared" ca="1" si="488"/>
        <v>0.28603234133422101</v>
      </c>
      <c r="V376" s="426">
        <f t="shared" ca="1" si="488"/>
        <v>0.2682612553900427</v>
      </c>
      <c r="W376" s="426">
        <f t="shared" ca="1" si="488"/>
        <v>0.25362843878989055</v>
      </c>
      <c r="X376" s="426">
        <f t="shared" ca="1" si="488"/>
        <v>0.23173829569064006</v>
      </c>
      <c r="Y376" s="426">
        <f t="shared" ca="1" si="488"/>
        <v>0.19695526741507191</v>
      </c>
      <c r="Z376" s="426">
        <f t="shared" ca="1" si="488"/>
        <v>0.18075408637810064</v>
      </c>
      <c r="AA376" s="426">
        <f t="shared" ca="1" si="488"/>
        <v>0.13750762605953762</v>
      </c>
      <c r="AB376" s="426">
        <f t="shared" ca="1" si="488"/>
        <v>9.1365793014887176E-2</v>
      </c>
      <c r="AC376" s="426" t="e">
        <f t="shared" si="488"/>
        <v>#DIV/0!</v>
      </c>
      <c r="AD376" s="426" t="e">
        <f t="shared" si="488"/>
        <v>#DIV/0!</v>
      </c>
      <c r="AE376" s="426" t="e">
        <f t="shared" si="488"/>
        <v>#DIV/0!</v>
      </c>
      <c r="AF376" s="426" t="e">
        <f t="shared" si="488"/>
        <v>#DIV/0!</v>
      </c>
      <c r="AG376" s="426" t="e">
        <f t="shared" si="488"/>
        <v>#DIV/0!</v>
      </c>
      <c r="AH376" s="22"/>
      <c r="AI376" s="283">
        <f t="shared" si="497"/>
        <v>0.42857142857142855</v>
      </c>
      <c r="AJ376" s="426">
        <f t="shared" ca="1" si="489"/>
        <v>0.28603234133422101</v>
      </c>
      <c r="AK376" s="426">
        <f t="shared" ca="1" si="489"/>
        <v>0.2682612553900427</v>
      </c>
      <c r="AL376" s="426">
        <f t="shared" ca="1" si="489"/>
        <v>0.25362843878989055</v>
      </c>
      <c r="AM376" s="426">
        <f t="shared" ca="1" si="489"/>
        <v>0.23173829569064006</v>
      </c>
      <c r="AN376" s="426">
        <f t="shared" ca="1" si="489"/>
        <v>0.19695526741507191</v>
      </c>
      <c r="AO376" s="426">
        <f t="shared" ca="1" si="489"/>
        <v>0.18075408637810064</v>
      </c>
      <c r="AP376" s="426">
        <f t="shared" ca="1" si="489"/>
        <v>0.13750762605953762</v>
      </c>
      <c r="AQ376" s="426">
        <f t="shared" ca="1" si="489"/>
        <v>9.1365793014887176E-2</v>
      </c>
      <c r="AR376" s="426" t="e">
        <f t="shared" si="489"/>
        <v>#DIV/0!</v>
      </c>
      <c r="AS376" s="426" t="e">
        <f t="shared" si="489"/>
        <v>#DIV/0!</v>
      </c>
      <c r="AT376" s="426" t="e">
        <f t="shared" si="489"/>
        <v>#DIV/0!</v>
      </c>
      <c r="AU376" s="426" t="e">
        <f t="shared" si="489"/>
        <v>#DIV/0!</v>
      </c>
      <c r="AV376" s="426" t="e">
        <f t="shared" si="489"/>
        <v>#DIV/0!</v>
      </c>
      <c r="AW376" s="22"/>
      <c r="AX376" s="283">
        <f t="shared" si="498"/>
        <v>0.42857142857142855</v>
      </c>
      <c r="AY376" s="426">
        <f t="shared" ca="1" si="490"/>
        <v>0.22522623100459457</v>
      </c>
      <c r="AZ376" s="426">
        <f t="shared" ca="1" si="490"/>
        <v>0.25716949901024744</v>
      </c>
      <c r="BA376" s="426">
        <f t="shared" ca="1" si="490"/>
        <v>0.27046182229436383</v>
      </c>
      <c r="BB376" s="426">
        <f t="shared" ca="1" si="490"/>
        <v>0.27500511869282496</v>
      </c>
      <c r="BC376" s="426">
        <f t="shared" ca="1" si="490"/>
        <v>0.25762819066551174</v>
      </c>
      <c r="BD376" s="426">
        <f t="shared" ca="1" si="490"/>
        <v>0.24302751417895568</v>
      </c>
      <c r="BE376" s="426">
        <f t="shared" ca="1" si="490"/>
        <v>0.19301108646728801</v>
      </c>
      <c r="BF376" s="426">
        <f t="shared" ca="1" si="490"/>
        <v>0.13077931568465304</v>
      </c>
      <c r="BG376" s="426" t="e">
        <f t="shared" si="490"/>
        <v>#DIV/0!</v>
      </c>
      <c r="BH376" s="426" t="e">
        <f t="shared" si="490"/>
        <v>#DIV/0!</v>
      </c>
      <c r="BI376" s="426" t="e">
        <f t="shared" si="490"/>
        <v>#DIV/0!</v>
      </c>
      <c r="BJ376" s="426" t="e">
        <f t="shared" si="490"/>
        <v>#DIV/0!</v>
      </c>
      <c r="BK376" s="426" t="e">
        <f t="shared" si="490"/>
        <v>#DIV/0!</v>
      </c>
      <c r="BL376" s="22"/>
      <c r="BM376" s="283">
        <f t="shared" si="499"/>
        <v>0.42857142857142855</v>
      </c>
      <c r="BN376" s="426">
        <f t="shared" ca="1" si="491"/>
        <v>0.16168494561574343</v>
      </c>
      <c r="BO376" s="426">
        <f t="shared" ca="1" si="491"/>
        <v>0.19710195147234999</v>
      </c>
      <c r="BP376" s="426">
        <f t="shared" ca="1" si="491"/>
        <v>0.22103176096248403</v>
      </c>
      <c r="BQ376" s="426">
        <f t="shared" ca="1" si="491"/>
        <v>0.25087732758211512</v>
      </c>
      <c r="BR376" s="426">
        <f t="shared" ca="1" si="491"/>
        <v>0.28757537391434634</v>
      </c>
      <c r="BS376" s="426">
        <f t="shared" ca="1" si="491"/>
        <v>0.30078083398638134</v>
      </c>
      <c r="BT376" s="426">
        <f t="shared" ca="1" si="491"/>
        <v>0.32233509228938906</v>
      </c>
      <c r="BU376" s="426">
        <f t="shared" ca="1" si="491"/>
        <v>0.30922119050582902</v>
      </c>
      <c r="BV376" s="426" t="e">
        <f t="shared" si="491"/>
        <v>#DIV/0!</v>
      </c>
      <c r="BW376" s="426" t="e">
        <f t="shared" si="491"/>
        <v>#DIV/0!</v>
      </c>
      <c r="BX376" s="426" t="e">
        <f t="shared" si="491"/>
        <v>#DIV/0!</v>
      </c>
      <c r="BY376" s="426" t="e">
        <f t="shared" si="491"/>
        <v>#DIV/0!</v>
      </c>
      <c r="BZ376" s="426" t="e">
        <f t="shared" si="491"/>
        <v>#DIV/0!</v>
      </c>
      <c r="CA376" s="22"/>
      <c r="CB376" s="283">
        <f t="shared" si="500"/>
        <v>0.42857142857142855</v>
      </c>
      <c r="CC376" s="426">
        <f t="shared" ca="1" si="492"/>
        <v>0.42109844338419272</v>
      </c>
      <c r="CD376" s="426">
        <f t="shared" ca="1" si="492"/>
        <v>0.38082722267791957</v>
      </c>
      <c r="CE376" s="426">
        <f t="shared" ca="1" si="492"/>
        <v>0.35174902676322389</v>
      </c>
      <c r="CF376" s="426">
        <f t="shared" ca="1" si="492"/>
        <v>0.3126524989734521</v>
      </c>
      <c r="CG376" s="426">
        <f t="shared" ca="1" si="492"/>
        <v>0.25743836055891772</v>
      </c>
      <c r="CH376" s="426">
        <f t="shared" ca="1" si="492"/>
        <v>0.23364663189920912</v>
      </c>
      <c r="CI376" s="426">
        <f t="shared" ca="1" si="492"/>
        <v>0.17393763192548173</v>
      </c>
      <c r="CJ376" s="426">
        <f t="shared" ca="1" si="492"/>
        <v>0.11402798197190334</v>
      </c>
      <c r="CK376" s="426" t="e">
        <f t="shared" si="492"/>
        <v>#DIV/0!</v>
      </c>
      <c r="CL376" s="426" t="e">
        <f t="shared" si="492"/>
        <v>#DIV/0!</v>
      </c>
      <c r="CM376" s="426" t="e">
        <f t="shared" si="492"/>
        <v>#DIV/0!</v>
      </c>
      <c r="CN376" s="426" t="e">
        <f t="shared" si="492"/>
        <v>#DIV/0!</v>
      </c>
      <c r="CO376" s="426" t="e">
        <f t="shared" si="492"/>
        <v>#DIV/0!</v>
      </c>
      <c r="CP376" s="22"/>
      <c r="CQ376" s="283">
        <f t="shared" si="501"/>
        <v>0.42857142857142855</v>
      </c>
      <c r="CR376" s="426">
        <f t="shared" ca="1" si="493"/>
        <v>8.4368068024997384E-2</v>
      </c>
      <c r="CS376" s="426">
        <f t="shared" ca="1" si="493"/>
        <v>0.10492255390532507</v>
      </c>
      <c r="CT376" s="426">
        <f t="shared" ca="1" si="493"/>
        <v>0.11957870421244031</v>
      </c>
      <c r="CU376" s="426">
        <f t="shared" ca="1" si="493"/>
        <v>0.13907793202798346</v>
      </c>
      <c r="CV376" s="426">
        <f t="shared" ca="1" si="493"/>
        <v>0.16625952711023756</v>
      </c>
      <c r="CW376" s="426">
        <f t="shared" ca="1" si="493"/>
        <v>0.17784340537245322</v>
      </c>
      <c r="CX376" s="426">
        <f t="shared" ca="1" si="493"/>
        <v>0.20644463392764198</v>
      </c>
      <c r="CY376" s="426">
        <f t="shared" ca="1" si="493"/>
        <v>0.23346668931579209</v>
      </c>
      <c r="CZ376" s="426" t="e">
        <f t="shared" si="493"/>
        <v>#DIV/0!</v>
      </c>
      <c r="DA376" s="426" t="e">
        <f t="shared" si="493"/>
        <v>#DIV/0!</v>
      </c>
      <c r="DB376" s="426" t="e">
        <f t="shared" si="493"/>
        <v>#DIV/0!</v>
      </c>
      <c r="DC376" s="426" t="e">
        <f t="shared" si="493"/>
        <v>#DIV/0!</v>
      </c>
      <c r="DD376" s="426" t="e">
        <f t="shared" si="493"/>
        <v>#DIV/0!</v>
      </c>
      <c r="DE376" s="22"/>
      <c r="DF376" s="283">
        <f t="shared" si="502"/>
        <v>0.42857142857142855</v>
      </c>
      <c r="DG376" s="426">
        <f t="shared" ca="1" si="494"/>
        <v>0.23198272087896635</v>
      </c>
      <c r="DH376" s="426">
        <f t="shared" ca="1" si="494"/>
        <v>0.27069230765862717</v>
      </c>
      <c r="DI376" s="426">
        <f t="shared" ca="1" si="494"/>
        <v>0.29014420751980508</v>
      </c>
      <c r="DJ376" s="426">
        <f t="shared" ca="1" si="494"/>
        <v>0.30346577900039307</v>
      </c>
      <c r="DK376" s="426">
        <f t="shared" ca="1" si="494"/>
        <v>0.29594693628617913</v>
      </c>
      <c r="DL376" s="426">
        <f t="shared" ca="1" si="494"/>
        <v>0.28363199894906249</v>
      </c>
      <c r="DM376" s="426">
        <f t="shared" ca="1" si="494"/>
        <v>0.23274963993551498</v>
      </c>
      <c r="DN376" s="426">
        <f t="shared" ca="1" si="494"/>
        <v>0.16113776814165026</v>
      </c>
      <c r="DO376" s="426" t="e">
        <f t="shared" si="494"/>
        <v>#DIV/0!</v>
      </c>
      <c r="DP376" s="426" t="e">
        <f t="shared" si="494"/>
        <v>#DIV/0!</v>
      </c>
      <c r="DQ376" s="426" t="e">
        <f t="shared" si="494"/>
        <v>#DIV/0!</v>
      </c>
      <c r="DR376" s="426" t="e">
        <f t="shared" si="494"/>
        <v>#DIV/0!</v>
      </c>
      <c r="DS376" s="426" t="e">
        <f t="shared" si="494"/>
        <v>#DIV/0!</v>
      </c>
      <c r="DT376" s="22"/>
      <c r="DU376" s="283">
        <f t="shared" si="503"/>
        <v>0.42857142857142855</v>
      </c>
      <c r="DV376" s="426">
        <f t="shared" ca="1" si="495"/>
        <v>0.3343848638671959</v>
      </c>
      <c r="DW376" s="426">
        <f t="shared" ca="1" si="495"/>
        <v>0.33979449006860235</v>
      </c>
      <c r="DX376" s="426">
        <f t="shared" ca="1" si="495"/>
        <v>0.34241878621556499</v>
      </c>
      <c r="DY376" s="426">
        <f t="shared" ca="1" si="495"/>
        <v>0.34366211908267719</v>
      </c>
      <c r="DZ376" s="426">
        <f t="shared" ca="1" si="495"/>
        <v>0.3388746024303313</v>
      </c>
      <c r="EA376" s="426">
        <f t="shared" ca="1" si="495"/>
        <v>0.33337687310372693</v>
      </c>
      <c r="EB376" s="426">
        <f t="shared" ca="1" si="495"/>
        <v>0.30514834680290409</v>
      </c>
      <c r="EC376" s="426">
        <f t="shared" ca="1" si="495"/>
        <v>0.24414703400591231</v>
      </c>
      <c r="ED376" s="426" t="e">
        <f t="shared" si="495"/>
        <v>#DIV/0!</v>
      </c>
      <c r="EE376" s="426" t="e">
        <f t="shared" si="495"/>
        <v>#DIV/0!</v>
      </c>
      <c r="EF376" s="426" t="e">
        <f t="shared" si="495"/>
        <v>#DIV/0!</v>
      </c>
      <c r="EG376" s="426" t="e">
        <f t="shared" si="495"/>
        <v>#DIV/0!</v>
      </c>
      <c r="EH376" s="426" t="e">
        <f t="shared" si="495"/>
        <v>#DIV/0!</v>
      </c>
      <c r="EI376" s="22"/>
      <c r="EJ376" s="283">
        <f t="shared" si="504"/>
        <v>0.42857142857142855</v>
      </c>
      <c r="EK376" s="426">
        <f t="shared" ca="1" si="496"/>
        <v>0.3343848638671959</v>
      </c>
      <c r="EL376" s="426">
        <f t="shared" ca="1" si="496"/>
        <v>0.33979449006860235</v>
      </c>
      <c r="EM376" s="426">
        <f t="shared" ca="1" si="496"/>
        <v>0.34241878621556499</v>
      </c>
      <c r="EN376" s="426">
        <f t="shared" ca="1" si="496"/>
        <v>0.34366211908267719</v>
      </c>
      <c r="EO376" s="426">
        <f t="shared" ca="1" si="496"/>
        <v>0.3388746024303313</v>
      </c>
      <c r="EP376" s="426">
        <f t="shared" ca="1" si="496"/>
        <v>0.33337687310372693</v>
      </c>
      <c r="EQ376" s="426">
        <f t="shared" ca="1" si="496"/>
        <v>0.30514834680290409</v>
      </c>
      <c r="ER376" s="426">
        <f t="shared" ca="1" si="496"/>
        <v>0.24414703400591231</v>
      </c>
      <c r="ES376" s="426" t="e">
        <f t="shared" si="496"/>
        <v>#DIV/0!</v>
      </c>
      <c r="ET376" s="426" t="e">
        <f t="shared" si="496"/>
        <v>#DIV/0!</v>
      </c>
      <c r="EU376" s="426" t="e">
        <f t="shared" si="496"/>
        <v>#DIV/0!</v>
      </c>
      <c r="EV376" s="426" t="e">
        <f t="shared" si="496"/>
        <v>#DIV/0!</v>
      </c>
      <c r="EW376" s="426" t="e">
        <f t="shared" si="496"/>
        <v>#DIV/0!</v>
      </c>
      <c r="EX376" s="22"/>
    </row>
    <row r="377" spans="8:185" s="8" customFormat="1">
      <c r="T377" s="283">
        <f t="shared" si="478"/>
        <v>0.5</v>
      </c>
      <c r="U377" s="426">
        <f t="shared" ca="1" si="488"/>
        <v>0.24481847088844055</v>
      </c>
      <c r="V377" s="426">
        <f t="shared" ca="1" si="488"/>
        <v>0.22265950843420479</v>
      </c>
      <c r="W377" s="426">
        <f t="shared" ca="1" si="488"/>
        <v>0.20538771310207959</v>
      </c>
      <c r="X377" s="426">
        <f t="shared" ca="1" si="488"/>
        <v>0.18066223482221125</v>
      </c>
      <c r="Y377" s="426">
        <f t="shared" ca="1" si="488"/>
        <v>0.14323294702751091</v>
      </c>
      <c r="Z377" s="426">
        <f t="shared" ca="1" si="488"/>
        <v>0.1263509229260403</v>
      </c>
      <c r="AA377" s="426">
        <f t="shared" ca="1" si="488"/>
        <v>8.2460847994692096E-2</v>
      </c>
      <c r="AB377" s="426" t="e">
        <f t="shared" si="488"/>
        <v>#DIV/0!</v>
      </c>
      <c r="AC377" s="426" t="e">
        <f t="shared" si="488"/>
        <v>#DIV/0!</v>
      </c>
      <c r="AD377" s="426" t="e">
        <f t="shared" si="488"/>
        <v>#DIV/0!</v>
      </c>
      <c r="AE377" s="426" t="e">
        <f t="shared" si="488"/>
        <v>#DIV/0!</v>
      </c>
      <c r="AF377" s="426" t="e">
        <f t="shared" si="488"/>
        <v>#DIV/0!</v>
      </c>
      <c r="AG377" s="426" t="e">
        <f t="shared" si="488"/>
        <v>#DIV/0!</v>
      </c>
      <c r="AH377" s="22"/>
      <c r="AI377" s="283">
        <f t="shared" si="497"/>
        <v>0.5</v>
      </c>
      <c r="AJ377" s="426">
        <f t="shared" ca="1" si="489"/>
        <v>0.24481847088844055</v>
      </c>
      <c r="AK377" s="426">
        <f t="shared" ca="1" si="489"/>
        <v>0.22265950843420479</v>
      </c>
      <c r="AL377" s="426">
        <f t="shared" ca="1" si="489"/>
        <v>0.20538771310207959</v>
      </c>
      <c r="AM377" s="426">
        <f t="shared" ca="1" si="489"/>
        <v>0.18066223482221125</v>
      </c>
      <c r="AN377" s="426">
        <f t="shared" ca="1" si="489"/>
        <v>0.14323294702751091</v>
      </c>
      <c r="AO377" s="426">
        <f t="shared" ca="1" si="489"/>
        <v>0.1263509229260403</v>
      </c>
      <c r="AP377" s="426">
        <f t="shared" ca="1" si="489"/>
        <v>8.2460847994692096E-2</v>
      </c>
      <c r="AQ377" s="426" t="e">
        <f t="shared" si="489"/>
        <v>#DIV/0!</v>
      </c>
      <c r="AR377" s="426" t="e">
        <f t="shared" si="489"/>
        <v>#DIV/0!</v>
      </c>
      <c r="AS377" s="426" t="e">
        <f t="shared" si="489"/>
        <v>#DIV/0!</v>
      </c>
      <c r="AT377" s="426" t="e">
        <f t="shared" si="489"/>
        <v>#DIV/0!</v>
      </c>
      <c r="AU377" s="426" t="e">
        <f t="shared" si="489"/>
        <v>#DIV/0!</v>
      </c>
      <c r="AV377" s="426" t="e">
        <f t="shared" si="489"/>
        <v>#DIV/0!</v>
      </c>
      <c r="AW377" s="22"/>
      <c r="AX377" s="283">
        <f t="shared" si="498"/>
        <v>0.5</v>
      </c>
      <c r="AY377" s="426">
        <f t="shared" ca="1" si="490"/>
        <v>0.21533431412383866</v>
      </c>
      <c r="AZ377" s="426">
        <f t="shared" ca="1" si="490"/>
        <v>0.23778189525386026</v>
      </c>
      <c r="BA377" s="426">
        <f t="shared" ca="1" si="490"/>
        <v>0.24254419885043674</v>
      </c>
      <c r="BB377" s="426">
        <f t="shared" ca="1" si="490"/>
        <v>0.23476144262292986</v>
      </c>
      <c r="BC377" s="426">
        <f t="shared" ca="1" si="490"/>
        <v>0.20150607993641198</v>
      </c>
      <c r="BD377" s="426">
        <f t="shared" ca="1" si="490"/>
        <v>0.18138115401191449</v>
      </c>
      <c r="BE377" s="426">
        <f t="shared" ca="1" si="490"/>
        <v>0.12168413341354645</v>
      </c>
      <c r="BF377" s="426" t="e">
        <f t="shared" si="490"/>
        <v>#DIV/0!</v>
      </c>
      <c r="BG377" s="426" t="e">
        <f t="shared" si="490"/>
        <v>#DIV/0!</v>
      </c>
      <c r="BH377" s="426" t="e">
        <f t="shared" si="490"/>
        <v>#DIV/0!</v>
      </c>
      <c r="BI377" s="426" t="e">
        <f t="shared" si="490"/>
        <v>#DIV/0!</v>
      </c>
      <c r="BJ377" s="426" t="e">
        <f t="shared" si="490"/>
        <v>#DIV/0!</v>
      </c>
      <c r="BK377" s="426" t="e">
        <f t="shared" si="490"/>
        <v>#DIV/0!</v>
      </c>
      <c r="BL377" s="22"/>
      <c r="BM377" s="283">
        <f t="shared" si="499"/>
        <v>0.5</v>
      </c>
      <c r="BN377" s="426">
        <f t="shared" ca="1" si="491"/>
        <v>0.16334177188727622</v>
      </c>
      <c r="BO377" s="426">
        <f t="shared" ca="1" si="491"/>
        <v>0.19991341699749382</v>
      </c>
      <c r="BP377" s="426">
        <f t="shared" ca="1" si="491"/>
        <v>0.22479680210299913</v>
      </c>
      <c r="BQ377" s="426">
        <f t="shared" ca="1" si="491"/>
        <v>0.25591070041348746</v>
      </c>
      <c r="BR377" s="426">
        <f t="shared" ca="1" si="491"/>
        <v>0.2933690318148417</v>
      </c>
      <c r="BS377" s="426">
        <f t="shared" ca="1" si="491"/>
        <v>0.30567399155216052</v>
      </c>
      <c r="BT377" s="426">
        <f t="shared" ca="1" si="491"/>
        <v>0.31278523720678458</v>
      </c>
      <c r="BU377" s="426" t="e">
        <f t="shared" si="491"/>
        <v>#DIV/0!</v>
      </c>
      <c r="BV377" s="426" t="e">
        <f t="shared" si="491"/>
        <v>#DIV/0!</v>
      </c>
      <c r="BW377" s="426" t="e">
        <f t="shared" si="491"/>
        <v>#DIV/0!</v>
      </c>
      <c r="BX377" s="426" t="e">
        <f t="shared" si="491"/>
        <v>#DIV/0!</v>
      </c>
      <c r="BY377" s="426" t="e">
        <f t="shared" si="491"/>
        <v>#DIV/0!</v>
      </c>
      <c r="BZ377" s="426" t="e">
        <f t="shared" si="491"/>
        <v>#DIV/0!</v>
      </c>
      <c r="CA377" s="22"/>
      <c r="CB377" s="283">
        <f t="shared" si="500"/>
        <v>0.5</v>
      </c>
      <c r="CC377" s="426">
        <f t="shared" ca="1" si="492"/>
        <v>0.3500437613696904</v>
      </c>
      <c r="CD377" s="426">
        <f t="shared" ca="1" si="492"/>
        <v>0.31026535227609586</v>
      </c>
      <c r="CE377" s="426">
        <f t="shared" ca="1" si="492"/>
        <v>0.28158054307875036</v>
      </c>
      <c r="CF377" s="426">
        <f t="shared" ca="1" si="492"/>
        <v>0.24304165689816537</v>
      </c>
      <c r="CG377" s="426">
        <f t="shared" ca="1" si="492"/>
        <v>0.18863707717713299</v>
      </c>
      <c r="CH377" s="426">
        <f t="shared" ca="1" si="492"/>
        <v>0.1651932300281154</v>
      </c>
      <c r="CI377" s="426">
        <f t="shared" ca="1" si="492"/>
        <v>0.10633498002875263</v>
      </c>
      <c r="CJ377" s="426" t="e">
        <f t="shared" si="492"/>
        <v>#DIV/0!</v>
      </c>
      <c r="CK377" s="426" t="e">
        <f t="shared" si="492"/>
        <v>#DIV/0!</v>
      </c>
      <c r="CL377" s="426" t="e">
        <f t="shared" si="492"/>
        <v>#DIV/0!</v>
      </c>
      <c r="CM377" s="426" t="e">
        <f t="shared" si="492"/>
        <v>#DIV/0!</v>
      </c>
      <c r="CN377" s="426" t="e">
        <f t="shared" si="492"/>
        <v>#DIV/0!</v>
      </c>
      <c r="CO377" s="426" t="e">
        <f t="shared" si="492"/>
        <v>#DIV/0!</v>
      </c>
      <c r="CP377" s="22"/>
      <c r="CQ377" s="283">
        <f t="shared" si="501"/>
        <v>0.5</v>
      </c>
      <c r="CR377" s="426">
        <f t="shared" ca="1" si="493"/>
        <v>8.4393838539940189E-2</v>
      </c>
      <c r="CS377" s="426">
        <f t="shared" ca="1" si="493"/>
        <v>0.10496871700322644</v>
      </c>
      <c r="CT377" s="426">
        <f t="shared" ca="1" si="493"/>
        <v>0.11964334238048571</v>
      </c>
      <c r="CU377" s="426">
        <f t="shared" ca="1" si="493"/>
        <v>0.13917051292328608</v>
      </c>
      <c r="CV377" s="426">
        <f t="shared" ca="1" si="493"/>
        <v>0.16638039641105526</v>
      </c>
      <c r="CW377" s="426">
        <f t="shared" ca="1" si="493"/>
        <v>0.17795320812263257</v>
      </c>
      <c r="CX377" s="426">
        <f t="shared" ca="1" si="493"/>
        <v>0.20615358617584198</v>
      </c>
      <c r="CY377" s="426" t="e">
        <f t="shared" si="493"/>
        <v>#DIV/0!</v>
      </c>
      <c r="CZ377" s="426" t="e">
        <f t="shared" si="493"/>
        <v>#DIV/0!</v>
      </c>
      <c r="DA377" s="426" t="e">
        <f t="shared" si="493"/>
        <v>#DIV/0!</v>
      </c>
      <c r="DB377" s="426" t="e">
        <f t="shared" si="493"/>
        <v>#DIV/0!</v>
      </c>
      <c r="DC377" s="426" t="e">
        <f t="shared" si="493"/>
        <v>#DIV/0!</v>
      </c>
      <c r="DD377" s="426" t="e">
        <f t="shared" si="493"/>
        <v>#DIV/0!</v>
      </c>
      <c r="DE377" s="22"/>
      <c r="DF377" s="283">
        <f t="shared" si="502"/>
        <v>0.5</v>
      </c>
      <c r="DG377" s="426">
        <f t="shared" ca="1" si="494"/>
        <v>0.22793314813098364</v>
      </c>
      <c r="DH377" s="426">
        <f t="shared" ca="1" si="494"/>
        <v>0.26088063520977556</v>
      </c>
      <c r="DI377" s="426">
        <f t="shared" ca="1" si="494"/>
        <v>0.27384368922681462</v>
      </c>
      <c r="DJ377" s="426">
        <f t="shared" ca="1" si="494"/>
        <v>0.27539163700047103</v>
      </c>
      <c r="DK377" s="426">
        <f t="shared" ca="1" si="494"/>
        <v>0.24744152388041277</v>
      </c>
      <c r="DL377" s="426">
        <f t="shared" ca="1" si="494"/>
        <v>0.22612253111303943</v>
      </c>
      <c r="DM377" s="426">
        <f t="shared" ca="1" si="494"/>
        <v>0.15556899356565845</v>
      </c>
      <c r="DN377" s="426" t="e">
        <f t="shared" si="494"/>
        <v>#DIV/0!</v>
      </c>
      <c r="DO377" s="426" t="e">
        <f t="shared" si="494"/>
        <v>#DIV/0!</v>
      </c>
      <c r="DP377" s="426" t="e">
        <f t="shared" si="494"/>
        <v>#DIV/0!</v>
      </c>
      <c r="DQ377" s="426" t="e">
        <f t="shared" si="494"/>
        <v>#DIV/0!</v>
      </c>
      <c r="DR377" s="426" t="e">
        <f t="shared" si="494"/>
        <v>#DIV/0!</v>
      </c>
      <c r="DS377" s="426" t="e">
        <f t="shared" si="494"/>
        <v>#DIV/0!</v>
      </c>
      <c r="DT377" s="22"/>
      <c r="DU377" s="283">
        <f t="shared" si="503"/>
        <v>0.5</v>
      </c>
      <c r="DV377" s="426">
        <f t="shared" ca="1" si="495"/>
        <v>0.38351582607400958</v>
      </c>
      <c r="DW377" s="426">
        <f t="shared" ca="1" si="495"/>
        <v>0.3873753941626028</v>
      </c>
      <c r="DX377" s="426">
        <f t="shared" ca="1" si="495"/>
        <v>0.38807189531731884</v>
      </c>
      <c r="DY377" s="426">
        <f t="shared" ca="1" si="495"/>
        <v>0.38495408872852721</v>
      </c>
      <c r="DZ377" s="426">
        <f t="shared" ca="1" si="495"/>
        <v>0.36774395826378919</v>
      </c>
      <c r="EA377" s="426">
        <f t="shared" ca="1" si="495"/>
        <v>0.35305709148630282</v>
      </c>
      <c r="EB377" s="426">
        <f t="shared" ca="1" si="495"/>
        <v>0.28401748248257452</v>
      </c>
      <c r="EC377" s="426" t="e">
        <f t="shared" si="495"/>
        <v>#DIV/0!</v>
      </c>
      <c r="ED377" s="426" t="e">
        <f t="shared" si="495"/>
        <v>#DIV/0!</v>
      </c>
      <c r="EE377" s="426" t="e">
        <f t="shared" si="495"/>
        <v>#DIV/0!</v>
      </c>
      <c r="EF377" s="426" t="e">
        <f t="shared" si="495"/>
        <v>#DIV/0!</v>
      </c>
      <c r="EG377" s="426" t="e">
        <f t="shared" si="495"/>
        <v>#DIV/0!</v>
      </c>
      <c r="EH377" s="426" t="e">
        <f t="shared" si="495"/>
        <v>#DIV/0!</v>
      </c>
      <c r="EI377" s="22"/>
      <c r="EJ377" s="283">
        <f t="shared" si="504"/>
        <v>0.5</v>
      </c>
      <c r="EK377" s="426">
        <f t="shared" ca="1" si="496"/>
        <v>0.38351582607400958</v>
      </c>
      <c r="EL377" s="426">
        <f t="shared" ca="1" si="496"/>
        <v>0.3873753941626028</v>
      </c>
      <c r="EM377" s="426">
        <f t="shared" ca="1" si="496"/>
        <v>0.38807189531731884</v>
      </c>
      <c r="EN377" s="426">
        <f t="shared" ca="1" si="496"/>
        <v>0.38495408872852721</v>
      </c>
      <c r="EO377" s="426">
        <f t="shared" ca="1" si="496"/>
        <v>0.36774395826378919</v>
      </c>
      <c r="EP377" s="426">
        <f t="shared" ca="1" si="496"/>
        <v>0.35305709148630282</v>
      </c>
      <c r="EQ377" s="426">
        <f t="shared" ca="1" si="496"/>
        <v>0.28401748248257452</v>
      </c>
      <c r="ER377" s="426" t="e">
        <f t="shared" si="496"/>
        <v>#DIV/0!</v>
      </c>
      <c r="ES377" s="426" t="e">
        <f t="shared" si="496"/>
        <v>#DIV/0!</v>
      </c>
      <c r="ET377" s="426" t="e">
        <f t="shared" si="496"/>
        <v>#DIV/0!</v>
      </c>
      <c r="EU377" s="426" t="e">
        <f t="shared" si="496"/>
        <v>#DIV/0!</v>
      </c>
      <c r="EV377" s="426" t="e">
        <f t="shared" si="496"/>
        <v>#DIV/0!</v>
      </c>
      <c r="EW377" s="426" t="e">
        <f t="shared" si="496"/>
        <v>#DIV/0!</v>
      </c>
      <c r="EX377" s="22"/>
    </row>
    <row r="378" spans="8:185" s="8" customFormat="1">
      <c r="T378" s="283">
        <f t="shared" si="478"/>
        <v>0.5714285714285714</v>
      </c>
      <c r="U378" s="426">
        <f t="shared" ca="1" si="488"/>
        <v>0.19789619493291075</v>
      </c>
      <c r="V378" s="426">
        <f t="shared" ca="1" si="488"/>
        <v>0.1730677287834278</v>
      </c>
      <c r="W378" s="426">
        <f t="shared" ca="1" si="488"/>
        <v>0.15429337625985834</v>
      </c>
      <c r="X378" s="426">
        <f t="shared" ca="1" si="488"/>
        <v>0.12807980056273546</v>
      </c>
      <c r="Y378" s="426">
        <f t="shared" ca="1" si="488"/>
        <v>8.9494946567164085E-2</v>
      </c>
      <c r="Z378" s="426">
        <f t="shared" ca="1" si="488"/>
        <v>7.2417243278331531E-2</v>
      </c>
      <c r="AA378" s="426" t="e">
        <f t="shared" si="488"/>
        <v>#DIV/0!</v>
      </c>
      <c r="AB378" s="426" t="e">
        <f t="shared" si="488"/>
        <v>#DIV/0!</v>
      </c>
      <c r="AC378" s="426" t="e">
        <f t="shared" si="488"/>
        <v>#DIV/0!</v>
      </c>
      <c r="AD378" s="426" t="e">
        <f t="shared" si="488"/>
        <v>#DIV/0!</v>
      </c>
      <c r="AE378" s="426" t="e">
        <f t="shared" si="488"/>
        <v>#DIV/0!</v>
      </c>
      <c r="AF378" s="426" t="e">
        <f t="shared" si="488"/>
        <v>#DIV/0!</v>
      </c>
      <c r="AG378" s="426" t="e">
        <f t="shared" si="488"/>
        <v>#DIV/0!</v>
      </c>
      <c r="AH378" s="22"/>
      <c r="AI378" s="283">
        <f t="shared" si="497"/>
        <v>0.5714285714285714</v>
      </c>
      <c r="AJ378" s="426">
        <f t="shared" ca="1" si="489"/>
        <v>0.19789619493291075</v>
      </c>
      <c r="AK378" s="426">
        <f t="shared" ca="1" si="489"/>
        <v>0.1730677287834278</v>
      </c>
      <c r="AL378" s="426">
        <f t="shared" ca="1" si="489"/>
        <v>0.15429337625985834</v>
      </c>
      <c r="AM378" s="426">
        <f t="shared" ca="1" si="489"/>
        <v>0.12807980056273546</v>
      </c>
      <c r="AN378" s="426">
        <f t="shared" ca="1" si="489"/>
        <v>8.9494946567164085E-2</v>
      </c>
      <c r="AO378" s="426">
        <f t="shared" ca="1" si="489"/>
        <v>7.2417243278331531E-2</v>
      </c>
      <c r="AP378" s="426" t="e">
        <f t="shared" si="489"/>
        <v>#DIV/0!</v>
      </c>
      <c r="AQ378" s="426" t="e">
        <f t="shared" si="489"/>
        <v>#DIV/0!</v>
      </c>
      <c r="AR378" s="426" t="e">
        <f t="shared" si="489"/>
        <v>#DIV/0!</v>
      </c>
      <c r="AS378" s="426" t="e">
        <f t="shared" si="489"/>
        <v>#DIV/0!</v>
      </c>
      <c r="AT378" s="426" t="e">
        <f t="shared" si="489"/>
        <v>#DIV/0!</v>
      </c>
      <c r="AU378" s="426" t="e">
        <f t="shared" si="489"/>
        <v>#DIV/0!</v>
      </c>
      <c r="AV378" s="426" t="e">
        <f t="shared" si="489"/>
        <v>#DIV/0!</v>
      </c>
      <c r="AW378" s="22"/>
      <c r="AX378" s="283">
        <f t="shared" si="498"/>
        <v>0.5714285714285714</v>
      </c>
      <c r="AY378" s="426">
        <f t="shared" ca="1" si="490"/>
        <v>0.19990544035168176</v>
      </c>
      <c r="AZ378" s="426">
        <f t="shared" ca="1" si="490"/>
        <v>0.20906604044751312</v>
      </c>
      <c r="BA378" s="426">
        <f t="shared" ca="1" si="490"/>
        <v>0.20310173644771648</v>
      </c>
      <c r="BB378" s="426">
        <f t="shared" ca="1" si="490"/>
        <v>0.18165436395961593</v>
      </c>
      <c r="BC378" s="426">
        <f t="shared" ca="1" si="490"/>
        <v>0.13382399588093338</v>
      </c>
      <c r="BD378" s="426">
        <f t="shared" ca="1" si="490"/>
        <v>0.10947255667438358</v>
      </c>
      <c r="BE378" s="426" t="e">
        <f t="shared" si="490"/>
        <v>#DIV/0!</v>
      </c>
      <c r="BF378" s="426" t="e">
        <f t="shared" si="490"/>
        <v>#DIV/0!</v>
      </c>
      <c r="BG378" s="426" t="e">
        <f t="shared" si="490"/>
        <v>#DIV/0!</v>
      </c>
      <c r="BH378" s="426" t="e">
        <f t="shared" si="490"/>
        <v>#DIV/0!</v>
      </c>
      <c r="BI378" s="426" t="e">
        <f t="shared" si="490"/>
        <v>#DIV/0!</v>
      </c>
      <c r="BJ378" s="426" t="e">
        <f t="shared" si="490"/>
        <v>#DIV/0!</v>
      </c>
      <c r="BK378" s="426" t="e">
        <f t="shared" si="490"/>
        <v>#DIV/0!</v>
      </c>
      <c r="BL378" s="22"/>
      <c r="BM378" s="283">
        <f t="shared" si="499"/>
        <v>0.5714285714285714</v>
      </c>
      <c r="BN378" s="426">
        <f t="shared" ca="1" si="491"/>
        <v>0.16447923579982826</v>
      </c>
      <c r="BO378" s="426">
        <f t="shared" ca="1" si="491"/>
        <v>0.2018378937742594</v>
      </c>
      <c r="BP378" s="426">
        <f t="shared" ca="1" si="491"/>
        <v>0.22730904493663018</v>
      </c>
      <c r="BQ378" s="426">
        <f t="shared" ca="1" si="491"/>
        <v>0.25885718436062971</v>
      </c>
      <c r="BR378" s="426">
        <f t="shared" ca="1" si="491"/>
        <v>0.29297558859538159</v>
      </c>
      <c r="BS378" s="426">
        <f t="shared" ca="1" si="491"/>
        <v>0.29860637487943165</v>
      </c>
      <c r="BT378" s="426" t="e">
        <f t="shared" si="491"/>
        <v>#DIV/0!</v>
      </c>
      <c r="BU378" s="426" t="e">
        <f t="shared" si="491"/>
        <v>#DIV/0!</v>
      </c>
      <c r="BV378" s="426" t="e">
        <f t="shared" si="491"/>
        <v>#DIV/0!</v>
      </c>
      <c r="BW378" s="426" t="e">
        <f t="shared" si="491"/>
        <v>#DIV/0!</v>
      </c>
      <c r="BX378" s="426" t="e">
        <f t="shared" si="491"/>
        <v>#DIV/0!</v>
      </c>
      <c r="BY378" s="426" t="e">
        <f t="shared" si="491"/>
        <v>#DIV/0!</v>
      </c>
      <c r="BZ378" s="426" t="e">
        <f t="shared" si="491"/>
        <v>#DIV/0!</v>
      </c>
      <c r="CA378" s="22"/>
      <c r="CB378" s="283">
        <f t="shared" si="500"/>
        <v>0.5714285714285714</v>
      </c>
      <c r="CC378" s="426">
        <f t="shared" ca="1" si="492"/>
        <v>0.27877750592785361</v>
      </c>
      <c r="CD378" s="426">
        <f t="shared" ca="1" si="492"/>
        <v>0.23935169239926726</v>
      </c>
      <c r="CE378" s="426">
        <f t="shared" ca="1" si="492"/>
        <v>0.21095243761667051</v>
      </c>
      <c r="CF378" s="426">
        <f t="shared" ca="1" si="492"/>
        <v>0.17282418323814255</v>
      </c>
      <c r="CG378" s="426">
        <f t="shared" ca="1" si="492"/>
        <v>0.11902768455445617</v>
      </c>
      <c r="CH378" s="426">
        <f t="shared" ca="1" si="492"/>
        <v>9.5849532631680057E-2</v>
      </c>
      <c r="CI378" s="426" t="e">
        <f t="shared" si="492"/>
        <v>#DIV/0!</v>
      </c>
      <c r="CJ378" s="426" t="e">
        <f t="shared" si="492"/>
        <v>#DIV/0!</v>
      </c>
      <c r="CK378" s="426" t="e">
        <f t="shared" si="492"/>
        <v>#DIV/0!</v>
      </c>
      <c r="CL378" s="426" t="e">
        <f t="shared" si="492"/>
        <v>#DIV/0!</v>
      </c>
      <c r="CM378" s="426" t="e">
        <f t="shared" si="492"/>
        <v>#DIV/0!</v>
      </c>
      <c r="CN378" s="426" t="e">
        <f t="shared" si="492"/>
        <v>#DIV/0!</v>
      </c>
      <c r="CO378" s="426" t="e">
        <f t="shared" si="492"/>
        <v>#DIV/0!</v>
      </c>
      <c r="CP378" s="22"/>
      <c r="CQ378" s="283">
        <f t="shared" si="501"/>
        <v>0.5714285714285714</v>
      </c>
      <c r="CR378" s="426">
        <f t="shared" ca="1" si="493"/>
        <v>8.4411094957003663E-2</v>
      </c>
      <c r="CS378" s="426">
        <f t="shared" ca="1" si="493"/>
        <v>0.10499924352058382</v>
      </c>
      <c r="CT378" s="426">
        <f t="shared" ca="1" si="493"/>
        <v>0.11968475250924153</v>
      </c>
      <c r="CU378" s="426">
        <f t="shared" ca="1" si="493"/>
        <v>0.13922230099336574</v>
      </c>
      <c r="CV378" s="426">
        <f t="shared" ca="1" si="493"/>
        <v>0.1663724064202719</v>
      </c>
      <c r="CW378" s="426">
        <f t="shared" ca="1" si="493"/>
        <v>0.17779293736674709</v>
      </c>
      <c r="CX378" s="426" t="e">
        <f t="shared" si="493"/>
        <v>#DIV/0!</v>
      </c>
      <c r="CY378" s="426" t="e">
        <f t="shared" si="493"/>
        <v>#DIV/0!</v>
      </c>
      <c r="CZ378" s="426" t="e">
        <f t="shared" si="493"/>
        <v>#DIV/0!</v>
      </c>
      <c r="DA378" s="426" t="e">
        <f t="shared" si="493"/>
        <v>#DIV/0!</v>
      </c>
      <c r="DB378" s="426" t="e">
        <f t="shared" si="493"/>
        <v>#DIV/0!</v>
      </c>
      <c r="DC378" s="426" t="e">
        <f t="shared" si="493"/>
        <v>#DIV/0!</v>
      </c>
      <c r="DD378" s="426" t="e">
        <f t="shared" si="493"/>
        <v>#DIV/0!</v>
      </c>
      <c r="DE378" s="22"/>
      <c r="DF378" s="283">
        <f t="shared" si="502"/>
        <v>0.5714285714285714</v>
      </c>
      <c r="DG378" s="426">
        <f t="shared" ca="1" si="494"/>
        <v>0.26203302701589487</v>
      </c>
      <c r="DH378" s="426">
        <f t="shared" ca="1" si="494"/>
        <v>0.24187674594722033</v>
      </c>
      <c r="DI378" s="426">
        <f t="shared" ca="1" si="494"/>
        <v>0.24390166448719386</v>
      </c>
      <c r="DJ378" s="426">
        <f t="shared" ca="1" si="494"/>
        <v>0.22776920656897964</v>
      </c>
      <c r="DK378" s="426">
        <f t="shared" ca="1" si="494"/>
        <v>0.17472107686527505</v>
      </c>
      <c r="DL378" s="426">
        <f t="shared" ca="1" si="494"/>
        <v>0.14436602145865018</v>
      </c>
      <c r="DM378" s="426" t="e">
        <f t="shared" si="494"/>
        <v>#DIV/0!</v>
      </c>
      <c r="DN378" s="426" t="e">
        <f t="shared" si="494"/>
        <v>#DIV/0!</v>
      </c>
      <c r="DO378" s="426" t="e">
        <f t="shared" si="494"/>
        <v>#DIV/0!</v>
      </c>
      <c r="DP378" s="426" t="e">
        <f t="shared" si="494"/>
        <v>#DIV/0!</v>
      </c>
      <c r="DQ378" s="426" t="e">
        <f t="shared" si="494"/>
        <v>#DIV/0!</v>
      </c>
      <c r="DR378" s="426" t="e">
        <f t="shared" si="494"/>
        <v>#DIV/0!</v>
      </c>
      <c r="DS378" s="426" t="e">
        <f t="shared" si="494"/>
        <v>#DIV/0!</v>
      </c>
      <c r="DT378" s="22"/>
      <c r="DU378" s="283">
        <f t="shared" si="503"/>
        <v>0.5714285714285714</v>
      </c>
      <c r="DV378" s="426">
        <f t="shared" ca="1" si="495"/>
        <v>0.43178089788153895</v>
      </c>
      <c r="DW378" s="426">
        <f t="shared" ca="1" si="495"/>
        <v>0.43254338326112896</v>
      </c>
      <c r="DX378" s="426">
        <f t="shared" ca="1" si="495"/>
        <v>0.4290705465190322</v>
      </c>
      <c r="DY378" s="426">
        <f t="shared" ca="1" si="495"/>
        <v>0.41565720628891906</v>
      </c>
      <c r="DZ378" s="426">
        <f t="shared" ca="1" si="495"/>
        <v>0.36560576413615375</v>
      </c>
      <c r="EA378" s="426">
        <f t="shared" ca="1" si="495"/>
        <v>0.3253610675319813</v>
      </c>
      <c r="EB378" s="426" t="e">
        <f t="shared" si="495"/>
        <v>#DIV/0!</v>
      </c>
      <c r="EC378" s="426" t="e">
        <f t="shared" si="495"/>
        <v>#DIV/0!</v>
      </c>
      <c r="ED378" s="426" t="e">
        <f t="shared" si="495"/>
        <v>#DIV/0!</v>
      </c>
      <c r="EE378" s="426" t="e">
        <f t="shared" si="495"/>
        <v>#DIV/0!</v>
      </c>
      <c r="EF378" s="426" t="e">
        <f t="shared" si="495"/>
        <v>#DIV/0!</v>
      </c>
      <c r="EG378" s="426" t="e">
        <f t="shared" si="495"/>
        <v>#DIV/0!</v>
      </c>
      <c r="EH378" s="426" t="e">
        <f t="shared" si="495"/>
        <v>#DIV/0!</v>
      </c>
      <c r="EI378" s="22"/>
      <c r="EJ378" s="283">
        <f t="shared" si="504"/>
        <v>0.5714285714285714</v>
      </c>
      <c r="EK378" s="426">
        <f t="shared" ca="1" si="496"/>
        <v>0.43178089788153895</v>
      </c>
      <c r="EL378" s="426">
        <f t="shared" ca="1" si="496"/>
        <v>0.43254338326112896</v>
      </c>
      <c r="EM378" s="426">
        <f t="shared" ca="1" si="496"/>
        <v>0.4290705465190322</v>
      </c>
      <c r="EN378" s="426">
        <f t="shared" ca="1" si="496"/>
        <v>0.41565720628891906</v>
      </c>
      <c r="EO378" s="426">
        <f t="shared" ca="1" si="496"/>
        <v>0.36560576413615375</v>
      </c>
      <c r="EP378" s="426">
        <f t="shared" ca="1" si="496"/>
        <v>0.3253610675319813</v>
      </c>
      <c r="EQ378" s="426" t="e">
        <f t="shared" si="496"/>
        <v>#DIV/0!</v>
      </c>
      <c r="ER378" s="426" t="e">
        <f t="shared" si="496"/>
        <v>#DIV/0!</v>
      </c>
      <c r="ES378" s="426" t="e">
        <f t="shared" si="496"/>
        <v>#DIV/0!</v>
      </c>
      <c r="ET378" s="426" t="e">
        <f t="shared" si="496"/>
        <v>#DIV/0!</v>
      </c>
      <c r="EU378" s="426" t="e">
        <f t="shared" si="496"/>
        <v>#DIV/0!</v>
      </c>
      <c r="EV378" s="426" t="e">
        <f t="shared" si="496"/>
        <v>#DIV/0!</v>
      </c>
      <c r="EW378" s="426" t="e">
        <f t="shared" si="496"/>
        <v>#DIV/0!</v>
      </c>
      <c r="EX378" s="22"/>
    </row>
    <row r="379" spans="8:185" s="8" customFormat="1">
      <c r="T379" s="283">
        <f t="shared" si="478"/>
        <v>0.6</v>
      </c>
      <c r="U379" s="426">
        <f t="shared" ca="1" si="488"/>
        <v>0.17823358977287992</v>
      </c>
      <c r="V379" s="426">
        <f t="shared" ca="1" si="488"/>
        <v>0.15267948244904425</v>
      </c>
      <c r="W379" s="426">
        <f t="shared" ca="1" si="488"/>
        <v>0.13351915496888245</v>
      </c>
      <c r="X379" s="426">
        <f t="shared" ca="1" si="488"/>
        <v>0.10695344152436337</v>
      </c>
      <c r="Y379" s="426">
        <f t="shared" ca="1" si="488"/>
        <v>6.8157959112914016E-2</v>
      </c>
      <c r="Z379" s="426" t="e">
        <f t="shared" si="488"/>
        <v>#DIV/0!</v>
      </c>
      <c r="AA379" s="426" t="e">
        <f t="shared" si="488"/>
        <v>#DIV/0!</v>
      </c>
      <c r="AB379" s="426" t="e">
        <f t="shared" si="488"/>
        <v>#DIV/0!</v>
      </c>
      <c r="AC379" s="426" t="e">
        <f t="shared" si="488"/>
        <v>#DIV/0!</v>
      </c>
      <c r="AD379" s="426" t="e">
        <f t="shared" si="488"/>
        <v>#DIV/0!</v>
      </c>
      <c r="AE379" s="426" t="e">
        <f t="shared" si="488"/>
        <v>#DIV/0!</v>
      </c>
      <c r="AF379" s="426" t="e">
        <f t="shared" si="488"/>
        <v>#DIV/0!</v>
      </c>
      <c r="AG379" s="426" t="e">
        <f t="shared" si="488"/>
        <v>#DIV/0!</v>
      </c>
      <c r="AH379" s="22"/>
      <c r="AI379" s="283">
        <f t="shared" si="497"/>
        <v>0.6</v>
      </c>
      <c r="AJ379" s="426">
        <f t="shared" ca="1" si="489"/>
        <v>0.17823358977287992</v>
      </c>
      <c r="AK379" s="426">
        <f t="shared" ca="1" si="489"/>
        <v>0.15267948244904425</v>
      </c>
      <c r="AL379" s="426">
        <f t="shared" ca="1" si="489"/>
        <v>0.13351915496888245</v>
      </c>
      <c r="AM379" s="426">
        <f t="shared" ca="1" si="489"/>
        <v>0.10695344152436337</v>
      </c>
      <c r="AN379" s="426">
        <f t="shared" ca="1" si="489"/>
        <v>6.8157959112914016E-2</v>
      </c>
      <c r="AO379" s="426" t="e">
        <f t="shared" si="489"/>
        <v>#DIV/0!</v>
      </c>
      <c r="AP379" s="426" t="e">
        <f t="shared" si="489"/>
        <v>#DIV/0!</v>
      </c>
      <c r="AQ379" s="426" t="e">
        <f t="shared" si="489"/>
        <v>#DIV/0!</v>
      </c>
      <c r="AR379" s="426" t="e">
        <f t="shared" si="489"/>
        <v>#DIV/0!</v>
      </c>
      <c r="AS379" s="426" t="e">
        <f t="shared" si="489"/>
        <v>#DIV/0!</v>
      </c>
      <c r="AT379" s="426" t="e">
        <f t="shared" si="489"/>
        <v>#DIV/0!</v>
      </c>
      <c r="AU379" s="426" t="e">
        <f t="shared" si="489"/>
        <v>#DIV/0!</v>
      </c>
      <c r="AV379" s="426" t="e">
        <f t="shared" si="489"/>
        <v>#DIV/0!</v>
      </c>
      <c r="AW379" s="22"/>
      <c r="AX379" s="283">
        <f t="shared" si="498"/>
        <v>0.6</v>
      </c>
      <c r="AY379" s="426">
        <f t="shared" ca="1" si="490"/>
        <v>0.1913770968654675</v>
      </c>
      <c r="AZ379" s="426">
        <f t="shared" ca="1" si="490"/>
        <v>0.19400335852188802</v>
      </c>
      <c r="BA379" s="426">
        <f t="shared" ca="1" si="490"/>
        <v>0.18329601132719708</v>
      </c>
      <c r="BB379" s="426">
        <f t="shared" ca="1" si="490"/>
        <v>0.15648907791652711</v>
      </c>
      <c r="BC379" s="426">
        <f t="shared" ca="1" si="490"/>
        <v>0.10388852513853543</v>
      </c>
      <c r="BD379" s="426" t="e">
        <f t="shared" si="490"/>
        <v>#DIV/0!</v>
      </c>
      <c r="BE379" s="426" t="e">
        <f t="shared" si="490"/>
        <v>#DIV/0!</v>
      </c>
      <c r="BF379" s="426" t="e">
        <f t="shared" si="490"/>
        <v>#DIV/0!</v>
      </c>
      <c r="BG379" s="426" t="e">
        <f t="shared" si="490"/>
        <v>#DIV/0!</v>
      </c>
      <c r="BH379" s="426" t="e">
        <f t="shared" si="490"/>
        <v>#DIV/0!</v>
      </c>
      <c r="BI379" s="426" t="e">
        <f t="shared" si="490"/>
        <v>#DIV/0!</v>
      </c>
      <c r="BJ379" s="426" t="e">
        <f t="shared" si="490"/>
        <v>#DIV/0!</v>
      </c>
      <c r="BK379" s="426" t="e">
        <f t="shared" si="490"/>
        <v>#DIV/0!</v>
      </c>
      <c r="BL379" s="22"/>
      <c r="BM379" s="283">
        <f t="shared" si="499"/>
        <v>0.6</v>
      </c>
      <c r="BN379" s="426">
        <f t="shared" ca="1" si="491"/>
        <v>0.16483202355331683</v>
      </c>
      <c r="BO379" s="426">
        <f t="shared" ca="1" si="491"/>
        <v>0.20241618190511387</v>
      </c>
      <c r="BP379" s="426">
        <f t="shared" ca="1" si="491"/>
        <v>0.22800292765291091</v>
      </c>
      <c r="BQ379" s="426">
        <f t="shared" ca="1" si="491"/>
        <v>0.25930144722595094</v>
      </c>
      <c r="BR379" s="426">
        <f t="shared" ca="1" si="491"/>
        <v>0.2883612918306464</v>
      </c>
      <c r="BS379" s="426" t="e">
        <f t="shared" si="491"/>
        <v>#DIV/0!</v>
      </c>
      <c r="BT379" s="426" t="e">
        <f t="shared" si="491"/>
        <v>#DIV/0!</v>
      </c>
      <c r="BU379" s="426" t="e">
        <f t="shared" si="491"/>
        <v>#DIV/0!</v>
      </c>
      <c r="BV379" s="426" t="e">
        <f t="shared" si="491"/>
        <v>#DIV/0!</v>
      </c>
      <c r="BW379" s="426" t="e">
        <f t="shared" si="491"/>
        <v>#DIV/0!</v>
      </c>
      <c r="BX379" s="426" t="e">
        <f t="shared" si="491"/>
        <v>#DIV/0!</v>
      </c>
      <c r="BY379" s="426" t="e">
        <f t="shared" si="491"/>
        <v>#DIV/0!</v>
      </c>
      <c r="BZ379" s="426" t="e">
        <f t="shared" si="491"/>
        <v>#DIV/0!</v>
      </c>
      <c r="CA379" s="22"/>
      <c r="CB379" s="283">
        <f t="shared" si="500"/>
        <v>0.6</v>
      </c>
      <c r="CC379" s="426">
        <f t="shared" ca="1" si="492"/>
        <v>0.25023090798653846</v>
      </c>
      <c r="CD379" s="426">
        <f t="shared" ca="1" si="492"/>
        <v>0.21091883866493702</v>
      </c>
      <c r="CE379" s="426">
        <f t="shared" ca="1" si="492"/>
        <v>0.18261247781541501</v>
      </c>
      <c r="CF379" s="426">
        <f t="shared" ca="1" si="492"/>
        <v>0.14461892569739637</v>
      </c>
      <c r="CG379" s="426">
        <f t="shared" ca="1" si="492"/>
        <v>9.1024215878057868E-2</v>
      </c>
      <c r="CH379" s="426" t="e">
        <f t="shared" si="492"/>
        <v>#DIV/0!</v>
      </c>
      <c r="CI379" s="426" t="e">
        <f t="shared" si="492"/>
        <v>#DIV/0!</v>
      </c>
      <c r="CJ379" s="426" t="e">
        <f t="shared" si="492"/>
        <v>#DIV/0!</v>
      </c>
      <c r="CK379" s="426" t="e">
        <f t="shared" si="492"/>
        <v>#DIV/0!</v>
      </c>
      <c r="CL379" s="426" t="e">
        <f t="shared" si="492"/>
        <v>#DIV/0!</v>
      </c>
      <c r="CM379" s="426" t="e">
        <f t="shared" si="492"/>
        <v>#DIV/0!</v>
      </c>
      <c r="CN379" s="426" t="e">
        <f t="shared" si="492"/>
        <v>#DIV/0!</v>
      </c>
      <c r="CO379" s="426" t="e">
        <f t="shared" si="492"/>
        <v>#DIV/0!</v>
      </c>
      <c r="CP379" s="22"/>
      <c r="CQ379" s="283">
        <f t="shared" si="501"/>
        <v>0.6</v>
      </c>
      <c r="CR379" s="426">
        <f t="shared" ca="1" si="493"/>
        <v>8.4416376752698113E-2</v>
      </c>
      <c r="CS379" s="426">
        <f t="shared" ca="1" si="493"/>
        <v>0.10500825185935125</v>
      </c>
      <c r="CT379" s="426">
        <f t="shared" ca="1" si="493"/>
        <v>0.1196959568372253</v>
      </c>
      <c r="CU379" s="426">
        <f t="shared" ca="1" si="493"/>
        <v>0.1392299615827399</v>
      </c>
      <c r="CV379" s="426">
        <f t="shared" ca="1" si="493"/>
        <v>0.16627633555684473</v>
      </c>
      <c r="CW379" s="426" t="e">
        <f t="shared" si="493"/>
        <v>#DIV/0!</v>
      </c>
      <c r="CX379" s="426" t="e">
        <f t="shared" si="493"/>
        <v>#DIV/0!</v>
      </c>
      <c r="CY379" s="426" t="e">
        <f t="shared" si="493"/>
        <v>#DIV/0!</v>
      </c>
      <c r="CZ379" s="426" t="e">
        <f t="shared" si="493"/>
        <v>#DIV/0!</v>
      </c>
      <c r="DA379" s="426" t="e">
        <f t="shared" si="493"/>
        <v>#DIV/0!</v>
      </c>
      <c r="DB379" s="426" t="e">
        <f t="shared" si="493"/>
        <v>#DIV/0!</v>
      </c>
      <c r="DC379" s="426" t="e">
        <f t="shared" si="493"/>
        <v>#DIV/0!</v>
      </c>
      <c r="DD379" s="426" t="e">
        <f t="shared" si="493"/>
        <v>#DIV/0!</v>
      </c>
      <c r="DE379" s="22"/>
      <c r="DF379" s="283">
        <f t="shared" si="502"/>
        <v>0.6</v>
      </c>
      <c r="DG379" s="426">
        <f t="shared" ca="1" si="494"/>
        <v>0.21422031083712378</v>
      </c>
      <c r="DH379" s="426">
        <f t="shared" ca="1" si="494"/>
        <v>0.23031330993910298</v>
      </c>
      <c r="DI379" s="426">
        <f t="shared" ca="1" si="494"/>
        <v>0.22636577299845309</v>
      </c>
      <c r="DJ379" s="426">
        <f t="shared" ca="1" si="494"/>
        <v>0.20160222813737547</v>
      </c>
      <c r="DK379" s="426">
        <f t="shared" ca="1" si="494"/>
        <v>0.13851174114340412</v>
      </c>
      <c r="DL379" s="426" t="e">
        <f t="shared" si="494"/>
        <v>#DIV/0!</v>
      </c>
      <c r="DM379" s="426" t="e">
        <f t="shared" si="494"/>
        <v>#DIV/0!</v>
      </c>
      <c r="DN379" s="426" t="e">
        <f t="shared" si="494"/>
        <v>#DIV/0!</v>
      </c>
      <c r="DO379" s="426" t="e">
        <f t="shared" si="494"/>
        <v>#DIV/0!</v>
      </c>
      <c r="DP379" s="426" t="e">
        <f t="shared" si="494"/>
        <v>#DIV/0!</v>
      </c>
      <c r="DQ379" s="426" t="e">
        <f t="shared" si="494"/>
        <v>#DIV/0!</v>
      </c>
      <c r="DR379" s="426" t="e">
        <f t="shared" si="494"/>
        <v>#DIV/0!</v>
      </c>
      <c r="DS379" s="426" t="e">
        <f t="shared" si="494"/>
        <v>#DIV/0!</v>
      </c>
      <c r="DT379" s="22"/>
      <c r="DU379" s="283">
        <f t="shared" si="503"/>
        <v>0.6</v>
      </c>
      <c r="DV379" s="426">
        <f t="shared" ca="1" si="495"/>
        <v>0.45061694141007019</v>
      </c>
      <c r="DW379" s="426">
        <f t="shared" ca="1" si="495"/>
        <v>0.44920041227758334</v>
      </c>
      <c r="DX379" s="426">
        <f t="shared" ca="1" si="495"/>
        <v>0.44258779643257468</v>
      </c>
      <c r="DY379" s="426">
        <f t="shared" ca="1" si="495"/>
        <v>0.42084907983232028</v>
      </c>
      <c r="DZ379" s="426">
        <f t="shared" ca="1" si="495"/>
        <v>0.342489241431915</v>
      </c>
      <c r="EA379" s="426" t="e">
        <f t="shared" si="495"/>
        <v>#DIV/0!</v>
      </c>
      <c r="EB379" s="426" t="e">
        <f t="shared" si="495"/>
        <v>#DIV/0!</v>
      </c>
      <c r="EC379" s="426" t="e">
        <f t="shared" si="495"/>
        <v>#DIV/0!</v>
      </c>
      <c r="ED379" s="426" t="e">
        <f t="shared" si="495"/>
        <v>#DIV/0!</v>
      </c>
      <c r="EE379" s="426" t="e">
        <f t="shared" si="495"/>
        <v>#DIV/0!</v>
      </c>
      <c r="EF379" s="426" t="e">
        <f t="shared" si="495"/>
        <v>#DIV/0!</v>
      </c>
      <c r="EG379" s="426" t="e">
        <f t="shared" si="495"/>
        <v>#DIV/0!</v>
      </c>
      <c r="EH379" s="426" t="e">
        <f t="shared" si="495"/>
        <v>#DIV/0!</v>
      </c>
      <c r="EI379" s="22"/>
      <c r="EJ379" s="283">
        <f t="shared" si="504"/>
        <v>0.6</v>
      </c>
      <c r="EK379" s="426">
        <f t="shared" ca="1" si="496"/>
        <v>0.45061694141007019</v>
      </c>
      <c r="EL379" s="426">
        <f t="shared" ca="1" si="496"/>
        <v>0.44920041227758334</v>
      </c>
      <c r="EM379" s="426">
        <f t="shared" ca="1" si="496"/>
        <v>0.44258779643257468</v>
      </c>
      <c r="EN379" s="426">
        <f t="shared" ca="1" si="496"/>
        <v>0.42084907983232028</v>
      </c>
      <c r="EO379" s="426">
        <f t="shared" ca="1" si="496"/>
        <v>0.342489241431915</v>
      </c>
      <c r="EP379" s="426" t="e">
        <f t="shared" si="496"/>
        <v>#DIV/0!</v>
      </c>
      <c r="EQ379" s="426" t="e">
        <f t="shared" si="496"/>
        <v>#DIV/0!</v>
      </c>
      <c r="ER379" s="426" t="e">
        <f t="shared" si="496"/>
        <v>#DIV/0!</v>
      </c>
      <c r="ES379" s="426" t="e">
        <f t="shared" si="496"/>
        <v>#DIV/0!</v>
      </c>
      <c r="ET379" s="426" t="e">
        <f t="shared" si="496"/>
        <v>#DIV/0!</v>
      </c>
      <c r="EU379" s="426" t="e">
        <f t="shared" si="496"/>
        <v>#DIV/0!</v>
      </c>
      <c r="EV379" s="426" t="e">
        <f t="shared" si="496"/>
        <v>#DIV/0!</v>
      </c>
      <c r="EW379" s="426" t="e">
        <f t="shared" si="496"/>
        <v>#DIV/0!</v>
      </c>
      <c r="EX379" s="22"/>
    </row>
    <row r="380" spans="8:185" s="8" customFormat="1">
      <c r="T380" s="283">
        <f t="shared" si="478"/>
        <v>0.66666666666666663</v>
      </c>
      <c r="U380" s="426">
        <f t="shared" ca="1" si="488"/>
        <v>0.13129070963678255</v>
      </c>
      <c r="V380" s="426">
        <f t="shared" ca="1" si="488"/>
        <v>0.10457497890299813</v>
      </c>
      <c r="W380" s="426">
        <f t="shared" ca="1" si="488"/>
        <v>8.4835643325218563E-2</v>
      </c>
      <c r="X380" s="426">
        <f t="shared" ca="1" si="488"/>
        <v>5.7798453079532172E-2</v>
      </c>
      <c r="Y380" s="426" t="e">
        <f t="shared" si="488"/>
        <v>#DIV/0!</v>
      </c>
      <c r="Z380" s="426" t="e">
        <f t="shared" si="488"/>
        <v>#DIV/0!</v>
      </c>
      <c r="AA380" s="426" t="e">
        <f t="shared" si="488"/>
        <v>#DIV/0!</v>
      </c>
      <c r="AB380" s="426" t="e">
        <f t="shared" si="488"/>
        <v>#DIV/0!</v>
      </c>
      <c r="AC380" s="426" t="e">
        <f t="shared" si="488"/>
        <v>#DIV/0!</v>
      </c>
      <c r="AD380" s="426" t="e">
        <f t="shared" si="488"/>
        <v>#DIV/0!</v>
      </c>
      <c r="AE380" s="426" t="e">
        <f t="shared" si="488"/>
        <v>#DIV/0!</v>
      </c>
      <c r="AF380" s="426" t="e">
        <f t="shared" si="488"/>
        <v>#DIV/0!</v>
      </c>
      <c r="AG380" s="426" t="e">
        <f t="shared" si="488"/>
        <v>#DIV/0!</v>
      </c>
      <c r="AH380" s="22"/>
      <c r="AI380" s="283">
        <f t="shared" si="497"/>
        <v>0.66666666666666663</v>
      </c>
      <c r="AJ380" s="426">
        <f t="shared" ca="1" si="489"/>
        <v>0.13129070963678255</v>
      </c>
      <c r="AK380" s="426">
        <f t="shared" ca="1" si="489"/>
        <v>0.10457497890299813</v>
      </c>
      <c r="AL380" s="426">
        <f t="shared" ca="1" si="489"/>
        <v>8.4835643325218563E-2</v>
      </c>
      <c r="AM380" s="426">
        <f t="shared" ca="1" si="489"/>
        <v>5.7798453079532172E-2</v>
      </c>
      <c r="AN380" s="426" t="e">
        <f t="shared" si="489"/>
        <v>#DIV/0!</v>
      </c>
      <c r="AO380" s="426" t="e">
        <f t="shared" si="489"/>
        <v>#DIV/0!</v>
      </c>
      <c r="AP380" s="426" t="e">
        <f t="shared" si="489"/>
        <v>#DIV/0!</v>
      </c>
      <c r="AQ380" s="426" t="e">
        <f t="shared" si="489"/>
        <v>#DIV/0!</v>
      </c>
      <c r="AR380" s="426" t="e">
        <f t="shared" si="489"/>
        <v>#DIV/0!</v>
      </c>
      <c r="AS380" s="426" t="e">
        <f t="shared" si="489"/>
        <v>#DIV/0!</v>
      </c>
      <c r="AT380" s="426" t="e">
        <f t="shared" si="489"/>
        <v>#DIV/0!</v>
      </c>
      <c r="AU380" s="426" t="e">
        <f t="shared" si="489"/>
        <v>#DIV/0!</v>
      </c>
      <c r="AV380" s="426" t="e">
        <f t="shared" si="489"/>
        <v>#DIV/0!</v>
      </c>
      <c r="AW380" s="22"/>
      <c r="AX380" s="283">
        <f t="shared" si="498"/>
        <v>0.66666666666666663</v>
      </c>
      <c r="AY380" s="426">
        <f t="shared" ca="1" si="490"/>
        <v>0.16357156383228941</v>
      </c>
      <c r="AZ380" s="426">
        <f t="shared" ca="1" si="490"/>
        <v>0.14864832819474338</v>
      </c>
      <c r="BA380" s="426">
        <f t="shared" ca="1" si="490"/>
        <v>0.12698889020126544</v>
      </c>
      <c r="BB380" s="426">
        <f t="shared" ca="1" si="490"/>
        <v>8.9591750433576728E-2</v>
      </c>
      <c r="BC380" s="426" t="e">
        <f t="shared" si="490"/>
        <v>#DIV/0!</v>
      </c>
      <c r="BD380" s="426" t="e">
        <f t="shared" si="490"/>
        <v>#DIV/0!</v>
      </c>
      <c r="BE380" s="426" t="e">
        <f t="shared" si="490"/>
        <v>#DIV/0!</v>
      </c>
      <c r="BF380" s="426" t="e">
        <f t="shared" si="490"/>
        <v>#DIV/0!</v>
      </c>
      <c r="BG380" s="426" t="e">
        <f t="shared" si="490"/>
        <v>#DIV/0!</v>
      </c>
      <c r="BH380" s="426" t="e">
        <f t="shared" si="490"/>
        <v>#DIV/0!</v>
      </c>
      <c r="BI380" s="426" t="e">
        <f t="shared" si="490"/>
        <v>#DIV/0!</v>
      </c>
      <c r="BJ380" s="426" t="e">
        <f t="shared" si="490"/>
        <v>#DIV/0!</v>
      </c>
      <c r="BK380" s="426" t="e">
        <f t="shared" si="490"/>
        <v>#DIV/0!</v>
      </c>
      <c r="BL380" s="22"/>
      <c r="BM380" s="283">
        <f t="shared" si="499"/>
        <v>0.66666666666666663</v>
      </c>
      <c r="BN380" s="426">
        <f t="shared" ca="1" si="491"/>
        <v>0.16547801716340554</v>
      </c>
      <c r="BO380" s="426">
        <f t="shared" ca="1" si="491"/>
        <v>0.20334225098504438</v>
      </c>
      <c r="BP380" s="426">
        <f t="shared" ca="1" si="491"/>
        <v>0.2286452486885038</v>
      </c>
      <c r="BQ380" s="426">
        <f t="shared" ca="1" si="491"/>
        <v>0.25585487893540965</v>
      </c>
      <c r="BR380" s="426" t="e">
        <f t="shared" si="491"/>
        <v>#DIV/0!</v>
      </c>
      <c r="BS380" s="426" t="e">
        <f t="shared" si="491"/>
        <v>#DIV/0!</v>
      </c>
      <c r="BT380" s="426" t="e">
        <f t="shared" si="491"/>
        <v>#DIV/0!</v>
      </c>
      <c r="BU380" s="426" t="e">
        <f t="shared" si="491"/>
        <v>#DIV/0!</v>
      </c>
      <c r="BV380" s="426" t="e">
        <f t="shared" si="491"/>
        <v>#DIV/0!</v>
      </c>
      <c r="BW380" s="426" t="e">
        <f t="shared" si="491"/>
        <v>#DIV/0!</v>
      </c>
      <c r="BX380" s="426" t="e">
        <f t="shared" si="491"/>
        <v>#DIV/0!</v>
      </c>
      <c r="BY380" s="426" t="e">
        <f t="shared" si="491"/>
        <v>#DIV/0!</v>
      </c>
      <c r="BZ380" s="426" t="e">
        <f t="shared" si="491"/>
        <v>#DIV/0!</v>
      </c>
      <c r="CA380" s="22"/>
      <c r="CB380" s="283">
        <f t="shared" si="500"/>
        <v>0.66666666666666663</v>
      </c>
      <c r="CC380" s="426">
        <f t="shared" ca="1" si="492"/>
        <v>0.18355843853507753</v>
      </c>
      <c r="CD380" s="426">
        <f t="shared" ca="1" si="492"/>
        <v>0.1444675040539195</v>
      </c>
      <c r="CE380" s="426">
        <f t="shared" ca="1" si="492"/>
        <v>0.11634288759146359</v>
      </c>
      <c r="CF380" s="426">
        <f t="shared" ca="1" si="492"/>
        <v>7.8614543649817792E-2</v>
      </c>
      <c r="CG380" s="426" t="e">
        <f t="shared" si="492"/>
        <v>#DIV/0!</v>
      </c>
      <c r="CH380" s="426" t="e">
        <f t="shared" si="492"/>
        <v>#DIV/0!</v>
      </c>
      <c r="CI380" s="426" t="e">
        <f t="shared" si="492"/>
        <v>#DIV/0!</v>
      </c>
      <c r="CJ380" s="426" t="e">
        <f t="shared" si="492"/>
        <v>#DIV/0!</v>
      </c>
      <c r="CK380" s="426" t="e">
        <f t="shared" si="492"/>
        <v>#DIV/0!</v>
      </c>
      <c r="CL380" s="426" t="e">
        <f t="shared" si="492"/>
        <v>#DIV/0!</v>
      </c>
      <c r="CM380" s="426" t="e">
        <f t="shared" si="492"/>
        <v>#DIV/0!</v>
      </c>
      <c r="CN380" s="426" t="e">
        <f t="shared" si="492"/>
        <v>#DIV/0!</v>
      </c>
      <c r="CO380" s="426" t="e">
        <f t="shared" si="492"/>
        <v>#DIV/0!</v>
      </c>
      <c r="CP380" s="22"/>
      <c r="CQ380" s="283">
        <f t="shared" si="501"/>
        <v>0.66666666666666663</v>
      </c>
      <c r="CR380" s="426">
        <f t="shared" ca="1" si="493"/>
        <v>8.4425963423057665E-2</v>
      </c>
      <c r="CS380" s="426">
        <f t="shared" ca="1" si="493"/>
        <v>0.1050225227649632</v>
      </c>
      <c r="CT380" s="426">
        <f t="shared" ca="1" si="493"/>
        <v>0.11970624056488449</v>
      </c>
      <c r="CU380" s="426">
        <f t="shared" ca="1" si="493"/>
        <v>0.13916951505639075</v>
      </c>
      <c r="CV380" s="426" t="e">
        <f t="shared" si="493"/>
        <v>#DIV/0!</v>
      </c>
      <c r="CW380" s="426" t="e">
        <f t="shared" si="493"/>
        <v>#DIV/0!</v>
      </c>
      <c r="CX380" s="426" t="e">
        <f t="shared" si="493"/>
        <v>#DIV/0!</v>
      </c>
      <c r="CY380" s="426" t="e">
        <f t="shared" si="493"/>
        <v>#DIV/0!</v>
      </c>
      <c r="CZ380" s="426" t="e">
        <f t="shared" si="493"/>
        <v>#DIV/0!</v>
      </c>
      <c r="DA380" s="426" t="e">
        <f t="shared" si="493"/>
        <v>#DIV/0!</v>
      </c>
      <c r="DB380" s="426" t="e">
        <f t="shared" si="493"/>
        <v>#DIV/0!</v>
      </c>
      <c r="DC380" s="426" t="e">
        <f t="shared" si="493"/>
        <v>#DIV/0!</v>
      </c>
      <c r="DD380" s="426" t="e">
        <f t="shared" si="493"/>
        <v>#DIV/0!</v>
      </c>
      <c r="DE380" s="22"/>
      <c r="DF380" s="283">
        <f t="shared" si="502"/>
        <v>0.66666666666666663</v>
      </c>
      <c r="DG380" s="426">
        <f t="shared" ca="1" si="494"/>
        <v>0.19427939235001582</v>
      </c>
      <c r="DH380" s="426">
        <f t="shared" ca="1" si="494"/>
        <v>0.18941342888674598</v>
      </c>
      <c r="DI380" s="426">
        <f t="shared" ca="1" si="494"/>
        <v>0.16803551343069578</v>
      </c>
      <c r="DJ380" s="426">
        <f t="shared" ca="1" si="494"/>
        <v>0.12220040773397002</v>
      </c>
      <c r="DK380" s="426" t="e">
        <f t="shared" si="494"/>
        <v>#DIV/0!</v>
      </c>
      <c r="DL380" s="426" t="e">
        <f t="shared" si="494"/>
        <v>#DIV/0!</v>
      </c>
      <c r="DM380" s="426" t="e">
        <f t="shared" si="494"/>
        <v>#DIV/0!</v>
      </c>
      <c r="DN380" s="426" t="e">
        <f t="shared" si="494"/>
        <v>#DIV/0!</v>
      </c>
      <c r="DO380" s="426" t="e">
        <f t="shared" si="494"/>
        <v>#DIV/0!</v>
      </c>
      <c r="DP380" s="426" t="e">
        <f t="shared" si="494"/>
        <v>#DIV/0!</v>
      </c>
      <c r="DQ380" s="426" t="e">
        <f t="shared" si="494"/>
        <v>#DIV/0!</v>
      </c>
      <c r="DR380" s="426" t="e">
        <f t="shared" si="494"/>
        <v>#DIV/0!</v>
      </c>
      <c r="DS380" s="426" t="e">
        <f t="shared" si="494"/>
        <v>#DIV/0!</v>
      </c>
      <c r="DT380" s="22"/>
      <c r="DU380" s="283">
        <f t="shared" si="503"/>
        <v>0.66666666666666663</v>
      </c>
      <c r="DV380" s="426">
        <f t="shared" ca="1" si="495"/>
        <v>0.49218229534948899</v>
      </c>
      <c r="DW380" s="426">
        <f t="shared" ca="1" si="495"/>
        <v>0.48002910920467495</v>
      </c>
      <c r="DX380" s="426">
        <f t="shared" ca="1" si="495"/>
        <v>0.45618524626992785</v>
      </c>
      <c r="DY380" s="426">
        <f t="shared" ca="1" si="495"/>
        <v>0.38442721069185448</v>
      </c>
      <c r="DZ380" s="426" t="e">
        <f t="shared" si="495"/>
        <v>#DIV/0!</v>
      </c>
      <c r="EA380" s="426" t="e">
        <f t="shared" si="495"/>
        <v>#DIV/0!</v>
      </c>
      <c r="EB380" s="426" t="e">
        <f t="shared" si="495"/>
        <v>#DIV/0!</v>
      </c>
      <c r="EC380" s="426" t="e">
        <f t="shared" si="495"/>
        <v>#DIV/0!</v>
      </c>
      <c r="ED380" s="426" t="e">
        <f t="shared" si="495"/>
        <v>#DIV/0!</v>
      </c>
      <c r="EE380" s="426" t="e">
        <f t="shared" si="495"/>
        <v>#DIV/0!</v>
      </c>
      <c r="EF380" s="426" t="e">
        <f t="shared" si="495"/>
        <v>#DIV/0!</v>
      </c>
      <c r="EG380" s="426" t="e">
        <f t="shared" si="495"/>
        <v>#DIV/0!</v>
      </c>
      <c r="EH380" s="426" t="e">
        <f t="shared" si="495"/>
        <v>#DIV/0!</v>
      </c>
      <c r="EI380" s="22"/>
      <c r="EJ380" s="283">
        <f t="shared" si="504"/>
        <v>0.66666666666666663</v>
      </c>
      <c r="EK380" s="426">
        <f t="shared" ca="1" si="496"/>
        <v>0.49218229534948899</v>
      </c>
      <c r="EL380" s="426">
        <f t="shared" ca="1" si="496"/>
        <v>0.48002910920467495</v>
      </c>
      <c r="EM380" s="426">
        <f t="shared" ca="1" si="496"/>
        <v>0.45618524626992785</v>
      </c>
      <c r="EN380" s="426">
        <f t="shared" ca="1" si="496"/>
        <v>0.38442721069185448</v>
      </c>
      <c r="EO380" s="426" t="e">
        <f t="shared" si="496"/>
        <v>#DIV/0!</v>
      </c>
      <c r="EP380" s="426" t="e">
        <f t="shared" si="496"/>
        <v>#DIV/0!</v>
      </c>
      <c r="EQ380" s="426" t="e">
        <f t="shared" si="496"/>
        <v>#DIV/0!</v>
      </c>
      <c r="ER380" s="426" t="e">
        <f t="shared" si="496"/>
        <v>#DIV/0!</v>
      </c>
      <c r="ES380" s="426" t="e">
        <f t="shared" si="496"/>
        <v>#DIV/0!</v>
      </c>
      <c r="ET380" s="426" t="e">
        <f t="shared" si="496"/>
        <v>#DIV/0!</v>
      </c>
      <c r="EU380" s="426" t="e">
        <f t="shared" si="496"/>
        <v>#DIV/0!</v>
      </c>
      <c r="EV380" s="426" t="e">
        <f t="shared" si="496"/>
        <v>#DIV/0!</v>
      </c>
      <c r="EW380" s="426" t="e">
        <f t="shared" si="496"/>
        <v>#DIV/0!</v>
      </c>
      <c r="EX380" s="22"/>
    </row>
    <row r="381" spans="8:185" s="8" customFormat="1">
      <c r="N381" s="160"/>
      <c r="O381" s="135"/>
      <c r="T381" s="283">
        <f t="shared" si="478"/>
        <v>0.7142857142857143</v>
      </c>
      <c r="U381" s="426">
        <f t="shared" ca="1" si="488"/>
        <v>9.7271168931951132E-2</v>
      </c>
      <c r="V381" s="426">
        <f t="shared" ca="1" si="488"/>
        <v>7.0058366801622335E-2</v>
      </c>
      <c r="W381" s="426">
        <f t="shared" ca="1" si="488"/>
        <v>5.0101206939897613E-2</v>
      </c>
      <c r="X381" s="426" t="e">
        <f t="shared" si="488"/>
        <v>#DIV/0!</v>
      </c>
      <c r="Y381" s="426" t="e">
        <f t="shared" si="488"/>
        <v>#DIV/0!</v>
      </c>
      <c r="Z381" s="426" t="e">
        <f t="shared" si="488"/>
        <v>#DIV/0!</v>
      </c>
      <c r="AA381" s="426" t="e">
        <f t="shared" si="488"/>
        <v>#DIV/0!</v>
      </c>
      <c r="AB381" s="426" t="e">
        <f t="shared" si="488"/>
        <v>#DIV/0!</v>
      </c>
      <c r="AC381" s="426" t="e">
        <f t="shared" si="488"/>
        <v>#DIV/0!</v>
      </c>
      <c r="AD381" s="426" t="e">
        <f t="shared" si="488"/>
        <v>#DIV/0!</v>
      </c>
      <c r="AE381" s="426" t="e">
        <f t="shared" si="488"/>
        <v>#DIV/0!</v>
      </c>
      <c r="AF381" s="426" t="e">
        <f t="shared" si="488"/>
        <v>#DIV/0!</v>
      </c>
      <c r="AG381" s="426" t="e">
        <f t="shared" si="488"/>
        <v>#DIV/0!</v>
      </c>
      <c r="AH381" s="22"/>
      <c r="AI381" s="283">
        <f t="shared" si="497"/>
        <v>0.7142857142857143</v>
      </c>
      <c r="AJ381" s="426">
        <f t="shared" ca="1" si="489"/>
        <v>9.7271168931951132E-2</v>
      </c>
      <c r="AK381" s="426">
        <f t="shared" ca="1" si="489"/>
        <v>7.0058366801622335E-2</v>
      </c>
      <c r="AL381" s="426">
        <f t="shared" ca="1" si="489"/>
        <v>5.0101206939897613E-2</v>
      </c>
      <c r="AM381" s="426" t="e">
        <f t="shared" si="489"/>
        <v>#DIV/0!</v>
      </c>
      <c r="AN381" s="426" t="e">
        <f t="shared" si="489"/>
        <v>#DIV/0!</v>
      </c>
      <c r="AO381" s="426" t="e">
        <f t="shared" si="489"/>
        <v>#DIV/0!</v>
      </c>
      <c r="AP381" s="426" t="e">
        <f t="shared" si="489"/>
        <v>#DIV/0!</v>
      </c>
      <c r="AQ381" s="426" t="e">
        <f t="shared" si="489"/>
        <v>#DIV/0!</v>
      </c>
      <c r="AR381" s="426" t="e">
        <f t="shared" si="489"/>
        <v>#DIV/0!</v>
      </c>
      <c r="AS381" s="426" t="e">
        <f t="shared" si="489"/>
        <v>#DIV/0!</v>
      </c>
      <c r="AT381" s="426" t="e">
        <f t="shared" si="489"/>
        <v>#DIV/0!</v>
      </c>
      <c r="AU381" s="426" t="e">
        <f t="shared" si="489"/>
        <v>#DIV/0!</v>
      </c>
      <c r="AV381" s="426" t="e">
        <f t="shared" si="489"/>
        <v>#DIV/0!</v>
      </c>
      <c r="AW381" s="22"/>
      <c r="AX381" s="283">
        <f t="shared" si="498"/>
        <v>0.7142857142857143</v>
      </c>
      <c r="AY381" s="426">
        <f t="shared" ca="1" si="490"/>
        <v>0.13440755489710318</v>
      </c>
      <c r="AZ381" s="426">
        <f t="shared" ca="1" si="490"/>
        <v>0.10644884811199601</v>
      </c>
      <c r="BA381" s="426">
        <f t="shared" ca="1" si="490"/>
        <v>7.8460499972419953E-2</v>
      </c>
      <c r="BB381" s="426" t="e">
        <f t="shared" si="490"/>
        <v>#DIV/0!</v>
      </c>
      <c r="BC381" s="426" t="e">
        <f t="shared" si="490"/>
        <v>#DIV/0!</v>
      </c>
      <c r="BD381" s="426" t="e">
        <f t="shared" si="490"/>
        <v>#DIV/0!</v>
      </c>
      <c r="BE381" s="426" t="e">
        <f t="shared" si="490"/>
        <v>#DIV/0!</v>
      </c>
      <c r="BF381" s="426" t="e">
        <f t="shared" si="490"/>
        <v>#DIV/0!</v>
      </c>
      <c r="BG381" s="426" t="e">
        <f t="shared" si="490"/>
        <v>#DIV/0!</v>
      </c>
      <c r="BH381" s="426" t="e">
        <f t="shared" si="490"/>
        <v>#DIV/0!</v>
      </c>
      <c r="BI381" s="426" t="e">
        <f t="shared" si="490"/>
        <v>#DIV/0!</v>
      </c>
      <c r="BJ381" s="426" t="e">
        <f t="shared" si="490"/>
        <v>#DIV/0!</v>
      </c>
      <c r="BK381" s="426" t="e">
        <f t="shared" si="490"/>
        <v>#DIV/0!</v>
      </c>
      <c r="BL381" s="22"/>
      <c r="BM381" s="283">
        <f t="shared" si="499"/>
        <v>0.7142857142857143</v>
      </c>
      <c r="BN381" s="426">
        <f t="shared" ca="1" si="491"/>
        <v>0.16579173302494388</v>
      </c>
      <c r="BO381" s="426">
        <f t="shared" ca="1" si="491"/>
        <v>0.20339737445749956</v>
      </c>
      <c r="BP381" s="426">
        <f t="shared" ca="1" si="491"/>
        <v>0.22663278348253418</v>
      </c>
      <c r="BQ381" s="426" t="e">
        <f t="shared" si="491"/>
        <v>#DIV/0!</v>
      </c>
      <c r="BR381" s="426" t="e">
        <f t="shared" si="491"/>
        <v>#DIV/0!</v>
      </c>
      <c r="BS381" s="426" t="e">
        <f t="shared" si="491"/>
        <v>#DIV/0!</v>
      </c>
      <c r="BT381" s="426" t="e">
        <f t="shared" si="491"/>
        <v>#DIV/0!</v>
      </c>
      <c r="BU381" s="426" t="e">
        <f t="shared" si="491"/>
        <v>#DIV/0!</v>
      </c>
      <c r="BV381" s="426" t="e">
        <f t="shared" si="491"/>
        <v>#DIV/0!</v>
      </c>
      <c r="BW381" s="426" t="e">
        <f t="shared" si="491"/>
        <v>#DIV/0!</v>
      </c>
      <c r="BX381" s="426" t="e">
        <f t="shared" si="491"/>
        <v>#DIV/0!</v>
      </c>
      <c r="BY381" s="426" t="e">
        <f t="shared" si="491"/>
        <v>#DIV/0!</v>
      </c>
      <c r="BZ381" s="426" t="e">
        <f t="shared" si="491"/>
        <v>#DIV/0!</v>
      </c>
      <c r="CA381" s="22"/>
      <c r="CB381" s="283">
        <f t="shared" si="500"/>
        <v>0.7142857142857143</v>
      </c>
      <c r="CC381" s="426">
        <f t="shared" ca="1" si="492"/>
        <v>0.13589313424814783</v>
      </c>
      <c r="CD381" s="426">
        <f t="shared" ca="1" si="492"/>
        <v>9.693049369511246E-2</v>
      </c>
      <c r="CE381" s="426">
        <f t="shared" ca="1" si="492"/>
        <v>6.8912042106537688E-2</v>
      </c>
      <c r="CF381" s="426" t="e">
        <f t="shared" si="492"/>
        <v>#DIV/0!</v>
      </c>
      <c r="CG381" s="426" t="e">
        <f t="shared" si="492"/>
        <v>#DIV/0!</v>
      </c>
      <c r="CH381" s="426" t="e">
        <f t="shared" si="492"/>
        <v>#DIV/0!</v>
      </c>
      <c r="CI381" s="426" t="e">
        <f t="shared" si="492"/>
        <v>#DIV/0!</v>
      </c>
      <c r="CJ381" s="426" t="e">
        <f t="shared" si="492"/>
        <v>#DIV/0!</v>
      </c>
      <c r="CK381" s="426" t="e">
        <f t="shared" si="492"/>
        <v>#DIV/0!</v>
      </c>
      <c r="CL381" s="426" t="e">
        <f t="shared" si="492"/>
        <v>#DIV/0!</v>
      </c>
      <c r="CM381" s="426" t="e">
        <f t="shared" si="492"/>
        <v>#DIV/0!</v>
      </c>
      <c r="CN381" s="426" t="e">
        <f t="shared" si="492"/>
        <v>#DIV/0!</v>
      </c>
      <c r="CO381" s="426" t="e">
        <f t="shared" si="492"/>
        <v>#DIV/0!</v>
      </c>
      <c r="CP381" s="22"/>
      <c r="CQ381" s="283">
        <f t="shared" si="501"/>
        <v>0.7142857142857143</v>
      </c>
      <c r="CR381" s="426">
        <f t="shared" ca="1" si="493"/>
        <v>8.4430579819403342E-2</v>
      </c>
      <c r="CS381" s="426">
        <f t="shared" ca="1" si="493"/>
        <v>0.10502336626902717</v>
      </c>
      <c r="CT381" s="426">
        <f t="shared" ca="1" si="493"/>
        <v>0.11967373661019801</v>
      </c>
      <c r="CU381" s="426" t="e">
        <f t="shared" si="493"/>
        <v>#DIV/0!</v>
      </c>
      <c r="CV381" s="426" t="e">
        <f t="shared" si="493"/>
        <v>#DIV/0!</v>
      </c>
      <c r="CW381" s="426" t="e">
        <f t="shared" si="493"/>
        <v>#DIV/0!</v>
      </c>
      <c r="CX381" s="426" t="e">
        <f t="shared" si="493"/>
        <v>#DIV/0!</v>
      </c>
      <c r="CY381" s="426" t="e">
        <f t="shared" si="493"/>
        <v>#DIV/0!</v>
      </c>
      <c r="CZ381" s="426" t="e">
        <f t="shared" si="493"/>
        <v>#DIV/0!</v>
      </c>
      <c r="DA381" s="426" t="e">
        <f t="shared" si="493"/>
        <v>#DIV/0!</v>
      </c>
      <c r="DB381" s="426" t="e">
        <f t="shared" si="493"/>
        <v>#DIV/0!</v>
      </c>
      <c r="DC381" s="426" t="e">
        <f t="shared" si="493"/>
        <v>#DIV/0!</v>
      </c>
      <c r="DD381" s="426" t="e">
        <f t="shared" si="493"/>
        <v>#DIV/0!</v>
      </c>
      <c r="DE381" s="22"/>
      <c r="DF381" s="283">
        <f t="shared" si="502"/>
        <v>0.7142857142857143</v>
      </c>
      <c r="DG381" s="426">
        <f t="shared" ca="1" si="494"/>
        <v>0.16910057179787261</v>
      </c>
      <c r="DH381" s="426">
        <f t="shared" ca="1" si="494"/>
        <v>0.14331614801187106</v>
      </c>
      <c r="DI381" s="426">
        <f t="shared" ca="1" si="494"/>
        <v>0.10854049276329655</v>
      </c>
      <c r="DJ381" s="426" t="e">
        <f t="shared" si="494"/>
        <v>#DIV/0!</v>
      </c>
      <c r="DK381" s="426" t="e">
        <f t="shared" si="494"/>
        <v>#DIV/0!</v>
      </c>
      <c r="DL381" s="426" t="e">
        <f t="shared" si="494"/>
        <v>#DIV/0!</v>
      </c>
      <c r="DM381" s="426" t="e">
        <f t="shared" si="494"/>
        <v>#DIV/0!</v>
      </c>
      <c r="DN381" s="426" t="e">
        <f t="shared" si="494"/>
        <v>#DIV/0!</v>
      </c>
      <c r="DO381" s="426" t="e">
        <f t="shared" si="494"/>
        <v>#DIV/0!</v>
      </c>
      <c r="DP381" s="426" t="e">
        <f t="shared" si="494"/>
        <v>#DIV/0!</v>
      </c>
      <c r="DQ381" s="426" t="e">
        <f t="shared" si="494"/>
        <v>#DIV/0!</v>
      </c>
      <c r="DR381" s="426" t="e">
        <f t="shared" si="494"/>
        <v>#DIV/0!</v>
      </c>
      <c r="DS381" s="426" t="e">
        <f t="shared" si="494"/>
        <v>#DIV/0!</v>
      </c>
      <c r="DT381" s="22"/>
      <c r="DU381" s="283">
        <f t="shared" si="503"/>
        <v>0.7142857142857143</v>
      </c>
      <c r="DV381" s="426">
        <f t="shared" ca="1" si="495"/>
        <v>0.51677410322984019</v>
      </c>
      <c r="DW381" s="426">
        <f t="shared" ca="1" si="495"/>
        <v>0.48205548766930378</v>
      </c>
      <c r="DX381" s="426">
        <f t="shared" ca="1" si="495"/>
        <v>0.41691638200156367</v>
      </c>
      <c r="DY381" s="426" t="e">
        <f t="shared" si="495"/>
        <v>#DIV/0!</v>
      </c>
      <c r="DZ381" s="426" t="e">
        <f t="shared" si="495"/>
        <v>#DIV/0!</v>
      </c>
      <c r="EA381" s="426" t="e">
        <f t="shared" si="495"/>
        <v>#DIV/0!</v>
      </c>
      <c r="EB381" s="426" t="e">
        <f t="shared" si="495"/>
        <v>#DIV/0!</v>
      </c>
      <c r="EC381" s="426" t="e">
        <f t="shared" si="495"/>
        <v>#DIV/0!</v>
      </c>
      <c r="ED381" s="426" t="e">
        <f t="shared" si="495"/>
        <v>#DIV/0!</v>
      </c>
      <c r="EE381" s="426" t="e">
        <f t="shared" si="495"/>
        <v>#DIV/0!</v>
      </c>
      <c r="EF381" s="426" t="e">
        <f t="shared" si="495"/>
        <v>#DIV/0!</v>
      </c>
      <c r="EG381" s="426" t="e">
        <f t="shared" si="495"/>
        <v>#DIV/0!</v>
      </c>
      <c r="EH381" s="426" t="e">
        <f t="shared" si="495"/>
        <v>#DIV/0!</v>
      </c>
      <c r="EI381" s="22"/>
      <c r="EJ381" s="283">
        <f t="shared" si="504"/>
        <v>0.7142857142857143</v>
      </c>
      <c r="EK381" s="426">
        <f t="shared" ca="1" si="496"/>
        <v>0.51677410322984019</v>
      </c>
      <c r="EL381" s="426">
        <f t="shared" ca="1" si="496"/>
        <v>0.48205548766930378</v>
      </c>
      <c r="EM381" s="426">
        <f t="shared" ca="1" si="496"/>
        <v>0.41691638200156367</v>
      </c>
      <c r="EN381" s="426" t="e">
        <f t="shared" si="496"/>
        <v>#DIV/0!</v>
      </c>
      <c r="EO381" s="426" t="e">
        <f t="shared" si="496"/>
        <v>#DIV/0!</v>
      </c>
      <c r="EP381" s="426" t="e">
        <f t="shared" si="496"/>
        <v>#DIV/0!</v>
      </c>
      <c r="EQ381" s="426" t="e">
        <f t="shared" si="496"/>
        <v>#DIV/0!</v>
      </c>
      <c r="ER381" s="426" t="e">
        <f t="shared" si="496"/>
        <v>#DIV/0!</v>
      </c>
      <c r="ES381" s="426" t="e">
        <f t="shared" si="496"/>
        <v>#DIV/0!</v>
      </c>
      <c r="ET381" s="426" t="e">
        <f t="shared" si="496"/>
        <v>#DIV/0!</v>
      </c>
      <c r="EU381" s="426" t="e">
        <f t="shared" si="496"/>
        <v>#DIV/0!</v>
      </c>
      <c r="EV381" s="426" t="e">
        <f t="shared" si="496"/>
        <v>#DIV/0!</v>
      </c>
      <c r="EW381" s="426" t="e">
        <f t="shared" si="496"/>
        <v>#DIV/0!</v>
      </c>
      <c r="EX381" s="22"/>
    </row>
    <row r="382" spans="8:185" s="8" customFormat="1">
      <c r="T382" s="283">
        <f t="shared" si="478"/>
        <v>0.75</v>
      </c>
      <c r="U382" s="426">
        <f t="shared" ca="1" si="488"/>
        <v>7.1651276128040065E-2</v>
      </c>
      <c r="V382" s="426">
        <f t="shared" ca="1" si="488"/>
        <v>4.4194395980666143E-2</v>
      </c>
      <c r="W382" s="426" t="e">
        <f t="shared" si="488"/>
        <v>#DIV/0!</v>
      </c>
      <c r="X382" s="426" t="e">
        <f t="shared" si="488"/>
        <v>#DIV/0!</v>
      </c>
      <c r="Y382" s="426" t="e">
        <f t="shared" si="488"/>
        <v>#DIV/0!</v>
      </c>
      <c r="Z382" s="426" t="e">
        <f t="shared" si="488"/>
        <v>#DIV/0!</v>
      </c>
      <c r="AA382" s="426" t="e">
        <f t="shared" si="488"/>
        <v>#DIV/0!</v>
      </c>
      <c r="AB382" s="426" t="e">
        <f t="shared" si="488"/>
        <v>#DIV/0!</v>
      </c>
      <c r="AC382" s="426" t="e">
        <f t="shared" si="488"/>
        <v>#DIV/0!</v>
      </c>
      <c r="AD382" s="426" t="e">
        <f t="shared" si="488"/>
        <v>#DIV/0!</v>
      </c>
      <c r="AE382" s="426" t="e">
        <f t="shared" si="488"/>
        <v>#DIV/0!</v>
      </c>
      <c r="AF382" s="426" t="e">
        <f t="shared" si="488"/>
        <v>#DIV/0!</v>
      </c>
      <c r="AG382" s="426" t="e">
        <f t="shared" si="488"/>
        <v>#DIV/0!</v>
      </c>
      <c r="AH382" s="22"/>
      <c r="AI382" s="283">
        <f t="shared" si="497"/>
        <v>0.75</v>
      </c>
      <c r="AJ382" s="426">
        <f t="shared" ca="1" si="489"/>
        <v>7.1651276128040065E-2</v>
      </c>
      <c r="AK382" s="426">
        <f t="shared" ca="1" si="489"/>
        <v>4.4194395980666143E-2</v>
      </c>
      <c r="AL382" s="426" t="e">
        <f t="shared" si="489"/>
        <v>#DIV/0!</v>
      </c>
      <c r="AM382" s="426" t="e">
        <f t="shared" si="489"/>
        <v>#DIV/0!</v>
      </c>
      <c r="AN382" s="426" t="e">
        <f t="shared" si="489"/>
        <v>#DIV/0!</v>
      </c>
      <c r="AO382" s="426" t="e">
        <f t="shared" si="489"/>
        <v>#DIV/0!</v>
      </c>
      <c r="AP382" s="426" t="e">
        <f t="shared" si="489"/>
        <v>#DIV/0!</v>
      </c>
      <c r="AQ382" s="426" t="e">
        <f t="shared" si="489"/>
        <v>#DIV/0!</v>
      </c>
      <c r="AR382" s="426" t="e">
        <f t="shared" si="489"/>
        <v>#DIV/0!</v>
      </c>
      <c r="AS382" s="426" t="e">
        <f t="shared" si="489"/>
        <v>#DIV/0!</v>
      </c>
      <c r="AT382" s="426" t="e">
        <f t="shared" si="489"/>
        <v>#DIV/0!</v>
      </c>
      <c r="AU382" s="426" t="e">
        <f t="shared" si="489"/>
        <v>#DIV/0!</v>
      </c>
      <c r="AV382" s="426" t="e">
        <f t="shared" si="489"/>
        <v>#DIV/0!</v>
      </c>
      <c r="AW382" s="22"/>
      <c r="AX382" s="283">
        <f t="shared" si="498"/>
        <v>0.75</v>
      </c>
      <c r="AY382" s="426">
        <f t="shared" ca="1" si="490"/>
        <v>0.10608674655354097</v>
      </c>
      <c r="AZ382" s="426">
        <f t="shared" ca="1" si="490"/>
        <v>6.9688839989910253E-2</v>
      </c>
      <c r="BA382" s="426" t="e">
        <f t="shared" si="490"/>
        <v>#DIV/0!</v>
      </c>
      <c r="BB382" s="426" t="e">
        <f t="shared" si="490"/>
        <v>#DIV/0!</v>
      </c>
      <c r="BC382" s="426" t="e">
        <f t="shared" si="490"/>
        <v>#DIV/0!</v>
      </c>
      <c r="BD382" s="426" t="e">
        <f t="shared" si="490"/>
        <v>#DIV/0!</v>
      </c>
      <c r="BE382" s="426" t="e">
        <f t="shared" si="490"/>
        <v>#DIV/0!</v>
      </c>
      <c r="BF382" s="426" t="e">
        <f t="shared" si="490"/>
        <v>#DIV/0!</v>
      </c>
      <c r="BG382" s="426" t="e">
        <f t="shared" si="490"/>
        <v>#DIV/0!</v>
      </c>
      <c r="BH382" s="426" t="e">
        <f t="shared" si="490"/>
        <v>#DIV/0!</v>
      </c>
      <c r="BI382" s="426" t="e">
        <f t="shared" si="490"/>
        <v>#DIV/0!</v>
      </c>
      <c r="BJ382" s="426" t="e">
        <f t="shared" si="490"/>
        <v>#DIV/0!</v>
      </c>
      <c r="BK382" s="426" t="e">
        <f t="shared" si="490"/>
        <v>#DIV/0!</v>
      </c>
      <c r="BL382" s="22"/>
      <c r="BM382" s="283">
        <f t="shared" si="499"/>
        <v>0.75</v>
      </c>
      <c r="BN382" s="426">
        <f t="shared" ca="1" si="491"/>
        <v>0.16590590251661275</v>
      </c>
      <c r="BO382" s="426">
        <f t="shared" ca="1" si="491"/>
        <v>0.20222464069055643</v>
      </c>
      <c r="BP382" s="426" t="e">
        <f t="shared" si="491"/>
        <v>#DIV/0!</v>
      </c>
      <c r="BQ382" s="426" t="e">
        <f t="shared" si="491"/>
        <v>#DIV/0!</v>
      </c>
      <c r="BR382" s="426" t="e">
        <f t="shared" si="491"/>
        <v>#DIV/0!</v>
      </c>
      <c r="BS382" s="426" t="e">
        <f t="shared" si="491"/>
        <v>#DIV/0!</v>
      </c>
      <c r="BT382" s="426" t="e">
        <f t="shared" si="491"/>
        <v>#DIV/0!</v>
      </c>
      <c r="BU382" s="426" t="e">
        <f t="shared" si="491"/>
        <v>#DIV/0!</v>
      </c>
      <c r="BV382" s="426" t="e">
        <f t="shared" si="491"/>
        <v>#DIV/0!</v>
      </c>
      <c r="BW382" s="426" t="e">
        <f t="shared" si="491"/>
        <v>#DIV/0!</v>
      </c>
      <c r="BX382" s="426" t="e">
        <f t="shared" si="491"/>
        <v>#DIV/0!</v>
      </c>
      <c r="BY382" s="426" t="e">
        <f t="shared" si="491"/>
        <v>#DIV/0!</v>
      </c>
      <c r="BZ382" s="426" t="e">
        <f t="shared" si="491"/>
        <v>#DIV/0!</v>
      </c>
      <c r="CA382" s="22"/>
      <c r="CB382" s="283">
        <f t="shared" si="500"/>
        <v>0.75</v>
      </c>
      <c r="CC382" s="426">
        <f t="shared" ca="1" si="492"/>
        <v>0.10012643221266398</v>
      </c>
      <c r="CD382" s="426">
        <f t="shared" ca="1" si="492"/>
        <v>6.124736011165615E-2</v>
      </c>
      <c r="CE382" s="426" t="e">
        <f t="shared" si="492"/>
        <v>#DIV/0!</v>
      </c>
      <c r="CF382" s="426" t="e">
        <f t="shared" si="492"/>
        <v>#DIV/0!</v>
      </c>
      <c r="CG382" s="426" t="e">
        <f t="shared" si="492"/>
        <v>#DIV/0!</v>
      </c>
      <c r="CH382" s="426" t="e">
        <f t="shared" si="492"/>
        <v>#DIV/0!</v>
      </c>
      <c r="CI382" s="426" t="e">
        <f t="shared" si="492"/>
        <v>#DIV/0!</v>
      </c>
      <c r="CJ382" s="426" t="e">
        <f t="shared" si="492"/>
        <v>#DIV/0!</v>
      </c>
      <c r="CK382" s="426" t="e">
        <f t="shared" si="492"/>
        <v>#DIV/0!</v>
      </c>
      <c r="CL382" s="426" t="e">
        <f t="shared" si="492"/>
        <v>#DIV/0!</v>
      </c>
      <c r="CM382" s="426" t="e">
        <f t="shared" si="492"/>
        <v>#DIV/0!</v>
      </c>
      <c r="CN382" s="426" t="e">
        <f t="shared" si="492"/>
        <v>#DIV/0!</v>
      </c>
      <c r="CO382" s="426" t="e">
        <f t="shared" si="492"/>
        <v>#DIV/0!</v>
      </c>
      <c r="CP382" s="22"/>
      <c r="CQ382" s="283">
        <f t="shared" si="501"/>
        <v>0.75</v>
      </c>
      <c r="CR382" s="426">
        <f t="shared" ca="1" si="493"/>
        <v>8.4432253539187582E-2</v>
      </c>
      <c r="CS382" s="426">
        <f t="shared" ca="1" si="493"/>
        <v>0.10500527640939036</v>
      </c>
      <c r="CT382" s="426" t="e">
        <f t="shared" si="493"/>
        <v>#DIV/0!</v>
      </c>
      <c r="CU382" s="426" t="e">
        <f t="shared" si="493"/>
        <v>#DIV/0!</v>
      </c>
      <c r="CV382" s="426" t="e">
        <f t="shared" si="493"/>
        <v>#DIV/0!</v>
      </c>
      <c r="CW382" s="426" t="e">
        <f t="shared" si="493"/>
        <v>#DIV/0!</v>
      </c>
      <c r="CX382" s="426" t="e">
        <f t="shared" si="493"/>
        <v>#DIV/0!</v>
      </c>
      <c r="CY382" s="426" t="e">
        <f t="shared" si="493"/>
        <v>#DIV/0!</v>
      </c>
      <c r="CZ382" s="426" t="e">
        <f t="shared" si="493"/>
        <v>#DIV/0!</v>
      </c>
      <c r="DA382" s="426" t="e">
        <f t="shared" si="493"/>
        <v>#DIV/0!</v>
      </c>
      <c r="DB382" s="426" t="e">
        <f t="shared" si="493"/>
        <v>#DIV/0!</v>
      </c>
      <c r="DC382" s="426" t="e">
        <f t="shared" si="493"/>
        <v>#DIV/0!</v>
      </c>
      <c r="DD382" s="426" t="e">
        <f t="shared" si="493"/>
        <v>#DIV/0!</v>
      </c>
      <c r="DE382" s="22"/>
      <c r="DF382" s="283">
        <f t="shared" si="502"/>
        <v>0.75</v>
      </c>
      <c r="DG382" s="426">
        <f t="shared" ca="1" si="494"/>
        <v>0.14031774103066907</v>
      </c>
      <c r="DH382" s="426">
        <f t="shared" ca="1" si="494"/>
        <v>9.7333776314651052E-2</v>
      </c>
      <c r="DI382" s="426" t="e">
        <f t="shared" si="494"/>
        <v>#DIV/0!</v>
      </c>
      <c r="DJ382" s="426" t="e">
        <f t="shared" si="494"/>
        <v>#DIV/0!</v>
      </c>
      <c r="DK382" s="426" t="e">
        <f t="shared" si="494"/>
        <v>#DIV/0!</v>
      </c>
      <c r="DL382" s="426" t="e">
        <f t="shared" si="494"/>
        <v>#DIV/0!</v>
      </c>
      <c r="DM382" s="426" t="e">
        <f t="shared" si="494"/>
        <v>#DIV/0!</v>
      </c>
      <c r="DN382" s="426" t="e">
        <f t="shared" si="494"/>
        <v>#DIV/0!</v>
      </c>
      <c r="DO382" s="426" t="e">
        <f t="shared" si="494"/>
        <v>#DIV/0!</v>
      </c>
      <c r="DP382" s="426" t="e">
        <f t="shared" si="494"/>
        <v>#DIV/0!</v>
      </c>
      <c r="DQ382" s="426" t="e">
        <f t="shared" si="494"/>
        <v>#DIV/0!</v>
      </c>
      <c r="DR382" s="426" t="e">
        <f t="shared" si="494"/>
        <v>#DIV/0!</v>
      </c>
      <c r="DS382" s="426" t="e">
        <f t="shared" si="494"/>
        <v>#DIV/0!</v>
      </c>
      <c r="DT382" s="22"/>
      <c r="DU382" s="283">
        <f t="shared" si="503"/>
        <v>0.75</v>
      </c>
      <c r="DV382" s="426">
        <f t="shared" ca="1" si="495"/>
        <v>0.52664412421679063</v>
      </c>
      <c r="DW382" s="426">
        <f t="shared" ca="1" si="495"/>
        <v>0.44348805901896615</v>
      </c>
      <c r="DX382" s="426" t="e">
        <f t="shared" si="495"/>
        <v>#DIV/0!</v>
      </c>
      <c r="DY382" s="426" t="e">
        <f t="shared" si="495"/>
        <v>#DIV/0!</v>
      </c>
      <c r="DZ382" s="426" t="e">
        <f t="shared" si="495"/>
        <v>#DIV/0!</v>
      </c>
      <c r="EA382" s="426" t="e">
        <f t="shared" si="495"/>
        <v>#DIV/0!</v>
      </c>
      <c r="EB382" s="426" t="e">
        <f t="shared" si="495"/>
        <v>#DIV/0!</v>
      </c>
      <c r="EC382" s="426" t="e">
        <f t="shared" si="495"/>
        <v>#DIV/0!</v>
      </c>
      <c r="ED382" s="426" t="e">
        <f t="shared" si="495"/>
        <v>#DIV/0!</v>
      </c>
      <c r="EE382" s="426" t="e">
        <f t="shared" si="495"/>
        <v>#DIV/0!</v>
      </c>
      <c r="EF382" s="426" t="e">
        <f t="shared" si="495"/>
        <v>#DIV/0!</v>
      </c>
      <c r="EG382" s="426" t="e">
        <f t="shared" si="495"/>
        <v>#DIV/0!</v>
      </c>
      <c r="EH382" s="426" t="e">
        <f t="shared" si="495"/>
        <v>#DIV/0!</v>
      </c>
      <c r="EI382" s="22"/>
      <c r="EJ382" s="283">
        <f t="shared" si="504"/>
        <v>0.75</v>
      </c>
      <c r="EK382" s="426">
        <f t="shared" ca="1" si="496"/>
        <v>0.52664412421679063</v>
      </c>
      <c r="EL382" s="426">
        <f t="shared" ca="1" si="496"/>
        <v>0.44348805901896615</v>
      </c>
      <c r="EM382" s="426" t="e">
        <f t="shared" si="496"/>
        <v>#DIV/0!</v>
      </c>
      <c r="EN382" s="426" t="e">
        <f t="shared" si="496"/>
        <v>#DIV/0!</v>
      </c>
      <c r="EO382" s="426" t="e">
        <f t="shared" si="496"/>
        <v>#DIV/0!</v>
      </c>
      <c r="EP382" s="426" t="e">
        <f t="shared" si="496"/>
        <v>#DIV/0!</v>
      </c>
      <c r="EQ382" s="426" t="e">
        <f t="shared" si="496"/>
        <v>#DIV/0!</v>
      </c>
      <c r="ER382" s="426" t="e">
        <f t="shared" si="496"/>
        <v>#DIV/0!</v>
      </c>
      <c r="ES382" s="426" t="e">
        <f t="shared" si="496"/>
        <v>#DIV/0!</v>
      </c>
      <c r="ET382" s="426" t="e">
        <f t="shared" si="496"/>
        <v>#DIV/0!</v>
      </c>
      <c r="EU382" s="426" t="e">
        <f t="shared" si="496"/>
        <v>#DIV/0!</v>
      </c>
      <c r="EV382" s="426" t="e">
        <f t="shared" si="496"/>
        <v>#DIV/0!</v>
      </c>
      <c r="EW382" s="426" t="e">
        <f t="shared" si="496"/>
        <v>#DIV/0!</v>
      </c>
      <c r="EX382" s="22"/>
    </row>
    <row r="383" spans="8:185" s="8" customFormat="1">
      <c r="T383" s="283">
        <f t="shared" si="478"/>
        <v>0.8</v>
      </c>
      <c r="U383" s="426">
        <f t="shared" ca="1" si="488"/>
        <v>3.576090090454604E-2</v>
      </c>
      <c r="V383" s="426" t="e">
        <f t="shared" si="488"/>
        <v>#DIV/0!</v>
      </c>
      <c r="W383" s="426" t="e">
        <f t="shared" si="488"/>
        <v>#DIV/0!</v>
      </c>
      <c r="X383" s="426" t="e">
        <f t="shared" si="488"/>
        <v>#DIV/0!</v>
      </c>
      <c r="Y383" s="426" t="e">
        <f t="shared" si="488"/>
        <v>#DIV/0!</v>
      </c>
      <c r="Z383" s="426" t="e">
        <f t="shared" si="488"/>
        <v>#DIV/0!</v>
      </c>
      <c r="AA383" s="426" t="e">
        <f t="shared" si="488"/>
        <v>#DIV/0!</v>
      </c>
      <c r="AB383" s="426" t="e">
        <f t="shared" si="488"/>
        <v>#DIV/0!</v>
      </c>
      <c r="AC383" s="426" t="e">
        <f t="shared" si="488"/>
        <v>#DIV/0!</v>
      </c>
      <c r="AD383" s="426" t="e">
        <f t="shared" si="488"/>
        <v>#DIV/0!</v>
      </c>
      <c r="AE383" s="426" t="e">
        <f t="shared" si="488"/>
        <v>#DIV/0!</v>
      </c>
      <c r="AF383" s="426" t="e">
        <f t="shared" si="488"/>
        <v>#DIV/0!</v>
      </c>
      <c r="AG383" s="426" t="e">
        <f t="shared" si="488"/>
        <v>#DIV/0!</v>
      </c>
      <c r="AH383" s="22"/>
      <c r="AI383" s="283">
        <f t="shared" si="497"/>
        <v>0.8</v>
      </c>
      <c r="AJ383" s="426">
        <f t="shared" ca="1" si="489"/>
        <v>3.576090090454604E-2</v>
      </c>
      <c r="AK383" s="426"/>
      <c r="AL383" s="426"/>
      <c r="AM383" s="426"/>
      <c r="AN383" s="426"/>
      <c r="AO383" s="426"/>
      <c r="AP383" s="426"/>
      <c r="AQ383" s="426"/>
      <c r="AR383" s="426"/>
      <c r="AS383" s="426"/>
      <c r="AT383" s="426"/>
      <c r="AU383" s="426"/>
      <c r="AV383" s="426"/>
      <c r="AW383" s="22"/>
      <c r="AX383" s="283">
        <f t="shared" si="498"/>
        <v>0.8</v>
      </c>
      <c r="AY383" s="426">
        <f t="shared" ca="1" si="490"/>
        <v>5.6881870060308058E-2</v>
      </c>
      <c r="AZ383" s="426"/>
      <c r="BA383" s="426"/>
      <c r="BB383" s="426"/>
      <c r="BC383" s="426"/>
      <c r="BD383" s="426"/>
      <c r="BE383" s="426"/>
      <c r="BF383" s="426"/>
      <c r="BG383" s="426"/>
      <c r="BH383" s="426"/>
      <c r="BI383" s="426"/>
      <c r="BJ383" s="426"/>
      <c r="BK383" s="426"/>
      <c r="BL383" s="22"/>
      <c r="BM383" s="283">
        <f t="shared" si="499"/>
        <v>0.8</v>
      </c>
      <c r="BN383" s="426">
        <f t="shared" ca="1" si="491"/>
        <v>0.16539032449633451</v>
      </c>
      <c r="BO383" s="426"/>
      <c r="BP383" s="426"/>
      <c r="BQ383" s="426"/>
      <c r="BR383" s="426"/>
      <c r="BS383" s="426"/>
      <c r="BT383" s="426"/>
      <c r="BU383" s="426"/>
      <c r="BV383" s="426"/>
      <c r="BW383" s="426"/>
      <c r="BX383" s="426"/>
      <c r="BY383" s="426"/>
      <c r="BZ383" s="426"/>
      <c r="CA383" s="22"/>
      <c r="CB383" s="283">
        <f t="shared" si="500"/>
        <v>0.8</v>
      </c>
      <c r="CC383" s="426">
        <f t="shared" ca="1" si="492"/>
        <v>5.0032443531993404E-2</v>
      </c>
      <c r="CD383" s="426"/>
      <c r="CE383" s="426"/>
      <c r="CF383" s="426"/>
      <c r="CG383" s="426"/>
      <c r="CH383" s="426"/>
      <c r="CI383" s="426"/>
      <c r="CJ383" s="426"/>
      <c r="CK383" s="426"/>
      <c r="CL383" s="426"/>
      <c r="CM383" s="426"/>
      <c r="CN383" s="426"/>
      <c r="CO383" s="426"/>
      <c r="CP383" s="22"/>
      <c r="CQ383" s="283">
        <f t="shared" si="501"/>
        <v>0.8</v>
      </c>
      <c r="CR383" s="426">
        <f t="shared" ca="1" si="493"/>
        <v>8.4424668442474454E-2</v>
      </c>
      <c r="CS383" s="426"/>
      <c r="CT383" s="426"/>
      <c r="CU383" s="426"/>
      <c r="CV383" s="426"/>
      <c r="CW383" s="426"/>
      <c r="CX383" s="426"/>
      <c r="CY383" s="426"/>
      <c r="CZ383" s="426"/>
      <c r="DA383" s="426"/>
      <c r="DB383" s="426"/>
      <c r="DC383" s="426"/>
      <c r="DD383" s="426"/>
      <c r="DE383" s="22"/>
      <c r="DF383" s="283">
        <f t="shared" si="502"/>
        <v>0.8</v>
      </c>
      <c r="DG383" s="426">
        <f t="shared" ca="1" si="494"/>
        <v>8.0414582513747945E-2</v>
      </c>
      <c r="DH383" s="426"/>
      <c r="DI383" s="426"/>
      <c r="DJ383" s="426"/>
      <c r="DK383" s="426"/>
      <c r="DL383" s="426"/>
      <c r="DM383" s="426"/>
      <c r="DN383" s="426"/>
      <c r="DO383" s="426"/>
      <c r="DP383" s="426"/>
      <c r="DQ383" s="426"/>
      <c r="DR383" s="426"/>
      <c r="DS383" s="426"/>
      <c r="DT383" s="22"/>
      <c r="DU383" s="283">
        <f t="shared" si="503"/>
        <v>0.8</v>
      </c>
      <c r="DV383" s="426">
        <f t="shared" ca="1" si="495"/>
        <v>0.48589052557021339</v>
      </c>
      <c r="DW383" s="426"/>
      <c r="DX383" s="426"/>
      <c r="DY383" s="426"/>
      <c r="DZ383" s="426"/>
      <c r="EA383" s="426"/>
      <c r="EB383" s="426"/>
      <c r="EC383" s="426"/>
      <c r="ED383" s="426"/>
      <c r="EE383" s="426"/>
      <c r="EF383" s="426"/>
      <c r="EG383" s="426"/>
      <c r="EH383" s="426"/>
      <c r="EI383" s="22"/>
      <c r="EJ383" s="283">
        <f t="shared" si="504"/>
        <v>0.8</v>
      </c>
      <c r="EK383" s="426">
        <f t="shared" ca="1" si="496"/>
        <v>0.48589052557021339</v>
      </c>
      <c r="EL383" s="426"/>
      <c r="EM383" s="426"/>
      <c r="EN383" s="426"/>
      <c r="EO383" s="426"/>
      <c r="EP383" s="426"/>
      <c r="EQ383" s="426"/>
      <c r="ER383" s="426"/>
      <c r="ES383" s="426"/>
      <c r="ET383" s="426"/>
      <c r="EU383" s="426"/>
      <c r="EV383" s="426"/>
      <c r="EW383" s="426"/>
      <c r="EX383" s="22"/>
    </row>
    <row r="384" spans="8:185" s="8" customFormat="1">
      <c r="T384" s="283"/>
      <c r="U384" s="426"/>
      <c r="V384" s="426"/>
      <c r="W384" s="426"/>
      <c r="X384" s="426"/>
      <c r="Y384" s="426"/>
      <c r="Z384" s="426"/>
      <c r="AA384" s="426"/>
      <c r="AB384" s="426"/>
      <c r="AC384" s="426"/>
      <c r="AD384" s="426"/>
      <c r="AE384" s="426"/>
      <c r="AF384" s="426"/>
      <c r="AG384" s="426"/>
      <c r="AH384" s="22"/>
      <c r="AI384" s="283"/>
      <c r="AJ384" s="426"/>
      <c r="AK384" s="426"/>
      <c r="AL384" s="426"/>
      <c r="AM384" s="426"/>
      <c r="AN384" s="426"/>
      <c r="AO384" s="426"/>
      <c r="AP384" s="426"/>
      <c r="AQ384" s="426"/>
      <c r="AR384" s="426"/>
      <c r="AS384" s="426"/>
      <c r="AT384" s="426"/>
      <c r="AU384" s="426"/>
      <c r="AV384" s="426"/>
      <c r="AW384" s="22"/>
      <c r="AX384" s="283"/>
      <c r="AY384" s="426"/>
      <c r="AZ384" s="426"/>
      <c r="BA384" s="426"/>
      <c r="BB384" s="426"/>
      <c r="BC384" s="426"/>
      <c r="BD384" s="426"/>
      <c r="BE384" s="426"/>
      <c r="BF384" s="426"/>
      <c r="BG384" s="426"/>
      <c r="BH384" s="426"/>
      <c r="BI384" s="426"/>
      <c r="BJ384" s="426"/>
      <c r="BK384" s="426"/>
      <c r="BL384" s="22"/>
      <c r="BM384" s="283"/>
      <c r="BN384" s="426"/>
      <c r="BO384" s="426"/>
      <c r="BP384" s="426"/>
      <c r="BQ384" s="426"/>
      <c r="BR384" s="426"/>
      <c r="BS384" s="426"/>
      <c r="BT384" s="426"/>
      <c r="BU384" s="426"/>
      <c r="BV384" s="426"/>
      <c r="BW384" s="426"/>
      <c r="BX384" s="426"/>
      <c r="BY384" s="426"/>
      <c r="BZ384" s="426"/>
      <c r="CA384" s="22"/>
      <c r="CB384" s="283"/>
      <c r="CC384" s="426"/>
      <c r="CD384" s="426"/>
      <c r="CE384" s="426"/>
      <c r="CF384" s="426"/>
      <c r="CG384" s="426"/>
      <c r="CH384" s="426"/>
      <c r="CI384" s="426"/>
      <c r="CJ384" s="426"/>
      <c r="CK384" s="426"/>
      <c r="CL384" s="426"/>
      <c r="CM384" s="426"/>
      <c r="CN384" s="426"/>
      <c r="CO384" s="426"/>
      <c r="CP384" s="22"/>
      <c r="CQ384" s="283"/>
      <c r="CR384" s="426"/>
      <c r="CS384" s="426"/>
      <c r="CT384" s="426"/>
      <c r="CU384" s="426"/>
      <c r="CV384" s="426"/>
      <c r="CW384" s="426"/>
      <c r="CX384" s="426"/>
      <c r="CY384" s="426"/>
      <c r="CZ384" s="426"/>
      <c r="DA384" s="426"/>
      <c r="DB384" s="426"/>
      <c r="DC384" s="426"/>
      <c r="DD384" s="426"/>
      <c r="DE384" s="22"/>
      <c r="DF384" s="283"/>
      <c r="DG384" s="426"/>
      <c r="DH384" s="426"/>
      <c r="DI384" s="426"/>
      <c r="DJ384" s="426"/>
      <c r="DK384" s="426"/>
      <c r="DL384" s="426"/>
      <c r="DM384" s="426"/>
      <c r="DN384" s="426"/>
      <c r="DO384" s="426"/>
      <c r="DP384" s="426"/>
      <c r="DQ384" s="426"/>
      <c r="DR384" s="426"/>
      <c r="DS384" s="426"/>
      <c r="DT384" s="22"/>
      <c r="DU384" s="283"/>
      <c r="DV384" s="426"/>
      <c r="DW384" s="426"/>
      <c r="DX384" s="426"/>
      <c r="DY384" s="426"/>
      <c r="DZ384" s="426"/>
      <c r="EA384" s="426"/>
      <c r="EB384" s="426"/>
      <c r="EC384" s="426"/>
      <c r="ED384" s="426"/>
      <c r="EE384" s="426"/>
      <c r="EF384" s="426"/>
      <c r="EG384" s="426"/>
      <c r="EH384" s="426"/>
      <c r="EI384" s="22"/>
      <c r="EJ384" s="283"/>
      <c r="EK384" s="426"/>
      <c r="EL384" s="426"/>
      <c r="EM384" s="426"/>
      <c r="EN384" s="426"/>
      <c r="EO384" s="426"/>
      <c r="EP384" s="426"/>
      <c r="EQ384" s="426"/>
      <c r="ER384" s="426"/>
      <c r="ES384" s="426"/>
      <c r="ET384" s="426"/>
      <c r="EU384" s="426"/>
      <c r="EV384" s="426"/>
      <c r="EW384" s="426"/>
      <c r="EX384" s="22"/>
    </row>
    <row r="385" spans="13:154" s="8" customFormat="1" ht="16.5" thickBot="1">
      <c r="Q385" s="2" t="s">
        <v>98</v>
      </c>
      <c r="T385" s="112" t="s">
        <v>354</v>
      </c>
      <c r="U385" s="552">
        <f>U370</f>
        <v>0.2</v>
      </c>
      <c r="V385" s="552">
        <f t="shared" ref="V385:AG385" si="505">V370</f>
        <v>0.25</v>
      </c>
      <c r="W385" s="552">
        <f t="shared" si="505"/>
        <v>0.2857142857142857</v>
      </c>
      <c r="X385" s="552">
        <f t="shared" si="505"/>
        <v>0.33333333333333331</v>
      </c>
      <c r="Y385" s="552">
        <f t="shared" si="505"/>
        <v>0.4</v>
      </c>
      <c r="Z385" s="552">
        <f t="shared" si="505"/>
        <v>0.42857142857142855</v>
      </c>
      <c r="AA385" s="552">
        <f t="shared" si="505"/>
        <v>0.5</v>
      </c>
      <c r="AB385" s="552">
        <f t="shared" si="505"/>
        <v>0.5714285714285714</v>
      </c>
      <c r="AC385" s="552">
        <f t="shared" si="505"/>
        <v>0.6</v>
      </c>
      <c r="AD385" s="552">
        <f t="shared" si="505"/>
        <v>0.66666666666666663</v>
      </c>
      <c r="AE385" s="552">
        <f t="shared" si="505"/>
        <v>0.7142857142857143</v>
      </c>
      <c r="AF385" s="552">
        <f t="shared" si="505"/>
        <v>0.75</v>
      </c>
      <c r="AG385" s="552">
        <f t="shared" si="505"/>
        <v>0.8</v>
      </c>
      <c r="AH385" s="16" t="s">
        <v>10</v>
      </c>
      <c r="AW385" s="22"/>
      <c r="AZ385" s="428"/>
      <c r="BA385" s="428"/>
      <c r="BB385" s="428"/>
      <c r="BC385" s="428"/>
      <c r="BD385" s="428"/>
      <c r="BE385" s="428"/>
      <c r="BF385" s="428"/>
      <c r="BG385" s="428"/>
      <c r="BH385" s="428"/>
      <c r="BI385" s="428"/>
      <c r="BJ385" s="428"/>
      <c r="BK385" s="428"/>
      <c r="BL385" s="22"/>
      <c r="CA385" s="22"/>
      <c r="CP385" s="22"/>
      <c r="DE385" s="22"/>
      <c r="DT385" s="22"/>
      <c r="EI385" s="22"/>
      <c r="EX385" s="22"/>
    </row>
    <row r="386" spans="13:154" s="8" customFormat="1">
      <c r="M386" s="30"/>
      <c r="N386" s="167" t="s">
        <v>99</v>
      </c>
      <c r="O386" s="31"/>
      <c r="P386" s="142"/>
      <c r="Q386" s="168" t="s">
        <v>100</v>
      </c>
      <c r="T386" s="283">
        <f>T371</f>
        <v>0.2</v>
      </c>
      <c r="U386" s="426">
        <f t="shared" ref="U386:U398" ca="1" si="506">MIN(U371,AJ371,AY371,BN371,CC371,CR371,DG371)</f>
        <v>8.4085451939043016E-2</v>
      </c>
      <c r="V386" s="426">
        <f t="shared" ref="V386:AG386" ca="1" si="507">MIN(V371,AK371,AZ371,BO371,CD371,CS371,DH371)</f>
        <v>0.10443216804404419</v>
      </c>
      <c r="W386" s="426">
        <f t="shared" ca="1" si="507"/>
        <v>0.11890074221742823</v>
      </c>
      <c r="X386" s="426">
        <f t="shared" ca="1" si="507"/>
        <v>0.13809853728188526</v>
      </c>
      <c r="Y386" s="426">
        <f t="shared" ca="1" si="507"/>
        <v>0.16476496167817928</v>
      </c>
      <c r="Z386" s="426">
        <f t="shared" ca="1" si="507"/>
        <v>0.17610247359637227</v>
      </c>
      <c r="AA386" s="426">
        <f t="shared" ca="1" si="507"/>
        <v>0.20412341762743919</v>
      </c>
      <c r="AB386" s="426">
        <f t="shared" ca="1" si="507"/>
        <v>0.23143961586155548</v>
      </c>
      <c r="AC386" s="426">
        <f t="shared" ca="1" si="507"/>
        <v>0.24204338578265217</v>
      </c>
      <c r="AD386" s="426">
        <f t="shared" ca="1" si="507"/>
        <v>0.21207076471122727</v>
      </c>
      <c r="AE386" s="426">
        <f t="shared" ca="1" si="507"/>
        <v>0.17481546445535798</v>
      </c>
      <c r="AF386" s="426">
        <f t="shared" ca="1" si="507"/>
        <v>0.10530537413752682</v>
      </c>
      <c r="AG386" s="426">
        <f t="shared" ca="1" si="507"/>
        <v>0.10297410228475716</v>
      </c>
      <c r="AH386" s="42">
        <f ca="1">MAX(U386:AG386)</f>
        <v>0.24204338578265217</v>
      </c>
      <c r="AZ386" s="428"/>
      <c r="BA386" s="428"/>
      <c r="BB386" s="428"/>
      <c r="BC386" s="428"/>
      <c r="BD386" s="428"/>
      <c r="BE386" s="428"/>
      <c r="BF386" s="428"/>
      <c r="BG386" s="428"/>
      <c r="BH386" s="428"/>
      <c r="BI386" s="428"/>
      <c r="BJ386" s="428"/>
      <c r="BK386" s="428"/>
    </row>
    <row r="387" spans="13:154" s="8" customFormat="1">
      <c r="M387" s="43"/>
      <c r="N387" s="43" t="s">
        <v>101</v>
      </c>
      <c r="O387" s="169">
        <f ca="1">MAX(Q387:Q397)</f>
        <v>0.20603337239048738</v>
      </c>
      <c r="P387" s="8">
        <f t="shared" ref="P387:P399" ca="1" si="508">MATCH(Q387,U388:AG388,0)</f>
        <v>8</v>
      </c>
      <c r="Q387" s="549">
        <f t="shared" ref="Q387:Q399" ca="1" si="509">AH388</f>
        <v>0.20574414741280733</v>
      </c>
      <c r="T387" s="283">
        <f t="shared" ref="T387:T398" si="510">T372</f>
        <v>0.25</v>
      </c>
      <c r="U387" s="426">
        <f t="shared" ca="1" si="506"/>
        <v>8.4203931481656433E-2</v>
      </c>
      <c r="V387" s="426">
        <f t="shared" ref="V387:AF387" ca="1" si="511">MIN(V372,AK372,AZ372,BO372,CD372,CS372,DH372)</f>
        <v>0.10463407868206762</v>
      </c>
      <c r="W387" s="426">
        <f t="shared" ca="1" si="511"/>
        <v>0.1191767377257275</v>
      </c>
      <c r="X387" s="426">
        <f t="shared" ca="1" si="511"/>
        <v>0.13849234751246922</v>
      </c>
      <c r="Y387" s="426">
        <f t="shared" ca="1" si="511"/>
        <v>0.16536121612367782</v>
      </c>
      <c r="Z387" s="426">
        <f t="shared" ca="1" si="511"/>
        <v>0.17679924947125705</v>
      </c>
      <c r="AA387" s="426">
        <f t="shared" ca="1" si="511"/>
        <v>0.2051067881304699</v>
      </c>
      <c r="AB387" s="426">
        <f t="shared" ca="1" si="511"/>
        <v>0.23274077413104921</v>
      </c>
      <c r="AC387" s="426">
        <f t="shared" ca="1" si="511"/>
        <v>0.21639669842037323</v>
      </c>
      <c r="AD387" s="426">
        <f t="shared" ca="1" si="511"/>
        <v>0.1687558784246376</v>
      </c>
      <c r="AE387" s="426">
        <f t="shared" ca="1" si="511"/>
        <v>0.13233227280121451</v>
      </c>
      <c r="AF387" s="426">
        <f t="shared" ca="1" si="511"/>
        <v>0.10435907784192486</v>
      </c>
      <c r="AG387" s="426"/>
      <c r="AH387" s="42">
        <f t="shared" ref="AH387:AH398" ca="1" si="512">MAX(U387:AG387)</f>
        <v>0.23274077413104921</v>
      </c>
      <c r="AW387" s="16" t="s">
        <v>10</v>
      </c>
      <c r="AZ387" s="428"/>
      <c r="BA387" s="428"/>
      <c r="BB387" s="428"/>
      <c r="BC387" s="428"/>
      <c r="BD387" s="428"/>
      <c r="BE387" s="428"/>
      <c r="BF387" s="428"/>
      <c r="BG387" s="428"/>
      <c r="BH387" s="428"/>
      <c r="BI387" s="428"/>
      <c r="BJ387" s="428"/>
      <c r="BK387" s="428"/>
      <c r="BL387" s="16" t="s">
        <v>10</v>
      </c>
      <c r="CA387" s="16" t="s">
        <v>10</v>
      </c>
      <c r="CP387" s="16" t="s">
        <v>10</v>
      </c>
      <c r="DE387" s="16" t="s">
        <v>10</v>
      </c>
      <c r="DT387" s="16" t="s">
        <v>10</v>
      </c>
      <c r="EI387" s="16" t="s">
        <v>10</v>
      </c>
      <c r="EX387" s="16" t="s">
        <v>10</v>
      </c>
    </row>
    <row r="388" spans="13:154" s="8" customFormat="1">
      <c r="M388" s="43"/>
      <c r="N388" s="43" t="s">
        <v>6</v>
      </c>
      <c r="O388" s="45">
        <f ca="1">MATCH(O387,Q387:Q399,0)</f>
        <v>2</v>
      </c>
      <c r="P388" s="8">
        <f t="shared" ca="1" si="508"/>
        <v>7</v>
      </c>
      <c r="Q388" s="549">
        <f t="shared" ca="1" si="509"/>
        <v>0.20603337239048738</v>
      </c>
      <c r="T388" s="283">
        <f t="shared" si="510"/>
        <v>0.2857142857142857</v>
      </c>
      <c r="U388" s="426">
        <f t="shared" ca="1" si="506"/>
        <v>8.4258330834428838E-2</v>
      </c>
      <c r="V388" s="426">
        <f t="shared" ref="V388:AE388" ca="1" si="513">MIN(V373,AK373,AZ373,BO373,CD373,CS373,DH373)</f>
        <v>0.10472845423320043</v>
      </c>
      <c r="W388" s="426">
        <f t="shared" ca="1" si="513"/>
        <v>0.11930722555080081</v>
      </c>
      <c r="X388" s="426">
        <f t="shared" ca="1" si="513"/>
        <v>0.1386810567527339</v>
      </c>
      <c r="Y388" s="426">
        <f t="shared" ca="1" si="513"/>
        <v>0.16565109972826994</v>
      </c>
      <c r="Z388" s="426">
        <f t="shared" ca="1" si="513"/>
        <v>0.17713935285633953</v>
      </c>
      <c r="AA388" s="426">
        <f t="shared" ca="1" si="513"/>
        <v>0.2055860951148622</v>
      </c>
      <c r="AB388" s="426">
        <f t="shared" ca="1" si="513"/>
        <v>0.20574414741280733</v>
      </c>
      <c r="AC388" s="426">
        <f t="shared" ca="1" si="513"/>
        <v>0.18657154872622816</v>
      </c>
      <c r="AD388" s="426">
        <f t="shared" ca="1" si="513"/>
        <v>0.13893645645126113</v>
      </c>
      <c r="AE388" s="426">
        <f t="shared" ca="1" si="513"/>
        <v>0.10336109266765404</v>
      </c>
      <c r="AF388" s="426"/>
      <c r="AG388" s="426"/>
      <c r="AH388" s="42">
        <f t="shared" ca="1" si="512"/>
        <v>0.20574414741280733</v>
      </c>
      <c r="AW388" s="135">
        <f>MAX(AJ388:AV388)</f>
        <v>0</v>
      </c>
      <c r="AZ388" s="428"/>
      <c r="BA388" s="428"/>
      <c r="BB388" s="428"/>
      <c r="BC388" s="428"/>
      <c r="BD388" s="428"/>
      <c r="BE388" s="428"/>
      <c r="BF388" s="428"/>
      <c r="BG388" s="428"/>
      <c r="BH388" s="428"/>
      <c r="BI388" s="428"/>
      <c r="BJ388" s="428"/>
      <c r="BK388" s="428"/>
      <c r="BL388" s="135">
        <f>MAX(AY388:BK388)</f>
        <v>0</v>
      </c>
      <c r="CA388" s="135">
        <f>MAX(BN388:BZ388)</f>
        <v>0</v>
      </c>
      <c r="CP388" s="135">
        <f>MAX(CC388:CO388)</f>
        <v>0</v>
      </c>
      <c r="DE388" s="135">
        <f>MAX(CR388:DD388)</f>
        <v>0</v>
      </c>
      <c r="DT388" s="135">
        <f>MAX(DG388:DS388)</f>
        <v>0</v>
      </c>
      <c r="EI388" s="135">
        <f>MAX(DV388:EH388)</f>
        <v>0</v>
      </c>
      <c r="EX388" s="135">
        <f>MAX(EK388:EW388)</f>
        <v>0</v>
      </c>
    </row>
    <row r="389" spans="13:154" s="8" customFormat="1" ht="16.5" thickBot="1">
      <c r="M389" s="43"/>
      <c r="N389" s="60" t="s">
        <v>102</v>
      </c>
      <c r="O389" s="62">
        <f ca="1">INDEX(P387:P397,O388)</f>
        <v>7</v>
      </c>
      <c r="P389" s="8">
        <f t="shared" ca="1" si="508"/>
        <v>6</v>
      </c>
      <c r="Q389" s="549">
        <f t="shared" ca="1" si="509"/>
        <v>0.17775919023418629</v>
      </c>
      <c r="T389" s="283">
        <f t="shared" si="510"/>
        <v>0.33333333333333331</v>
      </c>
      <c r="U389" s="426">
        <f t="shared" ca="1" si="506"/>
        <v>8.4308655137279656E-2</v>
      </c>
      <c r="V389" s="426">
        <f t="shared" ref="V389:AD389" ca="1" si="514">MIN(V374,AK374,AZ374,BO374,CD374,CS374,DH374)</f>
        <v>0.10481682676298323</v>
      </c>
      <c r="W389" s="426">
        <f t="shared" ca="1" si="514"/>
        <v>0.11943034614596491</v>
      </c>
      <c r="X389" s="426">
        <f t="shared" ca="1" si="514"/>
        <v>0.13886060655234805</v>
      </c>
      <c r="Y389" s="426">
        <f t="shared" ca="1" si="514"/>
        <v>0.16592863040656217</v>
      </c>
      <c r="Z389" s="426">
        <f t="shared" ca="1" si="514"/>
        <v>0.17746469030389209</v>
      </c>
      <c r="AA389" s="426">
        <f t="shared" ca="1" si="514"/>
        <v>0.20603337239048738</v>
      </c>
      <c r="AB389" s="426">
        <f t="shared" ca="1" si="514"/>
        <v>0.16687313818095614</v>
      </c>
      <c r="AC389" s="426">
        <f t="shared" ca="1" si="514"/>
        <v>0.14750196362151144</v>
      </c>
      <c r="AD389" s="426">
        <f t="shared" ca="1" si="514"/>
        <v>0.10053468308296483</v>
      </c>
      <c r="AE389" s="426"/>
      <c r="AF389" s="426"/>
      <c r="AG389" s="426"/>
      <c r="AH389" s="42">
        <f t="shared" ca="1" si="512"/>
        <v>0.20603337239048738</v>
      </c>
      <c r="AW389" s="135">
        <f t="shared" ref="AW389:AW399" si="515">MAX(AJ389:AV389)</f>
        <v>0</v>
      </c>
      <c r="AZ389" s="428"/>
      <c r="BA389" s="428"/>
      <c r="BB389" s="428"/>
      <c r="BC389" s="428"/>
      <c r="BD389" s="428"/>
      <c r="BE389" s="428"/>
      <c r="BF389" s="428"/>
      <c r="BG389" s="428"/>
      <c r="BH389" s="428"/>
      <c r="BI389" s="428"/>
      <c r="BJ389" s="428"/>
      <c r="BK389" s="428"/>
      <c r="BL389" s="135">
        <f t="shared" ref="BL389:BL399" si="516">MAX(AY389:BK389)</f>
        <v>0</v>
      </c>
      <c r="CA389" s="135">
        <f t="shared" ref="CA389:CA399" si="517">MAX(BN389:BZ389)</f>
        <v>0</v>
      </c>
      <c r="CP389" s="135">
        <f t="shared" ref="CP389:CP399" si="518">MAX(CC389:CO389)</f>
        <v>0</v>
      </c>
      <c r="DE389" s="135">
        <f t="shared" ref="DE389:DE399" si="519">MAX(CR389:DD389)</f>
        <v>0</v>
      </c>
      <c r="DT389" s="135">
        <f t="shared" ref="DT389:DT399" si="520">MAX(DG389:DS389)</f>
        <v>0</v>
      </c>
      <c r="EI389" s="135">
        <f t="shared" ref="EI389:EI399" si="521">MAX(DV389:EH389)</f>
        <v>0</v>
      </c>
      <c r="EX389" s="135">
        <f t="shared" ref="EX389:EX399" si="522">MAX(EK389:EW389)</f>
        <v>0</v>
      </c>
    </row>
    <row r="390" spans="13:154" s="8" customFormat="1" ht="16.5" thickBot="1">
      <c r="M390" s="43"/>
      <c r="P390" s="8">
        <f t="shared" ca="1" si="508"/>
        <v>6</v>
      </c>
      <c r="Q390" s="549">
        <f t="shared" ca="1" si="509"/>
        <v>0.17784340537245322</v>
      </c>
      <c r="T390" s="283">
        <f t="shared" si="510"/>
        <v>0.4</v>
      </c>
      <c r="U390" s="426">
        <f t="shared" ca="1" si="506"/>
        <v>8.4354137444772159E-2</v>
      </c>
      <c r="V390" s="426">
        <f t="shared" ref="V390:AC390" ca="1" si="523">MIN(V375,AK375,AZ375,BO375,CD375,CS375,DH375)</f>
        <v>0.10489763717733999</v>
      </c>
      <c r="W390" s="426">
        <f t="shared" ca="1" si="523"/>
        <v>0.11954367747928464</v>
      </c>
      <c r="X390" s="426">
        <f t="shared" ca="1" si="523"/>
        <v>0.13902673288521417</v>
      </c>
      <c r="Y390" s="426">
        <f t="shared" ca="1" si="523"/>
        <v>0.16618352576046466</v>
      </c>
      <c r="Z390" s="426">
        <f t="shared" ca="1" si="523"/>
        <v>0.17775919023418629</v>
      </c>
      <c r="AA390" s="426">
        <f t="shared" ca="1" si="523"/>
        <v>0.15984019832428742</v>
      </c>
      <c r="AB390" s="426">
        <f t="shared" ca="1" si="523"/>
        <v>0.11365936554702269</v>
      </c>
      <c r="AC390" s="426">
        <f t="shared" ca="1" si="523"/>
        <v>9.450296698803809E-2</v>
      </c>
      <c r="AD390" s="426"/>
      <c r="AE390" s="426"/>
      <c r="AF390" s="426"/>
      <c r="AG390" s="426"/>
      <c r="AH390" s="42">
        <f t="shared" ca="1" si="512"/>
        <v>0.17775919023418629</v>
      </c>
      <c r="AW390" s="135">
        <f t="shared" si="515"/>
        <v>0</v>
      </c>
      <c r="AZ390" s="428"/>
      <c r="BA390" s="428"/>
      <c r="BB390" s="428"/>
      <c r="BC390" s="428"/>
      <c r="BD390" s="428"/>
      <c r="BE390" s="428"/>
      <c r="BF390" s="428"/>
      <c r="BG390" s="428"/>
      <c r="BH390" s="428"/>
      <c r="BI390" s="428"/>
      <c r="BJ390" s="428"/>
      <c r="BK390" s="428"/>
      <c r="BL390" s="135">
        <f t="shared" si="516"/>
        <v>0</v>
      </c>
      <c r="CA390" s="135">
        <f t="shared" si="517"/>
        <v>0</v>
      </c>
      <c r="CP390" s="135">
        <f t="shared" si="518"/>
        <v>0</v>
      </c>
      <c r="DE390" s="135">
        <f t="shared" si="519"/>
        <v>0</v>
      </c>
      <c r="DT390" s="135">
        <f t="shared" si="520"/>
        <v>0</v>
      </c>
      <c r="EI390" s="135">
        <f t="shared" si="521"/>
        <v>0</v>
      </c>
      <c r="EX390" s="135">
        <f t="shared" si="522"/>
        <v>0</v>
      </c>
    </row>
    <row r="391" spans="13:154" s="8" customFormat="1" ht="23.25">
      <c r="M391" s="171" t="s">
        <v>103</v>
      </c>
      <c r="N391" s="172" t="e">
        <f>INDEX(U373:AG382,$O$350,$O$351)</f>
        <v>#VALUE!</v>
      </c>
      <c r="P391" s="8">
        <f t="shared" ca="1" si="508"/>
        <v>5</v>
      </c>
      <c r="Q391" s="549">
        <f t="shared" ca="1" si="509"/>
        <v>0.14323294702751091</v>
      </c>
      <c r="T391" s="283">
        <f t="shared" si="510"/>
        <v>0.42857142857142855</v>
      </c>
      <c r="U391" s="426">
        <f t="shared" ca="1" si="506"/>
        <v>8.4368068024997384E-2</v>
      </c>
      <c r="V391" s="426">
        <f t="shared" ref="V391:AB391" ca="1" si="524">MIN(V376,AK376,AZ376,BO376,CD376,CS376,DH376)</f>
        <v>0.10492255390532507</v>
      </c>
      <c r="W391" s="426">
        <f t="shared" ca="1" si="524"/>
        <v>0.11957870421244031</v>
      </c>
      <c r="X391" s="426">
        <f t="shared" ca="1" si="524"/>
        <v>0.13907793202798346</v>
      </c>
      <c r="Y391" s="426">
        <f t="shared" ca="1" si="524"/>
        <v>0.16625952711023756</v>
      </c>
      <c r="Z391" s="426">
        <f t="shared" ca="1" si="524"/>
        <v>0.17784340537245322</v>
      </c>
      <c r="AA391" s="426">
        <f t="shared" ca="1" si="524"/>
        <v>0.13750762605953762</v>
      </c>
      <c r="AB391" s="426">
        <f t="shared" ca="1" si="524"/>
        <v>9.1365793014887176E-2</v>
      </c>
      <c r="AC391" s="426"/>
      <c r="AD391" s="426"/>
      <c r="AE391" s="426"/>
      <c r="AF391" s="426"/>
      <c r="AG391" s="426"/>
      <c r="AH391" s="42">
        <f t="shared" ca="1" si="512"/>
        <v>0.17784340537245322</v>
      </c>
      <c r="AW391" s="135">
        <f t="shared" si="515"/>
        <v>0</v>
      </c>
      <c r="AZ391" s="428"/>
      <c r="BA391" s="428"/>
      <c r="BB391" s="428"/>
      <c r="BC391" s="428"/>
      <c r="BD391" s="428"/>
      <c r="BE391" s="428"/>
      <c r="BF391" s="428"/>
      <c r="BG391" s="428"/>
      <c r="BH391" s="428"/>
      <c r="BI391" s="428"/>
      <c r="BJ391" s="428"/>
      <c r="BK391" s="428"/>
      <c r="BL391" s="135">
        <f t="shared" si="516"/>
        <v>0</v>
      </c>
      <c r="CA391" s="135">
        <f t="shared" si="517"/>
        <v>0</v>
      </c>
      <c r="CP391" s="135">
        <f t="shared" si="518"/>
        <v>0</v>
      </c>
      <c r="DE391" s="135">
        <f t="shared" si="519"/>
        <v>0</v>
      </c>
      <c r="DT391" s="135">
        <f t="shared" si="520"/>
        <v>0</v>
      </c>
      <c r="EI391" s="135">
        <f t="shared" si="521"/>
        <v>0</v>
      </c>
      <c r="EX391" s="135">
        <f t="shared" si="522"/>
        <v>0</v>
      </c>
    </row>
    <row r="392" spans="13:154" s="8" customFormat="1" ht="23.25">
      <c r="M392" s="173" t="s">
        <v>104</v>
      </c>
      <c r="N392" s="174" t="e">
        <f>INDEX(AJ373:AV382,$O$350,$O$351)</f>
        <v>#VALUE!</v>
      </c>
      <c r="P392" s="8">
        <f t="shared" ca="1" si="508"/>
        <v>4</v>
      </c>
      <c r="Q392" s="549">
        <f t="shared" ca="1" si="509"/>
        <v>0.12807980056273546</v>
      </c>
      <c r="T392" s="283">
        <f t="shared" si="510"/>
        <v>0.5</v>
      </c>
      <c r="U392" s="426">
        <f t="shared" ca="1" si="506"/>
        <v>8.4393838539940189E-2</v>
      </c>
      <c r="V392" s="426">
        <f t="shared" ref="V392:AA392" ca="1" si="525">MIN(V377,AK377,AZ377,BO377,CD377,CS377,DH377)</f>
        <v>0.10496871700322644</v>
      </c>
      <c r="W392" s="426">
        <f t="shared" ca="1" si="525"/>
        <v>0.11964334238048571</v>
      </c>
      <c r="X392" s="426">
        <f t="shared" ca="1" si="525"/>
        <v>0.13917051292328608</v>
      </c>
      <c r="Y392" s="426">
        <f t="shared" ca="1" si="525"/>
        <v>0.14323294702751091</v>
      </c>
      <c r="Z392" s="426">
        <f t="shared" ca="1" si="525"/>
        <v>0.1263509229260403</v>
      </c>
      <c r="AA392" s="426">
        <f t="shared" ca="1" si="525"/>
        <v>8.2460847994692096E-2</v>
      </c>
      <c r="AB392" s="426"/>
      <c r="AC392" s="426"/>
      <c r="AD392" s="426"/>
      <c r="AE392" s="426"/>
      <c r="AF392" s="426"/>
      <c r="AG392" s="426"/>
      <c r="AH392" s="42">
        <f t="shared" ca="1" si="512"/>
        <v>0.14323294702751091</v>
      </c>
      <c r="AW392" s="135">
        <f t="shared" si="515"/>
        <v>0</v>
      </c>
      <c r="AZ392" s="428"/>
      <c r="BA392" s="428"/>
      <c r="BB392" s="428"/>
      <c r="BC392" s="428"/>
      <c r="BD392" s="428"/>
      <c r="BE392" s="428"/>
      <c r="BF392" s="428"/>
      <c r="BG392" s="428"/>
      <c r="BH392" s="428"/>
      <c r="BI392" s="428"/>
      <c r="BJ392" s="428"/>
      <c r="BK392" s="428"/>
      <c r="BL392" s="135">
        <f t="shared" si="516"/>
        <v>0</v>
      </c>
      <c r="CA392" s="135">
        <f t="shared" si="517"/>
        <v>0</v>
      </c>
      <c r="CP392" s="135">
        <f t="shared" si="518"/>
        <v>0</v>
      </c>
      <c r="DE392" s="135">
        <f t="shared" si="519"/>
        <v>0</v>
      </c>
      <c r="DT392" s="135">
        <f t="shared" si="520"/>
        <v>0</v>
      </c>
      <c r="EI392" s="135">
        <f t="shared" si="521"/>
        <v>0</v>
      </c>
      <c r="EX392" s="135">
        <f t="shared" si="522"/>
        <v>0</v>
      </c>
    </row>
    <row r="393" spans="13:154" s="8" customFormat="1" ht="23.25">
      <c r="M393" s="173" t="s">
        <v>105</v>
      </c>
      <c r="N393" s="174" t="e">
        <f>INDEX(AY373:BK382,$O$350,$O$351)</f>
        <v>#VALUE!</v>
      </c>
      <c r="P393" s="8">
        <f t="shared" ca="1" si="508"/>
        <v>3</v>
      </c>
      <c r="Q393" s="549">
        <f t="shared" ca="1" si="509"/>
        <v>0.1196959568372253</v>
      </c>
      <c r="T393" s="283">
        <f t="shared" si="510"/>
        <v>0.5714285714285714</v>
      </c>
      <c r="U393" s="426">
        <f t="shared" ca="1" si="506"/>
        <v>8.4411094957003663E-2</v>
      </c>
      <c r="V393" s="426">
        <f ca="1">MIN(V378,AK378,AZ378,BO378,CD378,CS378,DH378)</f>
        <v>0.10499924352058382</v>
      </c>
      <c r="W393" s="426">
        <f ca="1">MIN(W378,AL378,BA378,BP378,CE378,CT378,DI378)</f>
        <v>0.11968475250924153</v>
      </c>
      <c r="X393" s="426">
        <f ca="1">MIN(X378,AM378,BB378,BQ378,CF378,CU378,DJ378)</f>
        <v>0.12807980056273546</v>
      </c>
      <c r="Y393" s="426">
        <f ca="1">MIN(Y378,AN378,BC378,BR378,CG378,CV378,DK378)</f>
        <v>8.9494946567164085E-2</v>
      </c>
      <c r="Z393" s="426">
        <f ca="1">MIN(Z378,AO378,BD378,BS378,CH378,CW378,DL378)</f>
        <v>7.2417243278331531E-2</v>
      </c>
      <c r="AA393" s="426"/>
      <c r="AB393" s="426"/>
      <c r="AC393" s="426"/>
      <c r="AD393" s="426"/>
      <c r="AE393" s="426"/>
      <c r="AF393" s="426"/>
      <c r="AG393" s="426"/>
      <c r="AH393" s="42">
        <f t="shared" ca="1" si="512"/>
        <v>0.12807980056273546</v>
      </c>
      <c r="AW393" s="135">
        <f t="shared" si="515"/>
        <v>0</v>
      </c>
      <c r="AZ393" s="428"/>
      <c r="BA393" s="428"/>
      <c r="BB393" s="428"/>
      <c r="BC393" s="428"/>
      <c r="BD393" s="428"/>
      <c r="BE393" s="428"/>
      <c r="BF393" s="428"/>
      <c r="BG393" s="428"/>
      <c r="BH393" s="428"/>
      <c r="BI393" s="428"/>
      <c r="BJ393" s="428"/>
      <c r="BK393" s="428"/>
      <c r="BL393" s="135">
        <f t="shared" si="516"/>
        <v>0</v>
      </c>
      <c r="CA393" s="135">
        <f t="shared" si="517"/>
        <v>0</v>
      </c>
      <c r="CP393" s="135">
        <f t="shared" si="518"/>
        <v>0</v>
      </c>
      <c r="DE393" s="135">
        <f t="shared" si="519"/>
        <v>0</v>
      </c>
      <c r="DT393" s="135">
        <f t="shared" si="520"/>
        <v>0</v>
      </c>
      <c r="EI393" s="135">
        <f t="shared" si="521"/>
        <v>0</v>
      </c>
      <c r="EX393" s="135">
        <f t="shared" si="522"/>
        <v>0</v>
      </c>
    </row>
    <row r="394" spans="13:154" s="8" customFormat="1" ht="23.25">
      <c r="M394" s="173" t="s">
        <v>106</v>
      </c>
      <c r="N394" s="174" t="e">
        <f>INDEX(BN373:BZ382,$O$350,$O$351)</f>
        <v>#VALUE!</v>
      </c>
      <c r="P394" s="8">
        <f t="shared" ca="1" si="508"/>
        <v>2</v>
      </c>
      <c r="Q394" s="549">
        <f t="shared" ca="1" si="509"/>
        <v>0.10457497890299813</v>
      </c>
      <c r="R394" s="2"/>
      <c r="S394" s="2"/>
      <c r="T394" s="283">
        <f t="shared" si="510"/>
        <v>0.6</v>
      </c>
      <c r="U394" s="426">
        <f t="shared" ca="1" si="506"/>
        <v>8.4416376752698113E-2</v>
      </c>
      <c r="V394" s="426">
        <f ca="1">MIN(V379,AK379,AZ379,BO379,CD379,CS379,DH379)</f>
        <v>0.10500825185935125</v>
      </c>
      <c r="W394" s="426">
        <f ca="1">MIN(W379,AL379,BA379,BP379,CE379,CT379,DI379)</f>
        <v>0.1196959568372253</v>
      </c>
      <c r="X394" s="426">
        <f ca="1">MIN(X379,AM379,BB379,BQ379,CF379,CU379,DJ379)</f>
        <v>0.10695344152436337</v>
      </c>
      <c r="Y394" s="426">
        <f ca="1">MIN(Y379,AN379,BC379,BR379,CG379,CV379,DK379)</f>
        <v>6.8157959112914016E-2</v>
      </c>
      <c r="Z394" s="426"/>
      <c r="AA394" s="426"/>
      <c r="AB394" s="426"/>
      <c r="AC394" s="426"/>
      <c r="AD394" s="426"/>
      <c r="AE394" s="426"/>
      <c r="AF394" s="426"/>
      <c r="AG394" s="426"/>
      <c r="AH394" s="42">
        <f t="shared" ca="1" si="512"/>
        <v>0.1196959568372253</v>
      </c>
      <c r="AW394" s="135">
        <f t="shared" si="515"/>
        <v>0</v>
      </c>
      <c r="AZ394" s="428"/>
      <c r="BA394" s="428"/>
      <c r="BB394" s="428"/>
      <c r="BC394" s="428"/>
      <c r="BD394" s="428"/>
      <c r="BE394" s="428"/>
      <c r="BF394" s="428"/>
      <c r="BG394" s="428"/>
      <c r="BH394" s="428"/>
      <c r="BI394" s="428"/>
      <c r="BJ394" s="428"/>
      <c r="BK394" s="428"/>
      <c r="BL394" s="135">
        <f t="shared" si="516"/>
        <v>0</v>
      </c>
      <c r="CA394" s="135">
        <f t="shared" si="517"/>
        <v>0</v>
      </c>
      <c r="CP394" s="135">
        <f t="shared" si="518"/>
        <v>0</v>
      </c>
      <c r="DE394" s="135">
        <f t="shared" si="519"/>
        <v>0</v>
      </c>
      <c r="DT394" s="135">
        <f t="shared" si="520"/>
        <v>0</v>
      </c>
      <c r="EI394" s="135">
        <f t="shared" si="521"/>
        <v>0</v>
      </c>
      <c r="EX394" s="135">
        <f t="shared" si="522"/>
        <v>0</v>
      </c>
    </row>
    <row r="395" spans="13:154" s="8" customFormat="1" ht="24" thickBot="1">
      <c r="M395" s="175" t="s">
        <v>107</v>
      </c>
      <c r="N395" s="176" t="e">
        <f>INDEX(CC373:CO382,$O$350,$O$351)</f>
        <v>#VALUE!</v>
      </c>
      <c r="P395" s="8">
        <f t="shared" ca="1" si="508"/>
        <v>1</v>
      </c>
      <c r="Q395" s="549">
        <f t="shared" ca="1" si="509"/>
        <v>8.4430579819403342E-2</v>
      </c>
      <c r="T395" s="283">
        <f t="shared" si="510"/>
        <v>0.66666666666666663</v>
      </c>
      <c r="U395" s="426">
        <f t="shared" ca="1" si="506"/>
        <v>8.4425963423057665E-2</v>
      </c>
      <c r="V395" s="426">
        <f ca="1">MIN(V380,AK380,AZ380,BO380,CD380,CS380,DH380)</f>
        <v>0.10457497890299813</v>
      </c>
      <c r="W395" s="426">
        <f ca="1">MIN(W380,AL380,BA380,BP380,CE380,CT380,DI380)</f>
        <v>8.4835643325218563E-2</v>
      </c>
      <c r="X395" s="426">
        <f ca="1">MIN(X380,AM380,BB380,BQ380,CF380,CU380,DJ380)</f>
        <v>5.7798453079532172E-2</v>
      </c>
      <c r="Y395" s="426"/>
      <c r="Z395" s="426"/>
      <c r="AA395" s="426"/>
      <c r="AB395" s="426"/>
      <c r="AC395" s="426"/>
      <c r="AD395" s="426"/>
      <c r="AE395" s="426"/>
      <c r="AF395" s="426"/>
      <c r="AG395" s="426"/>
      <c r="AH395" s="42">
        <f t="shared" ca="1" si="512"/>
        <v>0.10457497890299813</v>
      </c>
      <c r="AW395" s="135">
        <f t="shared" si="515"/>
        <v>0</v>
      </c>
      <c r="AZ395" s="428"/>
      <c r="BA395" s="428"/>
      <c r="BB395" s="428"/>
      <c r="BC395" s="428"/>
      <c r="BD395" s="428"/>
      <c r="BE395" s="428"/>
      <c r="BF395" s="428"/>
      <c r="BG395" s="428"/>
      <c r="BH395" s="428"/>
      <c r="BI395" s="428"/>
      <c r="BJ395" s="428"/>
      <c r="BK395" s="428"/>
      <c r="BL395" s="135">
        <f t="shared" si="516"/>
        <v>0</v>
      </c>
      <c r="CA395" s="135">
        <f t="shared" si="517"/>
        <v>0</v>
      </c>
      <c r="CP395" s="135">
        <f t="shared" si="518"/>
        <v>0</v>
      </c>
      <c r="DE395" s="135">
        <f t="shared" si="519"/>
        <v>0</v>
      </c>
      <c r="DT395" s="135">
        <f t="shared" si="520"/>
        <v>0</v>
      </c>
      <c r="EI395" s="135">
        <f t="shared" si="521"/>
        <v>0</v>
      </c>
      <c r="EX395" s="135">
        <f t="shared" si="522"/>
        <v>0</v>
      </c>
    </row>
    <row r="396" spans="13:154" s="8" customFormat="1" ht="24" thickBot="1">
      <c r="M396" s="175" t="s">
        <v>108</v>
      </c>
      <c r="N396" s="176" t="e">
        <f>INDEX(CR373:DD382,$O$350,$O$351)</f>
        <v>#VALUE!</v>
      </c>
      <c r="P396" s="8">
        <f t="shared" ca="1" si="508"/>
        <v>1</v>
      </c>
      <c r="Q396" s="549">
        <f t="shared" ca="1" si="509"/>
        <v>7.1651276128040065E-2</v>
      </c>
      <c r="T396" s="283">
        <f t="shared" si="510"/>
        <v>0.7142857142857143</v>
      </c>
      <c r="U396" s="426">
        <f t="shared" ca="1" si="506"/>
        <v>8.4430579819403342E-2</v>
      </c>
      <c r="V396" s="426">
        <f ca="1">MIN(V381,AK381,AZ381,BO381,CD381,CS381,DH381)</f>
        <v>7.0058366801622335E-2</v>
      </c>
      <c r="W396" s="426">
        <f ca="1">MIN(W381,AL381,BA381,BP381,CE381,CT381,DI381)</f>
        <v>5.0101206939897613E-2</v>
      </c>
      <c r="X396" s="426"/>
      <c r="Y396" s="426"/>
      <c r="Z396" s="426"/>
      <c r="AA396" s="426"/>
      <c r="AB396" s="426"/>
      <c r="AC396" s="426"/>
      <c r="AD396" s="426"/>
      <c r="AE396" s="426"/>
      <c r="AF396" s="426"/>
      <c r="AG396" s="426"/>
      <c r="AH396" s="42">
        <f t="shared" ca="1" si="512"/>
        <v>8.4430579819403342E-2</v>
      </c>
      <c r="AW396" s="135">
        <f t="shared" si="515"/>
        <v>0</v>
      </c>
      <c r="AZ396" s="428"/>
      <c r="BA396" s="428"/>
      <c r="BB396" s="428"/>
      <c r="BC396" s="428"/>
      <c r="BD396" s="428"/>
      <c r="BE396" s="428"/>
      <c r="BF396" s="428"/>
      <c r="BG396" s="428"/>
      <c r="BH396" s="428"/>
      <c r="BI396" s="428"/>
      <c r="BJ396" s="428"/>
      <c r="BK396" s="428"/>
      <c r="BL396" s="135">
        <f t="shared" si="516"/>
        <v>0</v>
      </c>
      <c r="CA396" s="135">
        <f t="shared" si="517"/>
        <v>0</v>
      </c>
      <c r="CP396" s="135">
        <f t="shared" si="518"/>
        <v>0</v>
      </c>
      <c r="DE396" s="135">
        <f t="shared" si="519"/>
        <v>0</v>
      </c>
      <c r="DT396" s="135">
        <f t="shared" si="520"/>
        <v>0</v>
      </c>
      <c r="EI396" s="135">
        <f t="shared" si="521"/>
        <v>0</v>
      </c>
      <c r="EX396" s="135">
        <f t="shared" si="522"/>
        <v>0</v>
      </c>
    </row>
    <row r="397" spans="13:154" s="8" customFormat="1" ht="24" thickBot="1">
      <c r="M397" s="175" t="s">
        <v>109</v>
      </c>
      <c r="N397" s="176" t="e">
        <f>INDEX(DG373:DS382,$O$350,$O$351)</f>
        <v>#VALUE!</v>
      </c>
      <c r="P397" s="8">
        <f t="shared" ca="1" si="508"/>
        <v>1</v>
      </c>
      <c r="Q397" s="549">
        <f t="shared" ca="1" si="509"/>
        <v>3.576090090454604E-2</v>
      </c>
      <c r="T397" s="283">
        <f t="shared" si="510"/>
        <v>0.75</v>
      </c>
      <c r="U397" s="426">
        <f t="shared" ca="1" si="506"/>
        <v>7.1651276128040065E-2</v>
      </c>
      <c r="V397" s="426">
        <f ca="1">MIN(V382,AK382,AZ382,BO382,CD382,CS382,DH382)</f>
        <v>4.4194395980666143E-2</v>
      </c>
      <c r="W397" s="426"/>
      <c r="X397" s="426"/>
      <c r="Y397" s="426"/>
      <c r="Z397" s="426"/>
      <c r="AA397" s="426"/>
      <c r="AB397" s="426"/>
      <c r="AC397" s="426"/>
      <c r="AD397" s="426"/>
      <c r="AE397" s="426"/>
      <c r="AF397" s="426"/>
      <c r="AG397" s="426"/>
      <c r="AH397" s="42">
        <f t="shared" ca="1" si="512"/>
        <v>7.1651276128040065E-2</v>
      </c>
      <c r="AW397" s="135">
        <f t="shared" si="515"/>
        <v>0</v>
      </c>
      <c r="BL397" s="135">
        <f t="shared" si="516"/>
        <v>0</v>
      </c>
      <c r="CA397" s="135">
        <f t="shared" si="517"/>
        <v>0</v>
      </c>
      <c r="CP397" s="135">
        <f t="shared" si="518"/>
        <v>0</v>
      </c>
      <c r="DE397" s="135">
        <f t="shared" si="519"/>
        <v>0</v>
      </c>
      <c r="DT397" s="135">
        <f t="shared" si="520"/>
        <v>0</v>
      </c>
      <c r="EI397" s="135">
        <f t="shared" si="521"/>
        <v>0</v>
      </c>
      <c r="EX397" s="135">
        <f t="shared" si="522"/>
        <v>0</v>
      </c>
    </row>
    <row r="398" spans="13:154" s="8" customFormat="1">
      <c r="M398" s="43"/>
      <c r="P398" s="8">
        <f t="shared" ca="1" si="508"/>
        <v>9</v>
      </c>
      <c r="Q398" s="549">
        <f t="shared" ca="1" si="509"/>
        <v>0.24204338578265217</v>
      </c>
      <c r="T398" s="283">
        <f t="shared" si="510"/>
        <v>0.8</v>
      </c>
      <c r="U398" s="426">
        <f t="shared" ca="1" si="506"/>
        <v>3.576090090454604E-2</v>
      </c>
      <c r="V398" s="426"/>
      <c r="W398" s="426"/>
      <c r="X398" s="426"/>
      <c r="Y398" s="426"/>
      <c r="Z398" s="426"/>
      <c r="AA398" s="426"/>
      <c r="AB398" s="426"/>
      <c r="AC398" s="426"/>
      <c r="AD398" s="426"/>
      <c r="AE398" s="426"/>
      <c r="AF398" s="426"/>
      <c r="AG398" s="426"/>
      <c r="AH398" s="42">
        <f t="shared" ca="1" si="512"/>
        <v>3.576090090454604E-2</v>
      </c>
      <c r="AW398" s="135">
        <f t="shared" si="515"/>
        <v>0</v>
      </c>
      <c r="BL398" s="135">
        <f t="shared" si="516"/>
        <v>0</v>
      </c>
      <c r="CA398" s="135">
        <f t="shared" si="517"/>
        <v>0</v>
      </c>
      <c r="CP398" s="135">
        <f t="shared" si="518"/>
        <v>0</v>
      </c>
      <c r="DE398" s="135">
        <f t="shared" si="519"/>
        <v>0</v>
      </c>
      <c r="DT398" s="135">
        <f t="shared" si="520"/>
        <v>0</v>
      </c>
      <c r="EI398" s="135">
        <f t="shared" si="521"/>
        <v>0</v>
      </c>
      <c r="EX398" s="135">
        <f t="shared" si="522"/>
        <v>0</v>
      </c>
    </row>
    <row r="399" spans="13:154" s="8" customFormat="1" ht="16.5" thickBot="1">
      <c r="M399" s="60"/>
      <c r="N399" s="61"/>
      <c r="O399" s="61"/>
      <c r="P399" s="61" t="e">
        <f t="shared" si="508"/>
        <v>#N/A</v>
      </c>
      <c r="Q399" s="550">
        <f t="shared" si="509"/>
        <v>0</v>
      </c>
      <c r="T399" s="16" t="s">
        <v>10</v>
      </c>
      <c r="U399" s="426">
        <f ca="1">MAX(U386:U398)</f>
        <v>8.4430579819403342E-2</v>
      </c>
      <c r="V399" s="426">
        <f t="shared" ref="V399:AH399" ca="1" si="526">MAX(V386:V398)</f>
        <v>0.10500825185935125</v>
      </c>
      <c r="W399" s="426">
        <f t="shared" ca="1" si="526"/>
        <v>0.1196959568372253</v>
      </c>
      <c r="X399" s="426">
        <f t="shared" ca="1" si="526"/>
        <v>0.13917051292328608</v>
      </c>
      <c r="Y399" s="426">
        <f t="shared" ca="1" si="526"/>
        <v>0.16625952711023756</v>
      </c>
      <c r="Z399" s="426">
        <f t="shared" ca="1" si="526"/>
        <v>0.17784340537245322</v>
      </c>
      <c r="AA399" s="426">
        <f t="shared" ca="1" si="526"/>
        <v>0.20603337239048738</v>
      </c>
      <c r="AB399" s="426">
        <f t="shared" ca="1" si="526"/>
        <v>0.23274077413104921</v>
      </c>
      <c r="AC399" s="426">
        <f t="shared" ca="1" si="526"/>
        <v>0.24204338578265217</v>
      </c>
      <c r="AD399" s="426">
        <f t="shared" ca="1" si="526"/>
        <v>0.21207076471122727</v>
      </c>
      <c r="AE399" s="426">
        <f t="shared" ca="1" si="526"/>
        <v>0.17481546445535798</v>
      </c>
      <c r="AF399" s="426">
        <f t="shared" ca="1" si="526"/>
        <v>0.10530537413752682</v>
      </c>
      <c r="AG399" s="426">
        <f t="shared" ca="1" si="526"/>
        <v>0.10297410228475716</v>
      </c>
      <c r="AH399" s="426">
        <f t="shared" ca="1" si="526"/>
        <v>0.24204338578265217</v>
      </c>
      <c r="AW399" s="135">
        <f t="shared" si="515"/>
        <v>0</v>
      </c>
      <c r="BL399" s="135">
        <f t="shared" si="516"/>
        <v>0</v>
      </c>
      <c r="CA399" s="135">
        <f t="shared" si="517"/>
        <v>0</v>
      </c>
      <c r="CP399" s="135">
        <f t="shared" si="518"/>
        <v>0</v>
      </c>
      <c r="DE399" s="135">
        <f t="shared" si="519"/>
        <v>0</v>
      </c>
      <c r="DT399" s="135">
        <f t="shared" si="520"/>
        <v>0</v>
      </c>
      <c r="EI399" s="135">
        <f t="shared" si="521"/>
        <v>0</v>
      </c>
      <c r="EX399" s="135">
        <f t="shared" si="522"/>
        <v>0</v>
      </c>
    </row>
    <row r="400" spans="13:154" s="8" customFormat="1">
      <c r="T400" s="16"/>
      <c r="U400" s="431"/>
      <c r="V400" s="431"/>
      <c r="W400" s="431"/>
      <c r="X400" s="431"/>
      <c r="Y400" s="431"/>
      <c r="Z400" s="431"/>
      <c r="AA400" s="431"/>
      <c r="AB400" s="431"/>
      <c r="AC400" s="431"/>
      <c r="AD400" s="431"/>
      <c r="AE400" s="431"/>
      <c r="AF400" s="431"/>
      <c r="AG400" s="431"/>
      <c r="AH400" s="42"/>
      <c r="AW400" s="135">
        <f>MAX(AJ400:AV400)</f>
        <v>0</v>
      </c>
      <c r="BL400" s="135">
        <f>MAX(AY400:BK400)</f>
        <v>0</v>
      </c>
      <c r="CA400" s="135">
        <f>MAX(BN400:BZ400)</f>
        <v>0</v>
      </c>
      <c r="CP400" s="135">
        <f>MAX(CC400:CO400)</f>
        <v>0</v>
      </c>
      <c r="DE400" s="135">
        <f>MAX(CR400:DD400)</f>
        <v>0</v>
      </c>
      <c r="DT400" s="135">
        <f>MAX(DG400:DS400)</f>
        <v>0</v>
      </c>
      <c r="EI400" s="135">
        <f>MAX(DV400:EH400)</f>
        <v>0</v>
      </c>
      <c r="EX400" s="135">
        <f>MAX(EK400:EW400)</f>
        <v>0</v>
      </c>
    </row>
    <row r="401" spans="14:185" s="8" customFormat="1">
      <c r="T401" s="16"/>
      <c r="U401" s="431"/>
      <c r="V401" s="431"/>
      <c r="W401" s="431"/>
      <c r="X401" s="431"/>
      <c r="Y401" s="431"/>
      <c r="Z401" s="431"/>
      <c r="AA401" s="431"/>
      <c r="AB401" s="431"/>
      <c r="AC401" s="431"/>
      <c r="AD401" s="431"/>
      <c r="AE401" s="431"/>
      <c r="AF401" s="431"/>
      <c r="AG401" s="431"/>
      <c r="AH401" s="42"/>
      <c r="AW401" s="135"/>
      <c r="BL401" s="135"/>
      <c r="CA401" s="135"/>
      <c r="CP401" s="135"/>
      <c r="DE401" s="135"/>
      <c r="DT401" s="135"/>
      <c r="EI401" s="135"/>
      <c r="EX401" s="135"/>
    </row>
    <row r="402" spans="14:185" s="8" customFormat="1">
      <c r="Q402" s="2" t="s">
        <v>355</v>
      </c>
      <c r="T402" s="2" t="s">
        <v>69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 t="s">
        <v>70</v>
      </c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 t="s">
        <v>71</v>
      </c>
      <c r="AY402" s="2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2"/>
      <c r="BM402" s="2" t="s">
        <v>72</v>
      </c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 t="s">
        <v>73</v>
      </c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 t="s">
        <v>74</v>
      </c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 t="s">
        <v>75</v>
      </c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 t="s">
        <v>76</v>
      </c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 t="s">
        <v>77</v>
      </c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</row>
    <row r="403" spans="14:185" s="8" customFormat="1">
      <c r="T403" s="112" t="s">
        <v>356</v>
      </c>
      <c r="U403" s="552">
        <f>U385</f>
        <v>0.2</v>
      </c>
      <c r="V403" s="552">
        <f t="shared" ref="V403:AG403" si="527">V385</f>
        <v>0.25</v>
      </c>
      <c r="W403" s="552">
        <f t="shared" si="527"/>
        <v>0.2857142857142857</v>
      </c>
      <c r="X403" s="552">
        <f t="shared" si="527"/>
        <v>0.33333333333333331</v>
      </c>
      <c r="Y403" s="552">
        <f t="shared" si="527"/>
        <v>0.4</v>
      </c>
      <c r="Z403" s="552">
        <f t="shared" si="527"/>
        <v>0.42857142857142855</v>
      </c>
      <c r="AA403" s="552">
        <f t="shared" si="527"/>
        <v>0.5</v>
      </c>
      <c r="AB403" s="552">
        <f t="shared" si="527"/>
        <v>0.5714285714285714</v>
      </c>
      <c r="AC403" s="552">
        <f t="shared" si="527"/>
        <v>0.6</v>
      </c>
      <c r="AD403" s="552">
        <f t="shared" si="527"/>
        <v>0.66666666666666663</v>
      </c>
      <c r="AE403" s="552">
        <f t="shared" si="527"/>
        <v>0.7142857142857143</v>
      </c>
      <c r="AF403" s="552">
        <f t="shared" si="527"/>
        <v>0.75</v>
      </c>
      <c r="AG403" s="552">
        <f t="shared" si="527"/>
        <v>0.8</v>
      </c>
      <c r="AH403" s="28">
        <v>6.3977042351988941E-4</v>
      </c>
      <c r="AI403" s="112" t="s">
        <v>356</v>
      </c>
      <c r="AJ403" s="552">
        <f>U403</f>
        <v>0.2</v>
      </c>
      <c r="AK403" s="552">
        <f t="shared" ref="AK403:AV403" si="528">V403</f>
        <v>0.25</v>
      </c>
      <c r="AL403" s="552">
        <f t="shared" si="528"/>
        <v>0.2857142857142857</v>
      </c>
      <c r="AM403" s="552">
        <f t="shared" si="528"/>
        <v>0.33333333333333331</v>
      </c>
      <c r="AN403" s="552">
        <f t="shared" si="528"/>
        <v>0.4</v>
      </c>
      <c r="AO403" s="552">
        <f t="shared" si="528"/>
        <v>0.42857142857142855</v>
      </c>
      <c r="AP403" s="552">
        <f t="shared" si="528"/>
        <v>0.5</v>
      </c>
      <c r="AQ403" s="552">
        <f t="shared" si="528"/>
        <v>0.5714285714285714</v>
      </c>
      <c r="AR403" s="552">
        <f t="shared" si="528"/>
        <v>0.6</v>
      </c>
      <c r="AS403" s="552">
        <f t="shared" si="528"/>
        <v>0.66666666666666663</v>
      </c>
      <c r="AT403" s="552">
        <f t="shared" si="528"/>
        <v>0.7142857142857143</v>
      </c>
      <c r="AU403" s="552">
        <f t="shared" si="528"/>
        <v>0.75</v>
      </c>
      <c r="AV403" s="552">
        <f t="shared" si="528"/>
        <v>0.8</v>
      </c>
      <c r="AW403" s="28">
        <v>5.6921679901432703E-4</v>
      </c>
      <c r="AX403" s="112" t="s">
        <v>356</v>
      </c>
      <c r="AY403" s="552">
        <f t="shared" ref="AY403:BK403" si="529">AJ403</f>
        <v>0.2</v>
      </c>
      <c r="AZ403" s="552">
        <f t="shared" si="529"/>
        <v>0.25</v>
      </c>
      <c r="BA403" s="552">
        <f t="shared" si="529"/>
        <v>0.2857142857142857</v>
      </c>
      <c r="BB403" s="552">
        <f t="shared" si="529"/>
        <v>0.33333333333333331</v>
      </c>
      <c r="BC403" s="552">
        <f t="shared" si="529"/>
        <v>0.4</v>
      </c>
      <c r="BD403" s="552">
        <f t="shared" si="529"/>
        <v>0.42857142857142855</v>
      </c>
      <c r="BE403" s="552">
        <f t="shared" si="529"/>
        <v>0.5</v>
      </c>
      <c r="BF403" s="552">
        <f t="shared" si="529"/>
        <v>0.5714285714285714</v>
      </c>
      <c r="BG403" s="552">
        <f t="shared" si="529"/>
        <v>0.6</v>
      </c>
      <c r="BH403" s="552">
        <f t="shared" si="529"/>
        <v>0.66666666666666663</v>
      </c>
      <c r="BI403" s="552">
        <f t="shared" si="529"/>
        <v>0.7142857142857143</v>
      </c>
      <c r="BJ403" s="552">
        <f t="shared" si="529"/>
        <v>0.75</v>
      </c>
      <c r="BK403" s="552">
        <f t="shared" si="529"/>
        <v>0.8</v>
      </c>
      <c r="BL403" s="28">
        <v>5.7987390437170714E-4</v>
      </c>
      <c r="BM403" s="112" t="s">
        <v>356</v>
      </c>
      <c r="BN403" s="552">
        <f t="shared" ref="BN403:BZ403" si="530">AY403</f>
        <v>0.2</v>
      </c>
      <c r="BO403" s="552">
        <f t="shared" si="530"/>
        <v>0.25</v>
      </c>
      <c r="BP403" s="552">
        <f t="shared" si="530"/>
        <v>0.2857142857142857</v>
      </c>
      <c r="BQ403" s="552">
        <f t="shared" si="530"/>
        <v>0.33333333333333331</v>
      </c>
      <c r="BR403" s="552">
        <f t="shared" si="530"/>
        <v>0.4</v>
      </c>
      <c r="BS403" s="552">
        <f t="shared" si="530"/>
        <v>0.42857142857142855</v>
      </c>
      <c r="BT403" s="552">
        <f t="shared" si="530"/>
        <v>0.5</v>
      </c>
      <c r="BU403" s="552">
        <f t="shared" si="530"/>
        <v>0.5714285714285714</v>
      </c>
      <c r="BV403" s="552">
        <f t="shared" si="530"/>
        <v>0.6</v>
      </c>
      <c r="BW403" s="552">
        <f t="shared" si="530"/>
        <v>0.66666666666666663</v>
      </c>
      <c r="BX403" s="552">
        <f t="shared" si="530"/>
        <v>0.7142857142857143</v>
      </c>
      <c r="BY403" s="552">
        <f t="shared" si="530"/>
        <v>0.75</v>
      </c>
      <c r="BZ403" s="552">
        <f t="shared" si="530"/>
        <v>0.8</v>
      </c>
      <c r="CA403" s="28">
        <v>5.9533499279167178E-4</v>
      </c>
      <c r="CB403" s="112" t="s">
        <v>356</v>
      </c>
      <c r="CC403" s="552">
        <f t="shared" ref="CC403:CO403" si="531">BN403</f>
        <v>0.2</v>
      </c>
      <c r="CD403" s="552">
        <f t="shared" si="531"/>
        <v>0.25</v>
      </c>
      <c r="CE403" s="552">
        <f t="shared" si="531"/>
        <v>0.2857142857142857</v>
      </c>
      <c r="CF403" s="552">
        <f t="shared" si="531"/>
        <v>0.33333333333333331</v>
      </c>
      <c r="CG403" s="552">
        <f t="shared" si="531"/>
        <v>0.4</v>
      </c>
      <c r="CH403" s="552">
        <f t="shared" si="531"/>
        <v>0.42857142857142855</v>
      </c>
      <c r="CI403" s="552">
        <f t="shared" si="531"/>
        <v>0.5</v>
      </c>
      <c r="CJ403" s="552">
        <f t="shared" si="531"/>
        <v>0.5714285714285714</v>
      </c>
      <c r="CK403" s="552">
        <f t="shared" si="531"/>
        <v>0.6</v>
      </c>
      <c r="CL403" s="552">
        <f t="shared" si="531"/>
        <v>0.66666666666666663</v>
      </c>
      <c r="CM403" s="552">
        <f t="shared" si="531"/>
        <v>0.7142857142857143</v>
      </c>
      <c r="CN403" s="552">
        <f t="shared" si="531"/>
        <v>0.75</v>
      </c>
      <c r="CO403" s="552">
        <f t="shared" si="531"/>
        <v>0.8</v>
      </c>
      <c r="CP403" s="28">
        <v>6.1496095391209494E-4</v>
      </c>
      <c r="CQ403" s="112" t="s">
        <v>356</v>
      </c>
      <c r="CR403" s="552">
        <f t="shared" ref="CR403:DD403" si="532">CC403</f>
        <v>0.2</v>
      </c>
      <c r="CS403" s="552">
        <f t="shared" si="532"/>
        <v>0.25</v>
      </c>
      <c r="CT403" s="552">
        <f t="shared" si="532"/>
        <v>0.2857142857142857</v>
      </c>
      <c r="CU403" s="552">
        <f t="shared" si="532"/>
        <v>0.33333333333333331</v>
      </c>
      <c r="CV403" s="552">
        <f t="shared" si="532"/>
        <v>0.4</v>
      </c>
      <c r="CW403" s="552">
        <f t="shared" si="532"/>
        <v>0.42857142857142855</v>
      </c>
      <c r="CX403" s="552">
        <f t="shared" si="532"/>
        <v>0.5</v>
      </c>
      <c r="CY403" s="552">
        <f t="shared" si="532"/>
        <v>0.5714285714285714</v>
      </c>
      <c r="CZ403" s="552">
        <f t="shared" si="532"/>
        <v>0.6</v>
      </c>
      <c r="DA403" s="552">
        <f t="shared" si="532"/>
        <v>0.66666666666666663</v>
      </c>
      <c r="DB403" s="552">
        <f t="shared" si="532"/>
        <v>0.7142857142857143</v>
      </c>
      <c r="DC403" s="552">
        <f t="shared" si="532"/>
        <v>0.75</v>
      </c>
      <c r="DD403" s="552">
        <f t="shared" si="532"/>
        <v>0.8</v>
      </c>
      <c r="DE403" s="28">
        <v>6.2076518319148933E-4</v>
      </c>
      <c r="DF403" s="112" t="s">
        <v>356</v>
      </c>
      <c r="DG403" s="552">
        <f t="shared" ref="DG403:DS403" si="533">CR403</f>
        <v>0.2</v>
      </c>
      <c r="DH403" s="552">
        <f t="shared" si="533"/>
        <v>0.25</v>
      </c>
      <c r="DI403" s="552">
        <f t="shared" si="533"/>
        <v>0.2857142857142857</v>
      </c>
      <c r="DJ403" s="552">
        <f t="shared" si="533"/>
        <v>0.33333333333333331</v>
      </c>
      <c r="DK403" s="552">
        <f t="shared" si="533"/>
        <v>0.4</v>
      </c>
      <c r="DL403" s="552">
        <f t="shared" si="533"/>
        <v>0.42857142857142855</v>
      </c>
      <c r="DM403" s="552">
        <f t="shared" si="533"/>
        <v>0.5</v>
      </c>
      <c r="DN403" s="552">
        <f t="shared" si="533"/>
        <v>0.5714285714285714</v>
      </c>
      <c r="DO403" s="552">
        <f t="shared" si="533"/>
        <v>0.6</v>
      </c>
      <c r="DP403" s="552">
        <f t="shared" si="533"/>
        <v>0.66666666666666663</v>
      </c>
      <c r="DQ403" s="552">
        <f t="shared" si="533"/>
        <v>0.7142857142857143</v>
      </c>
      <c r="DR403" s="552">
        <f t="shared" si="533"/>
        <v>0.75</v>
      </c>
      <c r="DS403" s="552">
        <f t="shared" si="533"/>
        <v>0.8</v>
      </c>
      <c r="DT403" s="28">
        <v>6.1967955080387022E-4</v>
      </c>
      <c r="DU403" s="112" t="s">
        <v>97</v>
      </c>
      <c r="DV403" s="552">
        <f t="shared" ref="DV403:EH403" si="534">DG403</f>
        <v>0.2</v>
      </c>
      <c r="DW403" s="552">
        <f t="shared" si="534"/>
        <v>0.25</v>
      </c>
      <c r="DX403" s="552">
        <f t="shared" si="534"/>
        <v>0.2857142857142857</v>
      </c>
      <c r="DY403" s="552">
        <f t="shared" si="534"/>
        <v>0.33333333333333331</v>
      </c>
      <c r="DZ403" s="552">
        <f t="shared" si="534"/>
        <v>0.4</v>
      </c>
      <c r="EA403" s="552">
        <f t="shared" si="534"/>
        <v>0.42857142857142855</v>
      </c>
      <c r="EB403" s="552">
        <f t="shared" si="534"/>
        <v>0.5</v>
      </c>
      <c r="EC403" s="552">
        <f t="shared" si="534"/>
        <v>0.5714285714285714</v>
      </c>
      <c r="ED403" s="552">
        <f t="shared" si="534"/>
        <v>0.6</v>
      </c>
      <c r="EE403" s="552">
        <f t="shared" si="534"/>
        <v>0.66666666666666663</v>
      </c>
      <c r="EF403" s="552">
        <f t="shared" si="534"/>
        <v>0.7142857142857143</v>
      </c>
      <c r="EG403" s="552">
        <f t="shared" si="534"/>
        <v>0.75</v>
      </c>
      <c r="EH403" s="552">
        <f t="shared" si="534"/>
        <v>0.8</v>
      </c>
      <c r="EI403" s="28">
        <v>0.37710172087802174</v>
      </c>
      <c r="EJ403" s="112" t="s">
        <v>97</v>
      </c>
      <c r="EK403" s="552">
        <f t="shared" ref="EK403:EW403" si="535">DV403</f>
        <v>0.2</v>
      </c>
      <c r="EL403" s="552">
        <f t="shared" si="535"/>
        <v>0.25</v>
      </c>
      <c r="EM403" s="552">
        <f t="shared" si="535"/>
        <v>0.2857142857142857</v>
      </c>
      <c r="EN403" s="552">
        <f t="shared" si="535"/>
        <v>0.33333333333333331</v>
      </c>
      <c r="EO403" s="552">
        <f t="shared" si="535"/>
        <v>0.4</v>
      </c>
      <c r="EP403" s="552">
        <f t="shared" si="535"/>
        <v>0.42857142857142855</v>
      </c>
      <c r="EQ403" s="552">
        <f t="shared" si="535"/>
        <v>0.5</v>
      </c>
      <c r="ER403" s="552">
        <f t="shared" si="535"/>
        <v>0.5714285714285714</v>
      </c>
      <c r="ES403" s="552">
        <f t="shared" si="535"/>
        <v>0.6</v>
      </c>
      <c r="ET403" s="552">
        <f t="shared" si="535"/>
        <v>0.66666666666666663</v>
      </c>
      <c r="EU403" s="552">
        <f t="shared" si="535"/>
        <v>0.7142857142857143</v>
      </c>
      <c r="EV403" s="552">
        <f t="shared" si="535"/>
        <v>0.75</v>
      </c>
      <c r="EW403" s="552">
        <f t="shared" si="535"/>
        <v>0.8</v>
      </c>
      <c r="EX403" s="28">
        <v>0.74837209735067889</v>
      </c>
    </row>
    <row r="404" spans="14:185" s="8" customFormat="1">
      <c r="P404" s="425"/>
      <c r="T404" s="288">
        <f>T386</f>
        <v>0.2</v>
      </c>
      <c r="U404" s="425">
        <f ca="1">1/MAX((IF(U306&gt;0,U306/$F$2,-U306/$G$2)),(IF(U322&gt;0,U322/$F$2,-U322/$G$2)))</f>
        <v>1.1029565666217558</v>
      </c>
      <c r="V404" s="425">
        <f t="shared" ref="V404:AG404" ca="1" si="536">1/MAX((IF(V306&gt;0,V306/$F$2,-V306/$G$2)),(IF(V322&gt;0,V322/$F$2,-V322/$G$2)))</f>
        <v>1.2142570541270881</v>
      </c>
      <c r="W404" s="425">
        <f t="shared" ca="1" si="536"/>
        <v>1.2689753130803925</v>
      </c>
      <c r="X404" s="425">
        <f t="shared" ca="1" si="536"/>
        <v>1.2022862263593788</v>
      </c>
      <c r="Y404" s="425">
        <f t="shared" ca="1" si="536"/>
        <v>1.0995640119617223</v>
      </c>
      <c r="Z404" s="425">
        <f t="shared" ca="1" si="536"/>
        <v>1.052426466478642</v>
      </c>
      <c r="AA404" s="425">
        <f t="shared" ca="1" si="536"/>
        <v>0.92703873728394603</v>
      </c>
      <c r="AB404" s="425">
        <f t="shared" ca="1" si="536"/>
        <v>0.7917007516329555</v>
      </c>
      <c r="AC404" s="425">
        <f t="shared" ca="1" si="536"/>
        <v>0.73499050579768077</v>
      </c>
      <c r="AD404" s="425">
        <f t="shared" ca="1" si="536"/>
        <v>0.59735358245845294</v>
      </c>
      <c r="AE404" s="425">
        <f t="shared" ca="1" si="536"/>
        <v>0.49476110249084271</v>
      </c>
      <c r="AF404" s="425">
        <f t="shared" ca="1" si="536"/>
        <v>0.41562139645849133</v>
      </c>
      <c r="AG404" s="425">
        <f t="shared" ca="1" si="536"/>
        <v>0.30183562086700938</v>
      </c>
      <c r="AH404" s="28">
        <v>7.9859638345972897E-4</v>
      </c>
      <c r="AI404" s="288">
        <f>T404</f>
        <v>0.2</v>
      </c>
      <c r="AJ404" s="425">
        <f ca="1">1/MAX((IF(AJ306&gt;0,AJ306/$F$2,-AJ306/$G$2)),(IF(AJ322&gt;0,AJ322/$F$2,-AJ322/$G$2)))</f>
        <v>1.1029565666217558</v>
      </c>
      <c r="AK404" s="425">
        <f t="shared" ref="AK404:AV404" ca="1" si="537">1/MAX((IF(AK306&gt;0,AK306/$F$2,-AK306/$G$2)),(IF(AK322&gt;0,AK322/$F$2,-AK322/$G$2)))</f>
        <v>1.2142570541270881</v>
      </c>
      <c r="AL404" s="425">
        <f t="shared" ca="1" si="537"/>
        <v>1.2689753130803925</v>
      </c>
      <c r="AM404" s="425">
        <f t="shared" ca="1" si="537"/>
        <v>1.2022862263593788</v>
      </c>
      <c r="AN404" s="425">
        <f t="shared" ca="1" si="537"/>
        <v>1.0995640119617223</v>
      </c>
      <c r="AO404" s="425">
        <f t="shared" ca="1" si="537"/>
        <v>1.052426466478642</v>
      </c>
      <c r="AP404" s="425">
        <f t="shared" ca="1" si="537"/>
        <v>0.92703873728394603</v>
      </c>
      <c r="AQ404" s="425">
        <f t="shared" ca="1" si="537"/>
        <v>0.7917007516329555</v>
      </c>
      <c r="AR404" s="425">
        <f t="shared" ca="1" si="537"/>
        <v>0.73499050579768077</v>
      </c>
      <c r="AS404" s="425">
        <f t="shared" ca="1" si="537"/>
        <v>0.59735358245845294</v>
      </c>
      <c r="AT404" s="425">
        <f t="shared" ca="1" si="537"/>
        <v>0.49476110249084271</v>
      </c>
      <c r="AU404" s="425">
        <f t="shared" ca="1" si="537"/>
        <v>0.29903636047497423</v>
      </c>
      <c r="AV404" s="425">
        <f t="shared" ca="1" si="537"/>
        <v>0.3004701247915515</v>
      </c>
      <c r="AW404" s="28">
        <v>6.8898421403527802E-4</v>
      </c>
      <c r="AX404" s="288">
        <f>AI404</f>
        <v>0.2</v>
      </c>
      <c r="AY404" s="425">
        <f ca="1">1/MAX((IF(AY306&gt;0,AY306/$F$2,-AY306/$G$2)),(IF(AY322&gt;0,AY322/$F$2,-AY322/$G$2)))</f>
        <v>0.41026075792980721</v>
      </c>
      <c r="AZ404" s="425">
        <f t="shared" ref="AZ404:BK404" ca="1" si="538">1/MAX((IF(AZ306&gt;0,AZ306/$F$2,-AZ306/$G$2)),(IF(AZ322&gt;0,AZ322/$F$2,-AZ322/$G$2)))</f>
        <v>0.47774692042010236</v>
      </c>
      <c r="BA404" s="425">
        <f t="shared" ca="1" si="538"/>
        <v>0.51619543894711872</v>
      </c>
      <c r="BB404" s="425">
        <f t="shared" ca="1" si="538"/>
        <v>0.55353538867107321</v>
      </c>
      <c r="BC404" s="425">
        <f t="shared" ca="1" si="538"/>
        <v>0.57727356759024517</v>
      </c>
      <c r="BD404" s="425">
        <f t="shared" ca="1" si="538"/>
        <v>0.57711976892404437</v>
      </c>
      <c r="BE404" s="425">
        <f t="shared" ca="1" si="538"/>
        <v>0.55127964052178957</v>
      </c>
      <c r="BF404" s="425">
        <f t="shared" ca="1" si="538"/>
        <v>0.49431580665011915</v>
      </c>
      <c r="BG404" s="425">
        <f t="shared" ca="1" si="538"/>
        <v>0.4646426941187532</v>
      </c>
      <c r="BH404" s="425">
        <f t="shared" ca="1" si="538"/>
        <v>0.384126023020878</v>
      </c>
      <c r="BI404" s="425">
        <f t="shared" ca="1" si="538"/>
        <v>0.31953211026549744</v>
      </c>
      <c r="BJ404" s="425">
        <f t="shared" ca="1" si="538"/>
        <v>0.26844265414200896</v>
      </c>
      <c r="BK404" s="425">
        <f t="shared" ca="1" si="538"/>
        <v>0.19430910247893296</v>
      </c>
      <c r="BL404" s="28">
        <v>6.9106505062175314E-4</v>
      </c>
      <c r="BM404" s="288">
        <f>AX404</f>
        <v>0.2</v>
      </c>
      <c r="BN404" s="425">
        <f ca="1">1/MAX((IF(BN306&gt;0,BN306/$F$2,-BN306/$G$2)),(IF(BN322&gt;0,BN322/$F$2,-BN322/$G$2)))</f>
        <v>0.22977895105932755</v>
      </c>
      <c r="BO404" s="425">
        <f t="shared" ref="BO404:BZ404" ca="1" si="539">1/MAX((IF(BO306&gt;0,BO306/$F$2,-BO306/$G$2)),(IF(BO322&gt;0,BO322/$F$2,-BO322/$G$2)))</f>
        <v>0.26713853836475659</v>
      </c>
      <c r="BP404" s="425">
        <f t="shared" ca="1" si="539"/>
        <v>0.29131974242722286</v>
      </c>
      <c r="BQ404" s="425">
        <f t="shared" ca="1" si="539"/>
        <v>0.32079627513341474</v>
      </c>
      <c r="BR404" s="425">
        <f t="shared" ca="1" si="539"/>
        <v>0.35729954159674299</v>
      </c>
      <c r="BS404" s="425">
        <f t="shared" ca="1" si="539"/>
        <v>0.37130107022458453</v>
      </c>
      <c r="BT404" s="425">
        <f t="shared" ca="1" si="539"/>
        <v>0.40171759505859178</v>
      </c>
      <c r="BU404" s="425">
        <f t="shared" ca="1" si="539"/>
        <v>0.42428303458989836</v>
      </c>
      <c r="BV404" s="425">
        <f t="shared" ca="1" si="539"/>
        <v>0.43045446000897752</v>
      </c>
      <c r="BW404" s="425">
        <f t="shared" ca="1" si="539"/>
        <v>0.4358908117233965</v>
      </c>
      <c r="BX404" s="425">
        <f t="shared" ca="1" si="539"/>
        <v>0.42874536654352485</v>
      </c>
      <c r="BY404" s="425">
        <f t="shared" ca="1" si="539"/>
        <v>0.41422322997999345</v>
      </c>
      <c r="BZ404" s="425">
        <f t="shared" ca="1" si="539"/>
        <v>0.37350552898131018</v>
      </c>
      <c r="CA404" s="28">
        <v>7.109945879691939E-4</v>
      </c>
      <c r="CB404" s="288">
        <f>BM404</f>
        <v>0.2</v>
      </c>
      <c r="CC404" s="425">
        <f ca="1">1/MAX((IF(CC306&gt;0,CC306/$F$2,-CC306/$G$2)),(IF(CC322&gt;0,CC322/$F$2,-CC322/$G$2)))</f>
        <v>0.92197734588926761</v>
      </c>
      <c r="CD404" s="425">
        <f t="shared" ref="CD404:CO404" ca="1" si="540">1/MAX((IF(CD306&gt;0,CD306/$F$2,-CD306/$G$2)),(IF(CD322&gt;0,CD322/$F$2,-CD322/$G$2)))</f>
        <v>0.8634320369935945</v>
      </c>
      <c r="CE404" s="425">
        <f t="shared" ca="1" si="540"/>
        <v>0.82090664697647941</v>
      </c>
      <c r="CF404" s="425">
        <f t="shared" ca="1" si="540"/>
        <v>0.76339676469528572</v>
      </c>
      <c r="CG404" s="425">
        <f t="shared" ca="1" si="540"/>
        <v>0.68152261405878001</v>
      </c>
      <c r="CH404" s="425">
        <f t="shared" ca="1" si="540"/>
        <v>0.64600419020679045</v>
      </c>
      <c r="CI404" s="425">
        <f t="shared" ca="1" si="540"/>
        <v>0.55622482823335861</v>
      </c>
      <c r="CJ404" s="425">
        <f t="shared" ca="1" si="540"/>
        <v>0.46521587398306735</v>
      </c>
      <c r="CK404" s="425">
        <f t="shared" ca="1" si="540"/>
        <v>0.42851005467873249</v>
      </c>
      <c r="CL404" s="425">
        <f t="shared" ca="1" si="540"/>
        <v>0.34226763771380952</v>
      </c>
      <c r="CM404" s="425">
        <f t="shared" ca="1" si="540"/>
        <v>0.28020351693966317</v>
      </c>
      <c r="CN404" s="425">
        <f t="shared" ca="1" si="540"/>
        <v>0.23342696863716886</v>
      </c>
      <c r="CO404" s="425">
        <f t="shared" ca="1" si="540"/>
        <v>0.16763817465542277</v>
      </c>
      <c r="CP404" s="28">
        <v>7.3665607523295824E-4</v>
      </c>
      <c r="CQ404" s="288">
        <f>CB404</f>
        <v>0.2</v>
      </c>
      <c r="CR404" s="425">
        <f ca="1">1/MAX((IF(CR306&gt;0,CR306/$F$2,-CR306/$G$2)),(IF(CR322&gt;0,CR322/$F$2,-CR322/$G$2)))</f>
        <v>0.15889878706740898</v>
      </c>
      <c r="CS404" s="425">
        <f t="shared" ref="CS404:DD404" ca="1" si="541">1/MAX((IF(CS306&gt;0,CS306/$F$2,-CS306/$G$2)),(IF(CS322&gt;0,CS322/$F$2,-CS322/$G$2)))</f>
        <v>0.19557553188293217</v>
      </c>
      <c r="CT404" s="425">
        <f t="shared" ca="1" si="541"/>
        <v>0.22145720546362488</v>
      </c>
      <c r="CU404" s="425">
        <f t="shared" ca="1" si="541"/>
        <v>0.25563874564446704</v>
      </c>
      <c r="CV404" s="425">
        <f t="shared" ca="1" si="541"/>
        <v>0.3030155754442117</v>
      </c>
      <c r="CW404" s="425">
        <f t="shared" ca="1" si="541"/>
        <v>0.32319507797435182</v>
      </c>
      <c r="CX404" s="425">
        <f t="shared" ca="1" si="541"/>
        <v>0.37343912748213509</v>
      </c>
      <c r="CY404" s="425">
        <f t="shared" ca="1" si="541"/>
        <v>0.42353681374394453</v>
      </c>
      <c r="CZ404" s="425">
        <f t="shared" ca="1" si="541"/>
        <v>0.44355736970008064</v>
      </c>
      <c r="DA404" s="425">
        <f t="shared" ca="1" si="541"/>
        <v>0.49012769734249029</v>
      </c>
      <c r="DB404" s="425">
        <f t="shared" ca="1" si="541"/>
        <v>0.52282500457452319</v>
      </c>
      <c r="DC404" s="425">
        <f t="shared" ca="1" si="541"/>
        <v>1.3300723152209821</v>
      </c>
      <c r="DD404" s="425">
        <f t="shared" ca="1" si="541"/>
        <v>1.1694893675961358</v>
      </c>
      <c r="DE404" s="28">
        <v>7.3983883908117925E-4</v>
      </c>
      <c r="DF404" s="288">
        <f>CQ404</f>
        <v>0.2</v>
      </c>
      <c r="DG404" s="425">
        <f ca="1">1/MAX((IF(DG306&gt;0,DG306/$F$2,-DG306/$G$2)),(IF(DG322&gt;0,DG322/$F$2,-DG322/$G$2)))</f>
        <v>0.39965844077382429</v>
      </c>
      <c r="DH404" s="425">
        <f t="shared" ref="DH404:DS404" ca="1" si="542">1/MAX((IF(DH306&gt;0,DH306/$F$2,-DH306/$G$2)),(IF(DH322&gt;0,DH322/$F$2,-DH322/$G$2)))</f>
        <v>0.46809190152019009</v>
      </c>
      <c r="DI404" s="425">
        <f t="shared" ca="1" si="542"/>
        <v>0.51024096717362</v>
      </c>
      <c r="DJ404" s="425">
        <f t="shared" ca="1" si="542"/>
        <v>0.55753297771248422</v>
      </c>
      <c r="DK404" s="425">
        <f t="shared" ca="1" si="542"/>
        <v>0.60594271115860276</v>
      </c>
      <c r="DL404" s="425">
        <f t="shared" ca="1" si="542"/>
        <v>0.62001568196346846</v>
      </c>
      <c r="DM404" s="425">
        <f t="shared" ca="1" si="542"/>
        <v>0.63645074194278539</v>
      </c>
      <c r="DN404" s="425">
        <f t="shared" ca="1" si="542"/>
        <v>0.62391852653735647</v>
      </c>
      <c r="DO404" s="425">
        <f t="shared" ca="1" si="542"/>
        <v>0.61009605553433954</v>
      </c>
      <c r="DP404" s="425">
        <f t="shared" ca="1" si="542"/>
        <v>0.55652794516060644</v>
      </c>
      <c r="DQ404" s="425">
        <f t="shared" ca="1" si="542"/>
        <v>0.49855364658629009</v>
      </c>
      <c r="DR404" s="425">
        <f t="shared" ca="1" si="542"/>
        <v>0.45374933189364286</v>
      </c>
      <c r="DS404" s="425">
        <f t="shared" ca="1" si="542"/>
        <v>0.3521000477368873</v>
      </c>
      <c r="DT404" s="28">
        <v>7.39739050391858E-4</v>
      </c>
      <c r="DU404" s="288">
        <f>DF404</f>
        <v>0.2</v>
      </c>
      <c r="DV404" s="425">
        <f ca="1">1/MAX((IF(DV306&gt;0,DV306/$F$2,-DV306/$G$2)),(IF(DV322&gt;0,DV322/$F$2,-DV322/$G$2)))</f>
        <v>0.24895321205563448</v>
      </c>
      <c r="DW404" s="425">
        <f t="shared" ref="DW404:EH404" ca="1" si="543">1/MAX((IF(DW306&gt;0,DW306/$F$2,-DW306/$G$2)),(IF(DW322&gt;0,DW322/$F$2,-DW322/$G$2)))</f>
        <v>0.25970985693313681</v>
      </c>
      <c r="DX404" s="425">
        <f t="shared" ca="1" si="543"/>
        <v>0.26693445580035979</v>
      </c>
      <c r="DY404" s="425">
        <f t="shared" ca="1" si="543"/>
        <v>0.27586478574514289</v>
      </c>
      <c r="DZ404" s="425">
        <f t="shared" ca="1" si="543"/>
        <v>0.28671591407611319</v>
      </c>
      <c r="EA404" s="425">
        <f t="shared" ca="1" si="543"/>
        <v>0.29064499591365794</v>
      </c>
      <c r="EB404" s="425">
        <f t="shared" ca="1" si="543"/>
        <v>0.29801893919436628</v>
      </c>
      <c r="EC404" s="425">
        <f t="shared" ca="1" si="543"/>
        <v>0.30068840774508609</v>
      </c>
      <c r="ED404" s="425">
        <f t="shared" ca="1" si="543"/>
        <v>0.29995703827511266</v>
      </c>
      <c r="EE404" s="425">
        <f t="shared" ca="1" si="543"/>
        <v>0.29259446381353699</v>
      </c>
      <c r="EF404" s="425">
        <f t="shared" ca="1" si="543"/>
        <v>0.28053268406675819</v>
      </c>
      <c r="EG404" s="425">
        <f t="shared" ca="1" si="543"/>
        <v>0.26601446304419635</v>
      </c>
      <c r="EH404" s="425">
        <f t="shared" ca="1" si="543"/>
        <v>0.2338978735192272</v>
      </c>
      <c r="EI404" s="28">
        <v>0.37380998391094711</v>
      </c>
      <c r="EJ404" s="288">
        <f>DU404</f>
        <v>0.2</v>
      </c>
      <c r="EK404" s="425">
        <f ca="1">1/MAX((IF(EK306&gt;0,EK306/$F$2,-EK306/$G$2)),(IF(EK322&gt;0,EK322/$F$2,-EK322/$G$2)))</f>
        <v>0.49405671502763487</v>
      </c>
      <c r="EL404" s="425">
        <f t="shared" ref="EL404:EW404" ca="1" si="544">1/MAX((IF(EL306&gt;0,EL306/$F$2,-EL306/$G$2)),(IF(EL322&gt;0,EL322/$F$2,-EL322/$G$2)))</f>
        <v>0.51540366849337294</v>
      </c>
      <c r="EM404" s="425">
        <f t="shared" ca="1" si="544"/>
        <v>0.5297411480312344</v>
      </c>
      <c r="EN404" s="425">
        <f t="shared" ca="1" si="544"/>
        <v>0.54746371300720453</v>
      </c>
      <c r="EO404" s="425">
        <f t="shared" ca="1" si="544"/>
        <v>0.56899817232699212</v>
      </c>
      <c r="EP404" s="425">
        <f t="shared" ca="1" si="544"/>
        <v>0.57679557831225126</v>
      </c>
      <c r="EQ404" s="425">
        <f t="shared" ca="1" si="544"/>
        <v>0.59142943727709452</v>
      </c>
      <c r="ER404" s="425">
        <f t="shared" ca="1" si="544"/>
        <v>0.59672709482546737</v>
      </c>
      <c r="ES404" s="425">
        <f t="shared" ca="1" si="544"/>
        <v>0.59527566547927435</v>
      </c>
      <c r="ET404" s="425">
        <f t="shared" ca="1" si="544"/>
        <v>0.58066436834999868</v>
      </c>
      <c r="EU404" s="425">
        <f t="shared" ca="1" si="544"/>
        <v>0.45988226563561635</v>
      </c>
      <c r="EV404" s="425">
        <f t="shared" ca="1" si="544"/>
        <v>0.37171205667972723</v>
      </c>
      <c r="EW404" s="425">
        <f t="shared" ca="1" si="544"/>
        <v>0.25682334747458552</v>
      </c>
      <c r="EX404" s="28">
        <v>0.43026353492558328</v>
      </c>
    </row>
    <row r="405" spans="14:185" s="8" customFormat="1">
      <c r="T405" s="288">
        <f t="shared" ref="T405:T416" si="545">T387</f>
        <v>0.25</v>
      </c>
      <c r="U405" s="425">
        <f t="shared" ref="U405:AG405" ca="1" si="546">1/MAX((IF(U307&gt;0,U307/$F$2,-U307/$G$2)),(IF(U323&gt;0,U323/$F$2,-U323/$G$2)))</f>
        <v>1.2538198843965469</v>
      </c>
      <c r="V405" s="425">
        <f t="shared" ca="1" si="546"/>
        <v>1.1909961929315176</v>
      </c>
      <c r="W405" s="425">
        <f t="shared" ca="1" si="546"/>
        <v>1.1426286932600693</v>
      </c>
      <c r="X405" s="425">
        <f t="shared" ca="1" si="546"/>
        <v>1.0738623388511097</v>
      </c>
      <c r="Y405" s="425">
        <f t="shared" ca="1" si="546"/>
        <v>0.96987926687935611</v>
      </c>
      <c r="Z405" s="425">
        <f t="shared" ca="1" si="546"/>
        <v>0.92271946315927633</v>
      </c>
      <c r="AA405" s="425">
        <f t="shared" ca="1" si="546"/>
        <v>0.79844982608215553</v>
      </c>
      <c r="AB405" s="425">
        <f t="shared" ca="1" si="546"/>
        <v>0.66567260767202396</v>
      </c>
      <c r="AC405" s="425">
        <f t="shared" ca="1" si="546"/>
        <v>0.61033305514870684</v>
      </c>
      <c r="AD405" s="425">
        <f t="shared" ca="1" si="546"/>
        <v>0.47655744833425495</v>
      </c>
      <c r="AE405" s="425">
        <f t="shared" ca="1" si="546"/>
        <v>0.37722289927559627</v>
      </c>
      <c r="AF405" s="425">
        <f t="shared" ca="1" si="546"/>
        <v>0.3007648237150175</v>
      </c>
      <c r="AG405" s="425" t="e">
        <f t="shared" ca="1" si="546"/>
        <v>#DIV/0!</v>
      </c>
      <c r="AH405" s="22"/>
      <c r="AI405" s="288">
        <f t="shared" ref="AI405:AI416" si="547">T405</f>
        <v>0.25</v>
      </c>
      <c r="AJ405" s="425">
        <f t="shared" ref="AJ405:AV405" ca="1" si="548">1/MAX((IF(AJ307&gt;0,AJ307/$F$2,-AJ307/$G$2)),(IF(AJ323&gt;0,AJ323/$F$2,-AJ323/$G$2)))</f>
        <v>1.2538198843965469</v>
      </c>
      <c r="AK405" s="425">
        <f t="shared" ca="1" si="548"/>
        <v>1.1909961929315176</v>
      </c>
      <c r="AL405" s="425">
        <f t="shared" ca="1" si="548"/>
        <v>1.1426286932600693</v>
      </c>
      <c r="AM405" s="425">
        <f t="shared" ca="1" si="548"/>
        <v>1.0738623388511097</v>
      </c>
      <c r="AN405" s="425">
        <f t="shared" ca="1" si="548"/>
        <v>0.96987926687935611</v>
      </c>
      <c r="AO405" s="425">
        <f t="shared" ca="1" si="548"/>
        <v>0.92271946315927633</v>
      </c>
      <c r="AP405" s="425">
        <f t="shared" ca="1" si="548"/>
        <v>0.79844982608215553</v>
      </c>
      <c r="AQ405" s="425">
        <f t="shared" ca="1" si="548"/>
        <v>0.66567260767202396</v>
      </c>
      <c r="AR405" s="425">
        <f t="shared" ca="1" si="548"/>
        <v>0.61033305514870684</v>
      </c>
      <c r="AS405" s="425">
        <f t="shared" ca="1" si="548"/>
        <v>0.47655744833425495</v>
      </c>
      <c r="AT405" s="425">
        <f t="shared" ca="1" si="548"/>
        <v>0.37722289927559627</v>
      </c>
      <c r="AU405" s="425">
        <f t="shared" ca="1" si="548"/>
        <v>0.3007648237150175</v>
      </c>
      <c r="AV405" s="425" t="e">
        <f t="shared" si="548"/>
        <v>#DIV/0!</v>
      </c>
      <c r="AW405" s="22"/>
      <c r="AX405" s="288">
        <f t="shared" ref="AX405:AX416" si="549">AI405</f>
        <v>0.25</v>
      </c>
      <c r="AY405" s="425">
        <f t="shared" ref="AY405:BK405" ca="1" si="550">1/MAX((IF(AY307&gt;0,AY307/$F$2,-AY307/$G$2)),(IF(AY323&gt;0,AY323/$F$2,-AY323/$G$2)))</f>
        <v>0.40152929584561048</v>
      </c>
      <c r="AZ405" s="425">
        <f t="shared" ca="1" si="550"/>
        <v>0.46364066876499788</v>
      </c>
      <c r="BA405" s="425">
        <f t="shared" ca="1" si="550"/>
        <v>0.49751550909708447</v>
      </c>
      <c r="BB405" s="425">
        <f t="shared" ca="1" si="550"/>
        <v>0.52800144566510732</v>
      </c>
      <c r="BC405" s="425">
        <f t="shared" ca="1" si="550"/>
        <v>0.5413673140832076</v>
      </c>
      <c r="BD405" s="425">
        <f t="shared" ca="1" si="550"/>
        <v>0.53677601910694583</v>
      </c>
      <c r="BE405" s="425">
        <f t="shared" ca="1" si="550"/>
        <v>0.50075762445438887</v>
      </c>
      <c r="BF405" s="425">
        <f t="shared" ca="1" si="550"/>
        <v>0.43588803617041744</v>
      </c>
      <c r="BG405" s="425">
        <f t="shared" ca="1" si="550"/>
        <v>0.40382590276219943</v>
      </c>
      <c r="BH405" s="425">
        <f t="shared" ca="1" si="550"/>
        <v>0.31942227899693892</v>
      </c>
      <c r="BI405" s="425">
        <f t="shared" ca="1" si="550"/>
        <v>0.25333488886352429</v>
      </c>
      <c r="BJ405" s="425">
        <f t="shared" ca="1" si="550"/>
        <v>0.20170279644417144</v>
      </c>
      <c r="BK405" s="425" t="e">
        <f t="shared" si="550"/>
        <v>#DIV/0!</v>
      </c>
      <c r="BL405" s="22"/>
      <c r="BM405" s="288">
        <f t="shared" ref="BM405:BM416" si="551">AX405</f>
        <v>0.25</v>
      </c>
      <c r="BN405" s="425">
        <f t="shared" ref="BN405:BZ405" ca="1" si="552">1/MAX((IF(BN307&gt;0,BN307/$F$2,-BN307/$G$2)),(IF(BN323&gt;0,BN323/$F$2,-BN323/$G$2)))</f>
        <v>0.24501099486912062</v>
      </c>
      <c r="BO405" s="425">
        <f t="shared" ca="1" si="552"/>
        <v>0.28720847959745477</v>
      </c>
      <c r="BP405" s="425">
        <f t="shared" ca="1" si="552"/>
        <v>0.31475393318790779</v>
      </c>
      <c r="BQ405" s="425">
        <f t="shared" ca="1" si="552"/>
        <v>0.34854906963585891</v>
      </c>
      <c r="BR405" s="425">
        <f t="shared" ca="1" si="552"/>
        <v>0.39071205342872439</v>
      </c>
      <c r="BS405" s="425">
        <f t="shared" ca="1" si="552"/>
        <v>0.40697526424078817</v>
      </c>
      <c r="BT405" s="425">
        <f t="shared" ca="1" si="552"/>
        <v>0.44245542459209153</v>
      </c>
      <c r="BU405" s="425">
        <f t="shared" ca="1" si="552"/>
        <v>0.46867123465430355</v>
      </c>
      <c r="BV405" s="425">
        <f t="shared" ca="1" si="552"/>
        <v>0.47558451777243843</v>
      </c>
      <c r="BW405" s="425">
        <f t="shared" ca="1" si="552"/>
        <v>0.47955123634666708</v>
      </c>
      <c r="BX405" s="425">
        <f t="shared" ca="1" si="552"/>
        <v>0.46602943450373069</v>
      </c>
      <c r="BY405" s="425">
        <f t="shared" ca="1" si="552"/>
        <v>0.44082717587596731</v>
      </c>
      <c r="BZ405" s="425" t="e">
        <f t="shared" si="552"/>
        <v>#DIV/0!</v>
      </c>
      <c r="CA405" s="22"/>
      <c r="CB405" s="288">
        <f t="shared" ref="CB405:CB416" si="553">BM405</f>
        <v>0.25</v>
      </c>
      <c r="CC405" s="425">
        <f t="shared" ref="CC405:CO405" ca="1" si="554">1/MAX((IF(CC307&gt;0,CC307/$F$2,-CC307/$G$2)),(IF(CC323&gt;0,CC323/$F$2,-CC323/$G$2)))</f>
        <v>0.85176820702949929</v>
      </c>
      <c r="CD405" s="425">
        <f t="shared" ca="1" si="554"/>
        <v>0.793991986663937</v>
      </c>
      <c r="CE405" s="425">
        <f t="shared" ca="1" si="554"/>
        <v>0.75208902986715964</v>
      </c>
      <c r="CF405" s="425">
        <f t="shared" ca="1" si="554"/>
        <v>0.69547827850781263</v>
      </c>
      <c r="CG405" s="425">
        <f t="shared" ca="1" si="554"/>
        <v>0.614954041381369</v>
      </c>
      <c r="CH405" s="425">
        <f t="shared" ca="1" si="554"/>
        <v>0.58003559373656377</v>
      </c>
      <c r="CI405" s="425">
        <f t="shared" ca="1" si="554"/>
        <v>0.49178706403196193</v>
      </c>
      <c r="CJ405" s="425">
        <f t="shared" ca="1" si="554"/>
        <v>0.40232605408630495</v>
      </c>
      <c r="CK405" s="425">
        <f t="shared" ca="1" si="554"/>
        <v>0.36623845271027189</v>
      </c>
      <c r="CL405" s="425">
        <f t="shared" ca="1" si="554"/>
        <v>0.28142751716831133</v>
      </c>
      <c r="CM405" s="425">
        <f t="shared" ca="1" si="554"/>
        <v>0.22037163039392837</v>
      </c>
      <c r="CN405" s="425">
        <f t="shared" ca="1" si="554"/>
        <v>0.17434134832198933</v>
      </c>
      <c r="CO405" s="425" t="e">
        <f t="shared" si="554"/>
        <v>#DIV/0!</v>
      </c>
      <c r="CP405" s="22"/>
      <c r="CQ405" s="288">
        <f t="shared" ref="CQ405:CQ416" si="555">CB405</f>
        <v>0.25</v>
      </c>
      <c r="CR405" s="425">
        <f t="shared" ref="CR405:DD405" ca="1" si="556">1/MAX((IF(CR307&gt;0,CR307/$F$2,-CR307/$G$2)),(IF(CR323&gt;0,CR323/$F$2,-CR323/$G$2)))</f>
        <v>0.16067069657202906</v>
      </c>
      <c r="CS405" s="425">
        <f t="shared" ca="1" si="556"/>
        <v>0.19807033980278996</v>
      </c>
      <c r="CT405" s="425">
        <f t="shared" ca="1" si="556"/>
        <v>0.22450757438546398</v>
      </c>
      <c r="CU405" s="425">
        <f t="shared" ca="1" si="556"/>
        <v>0.25947958493641232</v>
      </c>
      <c r="CV405" s="425">
        <f t="shared" ca="1" si="556"/>
        <v>0.30807387407974129</v>
      </c>
      <c r="CW405" s="425">
        <f t="shared" ca="1" si="556"/>
        <v>0.32882607252424612</v>
      </c>
      <c r="CX405" s="425">
        <f t="shared" ca="1" si="556"/>
        <v>0.38070112539825263</v>
      </c>
      <c r="CY405" s="425">
        <f t="shared" ca="1" si="556"/>
        <v>0.43289288427221223</v>
      </c>
      <c r="CZ405" s="425">
        <f t="shared" ca="1" si="556"/>
        <v>0.45396227883848678</v>
      </c>
      <c r="DA405" s="425">
        <f t="shared" ca="1" si="556"/>
        <v>0.5037482811077143</v>
      </c>
      <c r="DB405" s="425">
        <f t="shared" ca="1" si="556"/>
        <v>0.53965231088873389</v>
      </c>
      <c r="DC405" s="425">
        <f t="shared" ca="1" si="556"/>
        <v>3.1089874664385122</v>
      </c>
      <c r="DD405" s="425" t="e">
        <f t="shared" si="556"/>
        <v>#DIV/0!</v>
      </c>
      <c r="DF405" s="288">
        <f t="shared" ref="DF405:DF416" si="557">CQ405</f>
        <v>0.25</v>
      </c>
      <c r="DG405" s="425">
        <f t="shared" ref="DG405:DS405" ca="1" si="558">1/MAX((IF(DG307&gt;0,DG307/$F$2,-DG307/$G$2)),(IF(DG323&gt;0,DG323/$F$2,-DG323/$G$2)))</f>
        <v>0.42740065842730951</v>
      </c>
      <c r="DH405" s="425">
        <f t="shared" ca="1" si="558"/>
        <v>0.50619175522178417</v>
      </c>
      <c r="DI405" s="425">
        <f t="shared" ca="1" si="558"/>
        <v>0.55540301363106293</v>
      </c>
      <c r="DJ405" s="425">
        <f t="shared" ca="1" si="558"/>
        <v>0.61101546561036391</v>
      </c>
      <c r="DK405" s="425">
        <f t="shared" ca="1" si="558"/>
        <v>0.66762666901966494</v>
      </c>
      <c r="DL405" s="425">
        <f t="shared" ca="1" si="558"/>
        <v>0.683559569257981</v>
      </c>
      <c r="DM405" s="425">
        <f t="shared" ca="1" si="558"/>
        <v>0.69914786339673185</v>
      </c>
      <c r="DN405" s="425">
        <f t="shared" ca="1" si="558"/>
        <v>0.67647694126145608</v>
      </c>
      <c r="DO405" s="425">
        <f t="shared" ca="1" si="558"/>
        <v>0.65564961044344938</v>
      </c>
      <c r="DP405" s="425">
        <f t="shared" ca="1" si="558"/>
        <v>0.57854565850536122</v>
      </c>
      <c r="DQ405" s="425">
        <f t="shared" ca="1" si="558"/>
        <v>0.49717491772924544</v>
      </c>
      <c r="DR405" s="425">
        <f t="shared" ca="1" si="558"/>
        <v>0.46858970967512115</v>
      </c>
      <c r="DS405" s="425" t="e">
        <f t="shared" si="558"/>
        <v>#DIV/0!</v>
      </c>
      <c r="DU405" s="288">
        <f t="shared" ref="DU405:DU416" si="559">DF405</f>
        <v>0.25</v>
      </c>
      <c r="DV405" s="425">
        <f t="shared" ref="DV405:EH405" ca="1" si="560">1/MAX((IF(DV307&gt;0,DV307/$F$2,-DV307/$G$2)),(IF(DV323&gt;0,DV323/$F$2,-DV323/$G$2)))</f>
        <v>0.29871121765113429</v>
      </c>
      <c r="DW405" s="425">
        <f t="shared" ca="1" si="560"/>
        <v>0.30930434556166786</v>
      </c>
      <c r="DX405" s="425">
        <f t="shared" ca="1" si="560"/>
        <v>0.31635545140541654</v>
      </c>
      <c r="DY405" s="425">
        <f t="shared" ca="1" si="560"/>
        <v>0.32495554972533552</v>
      </c>
      <c r="DZ405" s="425">
        <f t="shared" ca="1" si="560"/>
        <v>0.335073596857553</v>
      </c>
      <c r="EA405" s="425">
        <f t="shared" ca="1" si="560"/>
        <v>0.33855239442718221</v>
      </c>
      <c r="EB405" s="425">
        <f t="shared" ca="1" si="560"/>
        <v>0.34425094482237334</v>
      </c>
      <c r="EC405" s="425">
        <f t="shared" ca="1" si="560"/>
        <v>0.34396015806167318</v>
      </c>
      <c r="ED405" s="425">
        <f t="shared" ca="1" si="560"/>
        <v>0.34145150060594237</v>
      </c>
      <c r="EE405" s="425">
        <f t="shared" ca="1" si="560"/>
        <v>0.32763853120956582</v>
      </c>
      <c r="EF405" s="425">
        <f t="shared" ca="1" si="560"/>
        <v>0.30756106177477105</v>
      </c>
      <c r="EG405" s="425">
        <f t="shared" ca="1" si="560"/>
        <v>0.28359350952195889</v>
      </c>
      <c r="EH405" s="425" t="e">
        <f t="shared" si="560"/>
        <v>#DIV/0!</v>
      </c>
      <c r="EI405" s="22"/>
      <c r="EJ405" s="288">
        <f t="shared" ref="EJ405:EJ416" si="561">DU405</f>
        <v>0.25</v>
      </c>
      <c r="EK405" s="425">
        <f t="shared" ref="EK405:EW405" ca="1" si="562">1/MAX((IF(EK307&gt;0,EK307/$F$2,-EK307/$G$2)),(IF(EK323&gt;0,EK323/$F$2,-EK323/$G$2)))</f>
        <v>0.59280328908407076</v>
      </c>
      <c r="EL405" s="425">
        <f t="shared" ca="1" si="562"/>
        <v>0.61382573717434163</v>
      </c>
      <c r="EM405" s="425">
        <f t="shared" ca="1" si="562"/>
        <v>0.62781891348931984</v>
      </c>
      <c r="EN405" s="425">
        <f t="shared" ca="1" si="562"/>
        <v>0.64488612178026705</v>
      </c>
      <c r="EO405" s="425">
        <f t="shared" ca="1" si="562"/>
        <v>0.66496575476576558</v>
      </c>
      <c r="EP405" s="425">
        <f t="shared" ca="1" si="562"/>
        <v>0.67186955522411462</v>
      </c>
      <c r="EQ405" s="425">
        <f t="shared" ca="1" si="562"/>
        <v>0.68317853599773237</v>
      </c>
      <c r="ER405" s="425">
        <f t="shared" ca="1" si="562"/>
        <v>0.68260145908203884</v>
      </c>
      <c r="ES405" s="425">
        <f t="shared" ca="1" si="562"/>
        <v>0.67762293700765419</v>
      </c>
      <c r="ET405" s="425">
        <f t="shared" ca="1" si="562"/>
        <v>0.54833948626045403</v>
      </c>
      <c r="EU405" s="425">
        <f t="shared" ca="1" si="562"/>
        <v>0.40928449218623608</v>
      </c>
      <c r="EV405" s="425">
        <f t="shared" ca="1" si="562"/>
        <v>0.31332128173474316</v>
      </c>
      <c r="EW405" s="425" t="e">
        <f t="shared" si="562"/>
        <v>#DIV/0!</v>
      </c>
      <c r="EX405" s="22"/>
    </row>
    <row r="406" spans="14:185" s="8" customFormat="1">
      <c r="T406" s="288">
        <f t="shared" si="545"/>
        <v>0.2857142857142857</v>
      </c>
      <c r="U406" s="425">
        <f t="shared" ref="U406:AG406" ca="1" si="563">1/MAX((IF(U308&gt;0,U308/$F$2,-U308/$G$2)),(IF(U324&gt;0,U324/$F$2,-U324/$G$2)))</f>
        <v>1.1722983096103368</v>
      </c>
      <c r="V406" s="425">
        <f t="shared" ca="1" si="563"/>
        <v>1.1070808949678659</v>
      </c>
      <c r="W406" s="425">
        <f t="shared" ca="1" si="563"/>
        <v>1.0574365375410828</v>
      </c>
      <c r="X406" s="425">
        <f t="shared" ca="1" si="563"/>
        <v>0.98747424677727558</v>
      </c>
      <c r="Y406" s="425">
        <f t="shared" ca="1" si="563"/>
        <v>0.88268449140009475</v>
      </c>
      <c r="Z406" s="425">
        <f t="shared" ca="1" si="563"/>
        <v>0.83545669068754591</v>
      </c>
      <c r="AA406" s="425">
        <f t="shared" ca="1" si="563"/>
        <v>0.71165910793029519</v>
      </c>
      <c r="AB406" s="425">
        <f t="shared" ca="1" si="563"/>
        <v>0.58015951963594925</v>
      </c>
      <c r="AC406" s="425">
        <f t="shared" ca="1" si="563"/>
        <v>0.52552864845220182</v>
      </c>
      <c r="AD406" s="425">
        <f t="shared" ca="1" si="563"/>
        <v>0.39379296120248336</v>
      </c>
      <c r="AE406" s="425">
        <f t="shared" ca="1" si="563"/>
        <v>0.2962121247334959</v>
      </c>
      <c r="AF406" s="425" t="e">
        <f t="shared" si="563"/>
        <v>#DIV/0!</v>
      </c>
      <c r="AG406" s="425" t="e">
        <f t="shared" ca="1" si="563"/>
        <v>#DIV/0!</v>
      </c>
      <c r="AH406" s="22"/>
      <c r="AI406" s="288">
        <f t="shared" si="547"/>
        <v>0.2857142857142857</v>
      </c>
      <c r="AJ406" s="425">
        <f t="shared" ref="AJ406:AV406" ca="1" si="564">1/MAX((IF(AJ308&gt;0,AJ308/$F$2,-AJ308/$G$2)),(IF(AJ324&gt;0,AJ324/$F$2,-AJ324/$G$2)))</f>
        <v>1.1722983096103368</v>
      </c>
      <c r="AK406" s="425">
        <f t="shared" ca="1" si="564"/>
        <v>1.1070808949678659</v>
      </c>
      <c r="AL406" s="425">
        <f t="shared" ca="1" si="564"/>
        <v>1.0574365375410828</v>
      </c>
      <c r="AM406" s="425">
        <f t="shared" ca="1" si="564"/>
        <v>0.98747424677727558</v>
      </c>
      <c r="AN406" s="425">
        <f t="shared" ca="1" si="564"/>
        <v>0.88268449140009475</v>
      </c>
      <c r="AO406" s="425">
        <f t="shared" ca="1" si="564"/>
        <v>0.83545669068754591</v>
      </c>
      <c r="AP406" s="425">
        <f t="shared" ca="1" si="564"/>
        <v>0.71165910793029519</v>
      </c>
      <c r="AQ406" s="425">
        <f t="shared" ca="1" si="564"/>
        <v>0.58015951963594925</v>
      </c>
      <c r="AR406" s="425">
        <f t="shared" ca="1" si="564"/>
        <v>0.52552864845220182</v>
      </c>
      <c r="AS406" s="425">
        <f t="shared" ca="1" si="564"/>
        <v>0.39379296120248336</v>
      </c>
      <c r="AT406" s="425">
        <f t="shared" ca="1" si="564"/>
        <v>0.2962121247334959</v>
      </c>
      <c r="AU406" s="425" t="e">
        <f t="shared" si="564"/>
        <v>#DIV/0!</v>
      </c>
      <c r="AV406" s="425" t="e">
        <f t="shared" si="564"/>
        <v>#DIV/0!</v>
      </c>
      <c r="AX406" s="288">
        <f t="shared" si="549"/>
        <v>0.2857142857142857</v>
      </c>
      <c r="AY406" s="425">
        <f t="shared" ref="AY406:BK406" ca="1" si="565">1/MAX((IF(AY308&gt;0,AY308/$F$2,-AY308/$G$2)),(IF(AY324&gt;0,AY324/$F$2,-AY324/$G$2)))</f>
        <v>0.39479183558197439</v>
      </c>
      <c r="AZ406" s="425">
        <f t="shared" ca="1" si="565"/>
        <v>0.4527587099653132</v>
      </c>
      <c r="BA406" s="425">
        <f t="shared" ca="1" si="565"/>
        <v>0.4830907423930747</v>
      </c>
      <c r="BB406" s="425">
        <f t="shared" ca="1" si="565"/>
        <v>0.50825575738709328</v>
      </c>
      <c r="BC406" s="425">
        <f t="shared" ca="1" si="565"/>
        <v>0.51359703987697491</v>
      </c>
      <c r="BD406" s="425">
        <f t="shared" ca="1" si="565"/>
        <v>0.50560366776229326</v>
      </c>
      <c r="BE406" s="425">
        <f t="shared" ca="1" si="565"/>
        <v>0.461913507422965</v>
      </c>
      <c r="BF406" s="425">
        <f t="shared" ca="1" si="565"/>
        <v>0.39128850637612195</v>
      </c>
      <c r="BG406" s="425">
        <f t="shared" ca="1" si="565"/>
        <v>0.35754463467883435</v>
      </c>
      <c r="BH406" s="425">
        <f t="shared" ca="1" si="565"/>
        <v>0.27051329465092044</v>
      </c>
      <c r="BI406" s="425">
        <f t="shared" ca="1" si="565"/>
        <v>0.20350178149531439</v>
      </c>
      <c r="BJ406" s="425" t="e">
        <f t="shared" si="565"/>
        <v>#DIV/0!</v>
      </c>
      <c r="BK406" s="425" t="e">
        <f t="shared" si="565"/>
        <v>#DIV/0!</v>
      </c>
      <c r="BL406" s="22"/>
      <c r="BM406" s="288">
        <f t="shared" si="551"/>
        <v>0.2857142857142857</v>
      </c>
      <c r="BN406" s="425">
        <f t="shared" ref="BN406:BZ406" ca="1" si="566">1/MAX((IF(BN308&gt;0,BN308/$F$2,-BN308/$G$2)),(IF(BN324&gt;0,BN324/$F$2,-BN324/$G$2)))</f>
        <v>0.25366896436782777</v>
      </c>
      <c r="BO406" s="425">
        <f t="shared" ca="1" si="566"/>
        <v>0.29889932392030633</v>
      </c>
      <c r="BP406" s="425">
        <f t="shared" ca="1" si="566"/>
        <v>0.32862962853058991</v>
      </c>
      <c r="BQ406" s="425">
        <f t="shared" ca="1" si="566"/>
        <v>0.36532285650425045</v>
      </c>
      <c r="BR406" s="425">
        <f t="shared" ca="1" si="566"/>
        <v>0.41144907814653225</v>
      </c>
      <c r="BS406" s="425">
        <f t="shared" ca="1" si="566"/>
        <v>0.42934963495068501</v>
      </c>
      <c r="BT406" s="425">
        <f t="shared" ca="1" si="566"/>
        <v>0.46859385408259807</v>
      </c>
      <c r="BU406" s="425">
        <f t="shared" ca="1" si="566"/>
        <v>0.49747828809122369</v>
      </c>
      <c r="BV406" s="425">
        <f t="shared" ca="1" si="566"/>
        <v>0.5047738027772094</v>
      </c>
      <c r="BW406" s="425">
        <f t="shared" ca="1" si="566"/>
        <v>0.50601513790795882</v>
      </c>
      <c r="BX406" s="425">
        <f t="shared" ca="1" si="566"/>
        <v>0.48365145325776498</v>
      </c>
      <c r="BY406" s="425" t="e">
        <f t="shared" si="566"/>
        <v>#DIV/0!</v>
      </c>
      <c r="BZ406" s="425" t="e">
        <f t="shared" si="566"/>
        <v>#DIV/0!</v>
      </c>
      <c r="CA406" s="22"/>
      <c r="CB406" s="288">
        <f t="shared" si="553"/>
        <v>0.2857142857142857</v>
      </c>
      <c r="CC406" s="425">
        <f t="shared" ref="CC406:CO406" ca="1" si="567">1/MAX((IF(CC308&gt;0,CC308/$F$2,-CC308/$G$2)),(IF(CC324&gt;0,CC324/$F$2,-CC324/$G$2)))</f>
        <v>0.80142200989746526</v>
      </c>
      <c r="CD406" s="425">
        <f t="shared" ca="1" si="567"/>
        <v>0.74406743053110225</v>
      </c>
      <c r="CE406" s="425">
        <f t="shared" ca="1" si="567"/>
        <v>0.70251082359650008</v>
      </c>
      <c r="CF406" s="425">
        <f t="shared" ca="1" si="567"/>
        <v>0.64640724818799333</v>
      </c>
      <c r="CG406" s="425">
        <f t="shared" ca="1" si="567"/>
        <v>0.56665770892508416</v>
      </c>
      <c r="CH406" s="425">
        <f t="shared" ca="1" si="567"/>
        <v>0.5320881719525189</v>
      </c>
      <c r="CI406" s="425">
        <f t="shared" ca="1" si="567"/>
        <v>0.44474148958686355</v>
      </c>
      <c r="CJ406" s="425">
        <f t="shared" ca="1" si="567"/>
        <v>0.3562080495201923</v>
      </c>
      <c r="CK406" s="425">
        <f t="shared" ca="1" si="567"/>
        <v>0.320495005037224</v>
      </c>
      <c r="CL406" s="425">
        <f t="shared" ca="1" si="567"/>
        <v>0.23655986380146668</v>
      </c>
      <c r="CM406" s="425">
        <f t="shared" ca="1" si="567"/>
        <v>0.17612767470102381</v>
      </c>
      <c r="CN406" s="425" t="e">
        <f t="shared" si="567"/>
        <v>#DIV/0!</v>
      </c>
      <c r="CO406" s="425" t="e">
        <f t="shared" si="567"/>
        <v>#DIV/0!</v>
      </c>
      <c r="CP406" s="22"/>
      <c r="CQ406" s="288">
        <f t="shared" si="555"/>
        <v>0.2857142857142857</v>
      </c>
      <c r="CR406" s="425">
        <f t="shared" ref="CR406:DD406" ca="1" si="568">1/MAX((IF(CR308&gt;0,CR308/$F$2,-CR308/$G$2)),(IF(CR324&gt;0,CR324/$F$2,-CR324/$G$2)))</f>
        <v>0.16162412564617426</v>
      </c>
      <c r="CS406" s="425">
        <f t="shared" ca="1" si="568"/>
        <v>0.19943235503313383</v>
      </c>
      <c r="CT406" s="425">
        <f t="shared" ca="1" si="568"/>
        <v>0.22618979515776816</v>
      </c>
      <c r="CU406" s="425">
        <f t="shared" ca="1" si="568"/>
        <v>0.26162668045703202</v>
      </c>
      <c r="CV406" s="425">
        <f t="shared" ca="1" si="568"/>
        <v>0.31095992336499845</v>
      </c>
      <c r="CW406" s="425">
        <f t="shared" ca="1" si="568"/>
        <v>0.33207056369320687</v>
      </c>
      <c r="CX406" s="425">
        <f t="shared" ca="1" si="568"/>
        <v>0.38501173040102277</v>
      </c>
      <c r="CY406" s="425">
        <f t="shared" ca="1" si="568"/>
        <v>0.43868950426571923</v>
      </c>
      <c r="CZ406" s="425">
        <f t="shared" ca="1" si="568"/>
        <v>0.46055887371437587</v>
      </c>
      <c r="DA406" s="425">
        <f t="shared" ca="1" si="568"/>
        <v>0.5130336527267233</v>
      </c>
      <c r="DB406" s="425">
        <f t="shared" ca="1" si="568"/>
        <v>0.55188717528419595</v>
      </c>
      <c r="DC406" s="425" t="e">
        <f t="shared" si="568"/>
        <v>#DIV/0!</v>
      </c>
      <c r="DD406" s="425" t="e">
        <f t="shared" si="568"/>
        <v>#DIV/0!</v>
      </c>
      <c r="DF406" s="288">
        <f t="shared" si="557"/>
        <v>0.2857142857142857</v>
      </c>
      <c r="DG406" s="425">
        <f t="shared" ref="DG406:DS406" ca="1" si="569">1/MAX((IF(DG308&gt;0,DG308/$F$2,-DG308/$G$2)),(IF(DG324&gt;0,DG324/$F$2,-DG324/$G$2)))</f>
        <v>0.44440793557238151</v>
      </c>
      <c r="DH406" s="425">
        <f t="shared" ca="1" si="569"/>
        <v>0.53018463453234765</v>
      </c>
      <c r="DI406" s="425">
        <f t="shared" ca="1" si="569"/>
        <v>0.58429134059581667</v>
      </c>
      <c r="DJ406" s="425">
        <f t="shared" ca="1" si="569"/>
        <v>0.64574129052752793</v>
      </c>
      <c r="DK406" s="425">
        <f t="shared" ca="1" si="569"/>
        <v>0.70790407655689602</v>
      </c>
      <c r="DL406" s="425">
        <f t="shared" ca="1" si="569"/>
        <v>0.72483971681827408</v>
      </c>
      <c r="DM406" s="425">
        <f t="shared" ca="1" si="569"/>
        <v>0.73806246763761107</v>
      </c>
      <c r="DN406" s="425">
        <f t="shared" ca="1" si="569"/>
        <v>0.70448085782111514</v>
      </c>
      <c r="DO406" s="425">
        <f t="shared" ca="1" si="569"/>
        <v>0.67652655723501776</v>
      </c>
      <c r="DP406" s="425">
        <f t="shared" ca="1" si="569"/>
        <v>0.57603078997512169</v>
      </c>
      <c r="DQ406" s="425">
        <f t="shared" ca="1" si="569"/>
        <v>0.47178432644118751</v>
      </c>
      <c r="DR406" s="425" t="e">
        <f t="shared" si="569"/>
        <v>#DIV/0!</v>
      </c>
      <c r="DS406" s="425" t="e">
        <f t="shared" si="569"/>
        <v>#DIV/0!</v>
      </c>
      <c r="DT406" s="22"/>
      <c r="DU406" s="288">
        <f t="shared" si="559"/>
        <v>0.2857142857142857</v>
      </c>
      <c r="DV406" s="425">
        <f t="shared" ref="DV406:EH406" ca="1" si="570">1/MAX((IF(DV308&gt;0,DV308/$F$2,-DV308/$G$2)),(IF(DV324&gt;0,DV324/$F$2,-DV324/$G$2)))</f>
        <v>0.33423678753871688</v>
      </c>
      <c r="DW406" s="425">
        <f t="shared" ca="1" si="570"/>
        <v>0.3446930305346082</v>
      </c>
      <c r="DX406" s="425">
        <f t="shared" ca="1" si="570"/>
        <v>0.3515970999420226</v>
      </c>
      <c r="DY406" s="425">
        <f t="shared" ca="1" si="570"/>
        <v>0.35991335726235912</v>
      </c>
      <c r="DZ406" s="425">
        <f t="shared" ca="1" si="570"/>
        <v>0.36938689121770868</v>
      </c>
      <c r="EA406" s="425">
        <f t="shared" ca="1" si="570"/>
        <v>0.37246172036676306</v>
      </c>
      <c r="EB406" s="425">
        <f t="shared" ca="1" si="570"/>
        <v>0.37661358781765175</v>
      </c>
      <c r="EC406" s="425">
        <f t="shared" ca="1" si="570"/>
        <v>0.37345368272176438</v>
      </c>
      <c r="ED406" s="425">
        <f t="shared" ca="1" si="570"/>
        <v>0.36915172437985971</v>
      </c>
      <c r="EE406" s="425">
        <f t="shared" ca="1" si="570"/>
        <v>0.34845030189349202</v>
      </c>
      <c r="EF406" s="425">
        <f t="shared" ca="1" si="570"/>
        <v>0.31908225077949698</v>
      </c>
      <c r="EG406" s="425" t="e">
        <f t="shared" si="570"/>
        <v>#DIV/0!</v>
      </c>
      <c r="EH406" s="425" t="e">
        <f t="shared" si="570"/>
        <v>#DIV/0!</v>
      </c>
      <c r="EJ406" s="288">
        <f t="shared" si="561"/>
        <v>0.2857142857142857</v>
      </c>
      <c r="EK406" s="425">
        <f t="shared" ref="EK406:EW406" ca="1" si="571">1/MAX((IF(EK308&gt;0,EK308/$F$2,-EK308/$G$2)),(IF(EK324&gt;0,EK324/$F$2,-EK324/$G$2)))</f>
        <v>0.66330507619988199</v>
      </c>
      <c r="EL406" s="425">
        <f t="shared" ca="1" si="571"/>
        <v>0.68405587119234146</v>
      </c>
      <c r="EM406" s="425">
        <f t="shared" ca="1" si="571"/>
        <v>0.69775724834503983</v>
      </c>
      <c r="EN406" s="425">
        <f t="shared" ca="1" si="571"/>
        <v>0.71426116383616367</v>
      </c>
      <c r="EO406" s="425">
        <f t="shared" ca="1" si="571"/>
        <v>0.73306173695203403</v>
      </c>
      <c r="EP406" s="425">
        <f t="shared" ca="1" si="571"/>
        <v>0.73916384736912533</v>
      </c>
      <c r="EQ406" s="425">
        <f t="shared" ca="1" si="571"/>
        <v>0.74740337951686808</v>
      </c>
      <c r="ER406" s="425">
        <f t="shared" ca="1" si="571"/>
        <v>0.74113243278522156</v>
      </c>
      <c r="ES406" s="425">
        <f t="shared" ca="1" si="571"/>
        <v>0.73259503979865426</v>
      </c>
      <c r="ET406" s="425">
        <f t="shared" ca="1" si="571"/>
        <v>0.50030021700436433</v>
      </c>
      <c r="EU406" s="425">
        <f t="shared" ca="1" si="571"/>
        <v>0.35428691234995291</v>
      </c>
      <c r="EV406" s="425" t="e">
        <f t="shared" si="571"/>
        <v>#DIV/0!</v>
      </c>
      <c r="EW406" s="425" t="e">
        <f t="shared" si="571"/>
        <v>#DIV/0!</v>
      </c>
    </row>
    <row r="407" spans="14:185" s="8" customFormat="1">
      <c r="T407" s="288">
        <f t="shared" si="545"/>
        <v>0.33333333333333331</v>
      </c>
      <c r="U407" s="425">
        <f t="shared" ref="U407:AG407" ca="1" si="572">1/MAX((IF(U309&gt;0,U309/$F$2,-U309/$G$2)),(IF(U325&gt;0,U325/$F$2,-U325/$G$2)))</f>
        <v>1.0668616438760867</v>
      </c>
      <c r="V407" s="425">
        <f t="shared" ca="1" si="572"/>
        <v>0.99910921993326163</v>
      </c>
      <c r="W407" s="425">
        <f t="shared" ca="1" si="572"/>
        <v>0.94809090030459231</v>
      </c>
      <c r="X407" s="425">
        <f t="shared" ca="1" si="572"/>
        <v>0.87681366887922141</v>
      </c>
      <c r="Y407" s="425">
        <f t="shared" ca="1" si="572"/>
        <v>0.77108003502580857</v>
      </c>
      <c r="Z407" s="425">
        <f t="shared" ca="1" si="572"/>
        <v>0.72373844529983011</v>
      </c>
      <c r="AA407" s="425">
        <f t="shared" ca="1" si="572"/>
        <v>0.60033822727272734</v>
      </c>
      <c r="AB407" s="425">
        <f t="shared" ca="1" si="572"/>
        <v>0.47010410053853569</v>
      </c>
      <c r="AC407" s="425">
        <f t="shared" ca="1" si="572"/>
        <v>0.41619564054649405</v>
      </c>
      <c r="AD407" s="425">
        <f t="shared" ca="1" si="572"/>
        <v>0.28657456122614039</v>
      </c>
      <c r="AE407" s="425" t="e">
        <f t="shared" si="572"/>
        <v>#DIV/0!</v>
      </c>
      <c r="AF407" s="425" t="e">
        <f t="shared" ca="1" si="572"/>
        <v>#DIV/0!</v>
      </c>
      <c r="AG407" s="425" t="e">
        <f t="shared" ca="1" si="572"/>
        <v>#DIV/0!</v>
      </c>
      <c r="AH407" s="22"/>
      <c r="AI407" s="288">
        <f t="shared" si="547"/>
        <v>0.33333333333333331</v>
      </c>
      <c r="AJ407" s="425">
        <f t="shared" ref="AJ407:AV407" ca="1" si="573">1/MAX((IF(AJ309&gt;0,AJ309/$F$2,-AJ309/$G$2)),(IF(AJ325&gt;0,AJ325/$F$2,-AJ325/$G$2)))</f>
        <v>1.0668616438760867</v>
      </c>
      <c r="AK407" s="425">
        <f t="shared" ca="1" si="573"/>
        <v>0.99910921993326163</v>
      </c>
      <c r="AL407" s="425">
        <f t="shared" ca="1" si="573"/>
        <v>0.94809090030459231</v>
      </c>
      <c r="AM407" s="425">
        <f t="shared" ca="1" si="573"/>
        <v>0.87681366887922141</v>
      </c>
      <c r="AN407" s="425">
        <f t="shared" ca="1" si="573"/>
        <v>0.77108003502580857</v>
      </c>
      <c r="AO407" s="425">
        <f t="shared" ca="1" si="573"/>
        <v>0.72373844529983011</v>
      </c>
      <c r="AP407" s="425">
        <f t="shared" ca="1" si="573"/>
        <v>0.60033822727272734</v>
      </c>
      <c r="AQ407" s="425">
        <f t="shared" ca="1" si="573"/>
        <v>0.47010410053853569</v>
      </c>
      <c r="AR407" s="425">
        <f t="shared" ca="1" si="573"/>
        <v>0.41619564054649405</v>
      </c>
      <c r="AS407" s="425">
        <f t="shared" ca="1" si="573"/>
        <v>0.28657456122614039</v>
      </c>
      <c r="AT407" s="425" t="e">
        <f t="shared" si="573"/>
        <v>#DIV/0!</v>
      </c>
      <c r="AU407" s="425" t="e">
        <f t="shared" ca="1" si="573"/>
        <v>#DIV/0!</v>
      </c>
      <c r="AV407" s="425" t="e">
        <f t="shared" ca="1" si="573"/>
        <v>#DIV/0!</v>
      </c>
      <c r="AX407" s="288">
        <f t="shared" si="549"/>
        <v>0.33333333333333331</v>
      </c>
      <c r="AY407" s="425">
        <f t="shared" ref="AY407:BK407" ca="1" si="574">1/MAX((IF(AY309&gt;0,AY309/$F$2,-AY309/$G$2)),(IF(AY325&gt;0,AY325/$F$2,-AY325/$G$2)))</f>
        <v>0.38487963231511452</v>
      </c>
      <c r="AZ407" s="425">
        <f t="shared" ca="1" si="574"/>
        <v>0.43677132762944421</v>
      </c>
      <c r="BA407" s="425">
        <f t="shared" ca="1" si="574"/>
        <v>0.46191834544180743</v>
      </c>
      <c r="BB407" s="425">
        <f t="shared" ca="1" si="574"/>
        <v>0.47933860044303578</v>
      </c>
      <c r="BC407" s="425">
        <f t="shared" ca="1" si="574"/>
        <v>0.47318262447292037</v>
      </c>
      <c r="BD407" s="425">
        <f t="shared" ca="1" si="574"/>
        <v>0.46041289331278418</v>
      </c>
      <c r="BE407" s="425">
        <f t="shared" ca="1" si="574"/>
        <v>0.40625909903038954</v>
      </c>
      <c r="BF407" s="425">
        <f t="shared" ca="1" si="574"/>
        <v>0.32818874437807188</v>
      </c>
      <c r="BG407" s="425">
        <f t="shared" ca="1" si="574"/>
        <v>0.29237521818157608</v>
      </c>
      <c r="BH407" s="425">
        <f t="shared" ca="1" si="574"/>
        <v>0.20230746226097521</v>
      </c>
      <c r="BI407" s="425" t="e">
        <f t="shared" si="574"/>
        <v>#DIV/0!</v>
      </c>
      <c r="BJ407" s="425" t="e">
        <f t="shared" ca="1" si="574"/>
        <v>#DIV/0!</v>
      </c>
      <c r="BK407" s="425" t="e">
        <f t="shared" ca="1" si="574"/>
        <v>#DIV/0!</v>
      </c>
      <c r="BL407" s="22"/>
      <c r="BM407" s="288">
        <f t="shared" si="551"/>
        <v>0.33333333333333331</v>
      </c>
      <c r="BN407" s="425">
        <f t="shared" ref="BN407:BZ407" ca="1" si="575">1/MAX((IF(BN309&gt;0,BN309/$F$2,-BN309/$G$2)),(IF(BN325&gt;0,BN325/$F$2,-BN325/$G$2)))</f>
        <v>0.26314914329738232</v>
      </c>
      <c r="BO407" s="425">
        <f t="shared" ca="1" si="575"/>
        <v>0.31194907235700853</v>
      </c>
      <c r="BP407" s="425">
        <f t="shared" ca="1" si="575"/>
        <v>0.34432669309177771</v>
      </c>
      <c r="BQ407" s="425">
        <f t="shared" ca="1" si="575"/>
        <v>0.3846331140160516</v>
      </c>
      <c r="BR407" s="425">
        <f t="shared" ca="1" si="575"/>
        <v>0.43589737576543858</v>
      </c>
      <c r="BS407" s="425">
        <f t="shared" ca="1" si="575"/>
        <v>0.45598788176099464</v>
      </c>
      <c r="BT407" s="425">
        <f t="shared" ca="1" si="575"/>
        <v>0.50037728788719127</v>
      </c>
      <c r="BU407" s="425">
        <f t="shared" ca="1" si="575"/>
        <v>0.53263411097730196</v>
      </c>
      <c r="BV407" s="425">
        <f t="shared" ca="1" si="575"/>
        <v>0.53989036325030482</v>
      </c>
      <c r="BW407" s="425">
        <f t="shared" ca="1" si="575"/>
        <v>0.53214731209045063</v>
      </c>
      <c r="BX407" s="425" t="e">
        <f t="shared" si="575"/>
        <v>#DIV/0!</v>
      </c>
      <c r="BY407" s="425" t="e">
        <f t="shared" ca="1" si="575"/>
        <v>#DIV/0!</v>
      </c>
      <c r="BZ407" s="425" t="e">
        <f t="shared" ca="1" si="575"/>
        <v>#DIV/0!</v>
      </c>
      <c r="CA407" s="22"/>
      <c r="CB407" s="288">
        <f t="shared" si="553"/>
        <v>0.33333333333333331</v>
      </c>
      <c r="CC407" s="425">
        <f t="shared" ref="CC407:CO407" ca="1" si="576">1/MAX((IF(CC309&gt;0,CC309/$F$2,-CC309/$G$2)),(IF(CC325&gt;0,CC325/$F$2,-CC325/$G$2)))</f>
        <v>0.73412708423090545</v>
      </c>
      <c r="CD407" s="425">
        <f t="shared" ca="1" si="576"/>
        <v>0.67722195080083969</v>
      </c>
      <c r="CE407" s="425">
        <f t="shared" ca="1" si="576"/>
        <v>0.63603850453634803</v>
      </c>
      <c r="CF407" s="425">
        <f t="shared" ca="1" si="576"/>
        <v>0.58048681213601305</v>
      </c>
      <c r="CG407" s="425">
        <f t="shared" ca="1" si="576"/>
        <v>0.50159104012353117</v>
      </c>
      <c r="CH407" s="425">
        <f t="shared" ca="1" si="576"/>
        <v>0.46740982628186206</v>
      </c>
      <c r="CI407" s="425">
        <f t="shared" ca="1" si="576"/>
        <v>0.38107669845325554</v>
      </c>
      <c r="CJ407" s="425">
        <f t="shared" ca="1" si="576"/>
        <v>0.29359926969975508</v>
      </c>
      <c r="CK407" s="425">
        <f t="shared" ca="1" si="576"/>
        <v>0.25831625970879035</v>
      </c>
      <c r="CL407" s="425">
        <f t="shared" ca="1" si="576"/>
        <v>0.17539426135980724</v>
      </c>
      <c r="CM407" s="425" t="e">
        <f t="shared" si="576"/>
        <v>#DIV/0!</v>
      </c>
      <c r="CN407" s="425" t="e">
        <f t="shared" ca="1" si="576"/>
        <v>#DIV/0!</v>
      </c>
      <c r="CO407" s="425" t="e">
        <f t="shared" ca="1" si="576"/>
        <v>#DIV/0!</v>
      </c>
      <c r="CP407" s="22"/>
      <c r="CQ407" s="288">
        <f t="shared" si="555"/>
        <v>0.33333333333333331</v>
      </c>
      <c r="CR407" s="425">
        <f t="shared" ref="CR407:DD407" ca="1" si="577">1/MAX((IF(CR309&gt;0,CR309/$F$2,-CR309/$G$2)),(IF(CR325&gt;0,CR325/$F$2,-CR325/$G$2)))</f>
        <v>0.16262959650539488</v>
      </c>
      <c r="CS407" s="425">
        <f t="shared" ca="1" si="577"/>
        <v>0.20088629513413975</v>
      </c>
      <c r="CT407" s="425">
        <f t="shared" ca="1" si="577"/>
        <v>0.22800186600766237</v>
      </c>
      <c r="CU407" s="425">
        <f t="shared" ca="1" si="577"/>
        <v>0.26396996918555687</v>
      </c>
      <c r="CV407" s="425">
        <f t="shared" ca="1" si="577"/>
        <v>0.31417986324179514</v>
      </c>
      <c r="CW407" s="425">
        <f t="shared" ca="1" si="577"/>
        <v>0.33573269291561536</v>
      </c>
      <c r="CX407" s="425">
        <f t="shared" ca="1" si="577"/>
        <v>0.39006946509249202</v>
      </c>
      <c r="CY407" s="425">
        <f t="shared" ca="1" si="577"/>
        <v>0.44592967251082488</v>
      </c>
      <c r="CZ407" s="425">
        <f t="shared" ca="1" si="577"/>
        <v>0.46909835775193109</v>
      </c>
      <c r="DA407" s="425">
        <f t="shared" ca="1" si="577"/>
        <v>0.52655882172368296</v>
      </c>
      <c r="DB407" s="425" t="e">
        <f t="shared" si="577"/>
        <v>#DIV/0!</v>
      </c>
      <c r="DC407" s="425" t="e">
        <f t="shared" ca="1" si="577"/>
        <v>#DIV/0!</v>
      </c>
      <c r="DD407" s="425" t="e">
        <f t="shared" ca="1" si="577"/>
        <v>#DIV/0!</v>
      </c>
      <c r="DE407" s="22"/>
      <c r="DF407" s="288">
        <f t="shared" si="557"/>
        <v>0.33333333333333331</v>
      </c>
      <c r="DG407" s="425">
        <f t="shared" ref="DG407:DS407" ca="1" si="578">1/MAX((IF(DG309&gt;0,DG309/$F$2,-DG309/$G$2)),(IF(DG325&gt;0,DG325/$F$2,-DG325/$G$2)))</f>
        <v>0.46486331596103964</v>
      </c>
      <c r="DH407" s="425">
        <f t="shared" ca="1" si="578"/>
        <v>0.5596379816313467</v>
      </c>
      <c r="DI407" s="425">
        <f t="shared" ca="1" si="578"/>
        <v>0.62014664099335359</v>
      </c>
      <c r="DJ407" s="425">
        <f t="shared" ca="1" si="578"/>
        <v>0.68918823418998409</v>
      </c>
      <c r="DK407" s="425">
        <f t="shared" ca="1" si="578"/>
        <v>0.75787404830039995</v>
      </c>
      <c r="DL407" s="425">
        <f t="shared" ca="1" si="578"/>
        <v>0.77531322619738563</v>
      </c>
      <c r="DM407" s="425">
        <f t="shared" ca="1" si="578"/>
        <v>0.78133051974031242</v>
      </c>
      <c r="DN407" s="425">
        <f t="shared" ca="1" si="578"/>
        <v>0.72539082758881879</v>
      </c>
      <c r="DO407" s="425">
        <f t="shared" ca="1" si="578"/>
        <v>0.6835697047146907</v>
      </c>
      <c r="DP407" s="425">
        <f t="shared" ca="1" si="578"/>
        <v>0.48985222737908068</v>
      </c>
      <c r="DQ407" s="425" t="e">
        <f t="shared" si="578"/>
        <v>#DIV/0!</v>
      </c>
      <c r="DR407" s="425" t="e">
        <f t="shared" ca="1" si="578"/>
        <v>#DIV/0!</v>
      </c>
      <c r="DS407" s="425" t="e">
        <f t="shared" ca="1" si="578"/>
        <v>#DIV/0!</v>
      </c>
      <c r="DT407" s="22"/>
      <c r="DU407" s="288">
        <f t="shared" si="559"/>
        <v>0.33333333333333331</v>
      </c>
      <c r="DV407" s="425">
        <f t="shared" ref="DV407:EH407" ca="1" si="579">1/MAX((IF(DV309&gt;0,DV309/$F$2,-DV309/$G$2)),(IF(DV325&gt;0,DV325/$F$2,-DV325/$G$2)))</f>
        <v>0.38157835704971943</v>
      </c>
      <c r="DW407" s="425">
        <f t="shared" ca="1" si="579"/>
        <v>0.39181840753261143</v>
      </c>
      <c r="DX407" s="425">
        <f t="shared" ca="1" si="579"/>
        <v>0.39848689682273658</v>
      </c>
      <c r="DY407" s="425">
        <f t="shared" ca="1" si="579"/>
        <v>0.40634076849520906</v>
      </c>
      <c r="DZ407" s="425">
        <f t="shared" ca="1" si="579"/>
        <v>0.41473544876014928</v>
      </c>
      <c r="EA407" s="425">
        <f t="shared" ca="1" si="579"/>
        <v>0.417117230527144</v>
      </c>
      <c r="EB407" s="425">
        <f t="shared" ca="1" si="579"/>
        <v>0.4185184090197307</v>
      </c>
      <c r="EC407" s="425">
        <f t="shared" ca="1" si="579"/>
        <v>0.40992278212119226</v>
      </c>
      <c r="ED407" s="425">
        <f t="shared" ca="1" si="579"/>
        <v>0.40203501380564344</v>
      </c>
      <c r="EE407" s="425">
        <f t="shared" ca="1" si="579"/>
        <v>0.36638792203694254</v>
      </c>
      <c r="EF407" s="425" t="e">
        <f t="shared" si="579"/>
        <v>#DIV/0!</v>
      </c>
      <c r="EG407" s="425" t="e">
        <f t="shared" ca="1" si="579"/>
        <v>#DIV/0!</v>
      </c>
      <c r="EH407" s="425" t="e">
        <f t="shared" ca="1" si="579"/>
        <v>#DIV/0!</v>
      </c>
      <c r="EJ407" s="288">
        <f t="shared" si="561"/>
        <v>0.33333333333333331</v>
      </c>
      <c r="EK407" s="425">
        <f t="shared" ref="EK407:EW407" ca="1" si="580">1/MAX((IF(EK309&gt;0,EK309/$F$2,-EK309/$G$2)),(IF(EK325&gt;0,EK325/$F$2,-EK325/$G$2)))</f>
        <v>0.75725614485141401</v>
      </c>
      <c r="EL407" s="425">
        <f t="shared" ca="1" si="580"/>
        <v>0.77757789792911358</v>
      </c>
      <c r="EM407" s="425">
        <f t="shared" ca="1" si="580"/>
        <v>0.79081175776033341</v>
      </c>
      <c r="EN407" s="425">
        <f t="shared" ca="1" si="580"/>
        <v>0.80639805209536375</v>
      </c>
      <c r="EO407" s="425">
        <f t="shared" ca="1" si="580"/>
        <v>0.82305760077584766</v>
      </c>
      <c r="EP407" s="425">
        <f t="shared" ca="1" si="580"/>
        <v>0.82778433342572066</v>
      </c>
      <c r="EQ407" s="425">
        <f t="shared" ca="1" si="580"/>
        <v>0.83056502316857905</v>
      </c>
      <c r="ER407" s="425">
        <f t="shared" ca="1" si="580"/>
        <v>0.77611344224230872</v>
      </c>
      <c r="ES407" s="425">
        <f t="shared" ca="1" si="580"/>
        <v>0.65613210089575202</v>
      </c>
      <c r="ET407" s="425">
        <f t="shared" ca="1" si="580"/>
        <v>0.4098733572281959</v>
      </c>
      <c r="EU407" s="425" t="e">
        <f t="shared" si="580"/>
        <v>#DIV/0!</v>
      </c>
      <c r="EV407" s="425" t="e">
        <f t="shared" ca="1" si="580"/>
        <v>#DIV/0!</v>
      </c>
      <c r="EW407" s="425" t="e">
        <f t="shared" ca="1" si="580"/>
        <v>#DIV/0!</v>
      </c>
    </row>
    <row r="408" spans="14:185" s="8" customFormat="1">
      <c r="T408" s="288">
        <f t="shared" si="545"/>
        <v>0.4</v>
      </c>
      <c r="U408" s="425">
        <f t="shared" ref="U408:AG408" ca="1" si="581">1/MAX((IF(U310&gt;0,U310/$F$2,-U310/$G$2)),(IF(U326&gt;0,U326/$F$2,-U326/$G$2)))</f>
        <v>0.92334585752733001</v>
      </c>
      <c r="V408" s="425">
        <f t="shared" ca="1" si="581"/>
        <v>0.85290669913105488</v>
      </c>
      <c r="W408" s="425">
        <f t="shared" ca="1" si="581"/>
        <v>0.80040880233198974</v>
      </c>
      <c r="X408" s="425">
        <f t="shared" ca="1" si="581"/>
        <v>0.72768544804812607</v>
      </c>
      <c r="Y408" s="425">
        <f t="shared" ca="1" si="581"/>
        <v>0.62085337971092769</v>
      </c>
      <c r="Z408" s="425">
        <f t="shared" ca="1" si="581"/>
        <v>0.57334511014593548</v>
      </c>
      <c r="AA408" s="425">
        <f t="shared" ca="1" si="581"/>
        <v>0.4502521033615654</v>
      </c>
      <c r="AB408" s="425">
        <f t="shared" ca="1" si="581"/>
        <v>0.32126102272727275</v>
      </c>
      <c r="AC408" s="425">
        <f t="shared" ca="1" si="581"/>
        <v>0.2680865822109329</v>
      </c>
      <c r="AD408" s="425" t="e">
        <f t="shared" si="581"/>
        <v>#DIV/0!</v>
      </c>
      <c r="AE408" s="425" t="e">
        <f t="shared" si="581"/>
        <v>#DIV/0!</v>
      </c>
      <c r="AF408" s="425" t="e">
        <f t="shared" si="581"/>
        <v>#DIV/0!</v>
      </c>
      <c r="AG408" s="425" t="e">
        <f t="shared" ca="1" si="581"/>
        <v>#DIV/0!</v>
      </c>
      <c r="AH408" s="22"/>
      <c r="AI408" s="288">
        <f t="shared" si="547"/>
        <v>0.4</v>
      </c>
      <c r="AJ408" s="425">
        <f t="shared" ref="AJ408:AV408" ca="1" si="582">1/MAX((IF(AJ310&gt;0,AJ310/$F$2,-AJ310/$G$2)),(IF(AJ326&gt;0,AJ326/$F$2,-AJ326/$G$2)))</f>
        <v>0.92334585752733001</v>
      </c>
      <c r="AK408" s="425">
        <f t="shared" ca="1" si="582"/>
        <v>0.85290669913105488</v>
      </c>
      <c r="AL408" s="425">
        <f t="shared" ca="1" si="582"/>
        <v>0.80040880233198974</v>
      </c>
      <c r="AM408" s="425">
        <f t="shared" ca="1" si="582"/>
        <v>0.72768544804812607</v>
      </c>
      <c r="AN408" s="425">
        <f t="shared" ca="1" si="582"/>
        <v>0.62085337971092769</v>
      </c>
      <c r="AO408" s="425">
        <f t="shared" ca="1" si="582"/>
        <v>0.57334511014593548</v>
      </c>
      <c r="AP408" s="425">
        <f t="shared" ca="1" si="582"/>
        <v>0.4502521033615654</v>
      </c>
      <c r="AQ408" s="425">
        <f t="shared" ca="1" si="582"/>
        <v>0.32126102272727275</v>
      </c>
      <c r="AR408" s="425">
        <f t="shared" ca="1" si="582"/>
        <v>0.2680865822109329</v>
      </c>
      <c r="AS408" s="425" t="e">
        <f t="shared" si="582"/>
        <v>#DIV/0!</v>
      </c>
      <c r="AT408" s="425" t="e">
        <f t="shared" si="582"/>
        <v>#DIV/0!</v>
      </c>
      <c r="AU408" s="425" t="e">
        <f t="shared" si="582"/>
        <v>#DIV/0!</v>
      </c>
      <c r="AV408" s="425" t="e">
        <f t="shared" si="582"/>
        <v>#DIV/0!</v>
      </c>
      <c r="AX408" s="288">
        <f t="shared" si="549"/>
        <v>0.4</v>
      </c>
      <c r="AY408" s="425">
        <f t="shared" ref="AY408:BK408" ca="1" si="583">1/MAX((IF(AY310&gt;0,AY310/$F$2,-AY310/$G$2)),(IF(AY326&gt;0,AY326/$F$2,-AY326/$G$2)))</f>
        <v>0.3685641109825919</v>
      </c>
      <c r="AZ408" s="425">
        <f t="shared" ca="1" si="583"/>
        <v>0.41054965282983186</v>
      </c>
      <c r="BA408" s="425">
        <f t="shared" ca="1" si="583"/>
        <v>0.42732870289020836</v>
      </c>
      <c r="BB408" s="425">
        <f t="shared" ca="1" si="583"/>
        <v>0.43247784879254891</v>
      </c>
      <c r="BC408" s="425">
        <f t="shared" ca="1" si="583"/>
        <v>0.40881719483989437</v>
      </c>
      <c r="BD408" s="425">
        <f t="shared" ca="1" si="583"/>
        <v>0.38909703030848114</v>
      </c>
      <c r="BE408" s="425">
        <f t="shared" ca="1" si="583"/>
        <v>0.32058033335409852</v>
      </c>
      <c r="BF408" s="425">
        <f t="shared" ca="1" si="583"/>
        <v>0.2333026782817296</v>
      </c>
      <c r="BG408" s="425">
        <f t="shared" ca="1" si="583"/>
        <v>0.19518213467302295</v>
      </c>
      <c r="BH408" s="425" t="e">
        <f t="shared" si="583"/>
        <v>#DIV/0!</v>
      </c>
      <c r="BI408" s="425" t="e">
        <f t="shared" si="583"/>
        <v>#DIV/0!</v>
      </c>
      <c r="BJ408" s="425" t="e">
        <f t="shared" si="583"/>
        <v>#DIV/0!</v>
      </c>
      <c r="BK408" s="425" t="e">
        <f t="shared" si="583"/>
        <v>#DIV/0!</v>
      </c>
      <c r="BL408" s="22"/>
      <c r="BM408" s="288">
        <f t="shared" si="551"/>
        <v>0.4</v>
      </c>
      <c r="BN408" s="425">
        <f t="shared" ref="BN408:BZ408" ca="1" si="584">1/MAX((IF(BN310&gt;0,BN310/$F$2,-BN310/$G$2)),(IF(BN326&gt;0,BN326/$F$2,-BN326/$G$2)))</f>
        <v>0.27359567303927157</v>
      </c>
      <c r="BO408" s="425">
        <f t="shared" ca="1" si="584"/>
        <v>0.32666576838615508</v>
      </c>
      <c r="BP408" s="425">
        <f t="shared" ca="1" si="584"/>
        <v>0.36233018689523033</v>
      </c>
      <c r="BQ408" s="425">
        <f t="shared" ca="1" si="584"/>
        <v>0.40730070705407562</v>
      </c>
      <c r="BR408" s="425">
        <f t="shared" ca="1" si="584"/>
        <v>0.46558424432607892</v>
      </c>
      <c r="BS408" s="425">
        <f t="shared" ca="1" si="584"/>
        <v>0.48880791933277773</v>
      </c>
      <c r="BT408" s="425">
        <f t="shared" ca="1" si="584"/>
        <v>0.54072859208883262</v>
      </c>
      <c r="BU408" s="425">
        <f t="shared" ca="1" si="584"/>
        <v>0.57609910787858776</v>
      </c>
      <c r="BV408" s="425">
        <f t="shared" ca="1" si="584"/>
        <v>0.57984687501808008</v>
      </c>
      <c r="BW408" s="425" t="e">
        <f t="shared" si="584"/>
        <v>#DIV/0!</v>
      </c>
      <c r="BX408" s="425" t="e">
        <f t="shared" si="584"/>
        <v>#DIV/0!</v>
      </c>
      <c r="BY408" s="425" t="e">
        <f t="shared" si="584"/>
        <v>#DIV/0!</v>
      </c>
      <c r="BZ408" s="425" t="e">
        <f t="shared" si="584"/>
        <v>#DIV/0!</v>
      </c>
      <c r="CA408" s="22"/>
      <c r="CB408" s="288">
        <f t="shared" si="553"/>
        <v>0.4</v>
      </c>
      <c r="CC408" s="425">
        <f t="shared" ref="CC408:CO408" ca="1" si="585">1/MAX((IF(CC310&gt;0,CC310/$F$2,-CC310/$G$2)),(IF(CC326&gt;0,CC326/$F$2,-CC326/$G$2)))</f>
        <v>0.6397005774893042</v>
      </c>
      <c r="CD408" s="425">
        <f t="shared" ca="1" si="585"/>
        <v>0.58327535444074108</v>
      </c>
      <c r="CE408" s="425">
        <f t="shared" ca="1" si="585"/>
        <v>0.5424948749079751</v>
      </c>
      <c r="CF408" s="425">
        <f t="shared" ca="1" si="585"/>
        <v>0.48754545569514041</v>
      </c>
      <c r="CG408" s="425">
        <f t="shared" ca="1" si="585"/>
        <v>0.40959416296587592</v>
      </c>
      <c r="CH408" s="425">
        <f t="shared" ca="1" si="585"/>
        <v>0.37584710065740584</v>
      </c>
      <c r="CI408" s="425">
        <f t="shared" ca="1" si="585"/>
        <v>0.29065922007646611</v>
      </c>
      <c r="CJ408" s="425">
        <f t="shared" ca="1" si="585"/>
        <v>0.20439198028406214</v>
      </c>
      <c r="CK408" s="425">
        <f t="shared" ca="1" si="585"/>
        <v>0.16960638428577127</v>
      </c>
      <c r="CL408" s="425" t="e">
        <f t="shared" si="585"/>
        <v>#DIV/0!</v>
      </c>
      <c r="CM408" s="425" t="e">
        <f t="shared" si="585"/>
        <v>#DIV/0!</v>
      </c>
      <c r="CN408" s="425" t="e">
        <f t="shared" si="585"/>
        <v>#DIV/0!</v>
      </c>
      <c r="CO408" s="425" t="e">
        <f t="shared" si="585"/>
        <v>#DIV/0!</v>
      </c>
      <c r="CP408" s="22"/>
      <c r="CQ408" s="288">
        <f t="shared" si="555"/>
        <v>0.4</v>
      </c>
      <c r="CR408" s="425">
        <f t="shared" ref="CR408:DD408" ca="1" si="586">1/MAX((IF(CR310&gt;0,CR310/$F$2,-CR310/$G$2)),(IF(CR326&gt;0,CR326/$F$2,-CR326/$G$2)))</f>
        <v>0.16369700497429929</v>
      </c>
      <c r="CS408" s="425">
        <f t="shared" ca="1" si="586"/>
        <v>0.20245587598733922</v>
      </c>
      <c r="CT408" s="425">
        <f t="shared" ca="1" si="586"/>
        <v>0.22998477093602543</v>
      </c>
      <c r="CU408" s="425">
        <f t="shared" ca="1" si="586"/>
        <v>0.26658973405048531</v>
      </c>
      <c r="CV408" s="425">
        <f t="shared" ca="1" si="586"/>
        <v>0.31792929250540369</v>
      </c>
      <c r="CW408" s="425">
        <f t="shared" ca="1" si="586"/>
        <v>0.34009805077937671</v>
      </c>
      <c r="CX408" s="425">
        <f t="shared" ca="1" si="586"/>
        <v>0.39663302941835382</v>
      </c>
      <c r="CY408" s="425">
        <f t="shared" ca="1" si="586"/>
        <v>0.45685108703390093</v>
      </c>
      <c r="CZ408" s="425">
        <f t="shared" ca="1" si="586"/>
        <v>0.48320221595273943</v>
      </c>
      <c r="DA408" s="425" t="e">
        <f t="shared" si="586"/>
        <v>#DIV/0!</v>
      </c>
      <c r="DB408" s="425" t="e">
        <f t="shared" si="586"/>
        <v>#DIV/0!</v>
      </c>
      <c r="DC408" s="425" t="e">
        <f t="shared" si="586"/>
        <v>#DIV/0!</v>
      </c>
      <c r="DD408" s="425" t="e">
        <f t="shared" si="586"/>
        <v>#DIV/0!</v>
      </c>
      <c r="DE408" s="22"/>
      <c r="DF408" s="288">
        <f t="shared" si="557"/>
        <v>0.4</v>
      </c>
      <c r="DG408" s="425">
        <f t="shared" ref="DG408:DS408" ca="1" si="587">1/MAX((IF(DG310&gt;0,DG310/$F$2,-DG310/$G$2)),(IF(DG326&gt;0,DG326/$F$2,-DG326/$G$2)))</f>
        <v>0.49149178883178529</v>
      </c>
      <c r="DH408" s="425">
        <f t="shared" ca="1" si="587"/>
        <v>0.59883788021362194</v>
      </c>
      <c r="DI408" s="425">
        <f t="shared" ca="1" si="587"/>
        <v>0.66831807611536964</v>
      </c>
      <c r="DJ408" s="425">
        <f t="shared" ca="1" si="587"/>
        <v>0.74753091362409796</v>
      </c>
      <c r="DK408" s="425">
        <f t="shared" ca="1" si="587"/>
        <v>0.82204161359874139</v>
      </c>
      <c r="DL408" s="425">
        <f t="shared" ca="1" si="587"/>
        <v>0.83707607116290161</v>
      </c>
      <c r="DM408" s="425">
        <f t="shared" ca="1" si="587"/>
        <v>0.80926615348555586</v>
      </c>
      <c r="DN408" s="425">
        <f t="shared" ca="1" si="587"/>
        <v>0.58598992956579665</v>
      </c>
      <c r="DO408" s="425">
        <f t="shared" ca="1" si="587"/>
        <v>0.48871370699934374</v>
      </c>
      <c r="DP408" s="425" t="e">
        <f t="shared" si="587"/>
        <v>#DIV/0!</v>
      </c>
      <c r="DQ408" s="425" t="e">
        <f t="shared" si="587"/>
        <v>#DIV/0!</v>
      </c>
      <c r="DR408" s="425" t="e">
        <f t="shared" si="587"/>
        <v>#DIV/0!</v>
      </c>
      <c r="DS408" s="425" t="e">
        <f t="shared" si="587"/>
        <v>#DIV/0!</v>
      </c>
      <c r="DT408" s="22"/>
      <c r="DU408" s="288">
        <f t="shared" si="559"/>
        <v>0.4</v>
      </c>
      <c r="DV408" s="425">
        <f t="shared" ref="DV408:EH408" ca="1" si="588">1/MAX((IF(DV310&gt;0,DV310/$F$2,-DV310/$G$2)),(IF(DV326&gt;0,DV326/$F$2,-DV326/$G$2)))</f>
        <v>0.44779040424251304</v>
      </c>
      <c r="DW408" s="425">
        <f t="shared" ca="1" si="588"/>
        <v>0.45763817992309164</v>
      </c>
      <c r="DX408" s="425">
        <f t="shared" ca="1" si="588"/>
        <v>0.46386866458550113</v>
      </c>
      <c r="DY408" s="425">
        <f t="shared" ca="1" si="588"/>
        <v>0.47083773299619452</v>
      </c>
      <c r="DZ408" s="425">
        <f t="shared" ca="1" si="588"/>
        <v>0.47706582984114598</v>
      </c>
      <c r="EA408" s="425">
        <f t="shared" ca="1" si="588"/>
        <v>0.47799246729791384</v>
      </c>
      <c r="EB408" s="425">
        <f t="shared" ca="1" si="588"/>
        <v>0.47320899268557698</v>
      </c>
      <c r="EC408" s="425">
        <f t="shared" ca="1" si="588"/>
        <v>0.45073547221581461</v>
      </c>
      <c r="ED408" s="425">
        <f t="shared" ca="1" si="588"/>
        <v>0.43258554644676184</v>
      </c>
      <c r="EE408" s="425" t="e">
        <f t="shared" si="588"/>
        <v>#DIV/0!</v>
      </c>
      <c r="EF408" s="425" t="e">
        <f t="shared" si="588"/>
        <v>#DIV/0!</v>
      </c>
      <c r="EG408" s="425" t="e">
        <f t="shared" si="588"/>
        <v>#DIV/0!</v>
      </c>
      <c r="EH408" s="425" t="e">
        <f t="shared" si="588"/>
        <v>#DIV/0!</v>
      </c>
      <c r="EJ408" s="288">
        <f t="shared" si="561"/>
        <v>0.4</v>
      </c>
      <c r="EK408" s="425">
        <f t="shared" ref="EK408:EW408" ca="1" si="589">1/MAX((IF(EK310&gt;0,EK310/$F$2,-EK310/$G$2)),(IF(EK326&gt;0,EK326/$F$2,-EK326/$G$2)))</f>
        <v>0.8886563636363638</v>
      </c>
      <c r="EL408" s="425">
        <f t="shared" ca="1" si="589"/>
        <v>0.90819963308407192</v>
      </c>
      <c r="EM408" s="425">
        <f t="shared" ca="1" si="589"/>
        <v>0.92056425678152498</v>
      </c>
      <c r="EN408" s="425">
        <f t="shared" ca="1" si="589"/>
        <v>0.93439462682318775</v>
      </c>
      <c r="EO408" s="425">
        <f t="shared" ca="1" si="589"/>
        <v>0.94675451180994219</v>
      </c>
      <c r="EP408" s="425">
        <f t="shared" ca="1" si="589"/>
        <v>0.94859345758666913</v>
      </c>
      <c r="EQ408" s="425">
        <f t="shared" ca="1" si="589"/>
        <v>0.9391004780268748</v>
      </c>
      <c r="ER408" s="425">
        <f t="shared" ca="1" si="589"/>
        <v>0.61573478132515136</v>
      </c>
      <c r="ES408" s="425">
        <f t="shared" ca="1" si="589"/>
        <v>0.49006710117052238</v>
      </c>
      <c r="ET408" s="425" t="e">
        <f t="shared" si="589"/>
        <v>#DIV/0!</v>
      </c>
      <c r="EU408" s="425" t="e">
        <f t="shared" si="589"/>
        <v>#DIV/0!</v>
      </c>
      <c r="EV408" s="425" t="e">
        <f t="shared" si="589"/>
        <v>#DIV/0!</v>
      </c>
      <c r="EW408" s="425" t="e">
        <f t="shared" si="589"/>
        <v>#DIV/0!</v>
      </c>
    </row>
    <row r="409" spans="14:185" s="8" customFormat="1">
      <c r="T409" s="288">
        <f t="shared" si="545"/>
        <v>0.42857142857142855</v>
      </c>
      <c r="U409" s="425">
        <f t="shared" ref="U409:AG409" ca="1" si="590">1/MAX((IF(U311&gt;0,U311/$F$2,-U311/$G$2)),(IF(U327&gt;0,U327/$F$2,-U327/$G$2)))</f>
        <v>0.86285029657791723</v>
      </c>
      <c r="V409" s="425">
        <f t="shared" ca="1" si="590"/>
        <v>0.79147990344315278</v>
      </c>
      <c r="W409" s="425">
        <f t="shared" ca="1" si="590"/>
        <v>0.73846374533153858</v>
      </c>
      <c r="X409" s="425">
        <f t="shared" ca="1" si="590"/>
        <v>0.66522688526243623</v>
      </c>
      <c r="Y409" s="425">
        <f t="shared" ca="1" si="590"/>
        <v>0.55799097581674895</v>
      </c>
      <c r="Z409" s="425">
        <f t="shared" ca="1" si="590"/>
        <v>0.51041400258280312</v>
      </c>
      <c r="AA409" s="425">
        <f t="shared" ca="1" si="590"/>
        <v>0.38740028027922246</v>
      </c>
      <c r="AB409" s="425">
        <f t="shared" ca="1" si="590"/>
        <v>0.25881643323184</v>
      </c>
      <c r="AC409" s="425" t="e">
        <f t="shared" si="590"/>
        <v>#DIV/0!</v>
      </c>
      <c r="AD409" s="425" t="e">
        <f t="shared" si="590"/>
        <v>#DIV/0!</v>
      </c>
      <c r="AE409" s="425" t="e">
        <f t="shared" si="590"/>
        <v>#DIV/0!</v>
      </c>
      <c r="AF409" s="425" t="e">
        <f t="shared" si="590"/>
        <v>#DIV/0!</v>
      </c>
      <c r="AG409" s="425" t="e">
        <f t="shared" ca="1" si="590"/>
        <v>#DIV/0!</v>
      </c>
      <c r="AH409" s="22"/>
      <c r="AI409" s="288">
        <f t="shared" si="547"/>
        <v>0.42857142857142855</v>
      </c>
      <c r="AJ409" s="425">
        <f t="shared" ref="AJ409:AV409" ca="1" si="591">1/MAX((IF(AJ311&gt;0,AJ311/$F$2,-AJ311/$G$2)),(IF(AJ327&gt;0,AJ327/$F$2,-AJ327/$G$2)))</f>
        <v>0.86285029657791723</v>
      </c>
      <c r="AK409" s="425">
        <f t="shared" ca="1" si="591"/>
        <v>0.79147990344315278</v>
      </c>
      <c r="AL409" s="425">
        <f t="shared" ca="1" si="591"/>
        <v>0.73846374533153858</v>
      </c>
      <c r="AM409" s="425">
        <f t="shared" ca="1" si="591"/>
        <v>0.66522688526243623</v>
      </c>
      <c r="AN409" s="425">
        <f t="shared" ca="1" si="591"/>
        <v>0.55799097581674895</v>
      </c>
      <c r="AO409" s="425">
        <f t="shared" ca="1" si="591"/>
        <v>0.51041400258280312</v>
      </c>
      <c r="AP409" s="425">
        <f t="shared" ca="1" si="591"/>
        <v>0.38740028027922246</v>
      </c>
      <c r="AQ409" s="425">
        <f t="shared" ca="1" si="591"/>
        <v>0.25881643323184</v>
      </c>
      <c r="AR409" s="425" t="e">
        <f t="shared" si="591"/>
        <v>#DIV/0!</v>
      </c>
      <c r="AS409" s="425" t="e">
        <f t="shared" si="591"/>
        <v>#DIV/0!</v>
      </c>
      <c r="AT409" s="425" t="e">
        <f t="shared" si="591"/>
        <v>#DIV/0!</v>
      </c>
      <c r="AU409" s="425" t="e">
        <f t="shared" si="591"/>
        <v>#DIV/0!</v>
      </c>
      <c r="AV409" s="425" t="e">
        <f t="shared" si="591"/>
        <v>#DIV/0!</v>
      </c>
      <c r="AX409" s="288">
        <f t="shared" si="549"/>
        <v>0.42857142857142855</v>
      </c>
      <c r="AY409" s="425">
        <f t="shared" ref="AY409:BK409" ca="1" si="592">1/MAX((IF(AY311&gt;0,AY311/$F$2,-AY311/$G$2)),(IF(AY327&gt;0,AY327/$F$2,-AY327/$G$2)))</f>
        <v>0.36043462251843061</v>
      </c>
      <c r="AZ409" s="425">
        <f t="shared" ca="1" si="592"/>
        <v>0.3975434496863991</v>
      </c>
      <c r="BA409" s="425">
        <f t="shared" ca="1" si="592"/>
        <v>0.41026492834532485</v>
      </c>
      <c r="BB409" s="425">
        <f t="shared" ca="1" si="592"/>
        <v>0.40960629740504301</v>
      </c>
      <c r="BC409" s="425">
        <f t="shared" ca="1" si="592"/>
        <v>0.37805196388136247</v>
      </c>
      <c r="BD409" s="425">
        <f t="shared" ca="1" si="592"/>
        <v>0.35535916740081358</v>
      </c>
      <c r="BE409" s="425">
        <f t="shared" ca="1" si="592"/>
        <v>0.28109151370570262</v>
      </c>
      <c r="BF409" s="425">
        <f t="shared" ca="1" si="592"/>
        <v>0.19055641970608572</v>
      </c>
      <c r="BG409" s="425" t="e">
        <f t="shared" si="592"/>
        <v>#DIV/0!</v>
      </c>
      <c r="BH409" s="425" t="e">
        <f t="shared" si="592"/>
        <v>#DIV/0!</v>
      </c>
      <c r="BI409" s="425" t="e">
        <f t="shared" si="592"/>
        <v>#DIV/0!</v>
      </c>
      <c r="BJ409" s="425" t="e">
        <f t="shared" si="592"/>
        <v>#DIV/0!</v>
      </c>
      <c r="BK409" s="425" t="e">
        <f t="shared" si="592"/>
        <v>#DIV/0!</v>
      </c>
      <c r="BL409" s="22"/>
      <c r="BM409" s="288">
        <f t="shared" si="551"/>
        <v>0.42857142857142855</v>
      </c>
      <c r="BN409" s="425">
        <f t="shared" ref="BN409:BZ409" ca="1" si="593">1/MAX((IF(BN311&gt;0,BN311/$F$2,-BN311/$G$2)),(IF(BN327&gt;0,BN327/$F$2,-BN327/$G$2)))</f>
        <v>0.27733319973685866</v>
      </c>
      <c r="BO409" s="425">
        <f t="shared" ca="1" si="593"/>
        <v>0.33203408743993756</v>
      </c>
      <c r="BP409" s="425">
        <f t="shared" ca="1" si="593"/>
        <v>0.36899605537701657</v>
      </c>
      <c r="BQ409" s="425">
        <f t="shared" ca="1" si="593"/>
        <v>0.41587701351891337</v>
      </c>
      <c r="BR409" s="425">
        <f t="shared" ca="1" si="593"/>
        <v>0.47720280335146864</v>
      </c>
      <c r="BS409" s="425">
        <f t="shared" ca="1" si="593"/>
        <v>0.5018487394790524</v>
      </c>
      <c r="BT409" s="425">
        <f t="shared" ca="1" si="593"/>
        <v>0.55721687402599918</v>
      </c>
      <c r="BU409" s="425">
        <f t="shared" ca="1" si="593"/>
        <v>0.59203080372874595</v>
      </c>
      <c r="BV409" s="425" t="e">
        <f t="shared" si="593"/>
        <v>#DIV/0!</v>
      </c>
      <c r="BW409" s="425" t="e">
        <f t="shared" si="593"/>
        <v>#DIV/0!</v>
      </c>
      <c r="BX409" s="425" t="e">
        <f t="shared" si="593"/>
        <v>#DIV/0!</v>
      </c>
      <c r="BY409" s="425" t="e">
        <f t="shared" si="593"/>
        <v>#DIV/0!</v>
      </c>
      <c r="BZ409" s="425" t="e">
        <f t="shared" si="593"/>
        <v>#DIV/0!</v>
      </c>
      <c r="CA409" s="22"/>
      <c r="CB409" s="288">
        <f t="shared" si="553"/>
        <v>0.42857142857142855</v>
      </c>
      <c r="CC409" s="425">
        <f t="shared" ref="CC409:CO409" ca="1" si="594">1/MAX((IF(CC311&gt;0,CC311/$F$2,-CC311/$G$2)),(IF(CC327&gt;0,CC327/$F$2,-CC327/$G$2)))</f>
        <v>0.59917850133182027</v>
      </c>
      <c r="CD409" s="425">
        <f t="shared" ca="1" si="594"/>
        <v>0.54292052533214685</v>
      </c>
      <c r="CE409" s="425">
        <f t="shared" ca="1" si="594"/>
        <v>0.50228157134574669</v>
      </c>
      <c r="CF409" s="425">
        <f t="shared" ca="1" si="594"/>
        <v>0.44754522371285066</v>
      </c>
      <c r="CG409" s="425">
        <f t="shared" ca="1" si="594"/>
        <v>0.36993124511201664</v>
      </c>
      <c r="CH409" s="425">
        <f t="shared" ca="1" si="594"/>
        <v>0.33634038578330644</v>
      </c>
      <c r="CI409" s="425">
        <f t="shared" ca="1" si="594"/>
        <v>0.25156763402679522</v>
      </c>
      <c r="CJ409" s="425">
        <f t="shared" ca="1" si="594"/>
        <v>0.16574345240274727</v>
      </c>
      <c r="CK409" s="425" t="e">
        <f t="shared" si="594"/>
        <v>#DIV/0!</v>
      </c>
      <c r="CL409" s="425" t="e">
        <f t="shared" si="594"/>
        <v>#DIV/0!</v>
      </c>
      <c r="CM409" s="425" t="e">
        <f t="shared" si="594"/>
        <v>#DIV/0!</v>
      </c>
      <c r="CN409" s="425" t="e">
        <f t="shared" si="594"/>
        <v>#DIV/0!</v>
      </c>
      <c r="CO409" s="425" t="e">
        <f t="shared" si="594"/>
        <v>#DIV/0!</v>
      </c>
      <c r="CP409" s="22"/>
      <c r="CQ409" s="288">
        <f t="shared" si="555"/>
        <v>0.42857142857142855</v>
      </c>
      <c r="CR409" s="425">
        <f t="shared" ref="CR409:DD409" ca="1" si="595">1/MAX((IF(CR311&gt;0,CR311/$F$2,-CR311/$G$2)),(IF(CR327&gt;0,CR327/$F$2,-CR327/$G$2)))</f>
        <v>0.16406994243562453</v>
      </c>
      <c r="CS409" s="425">
        <f t="shared" ca="1" si="595"/>
        <v>0.20301340886302396</v>
      </c>
      <c r="CT409" s="425">
        <f t="shared" ca="1" si="595"/>
        <v>0.23069939528066602</v>
      </c>
      <c r="CU409" s="425">
        <f t="shared" ca="1" si="595"/>
        <v>0.26755738701875081</v>
      </c>
      <c r="CV409" s="425">
        <f t="shared" ca="1" si="595"/>
        <v>0.31938621661565325</v>
      </c>
      <c r="CW409" s="425">
        <f t="shared" ca="1" si="595"/>
        <v>0.34184699888055509</v>
      </c>
      <c r="CX409" s="425">
        <f t="shared" ca="1" si="595"/>
        <v>0.39958229628849168</v>
      </c>
      <c r="CY409" s="425">
        <f t="shared" ca="1" si="595"/>
        <v>0.46288393017330948</v>
      </c>
      <c r="CZ409" s="425" t="e">
        <f t="shared" si="595"/>
        <v>#DIV/0!</v>
      </c>
      <c r="DA409" s="425" t="e">
        <f t="shared" si="595"/>
        <v>#DIV/0!</v>
      </c>
      <c r="DB409" s="425" t="e">
        <f t="shared" si="595"/>
        <v>#DIV/0!</v>
      </c>
      <c r="DC409" s="425" t="e">
        <f t="shared" si="595"/>
        <v>#DIV/0!</v>
      </c>
      <c r="DD409" s="425" t="e">
        <f t="shared" si="595"/>
        <v>#DIV/0!</v>
      </c>
      <c r="DE409" s="22"/>
      <c r="DF409" s="288">
        <f t="shared" si="557"/>
        <v>0.42857142857142855</v>
      </c>
      <c r="DG409" s="425">
        <f t="shared" ref="DG409:DS409" ca="1" si="596">1/MAX((IF(DG311&gt;0,DG311/$F$2,-DG311/$G$2)),(IF(DG327&gt;0,DG327/$F$2,-DG327/$G$2)))</f>
        <v>0.50285161825746694</v>
      </c>
      <c r="DH409" s="425">
        <f t="shared" ca="1" si="596"/>
        <v>0.6158064973918832</v>
      </c>
      <c r="DI409" s="425">
        <f t="shared" ca="1" si="596"/>
        <v>0.68923239736669728</v>
      </c>
      <c r="DJ409" s="425">
        <f t="shared" ca="1" si="596"/>
        <v>0.77254703019547644</v>
      </c>
      <c r="DK409" s="425">
        <f t="shared" ca="1" si="596"/>
        <v>0.84735996518405043</v>
      </c>
      <c r="DL409" s="425">
        <f t="shared" ca="1" si="596"/>
        <v>0.85932893865784499</v>
      </c>
      <c r="DM409" s="425">
        <f t="shared" ca="1" si="596"/>
        <v>0.71612683255739129</v>
      </c>
      <c r="DN409" s="425">
        <f t="shared" ca="1" si="596"/>
        <v>0.48322576062927797</v>
      </c>
      <c r="DO409" s="425" t="e">
        <f t="shared" si="596"/>
        <v>#DIV/0!</v>
      </c>
      <c r="DP409" s="425" t="e">
        <f t="shared" si="596"/>
        <v>#DIV/0!</v>
      </c>
      <c r="DQ409" s="425" t="e">
        <f t="shared" si="596"/>
        <v>#DIV/0!</v>
      </c>
      <c r="DR409" s="425" t="e">
        <f t="shared" si="596"/>
        <v>#DIV/0!</v>
      </c>
      <c r="DS409" s="425" t="e">
        <f t="shared" si="596"/>
        <v>#DIV/0!</v>
      </c>
      <c r="DT409" s="22"/>
      <c r="DU409" s="288">
        <f t="shared" si="559"/>
        <v>0.42857142857142855</v>
      </c>
      <c r="DV409" s="425">
        <f t="shared" ref="DV409:EH409" ca="1" si="597">1/MAX((IF(DV311&gt;0,DV311/$F$2,-DV311/$G$2)),(IF(DV327&gt;0,DV327/$F$2,-DV327/$G$2)))</f>
        <v>0.47613538499925917</v>
      </c>
      <c r="DW409" s="425">
        <f t="shared" ca="1" si="597"/>
        <v>0.4857703934430852</v>
      </c>
      <c r="DX409" s="425">
        <f t="shared" ca="1" si="597"/>
        <v>0.49175757651755003</v>
      </c>
      <c r="DY409" s="425">
        <f t="shared" ca="1" si="597"/>
        <v>0.49822092869470846</v>
      </c>
      <c r="DZ409" s="425">
        <f t="shared" ca="1" si="597"/>
        <v>0.50314882664538196</v>
      </c>
      <c r="EA409" s="425">
        <f t="shared" ca="1" si="597"/>
        <v>0.50316173624814442</v>
      </c>
      <c r="EB409" s="425">
        <f t="shared" ca="1" si="597"/>
        <v>0.49420167019912453</v>
      </c>
      <c r="EC409" s="425">
        <f t="shared" ca="1" si="597"/>
        <v>0.46094244463032313</v>
      </c>
      <c r="ED409" s="425" t="e">
        <f t="shared" si="597"/>
        <v>#DIV/0!</v>
      </c>
      <c r="EE409" s="425" t="e">
        <f t="shared" si="597"/>
        <v>#DIV/0!</v>
      </c>
      <c r="EF409" s="425" t="e">
        <f t="shared" si="597"/>
        <v>#DIV/0!</v>
      </c>
      <c r="EG409" s="425" t="e">
        <f t="shared" si="597"/>
        <v>#DIV/0!</v>
      </c>
      <c r="EH409" s="425" t="e">
        <f t="shared" si="597"/>
        <v>#DIV/0!</v>
      </c>
      <c r="EJ409" s="288">
        <f t="shared" si="561"/>
        <v>0.42857142857142855</v>
      </c>
      <c r="EK409" s="425">
        <f t="shared" ref="EK409:EW409" ca="1" si="598">1/MAX((IF(EK311&gt;0,EK311/$F$2,-EK311/$G$2)),(IF(EK327&gt;0,EK327/$F$2,-EK327/$G$2)))</f>
        <v>0.94490801013879977</v>
      </c>
      <c r="EL409" s="425">
        <f t="shared" ca="1" si="598"/>
        <v>0.96402903525719197</v>
      </c>
      <c r="EM409" s="425">
        <f t="shared" ca="1" si="598"/>
        <v>0.97591081809347091</v>
      </c>
      <c r="EN409" s="425">
        <f t="shared" ca="1" si="598"/>
        <v>0.98873757585388078</v>
      </c>
      <c r="EO409" s="425">
        <f t="shared" ca="1" si="598"/>
        <v>0.99851716878782171</v>
      </c>
      <c r="EP409" s="425">
        <f t="shared" ca="1" si="598"/>
        <v>0.99854278836461063</v>
      </c>
      <c r="EQ409" s="425">
        <f t="shared" ca="1" si="598"/>
        <v>0.89932136394500384</v>
      </c>
      <c r="ER409" s="425">
        <f t="shared" ca="1" si="598"/>
        <v>0.52552178455925058</v>
      </c>
      <c r="ES409" s="425" t="e">
        <f t="shared" si="598"/>
        <v>#DIV/0!</v>
      </c>
      <c r="ET409" s="425" t="e">
        <f t="shared" si="598"/>
        <v>#DIV/0!</v>
      </c>
      <c r="EU409" s="425" t="e">
        <f t="shared" si="598"/>
        <v>#DIV/0!</v>
      </c>
      <c r="EV409" s="425" t="e">
        <f t="shared" si="598"/>
        <v>#DIV/0!</v>
      </c>
      <c r="EW409" s="425" t="e">
        <f t="shared" si="598"/>
        <v>#DIV/0!</v>
      </c>
    </row>
    <row r="410" spans="14:185" s="8" customFormat="1">
      <c r="T410" s="288">
        <f t="shared" si="545"/>
        <v>0.5</v>
      </c>
      <c r="U410" s="425">
        <f t="shared" ref="U410:AG410" ca="1" si="599">1/MAX((IF(U312&gt;0,U312/$F$2,-U312/$G$2)),(IF(U328&gt;0,U328/$F$2,-U328/$G$2)))</f>
        <v>0.71343771568162473</v>
      </c>
      <c r="V410" s="425">
        <f t="shared" ca="1" si="599"/>
        <v>0.64014870354093412</v>
      </c>
      <c r="W410" s="425">
        <f t="shared" ca="1" si="599"/>
        <v>0.58605620086544585</v>
      </c>
      <c r="X410" s="425">
        <f t="shared" ca="1" si="599"/>
        <v>0.51174188962491407</v>
      </c>
      <c r="Y410" s="425">
        <f t="shared" ca="1" si="599"/>
        <v>0.40363698825503352</v>
      </c>
      <c r="Z410" s="425">
        <f t="shared" ca="1" si="599"/>
        <v>0.35590088827616506</v>
      </c>
      <c r="AA410" s="425">
        <f t="shared" ca="1" si="599"/>
        <v>0.23300653394964066</v>
      </c>
      <c r="AB410" s="425" t="e">
        <f t="shared" si="599"/>
        <v>#DIV/0!</v>
      </c>
      <c r="AC410" s="425" t="e">
        <f t="shared" si="599"/>
        <v>#DIV/0!</v>
      </c>
      <c r="AD410" s="425" t="e">
        <f t="shared" si="599"/>
        <v>#DIV/0!</v>
      </c>
      <c r="AE410" s="425" t="e">
        <f t="shared" si="599"/>
        <v>#DIV/0!</v>
      </c>
      <c r="AF410" s="425" t="e">
        <f t="shared" si="599"/>
        <v>#DIV/0!</v>
      </c>
      <c r="AG410" s="425" t="e">
        <f t="shared" ca="1" si="599"/>
        <v>#DIV/0!</v>
      </c>
      <c r="AH410" s="22"/>
      <c r="AI410" s="288">
        <f t="shared" si="547"/>
        <v>0.5</v>
      </c>
      <c r="AJ410" s="425">
        <f t="shared" ref="AJ410:AV410" ca="1" si="600">1/MAX((IF(AJ312&gt;0,AJ312/$F$2,-AJ312/$G$2)),(IF(AJ328&gt;0,AJ328/$F$2,-AJ328/$G$2)))</f>
        <v>0.71343771568162473</v>
      </c>
      <c r="AK410" s="425">
        <f t="shared" ca="1" si="600"/>
        <v>0.64014870354093412</v>
      </c>
      <c r="AL410" s="425">
        <f t="shared" ca="1" si="600"/>
        <v>0.58605620086544585</v>
      </c>
      <c r="AM410" s="425">
        <f t="shared" ca="1" si="600"/>
        <v>0.51174188962491407</v>
      </c>
      <c r="AN410" s="425">
        <f t="shared" ca="1" si="600"/>
        <v>0.40363698825503352</v>
      </c>
      <c r="AO410" s="425">
        <f t="shared" ca="1" si="600"/>
        <v>0.35590088827616506</v>
      </c>
      <c r="AP410" s="425">
        <f t="shared" ca="1" si="600"/>
        <v>0.23300653394964066</v>
      </c>
      <c r="AQ410" s="425" t="e">
        <f t="shared" si="600"/>
        <v>#DIV/0!</v>
      </c>
      <c r="AR410" s="425" t="e">
        <f t="shared" si="600"/>
        <v>#DIV/0!</v>
      </c>
      <c r="AS410" s="425" t="e">
        <f t="shared" si="600"/>
        <v>#DIV/0!</v>
      </c>
      <c r="AT410" s="425" t="e">
        <f t="shared" si="600"/>
        <v>#DIV/0!</v>
      </c>
      <c r="AU410" s="425" t="e">
        <f t="shared" si="600"/>
        <v>#DIV/0!</v>
      </c>
      <c r="AV410" s="425" t="e">
        <f t="shared" si="600"/>
        <v>#DIV/0!</v>
      </c>
      <c r="AX410" s="288">
        <f t="shared" si="549"/>
        <v>0.5</v>
      </c>
      <c r="AY410" s="425">
        <f t="shared" ref="AY410:BK410" ca="1" si="601">1/MAX((IF(AY312&gt;0,AY312/$F$2,-AY312/$G$2)),(IF(AY328&gt;0,AY328/$F$2,-AY328/$G$2)))</f>
        <v>0.33603396446403477</v>
      </c>
      <c r="AZ410" s="425">
        <f t="shared" ca="1" si="601"/>
        <v>0.35883409611660849</v>
      </c>
      <c r="BA410" s="425">
        <f t="shared" ca="1" si="601"/>
        <v>0.35998121539098932</v>
      </c>
      <c r="BB410" s="425">
        <f t="shared" ca="1" si="601"/>
        <v>0.34343061136356579</v>
      </c>
      <c r="BC410" s="425">
        <f t="shared" ca="1" si="601"/>
        <v>0.29186708407635503</v>
      </c>
      <c r="BD410" s="425">
        <f t="shared" ca="1" si="601"/>
        <v>0.26221915175896432</v>
      </c>
      <c r="BE410" s="425">
        <f t="shared" ca="1" si="601"/>
        <v>0.17571720546925382</v>
      </c>
      <c r="BF410" s="425" t="e">
        <f t="shared" si="601"/>
        <v>#DIV/0!</v>
      </c>
      <c r="BG410" s="425" t="e">
        <f t="shared" si="601"/>
        <v>#DIV/0!</v>
      </c>
      <c r="BH410" s="425" t="e">
        <f t="shared" si="601"/>
        <v>#DIV/0!</v>
      </c>
      <c r="BI410" s="425" t="e">
        <f t="shared" si="601"/>
        <v>#DIV/0!</v>
      </c>
      <c r="BJ410" s="425" t="e">
        <f t="shared" si="601"/>
        <v>#DIV/0!</v>
      </c>
      <c r="BK410" s="425" t="e">
        <f t="shared" si="601"/>
        <v>#DIV/0!</v>
      </c>
      <c r="BL410" s="22"/>
      <c r="BM410" s="288">
        <f t="shared" si="551"/>
        <v>0.5</v>
      </c>
      <c r="BN410" s="425">
        <f t="shared" ref="BN410:BZ410" ca="1" si="602">1/MAX((IF(BN312&gt;0,BN312/$F$2,-BN312/$G$2)),(IF(BN328&gt;0,BN328/$F$2,-BN328/$G$2)))</f>
        <v>0.28530214618727601</v>
      </c>
      <c r="BO410" s="425">
        <f t="shared" ca="1" si="602"/>
        <v>0.34373697387280905</v>
      </c>
      <c r="BP410" s="425">
        <f t="shared" ca="1" si="602"/>
        <v>0.38380011276928105</v>
      </c>
      <c r="BQ410" s="425">
        <f t="shared" ca="1" si="602"/>
        <v>0.43549141162377308</v>
      </c>
      <c r="BR410" s="425">
        <f t="shared" ca="1" si="602"/>
        <v>0.50517057444727742</v>
      </c>
      <c r="BS410" s="425">
        <f t="shared" ca="1" si="602"/>
        <v>0.53401316298621626</v>
      </c>
      <c r="BT410" s="425">
        <f t="shared" ca="1" si="602"/>
        <v>0.59895412932350944</v>
      </c>
      <c r="BU410" s="425" t="e">
        <f t="shared" si="602"/>
        <v>#DIV/0!</v>
      </c>
      <c r="BV410" s="425" t="e">
        <f t="shared" si="602"/>
        <v>#DIV/0!</v>
      </c>
      <c r="BW410" s="425" t="e">
        <f t="shared" si="602"/>
        <v>#DIV/0!</v>
      </c>
      <c r="BX410" s="425" t="e">
        <f t="shared" si="602"/>
        <v>#DIV/0!</v>
      </c>
      <c r="BY410" s="425" t="e">
        <f t="shared" si="602"/>
        <v>#DIV/0!</v>
      </c>
      <c r="BZ410" s="425" t="e">
        <f t="shared" si="602"/>
        <v>#DIV/0!</v>
      </c>
      <c r="CA410" s="22"/>
      <c r="CB410" s="288">
        <f t="shared" si="553"/>
        <v>0.5</v>
      </c>
      <c r="CC410" s="425">
        <f t="shared" ref="CC410:CO410" ca="1" si="603">1/MAX((IF(CC312&gt;0,CC312/$F$2,-CC312/$G$2)),(IF(CC328&gt;0,CC328/$F$2,-CC328/$G$2)))</f>
        <v>0.49777520385403745</v>
      </c>
      <c r="CD410" s="425">
        <f t="shared" ca="1" si="603"/>
        <v>0.44186335080238265</v>
      </c>
      <c r="CE410" s="425">
        <f t="shared" ca="1" si="603"/>
        <v>0.40151908025051025</v>
      </c>
      <c r="CF410" s="425">
        <f t="shared" ca="1" si="603"/>
        <v>0.34722896135738684</v>
      </c>
      <c r="CG410" s="425">
        <f t="shared" ca="1" si="603"/>
        <v>0.27032677371397179</v>
      </c>
      <c r="CH410" s="425">
        <f t="shared" ca="1" si="603"/>
        <v>0.23706749210151659</v>
      </c>
      <c r="CI410" s="425">
        <f t="shared" ca="1" si="603"/>
        <v>0.15318129727060029</v>
      </c>
      <c r="CJ410" s="425" t="e">
        <f t="shared" si="603"/>
        <v>#DIV/0!</v>
      </c>
      <c r="CK410" s="425" t="e">
        <f t="shared" si="603"/>
        <v>#DIV/0!</v>
      </c>
      <c r="CL410" s="425" t="e">
        <f t="shared" si="603"/>
        <v>#DIV/0!</v>
      </c>
      <c r="CM410" s="425" t="e">
        <f t="shared" si="603"/>
        <v>#DIV/0!</v>
      </c>
      <c r="CN410" s="425" t="e">
        <f t="shared" si="603"/>
        <v>#DIV/0!</v>
      </c>
      <c r="CO410" s="425" t="e">
        <f t="shared" si="603"/>
        <v>#DIV/0!</v>
      </c>
      <c r="CP410" s="22"/>
      <c r="CQ410" s="288">
        <f t="shared" si="555"/>
        <v>0.5</v>
      </c>
      <c r="CR410" s="425">
        <f t="shared" ref="CR410:DD410" ca="1" si="604">1/MAX((IF(CR312&gt;0,CR312/$F$2,-CR312/$G$2)),(IF(CR328&gt;0,CR328/$F$2,-CR328/$G$2)))</f>
        <v>0.16485231336597186</v>
      </c>
      <c r="CS410" s="425">
        <f t="shared" ca="1" si="604"/>
        <v>0.20420973320379562</v>
      </c>
      <c r="CT410" s="425">
        <f t="shared" ca="1" si="604"/>
        <v>0.23226626876328518</v>
      </c>
      <c r="CU410" s="425">
        <f t="shared" ca="1" si="604"/>
        <v>0.26976475681273526</v>
      </c>
      <c r="CV410" s="425">
        <f t="shared" ca="1" si="604"/>
        <v>0.32301969528985741</v>
      </c>
      <c r="CW410" s="425">
        <f t="shared" ca="1" si="604"/>
        <v>0.34646496287487993</v>
      </c>
      <c r="CX410" s="425">
        <f t="shared" ca="1" si="604"/>
        <v>0.40938193388850458</v>
      </c>
      <c r="CY410" s="425" t="e">
        <f t="shared" si="604"/>
        <v>#DIV/0!</v>
      </c>
      <c r="CZ410" s="425" t="e">
        <f t="shared" si="604"/>
        <v>#DIV/0!</v>
      </c>
      <c r="DA410" s="425" t="e">
        <f t="shared" si="604"/>
        <v>#DIV/0!</v>
      </c>
      <c r="DB410" s="425" t="e">
        <f t="shared" si="604"/>
        <v>#DIV/0!</v>
      </c>
      <c r="DC410" s="425" t="e">
        <f t="shared" si="604"/>
        <v>#DIV/0!</v>
      </c>
      <c r="DD410" s="425" t="e">
        <f t="shared" si="604"/>
        <v>#DIV/0!</v>
      </c>
      <c r="DE410" s="22"/>
      <c r="DF410" s="288">
        <f t="shared" si="557"/>
        <v>0.5</v>
      </c>
      <c r="DG410" s="425">
        <f t="shared" ref="DG410:DS410" ca="1" si="605">1/MAX((IF(DG312&gt;0,DG312/$F$2,-DG312/$G$2)),(IF(DG328&gt;0,DG328/$F$2,-DG328/$G$2)))</f>
        <v>0.53322881115441889</v>
      </c>
      <c r="DH410" s="425">
        <f t="shared" ca="1" si="605"/>
        <v>0.66167913003432455</v>
      </c>
      <c r="DI410" s="425">
        <f t="shared" ca="1" si="605"/>
        <v>0.74548005934806161</v>
      </c>
      <c r="DJ410" s="425">
        <f t="shared" ca="1" si="605"/>
        <v>0.83722780119130746</v>
      </c>
      <c r="DK410" s="425">
        <f t="shared" ca="1" si="605"/>
        <v>0.75707632437330785</v>
      </c>
      <c r="DL410" s="425">
        <f t="shared" ca="1" si="605"/>
        <v>0.68264927038915157</v>
      </c>
      <c r="DM410" s="425">
        <f t="shared" ca="1" si="605"/>
        <v>0.45828125544636789</v>
      </c>
      <c r="DN410" s="425" t="e">
        <f t="shared" si="605"/>
        <v>#DIV/0!</v>
      </c>
      <c r="DO410" s="425" t="e">
        <f t="shared" si="605"/>
        <v>#DIV/0!</v>
      </c>
      <c r="DP410" s="425" t="e">
        <f t="shared" si="605"/>
        <v>#DIV/0!</v>
      </c>
      <c r="DQ410" s="425" t="e">
        <f t="shared" si="605"/>
        <v>#DIV/0!</v>
      </c>
      <c r="DR410" s="425" t="e">
        <f t="shared" si="605"/>
        <v>#DIV/0!</v>
      </c>
      <c r="DS410" s="425" t="e">
        <f t="shared" si="605"/>
        <v>#DIV/0!</v>
      </c>
      <c r="DT410" s="22"/>
      <c r="DU410" s="288">
        <f t="shared" si="559"/>
        <v>0.5</v>
      </c>
      <c r="DV410" s="425">
        <f t="shared" ref="DV410:EH410" ca="1" si="606">1/MAX((IF(DV312&gt;0,DV312/$F$2,-DV312/$G$2)),(IF(DV328&gt;0,DV328/$F$2,-DV328/$G$2)))</f>
        <v>0.54687547906412948</v>
      </c>
      <c r="DW410" s="425">
        <f t="shared" ca="1" si="606"/>
        <v>0.55579439066475578</v>
      </c>
      <c r="DX410" s="425">
        <f t="shared" ca="1" si="606"/>
        <v>0.56093273037885627</v>
      </c>
      <c r="DY410" s="425">
        <f t="shared" ca="1" si="606"/>
        <v>0.56555080868330299</v>
      </c>
      <c r="DZ410" s="425">
        <f t="shared" ca="1" si="606"/>
        <v>0.56533289957876676</v>
      </c>
      <c r="EA410" s="425">
        <f t="shared" ca="1" si="606"/>
        <v>0.56143109776540379</v>
      </c>
      <c r="EB410" s="425">
        <f t="shared" ca="1" si="606"/>
        <v>0.53178750363266492</v>
      </c>
      <c r="EC410" s="425" t="e">
        <f t="shared" si="606"/>
        <v>#DIV/0!</v>
      </c>
      <c r="ED410" s="425" t="e">
        <f t="shared" si="606"/>
        <v>#DIV/0!</v>
      </c>
      <c r="EE410" s="425" t="e">
        <f t="shared" si="606"/>
        <v>#DIV/0!</v>
      </c>
      <c r="EF410" s="425" t="e">
        <f t="shared" si="606"/>
        <v>#DIV/0!</v>
      </c>
      <c r="EG410" s="425" t="e">
        <f t="shared" si="606"/>
        <v>#DIV/0!</v>
      </c>
      <c r="EH410" s="425" t="e">
        <f t="shared" si="606"/>
        <v>#DIV/0!</v>
      </c>
      <c r="EJ410" s="288">
        <f t="shared" si="561"/>
        <v>0.5</v>
      </c>
      <c r="EK410" s="425">
        <f t="shared" ref="EK410:EW410" ca="1" si="607">1/MAX((IF(EK312&gt;0,EK312/$F$2,-EK312/$G$2)),(IF(EK328&gt;0,EK328/$F$2,-EK328/$G$2)))</f>
        <v>1.0852943028315223</v>
      </c>
      <c r="EL410" s="425">
        <f t="shared" ca="1" si="607"/>
        <v>1.1029942076877111</v>
      </c>
      <c r="EM410" s="425">
        <f t="shared" ca="1" si="607"/>
        <v>1.1131914299644703</v>
      </c>
      <c r="EN410" s="425">
        <f t="shared" ca="1" si="607"/>
        <v>1.1223561745283019</v>
      </c>
      <c r="EO410" s="425">
        <f t="shared" ca="1" si="607"/>
        <v>1.1219237259751269</v>
      </c>
      <c r="EP410" s="425">
        <f t="shared" ca="1" si="607"/>
        <v>1.1113121818916261</v>
      </c>
      <c r="EQ410" s="425">
        <f t="shared" ca="1" si="607"/>
        <v>0.61809856443168376</v>
      </c>
      <c r="ER410" s="425" t="e">
        <f t="shared" si="607"/>
        <v>#DIV/0!</v>
      </c>
      <c r="ES410" s="425" t="e">
        <f t="shared" si="607"/>
        <v>#DIV/0!</v>
      </c>
      <c r="ET410" s="425" t="e">
        <f t="shared" si="607"/>
        <v>#DIV/0!</v>
      </c>
      <c r="EU410" s="425" t="e">
        <f t="shared" si="607"/>
        <v>#DIV/0!</v>
      </c>
      <c r="EV410" s="425" t="e">
        <f t="shared" si="607"/>
        <v>#DIV/0!</v>
      </c>
      <c r="EW410" s="425" t="e">
        <f t="shared" si="607"/>
        <v>#DIV/0!</v>
      </c>
    </row>
    <row r="411" spans="14:185" s="8" customFormat="1">
      <c r="T411" s="288">
        <f t="shared" si="545"/>
        <v>0.5714285714285714</v>
      </c>
      <c r="U411" s="425">
        <f t="shared" ref="U411:AG411" ca="1" si="608">1/MAX((IF(U313&gt;0,U313/$F$2,-U313/$G$2)),(IF(U329&gt;0,U329/$F$2,-U329/$G$2)))</f>
        <v>0.56589570904100606</v>
      </c>
      <c r="V411" s="425">
        <f t="shared" ca="1" si="608"/>
        <v>0.49111675276657918</v>
      </c>
      <c r="W411" s="425">
        <f t="shared" ca="1" si="608"/>
        <v>0.43618059472165055</v>
      </c>
      <c r="X411" s="425">
        <f t="shared" ca="1" si="608"/>
        <v>0.36101177147627173</v>
      </c>
      <c r="Y411" s="425">
        <f t="shared" ca="1" si="608"/>
        <v>0.2521980740012808</v>
      </c>
      <c r="Z411" s="425">
        <f t="shared" ca="1" si="608"/>
        <v>0.20432217590274457</v>
      </c>
      <c r="AA411" s="425" t="e">
        <f t="shared" si="608"/>
        <v>#DIV/0!</v>
      </c>
      <c r="AB411" s="425" t="e">
        <f t="shared" si="608"/>
        <v>#DIV/0!</v>
      </c>
      <c r="AC411" s="425" t="e">
        <f t="shared" si="608"/>
        <v>#DIV/0!</v>
      </c>
      <c r="AD411" s="425" t="e">
        <f t="shared" si="608"/>
        <v>#DIV/0!</v>
      </c>
      <c r="AE411" s="425" t="e">
        <f t="shared" si="608"/>
        <v>#DIV/0!</v>
      </c>
      <c r="AF411" s="425" t="e">
        <f t="shared" si="608"/>
        <v>#DIV/0!</v>
      </c>
      <c r="AG411" s="425" t="e">
        <f t="shared" ca="1" si="608"/>
        <v>#DIV/0!</v>
      </c>
      <c r="AH411" s="22"/>
      <c r="AI411" s="288">
        <f t="shared" si="547"/>
        <v>0.5714285714285714</v>
      </c>
      <c r="AJ411" s="425">
        <f t="shared" ref="AJ411:AV411" ca="1" si="609">1/MAX((IF(AJ313&gt;0,AJ313/$F$2,-AJ313/$G$2)),(IF(AJ329&gt;0,AJ329/$F$2,-AJ329/$G$2)))</f>
        <v>0.56589570904100606</v>
      </c>
      <c r="AK411" s="425">
        <f t="shared" ca="1" si="609"/>
        <v>0.49111675276657918</v>
      </c>
      <c r="AL411" s="425">
        <f t="shared" ca="1" si="609"/>
        <v>0.43618059472165055</v>
      </c>
      <c r="AM411" s="425">
        <f t="shared" ca="1" si="609"/>
        <v>0.36101177147627173</v>
      </c>
      <c r="AN411" s="425">
        <f t="shared" ca="1" si="609"/>
        <v>0.2521980740012808</v>
      </c>
      <c r="AO411" s="425">
        <f t="shared" ca="1" si="609"/>
        <v>0.20432217590274457</v>
      </c>
      <c r="AP411" s="425" t="e">
        <f t="shared" si="609"/>
        <v>#DIV/0!</v>
      </c>
      <c r="AQ411" s="425" t="e">
        <f t="shared" si="609"/>
        <v>#DIV/0!</v>
      </c>
      <c r="AR411" s="425" t="e">
        <f t="shared" si="609"/>
        <v>#DIV/0!</v>
      </c>
      <c r="AS411" s="425" t="e">
        <f t="shared" si="609"/>
        <v>#DIV/0!</v>
      </c>
      <c r="AT411" s="425" t="e">
        <f t="shared" si="609"/>
        <v>#DIV/0!</v>
      </c>
      <c r="AU411" s="425" t="e">
        <f t="shared" si="609"/>
        <v>#DIV/0!</v>
      </c>
      <c r="AV411" s="425" t="e">
        <f t="shared" si="609"/>
        <v>#DIV/0!</v>
      </c>
      <c r="AX411" s="288">
        <f t="shared" si="549"/>
        <v>0.5714285714285714</v>
      </c>
      <c r="AY411" s="425">
        <f t="shared" ref="AY411:BK411" ca="1" si="610">1/MAX((IF(AY313&gt;0,AY313/$F$2,-AY313/$G$2)),(IF(AY329&gt;0,AY329/$F$2,-AY329/$G$2)))</f>
        <v>0.30346537226718384</v>
      </c>
      <c r="AZ411" s="425">
        <f t="shared" ca="1" si="610"/>
        <v>0.30823126843537468</v>
      </c>
      <c r="BA411" s="425">
        <f t="shared" ca="1" si="610"/>
        <v>0.29572783853633527</v>
      </c>
      <c r="BB411" s="425">
        <f t="shared" ca="1" si="610"/>
        <v>0.26207676943244079</v>
      </c>
      <c r="BC411" s="425">
        <f t="shared" ca="1" si="610"/>
        <v>0.19215354691923564</v>
      </c>
      <c r="BD411" s="425">
        <f t="shared" ca="1" si="610"/>
        <v>0.15711719306829125</v>
      </c>
      <c r="BE411" s="425" t="e">
        <f t="shared" si="610"/>
        <v>#DIV/0!</v>
      </c>
      <c r="BF411" s="425" t="e">
        <f t="shared" si="610"/>
        <v>#DIV/0!</v>
      </c>
      <c r="BG411" s="425" t="e">
        <f t="shared" si="610"/>
        <v>#DIV/0!</v>
      </c>
      <c r="BH411" s="425" t="e">
        <f t="shared" si="610"/>
        <v>#DIV/0!</v>
      </c>
      <c r="BI411" s="425" t="e">
        <f t="shared" si="610"/>
        <v>#DIV/0!</v>
      </c>
      <c r="BJ411" s="425" t="e">
        <f t="shared" si="610"/>
        <v>#DIV/0!</v>
      </c>
      <c r="BK411" s="425" t="e">
        <f t="shared" si="610"/>
        <v>#DIV/0!</v>
      </c>
      <c r="BL411" s="22"/>
      <c r="BM411" s="288">
        <f t="shared" si="551"/>
        <v>0.5714285714285714</v>
      </c>
      <c r="BN411" s="425">
        <f t="shared" ref="BN411:BZ411" ca="1" si="611">1/MAX((IF(BN313&gt;0,BN313/$F$2,-BN313/$G$2)),(IF(BN329&gt;0,BN329/$F$2,-BN329/$G$2)))</f>
        <v>0.29191128314348058</v>
      </c>
      <c r="BO411" s="425">
        <f t="shared" ca="1" si="611"/>
        <v>0.35389863044909087</v>
      </c>
      <c r="BP411" s="425">
        <f t="shared" ca="1" si="611"/>
        <v>0.39720550775627317</v>
      </c>
      <c r="BQ411" s="425">
        <f t="shared" ca="1" si="611"/>
        <v>0.45458153704791399</v>
      </c>
      <c r="BR411" s="425">
        <f t="shared" ca="1" si="611"/>
        <v>0.53643431389845164</v>
      </c>
      <c r="BS411" s="425">
        <f t="shared" ca="1" si="611"/>
        <v>0.57239366412324955</v>
      </c>
      <c r="BT411" s="425" t="e">
        <f t="shared" si="611"/>
        <v>#DIV/0!</v>
      </c>
      <c r="BU411" s="425" t="e">
        <f t="shared" si="611"/>
        <v>#DIV/0!</v>
      </c>
      <c r="BV411" s="425" t="e">
        <f t="shared" si="611"/>
        <v>#DIV/0!</v>
      </c>
      <c r="BW411" s="425" t="e">
        <f t="shared" si="611"/>
        <v>#DIV/0!</v>
      </c>
      <c r="BX411" s="425" t="e">
        <f t="shared" si="611"/>
        <v>#DIV/0!</v>
      </c>
      <c r="BY411" s="425" t="e">
        <f t="shared" si="611"/>
        <v>#DIV/0!</v>
      </c>
      <c r="BZ411" s="425" t="e">
        <f t="shared" si="611"/>
        <v>#DIV/0!</v>
      </c>
      <c r="CA411" s="22"/>
      <c r="CB411" s="288">
        <f t="shared" si="553"/>
        <v>0.5714285714285714</v>
      </c>
      <c r="CC411" s="425">
        <f t="shared" ref="CC411:CO411" ca="1" si="612">1/MAX((IF(CC313&gt;0,CC313/$F$2,-CC313/$G$2)),(IF(CC329&gt;0,CC329/$F$2,-CC329/$G$2)))</f>
        <v>0.39627034211224088</v>
      </c>
      <c r="CD411" s="425">
        <f t="shared" ca="1" si="612"/>
        <v>0.34062876205390202</v>
      </c>
      <c r="CE411" s="425">
        <f t="shared" ca="1" si="612"/>
        <v>0.30051627588106383</v>
      </c>
      <c r="CF411" s="425">
        <f t="shared" ca="1" si="612"/>
        <v>0.24657957572965766</v>
      </c>
      <c r="CG411" s="425">
        <f t="shared" ca="1" si="612"/>
        <v>0.17024627892391786</v>
      </c>
      <c r="CH411" s="425">
        <f t="shared" ca="1" si="612"/>
        <v>0.13725390570346727</v>
      </c>
      <c r="CI411" s="425" t="e">
        <f t="shared" si="612"/>
        <v>#DIV/0!</v>
      </c>
      <c r="CJ411" s="425" t="e">
        <f t="shared" si="612"/>
        <v>#DIV/0!</v>
      </c>
      <c r="CK411" s="425" t="e">
        <f t="shared" si="612"/>
        <v>#DIV/0!</v>
      </c>
      <c r="CL411" s="425" t="e">
        <f t="shared" si="612"/>
        <v>#DIV/0!</v>
      </c>
      <c r="CM411" s="425" t="e">
        <f t="shared" si="612"/>
        <v>#DIV/0!</v>
      </c>
      <c r="CN411" s="425" t="e">
        <f t="shared" si="612"/>
        <v>#DIV/0!</v>
      </c>
      <c r="CO411" s="425" t="e">
        <f t="shared" si="612"/>
        <v>#DIV/0!</v>
      </c>
      <c r="CP411" s="22"/>
      <c r="CQ411" s="288">
        <f t="shared" si="555"/>
        <v>0.5714285714285714</v>
      </c>
      <c r="CR411" s="425">
        <f t="shared" ref="CR411:DD411" ca="1" si="613">1/MAX((IF(CR313&gt;0,CR313/$F$2,-CR313/$G$2)),(IF(CR329&gt;0,CR329/$F$2,-CR329/$G$2)))</f>
        <v>0.16549233152507362</v>
      </c>
      <c r="CS411" s="425">
        <f t="shared" ca="1" si="613"/>
        <v>0.20524204822666792</v>
      </c>
      <c r="CT411" s="425">
        <f t="shared" ca="1" si="613"/>
        <v>0.23369390523435163</v>
      </c>
      <c r="CU411" s="425">
        <f t="shared" ca="1" si="613"/>
        <v>0.2719975844673817</v>
      </c>
      <c r="CV411" s="425">
        <f t="shared" ca="1" si="613"/>
        <v>0.32772232545955809</v>
      </c>
      <c r="CW411" s="425">
        <f t="shared" ca="1" si="613"/>
        <v>0.35350461337345529</v>
      </c>
      <c r="CX411" s="425" t="e">
        <f t="shared" si="613"/>
        <v>#DIV/0!</v>
      </c>
      <c r="CY411" s="425" t="e">
        <f t="shared" si="613"/>
        <v>#DIV/0!</v>
      </c>
      <c r="CZ411" s="425" t="e">
        <f t="shared" si="613"/>
        <v>#DIV/0!</v>
      </c>
      <c r="DA411" s="425" t="e">
        <f t="shared" si="613"/>
        <v>#DIV/0!</v>
      </c>
      <c r="DB411" s="425" t="e">
        <f t="shared" si="613"/>
        <v>#DIV/0!</v>
      </c>
      <c r="DC411" s="425" t="e">
        <f t="shared" si="613"/>
        <v>#DIV/0!</v>
      </c>
      <c r="DD411" s="425" t="e">
        <f t="shared" si="613"/>
        <v>#DIV/0!</v>
      </c>
      <c r="DE411" s="22"/>
      <c r="DF411" s="288">
        <f t="shared" si="557"/>
        <v>0.5714285714285714</v>
      </c>
      <c r="DG411" s="425">
        <f t="shared" ref="DG411:DS411" ca="1" si="614">1/MAX((IF(DG313&gt;0,DG313/$F$2,-DG313/$G$2)),(IF(DG329&gt;0,DG329/$F$2,-DG329/$G$2)))</f>
        <v>0.73808450649505608</v>
      </c>
      <c r="DH411" s="425">
        <f t="shared" ca="1" si="614"/>
        <v>0.71849780641022454</v>
      </c>
      <c r="DI411" s="425">
        <f t="shared" ca="1" si="614"/>
        <v>0.75929990024998784</v>
      </c>
      <c r="DJ411" s="425">
        <f t="shared" ca="1" si="614"/>
        <v>0.6870528051925997</v>
      </c>
      <c r="DK411" s="425">
        <f t="shared" ca="1" si="614"/>
        <v>0.51193712539152225</v>
      </c>
      <c r="DL411" s="425">
        <f t="shared" ca="1" si="614"/>
        <v>0.41959896359773885</v>
      </c>
      <c r="DM411" s="425" t="e">
        <f t="shared" si="614"/>
        <v>#DIV/0!</v>
      </c>
      <c r="DN411" s="425" t="e">
        <f t="shared" si="614"/>
        <v>#DIV/0!</v>
      </c>
      <c r="DO411" s="425" t="e">
        <f t="shared" si="614"/>
        <v>#DIV/0!</v>
      </c>
      <c r="DP411" s="425" t="e">
        <f t="shared" si="614"/>
        <v>#DIV/0!</v>
      </c>
      <c r="DQ411" s="425" t="e">
        <f t="shared" si="614"/>
        <v>#DIV/0!</v>
      </c>
      <c r="DR411" s="425" t="e">
        <f t="shared" si="614"/>
        <v>#DIV/0!</v>
      </c>
      <c r="DS411" s="425" t="e">
        <f t="shared" si="614"/>
        <v>#DIV/0!</v>
      </c>
      <c r="DT411" s="22"/>
      <c r="DU411" s="288">
        <f t="shared" si="559"/>
        <v>0.5714285714285714</v>
      </c>
      <c r="DV411" s="425">
        <f t="shared" ref="DV411:EH411" ca="1" si="615">1/MAX((IF(DV313&gt;0,DV313/$F$2,-DV313/$G$2)),(IF(DV329&gt;0,DV329/$F$2,-DV329/$G$2)))</f>
        <v>0.617333668201694</v>
      </c>
      <c r="DW411" s="425">
        <f t="shared" ca="1" si="615"/>
        <v>0.62507062986728434</v>
      </c>
      <c r="DX411" s="425">
        <f t="shared" ca="1" si="615"/>
        <v>0.62870452558194501</v>
      </c>
      <c r="DY411" s="425">
        <f t="shared" ca="1" si="615"/>
        <v>0.62973258745323768</v>
      </c>
      <c r="DZ411" s="425">
        <f t="shared" ca="1" si="615"/>
        <v>0.61749442154014411</v>
      </c>
      <c r="EA411" s="425">
        <f t="shared" ca="1" si="615"/>
        <v>0.60253847269913419</v>
      </c>
      <c r="EB411" s="425" t="e">
        <f t="shared" si="615"/>
        <v>#DIV/0!</v>
      </c>
      <c r="EC411" s="425" t="e">
        <f t="shared" si="615"/>
        <v>#DIV/0!</v>
      </c>
      <c r="ED411" s="425" t="e">
        <f t="shared" si="615"/>
        <v>#DIV/0!</v>
      </c>
      <c r="EE411" s="425" t="e">
        <f t="shared" si="615"/>
        <v>#DIV/0!</v>
      </c>
      <c r="EF411" s="425" t="e">
        <f t="shared" si="615"/>
        <v>#DIV/0!</v>
      </c>
      <c r="EG411" s="425" t="e">
        <f t="shared" si="615"/>
        <v>#DIV/0!</v>
      </c>
      <c r="EH411" s="425" t="e">
        <f t="shared" si="615"/>
        <v>#DIV/0!</v>
      </c>
      <c r="EJ411" s="288">
        <f t="shared" si="561"/>
        <v>0.5714285714285714</v>
      </c>
      <c r="EK411" s="425">
        <f t="shared" ref="EK411:EW411" ca="1" si="616">1/MAX((IF(EK313&gt;0,EK313/$F$2,-EK313/$G$2)),(IF(EK329&gt;0,EK329/$F$2,-EK329/$G$2)))</f>
        <v>1.225121144930357</v>
      </c>
      <c r="EL411" s="425">
        <f t="shared" ca="1" si="616"/>
        <v>1.240475427099418</v>
      </c>
      <c r="EM411" s="425">
        <f t="shared" ca="1" si="616"/>
        <v>1.2476870254745256</v>
      </c>
      <c r="EN411" s="425">
        <f t="shared" ca="1" si="616"/>
        <v>1.2497272516952764</v>
      </c>
      <c r="EO411" s="425">
        <f t="shared" ca="1" si="616"/>
        <v>0.95740400606806475</v>
      </c>
      <c r="EP411" s="425">
        <f t="shared" ca="1" si="616"/>
        <v>0.71895019908823332</v>
      </c>
      <c r="EQ411" s="425" t="e">
        <f t="shared" si="616"/>
        <v>#DIV/0!</v>
      </c>
      <c r="ER411" s="425" t="e">
        <f t="shared" si="616"/>
        <v>#DIV/0!</v>
      </c>
      <c r="ES411" s="425" t="e">
        <f t="shared" si="616"/>
        <v>#DIV/0!</v>
      </c>
      <c r="ET411" s="425" t="e">
        <f t="shared" si="616"/>
        <v>#DIV/0!</v>
      </c>
      <c r="EU411" s="425" t="e">
        <f t="shared" si="616"/>
        <v>#DIV/0!</v>
      </c>
      <c r="EV411" s="425" t="e">
        <f t="shared" si="616"/>
        <v>#DIV/0!</v>
      </c>
      <c r="EW411" s="425" t="e">
        <f t="shared" si="616"/>
        <v>#DIV/0!</v>
      </c>
    </row>
    <row r="412" spans="14:185" s="8" customFormat="1">
      <c r="N412" s="160"/>
      <c r="O412" s="135"/>
      <c r="T412" s="288">
        <f t="shared" si="545"/>
        <v>0.6</v>
      </c>
      <c r="U412" s="425">
        <f t="shared" ref="U412:AG412" ca="1" si="617">1/MAX((IF(U314&gt;0,U314/$F$2,-U314/$G$2)),(IF(U330&gt;0,U330/$F$2,-U330/$G$2)))</f>
        <v>0.50726110077456188</v>
      </c>
      <c r="V412" s="425">
        <f t="shared" ca="1" si="617"/>
        <v>0.43197546094856937</v>
      </c>
      <c r="W412" s="425">
        <f t="shared" ca="1" si="617"/>
        <v>0.37675087713712413</v>
      </c>
      <c r="X412" s="425">
        <f t="shared" ca="1" si="617"/>
        <v>0.3012879668444215</v>
      </c>
      <c r="Y412" s="425">
        <f t="shared" ca="1" si="617"/>
        <v>0.19222652597402598</v>
      </c>
      <c r="Z412" s="425" t="e">
        <f t="shared" si="617"/>
        <v>#DIV/0!</v>
      </c>
      <c r="AA412" s="425" t="e">
        <f t="shared" si="617"/>
        <v>#DIV/0!</v>
      </c>
      <c r="AB412" s="425" t="e">
        <f t="shared" si="617"/>
        <v>#DIV/0!</v>
      </c>
      <c r="AC412" s="425" t="e">
        <f t="shared" si="617"/>
        <v>#DIV/0!</v>
      </c>
      <c r="AD412" s="425" t="e">
        <f t="shared" si="617"/>
        <v>#DIV/0!</v>
      </c>
      <c r="AE412" s="425" t="e">
        <f t="shared" si="617"/>
        <v>#DIV/0!</v>
      </c>
      <c r="AF412" s="425" t="e">
        <f t="shared" si="617"/>
        <v>#DIV/0!</v>
      </c>
      <c r="AG412" s="425" t="e">
        <f t="shared" ca="1" si="617"/>
        <v>#DIV/0!</v>
      </c>
      <c r="AH412" s="22"/>
      <c r="AI412" s="288">
        <f t="shared" si="547"/>
        <v>0.6</v>
      </c>
      <c r="AJ412" s="425">
        <f t="shared" ref="AJ412:AV412" ca="1" si="618">1/MAX((IF(AJ314&gt;0,AJ314/$F$2,-AJ314/$G$2)),(IF(AJ330&gt;0,AJ330/$F$2,-AJ330/$G$2)))</f>
        <v>0.50726110077456188</v>
      </c>
      <c r="AK412" s="425">
        <f t="shared" ca="1" si="618"/>
        <v>0.43197546094856937</v>
      </c>
      <c r="AL412" s="425">
        <f t="shared" ca="1" si="618"/>
        <v>0.37675087713712413</v>
      </c>
      <c r="AM412" s="425">
        <f t="shared" ca="1" si="618"/>
        <v>0.3012879668444215</v>
      </c>
      <c r="AN412" s="425">
        <f t="shared" ca="1" si="618"/>
        <v>0.19222652597402598</v>
      </c>
      <c r="AO412" s="425" t="e">
        <f t="shared" si="618"/>
        <v>#DIV/0!</v>
      </c>
      <c r="AP412" s="425" t="e">
        <f t="shared" si="618"/>
        <v>#DIV/0!</v>
      </c>
      <c r="AQ412" s="425" t="e">
        <f t="shared" si="618"/>
        <v>#DIV/0!</v>
      </c>
      <c r="AR412" s="425" t="e">
        <f t="shared" si="618"/>
        <v>#DIV/0!</v>
      </c>
      <c r="AS412" s="425" t="e">
        <f t="shared" si="618"/>
        <v>#DIV/0!</v>
      </c>
      <c r="AT412" s="425" t="e">
        <f t="shared" si="618"/>
        <v>#DIV/0!</v>
      </c>
      <c r="AU412" s="425" t="e">
        <f t="shared" si="618"/>
        <v>#DIV/0!</v>
      </c>
      <c r="AV412" s="425" t="e">
        <f t="shared" si="618"/>
        <v>#DIV/0!</v>
      </c>
      <c r="AX412" s="288">
        <f t="shared" si="549"/>
        <v>0.6</v>
      </c>
      <c r="AY412" s="425">
        <f t="shared" ref="AY412:BK412" ca="1" si="619">1/MAX((IF(AY314&gt;0,AY314/$F$2,-AY314/$G$2)),(IF(AY330&gt;0,AY330/$F$2,-AY330/$G$2)))</f>
        <v>0.2872350215228302</v>
      </c>
      <c r="AZ412" s="425">
        <f t="shared" ca="1" si="619"/>
        <v>0.28360496016905429</v>
      </c>
      <c r="BA412" s="425">
        <f t="shared" ca="1" si="619"/>
        <v>0.26519953903654464</v>
      </c>
      <c r="BB412" s="425">
        <f t="shared" ca="1" si="619"/>
        <v>0.22484159884326796</v>
      </c>
      <c r="BC412" s="425">
        <f t="shared" ca="1" si="619"/>
        <v>0.14882512617576404</v>
      </c>
      <c r="BD412" s="425" t="e">
        <f t="shared" si="619"/>
        <v>#DIV/0!</v>
      </c>
      <c r="BE412" s="425" t="e">
        <f t="shared" si="619"/>
        <v>#DIV/0!</v>
      </c>
      <c r="BF412" s="425" t="e">
        <f t="shared" si="619"/>
        <v>#DIV/0!</v>
      </c>
      <c r="BG412" s="425" t="e">
        <f t="shared" si="619"/>
        <v>#DIV/0!</v>
      </c>
      <c r="BH412" s="425" t="e">
        <f t="shared" si="619"/>
        <v>#DIV/0!</v>
      </c>
      <c r="BI412" s="425" t="e">
        <f t="shared" si="619"/>
        <v>#DIV/0!</v>
      </c>
      <c r="BJ412" s="425" t="e">
        <f t="shared" si="619"/>
        <v>#DIV/0!</v>
      </c>
      <c r="BK412" s="425" t="e">
        <f t="shared" si="619"/>
        <v>#DIV/0!</v>
      </c>
      <c r="BL412" s="22"/>
      <c r="BM412" s="288">
        <f t="shared" si="551"/>
        <v>0.6</v>
      </c>
      <c r="BN412" s="425">
        <f t="shared" ref="BN412:BZ412" ca="1" si="620">1/MAX((IF(BN314&gt;0,BN314/$F$2,-BN314/$G$2)),(IF(BN330&gt;0,BN330/$F$2,-BN330/$G$2)))</f>
        <v>0.2943220374883791</v>
      </c>
      <c r="BO412" s="425">
        <f t="shared" ca="1" si="620"/>
        <v>0.35780567795845858</v>
      </c>
      <c r="BP412" s="425">
        <f t="shared" ca="1" si="620"/>
        <v>0.40263134286471242</v>
      </c>
      <c r="BQ412" s="425">
        <f t="shared" ca="1" si="620"/>
        <v>0.4630609772013925</v>
      </c>
      <c r="BR412" s="425">
        <f t="shared" ca="1" si="620"/>
        <v>0.55310148475785115</v>
      </c>
      <c r="BS412" s="425" t="e">
        <f t="shared" si="620"/>
        <v>#DIV/0!</v>
      </c>
      <c r="BT412" s="425" t="e">
        <f t="shared" si="620"/>
        <v>#DIV/0!</v>
      </c>
      <c r="BU412" s="425" t="e">
        <f t="shared" si="620"/>
        <v>#DIV/0!</v>
      </c>
      <c r="BV412" s="425" t="e">
        <f t="shared" si="620"/>
        <v>#DIV/0!</v>
      </c>
      <c r="BW412" s="425" t="e">
        <f t="shared" si="620"/>
        <v>#DIV/0!</v>
      </c>
      <c r="BX412" s="425" t="e">
        <f t="shared" si="620"/>
        <v>#DIV/0!</v>
      </c>
      <c r="BY412" s="425" t="e">
        <f t="shared" si="620"/>
        <v>#DIV/0!</v>
      </c>
      <c r="BZ412" s="425" t="e">
        <f t="shared" si="620"/>
        <v>#DIV/0!</v>
      </c>
      <c r="CA412" s="22"/>
      <c r="CB412" s="288">
        <f t="shared" si="553"/>
        <v>0.6</v>
      </c>
      <c r="CC412" s="425">
        <f t="shared" ref="CC412:CO412" ca="1" si="621">1/MAX((IF(CC314&gt;0,CC314/$F$2,-CC314/$G$2)),(IF(CC330&gt;0,CC330/$F$2,-CC330/$G$2)))</f>
        <v>0.35564744579376351</v>
      </c>
      <c r="CD412" s="425">
        <f t="shared" ca="1" si="621"/>
        <v>0.300098081325268</v>
      </c>
      <c r="CE412" s="425">
        <f t="shared" ca="1" si="621"/>
        <v>0.26006501512716124</v>
      </c>
      <c r="CF412" s="425">
        <f t="shared" ca="1" si="621"/>
        <v>0.20624990471289131</v>
      </c>
      <c r="CG412" s="425">
        <f t="shared" ca="1" si="621"/>
        <v>0.13011337781140384</v>
      </c>
      <c r="CH412" s="425" t="e">
        <f t="shared" si="621"/>
        <v>#DIV/0!</v>
      </c>
      <c r="CI412" s="425" t="e">
        <f t="shared" si="621"/>
        <v>#DIV/0!</v>
      </c>
      <c r="CJ412" s="425" t="e">
        <f t="shared" si="621"/>
        <v>#DIV/0!</v>
      </c>
      <c r="CK412" s="425" t="e">
        <f t="shared" si="621"/>
        <v>#DIV/0!</v>
      </c>
      <c r="CL412" s="425" t="e">
        <f t="shared" si="621"/>
        <v>#DIV/0!</v>
      </c>
      <c r="CM412" s="425" t="e">
        <f t="shared" si="621"/>
        <v>#DIV/0!</v>
      </c>
      <c r="CN412" s="425" t="e">
        <f t="shared" si="621"/>
        <v>#DIV/0!</v>
      </c>
      <c r="CO412" s="425" t="e">
        <f t="shared" si="621"/>
        <v>#DIV/0!</v>
      </c>
      <c r="CP412" s="22"/>
      <c r="CQ412" s="288">
        <f t="shared" si="555"/>
        <v>0.6</v>
      </c>
      <c r="CR412" s="425">
        <f t="shared" ref="CR412:DD412" ca="1" si="622">1/MAX((IF(CR314&gt;0,CR314/$F$2,-CR314/$G$2)),(IF(CR330&gt;0,CR330/$F$2,-CR330/$G$2)))</f>
        <v>0.16572538406017437</v>
      </c>
      <c r="CS412" s="425">
        <f t="shared" ca="1" si="622"/>
        <v>0.20564313019504674</v>
      </c>
      <c r="CT412" s="425">
        <f t="shared" ca="1" si="622"/>
        <v>0.23428739086665062</v>
      </c>
      <c r="CU412" s="425">
        <f t="shared" ca="1" si="622"/>
        <v>0.27305516879409292</v>
      </c>
      <c r="CV412" s="425">
        <f t="shared" ca="1" si="622"/>
        <v>0.33074740024870686</v>
      </c>
      <c r="CW412" s="425" t="e">
        <f t="shared" si="622"/>
        <v>#DIV/0!</v>
      </c>
      <c r="CX412" s="425" t="e">
        <f t="shared" si="622"/>
        <v>#DIV/0!</v>
      </c>
      <c r="CY412" s="425" t="e">
        <f t="shared" si="622"/>
        <v>#DIV/0!</v>
      </c>
      <c r="CZ412" s="425" t="e">
        <f t="shared" si="622"/>
        <v>#DIV/0!</v>
      </c>
      <c r="DA412" s="425" t="e">
        <f t="shared" si="622"/>
        <v>#DIV/0!</v>
      </c>
      <c r="DB412" s="425" t="e">
        <f t="shared" si="622"/>
        <v>#DIV/0!</v>
      </c>
      <c r="DC412" s="425" t="e">
        <f t="shared" si="622"/>
        <v>#DIV/0!</v>
      </c>
      <c r="DD412" s="425" t="e">
        <f t="shared" si="622"/>
        <v>#DIV/0!</v>
      </c>
      <c r="DE412" s="22"/>
      <c r="DF412" s="288">
        <f t="shared" si="557"/>
        <v>0.6</v>
      </c>
      <c r="DG412" s="425">
        <f t="shared" ref="DG412:DS412" ca="1" si="623">1/MAX((IF(DG314&gt;0,DG314/$F$2,-DG314/$G$2)),(IF(DG330&gt;0,DG330/$F$2,-DG330/$G$2)))</f>
        <v>0.58943095263896383</v>
      </c>
      <c r="DH412" s="425">
        <f t="shared" ca="1" si="623"/>
        <v>0.72156462729848392</v>
      </c>
      <c r="DI412" s="425">
        <f t="shared" ca="1" si="623"/>
        <v>0.68947188765996958</v>
      </c>
      <c r="DJ412" s="425">
        <f t="shared" ca="1" si="623"/>
        <v>0.59709575816429594</v>
      </c>
      <c r="DK412" s="425">
        <f t="shared" ca="1" si="623"/>
        <v>0.40082792720839988</v>
      </c>
      <c r="DL412" s="425" t="e">
        <f t="shared" si="623"/>
        <v>#DIV/0!</v>
      </c>
      <c r="DM412" s="425" t="e">
        <f t="shared" si="623"/>
        <v>#DIV/0!</v>
      </c>
      <c r="DN412" s="425" t="e">
        <f t="shared" si="623"/>
        <v>#DIV/0!</v>
      </c>
      <c r="DO412" s="425" t="e">
        <f t="shared" si="623"/>
        <v>#DIV/0!</v>
      </c>
      <c r="DP412" s="425" t="e">
        <f t="shared" si="623"/>
        <v>#DIV/0!</v>
      </c>
      <c r="DQ412" s="425" t="e">
        <f t="shared" si="623"/>
        <v>#DIV/0!</v>
      </c>
      <c r="DR412" s="425" t="e">
        <f t="shared" si="623"/>
        <v>#DIV/0!</v>
      </c>
      <c r="DS412" s="425" t="e">
        <f t="shared" si="623"/>
        <v>#DIV/0!</v>
      </c>
      <c r="DT412" s="22"/>
      <c r="DU412" s="288">
        <f t="shared" si="559"/>
        <v>0.6</v>
      </c>
      <c r="DV412" s="425">
        <f t="shared" ref="DV412:EH412" ca="1" si="624">1/MAX((IF(DV314&gt;0,DV314/$F$2,-DV314/$G$2)),(IF(DV330&gt;0,DV330/$F$2,-DV330/$G$2)))</f>
        <v>0.64538414212248707</v>
      </c>
      <c r="DW412" s="425">
        <f t="shared" ca="1" si="624"/>
        <v>0.65240380330909176</v>
      </c>
      <c r="DX412" s="425">
        <f t="shared" ca="1" si="624"/>
        <v>0.65505995411737639</v>
      </c>
      <c r="DY412" s="425">
        <f t="shared" ca="1" si="624"/>
        <v>0.65352464792226139</v>
      </c>
      <c r="DZ412" s="425">
        <f t="shared" ca="1" si="624"/>
        <v>0.63080135121420822</v>
      </c>
      <c r="EA412" s="425" t="e">
        <f t="shared" si="624"/>
        <v>#DIV/0!</v>
      </c>
      <c r="EB412" s="425" t="e">
        <f t="shared" si="624"/>
        <v>#DIV/0!</v>
      </c>
      <c r="EC412" s="425" t="e">
        <f t="shared" si="624"/>
        <v>#DIV/0!</v>
      </c>
      <c r="ED412" s="425" t="e">
        <f t="shared" si="624"/>
        <v>#DIV/0!</v>
      </c>
      <c r="EE412" s="425" t="e">
        <f t="shared" si="624"/>
        <v>#DIV/0!</v>
      </c>
      <c r="EF412" s="425" t="e">
        <f t="shared" si="624"/>
        <v>#DIV/0!</v>
      </c>
      <c r="EG412" s="425" t="e">
        <f t="shared" si="624"/>
        <v>#DIV/0!</v>
      </c>
      <c r="EH412" s="425" t="e">
        <f t="shared" si="624"/>
        <v>#DIV/0!</v>
      </c>
      <c r="EJ412" s="288">
        <f t="shared" si="561"/>
        <v>0.6</v>
      </c>
      <c r="EK412" s="425">
        <f t="shared" ref="EK412:EW412" ca="1" si="625">1/MAX((IF(EK314&gt;0,EK314/$F$2,-EK314/$G$2)),(IF(EK330&gt;0,EK330/$F$2,-EK330/$G$2)))</f>
        <v>1.2807883318922924</v>
      </c>
      <c r="EL412" s="425">
        <f t="shared" ca="1" si="625"/>
        <v>1.2947191051401021</v>
      </c>
      <c r="EM412" s="425">
        <f t="shared" ca="1" si="625"/>
        <v>1.2999903331436427</v>
      </c>
      <c r="EN412" s="425">
        <f t="shared" ca="1" si="625"/>
        <v>1.296943462090818</v>
      </c>
      <c r="EO412" s="425">
        <f t="shared" ca="1" si="625"/>
        <v>0.76278967741935488</v>
      </c>
      <c r="EP412" s="425" t="e">
        <f t="shared" si="625"/>
        <v>#DIV/0!</v>
      </c>
      <c r="EQ412" s="425" t="e">
        <f t="shared" si="625"/>
        <v>#DIV/0!</v>
      </c>
      <c r="ER412" s="425" t="e">
        <f t="shared" si="625"/>
        <v>#DIV/0!</v>
      </c>
      <c r="ES412" s="425" t="e">
        <f t="shared" si="625"/>
        <v>#DIV/0!</v>
      </c>
      <c r="ET412" s="425" t="e">
        <f t="shared" si="625"/>
        <v>#DIV/0!</v>
      </c>
      <c r="EU412" s="425" t="e">
        <f t="shared" si="625"/>
        <v>#DIV/0!</v>
      </c>
      <c r="EV412" s="425" t="e">
        <f t="shared" si="625"/>
        <v>#DIV/0!</v>
      </c>
      <c r="EW412" s="425" t="e">
        <f t="shared" si="625"/>
        <v>#DIV/0!</v>
      </c>
    </row>
    <row r="413" spans="14:185" s="8" customFormat="1">
      <c r="T413" s="288">
        <f t="shared" si="545"/>
        <v>0.66666666666666663</v>
      </c>
      <c r="U413" s="425">
        <f t="shared" ref="U413:AG413" ca="1" si="626">1/MAX((IF(U315&gt;0,U315/$F$2,-U315/$G$2)),(IF(U331&gt;0,U331/$F$2,-U331/$G$2)))</f>
        <v>0.37109437901167169</v>
      </c>
      <c r="V413" s="425">
        <f t="shared" ca="1" si="626"/>
        <v>0.29477993905727301</v>
      </c>
      <c r="W413" s="425">
        <f t="shared" ca="1" si="626"/>
        <v>0.23896737009279834</v>
      </c>
      <c r="X413" s="425">
        <f t="shared" ca="1" si="626"/>
        <v>0.16290192986669885</v>
      </c>
      <c r="Y413" s="425" t="e">
        <f t="shared" si="626"/>
        <v>#DIV/0!</v>
      </c>
      <c r="Z413" s="425" t="e">
        <f t="shared" si="626"/>
        <v>#DIV/0!</v>
      </c>
      <c r="AA413" s="425" t="e">
        <f t="shared" si="626"/>
        <v>#DIV/0!</v>
      </c>
      <c r="AB413" s="425" t="e">
        <f t="shared" si="626"/>
        <v>#DIV/0!</v>
      </c>
      <c r="AC413" s="425" t="e">
        <f t="shared" si="626"/>
        <v>#DIV/0!</v>
      </c>
      <c r="AD413" s="425" t="e">
        <f t="shared" si="626"/>
        <v>#DIV/0!</v>
      </c>
      <c r="AE413" s="425" t="e">
        <f t="shared" si="626"/>
        <v>#DIV/0!</v>
      </c>
      <c r="AF413" s="425" t="e">
        <f t="shared" si="626"/>
        <v>#DIV/0!</v>
      </c>
      <c r="AG413" s="425" t="e">
        <f t="shared" ca="1" si="626"/>
        <v>#DIV/0!</v>
      </c>
      <c r="AH413" s="22"/>
      <c r="AI413" s="288">
        <f t="shared" si="547"/>
        <v>0.66666666666666663</v>
      </c>
      <c r="AJ413" s="425">
        <f t="shared" ref="AJ413:AV413" ca="1" si="627">1/MAX((IF(AJ315&gt;0,AJ315/$F$2,-AJ315/$G$2)),(IF(AJ331&gt;0,AJ331/$F$2,-AJ331/$G$2)))</f>
        <v>0.37109437901167169</v>
      </c>
      <c r="AK413" s="425">
        <f t="shared" ca="1" si="627"/>
        <v>0.29477993905727301</v>
      </c>
      <c r="AL413" s="425">
        <f t="shared" ca="1" si="627"/>
        <v>0.23896737009279834</v>
      </c>
      <c r="AM413" s="425">
        <f t="shared" ca="1" si="627"/>
        <v>0.16290192986669885</v>
      </c>
      <c r="AN413" s="425" t="e">
        <f t="shared" si="627"/>
        <v>#DIV/0!</v>
      </c>
      <c r="AO413" s="425" t="e">
        <f t="shared" si="627"/>
        <v>#DIV/0!</v>
      </c>
      <c r="AP413" s="425" t="e">
        <f t="shared" si="627"/>
        <v>#DIV/0!</v>
      </c>
      <c r="AQ413" s="425" t="e">
        <f t="shared" si="627"/>
        <v>#DIV/0!</v>
      </c>
      <c r="AR413" s="425" t="e">
        <f t="shared" si="627"/>
        <v>#DIV/0!</v>
      </c>
      <c r="AS413" s="425" t="e">
        <f t="shared" si="627"/>
        <v>#DIV/0!</v>
      </c>
      <c r="AT413" s="425" t="e">
        <f t="shared" si="627"/>
        <v>#DIV/0!</v>
      </c>
      <c r="AU413" s="425" t="e">
        <f t="shared" si="627"/>
        <v>#DIV/0!</v>
      </c>
      <c r="AV413" s="425" t="e">
        <f t="shared" si="627"/>
        <v>#DIV/0!</v>
      </c>
      <c r="AX413" s="288">
        <f t="shared" si="549"/>
        <v>0.66666666666666663</v>
      </c>
      <c r="AY413" s="425">
        <f t="shared" ref="AY413:BK413" ca="1" si="628">1/MAX((IF(AY315&gt;0,AY315/$F$2,-AY315/$G$2)),(IF(AY331&gt;0,AY331/$F$2,-AY331/$G$2)))</f>
        <v>0.23934476652218054</v>
      </c>
      <c r="AZ413" s="425">
        <f t="shared" ca="1" si="628"/>
        <v>0.21382371674283657</v>
      </c>
      <c r="BA413" s="425">
        <f t="shared" ca="1" si="628"/>
        <v>0.18174840833354594</v>
      </c>
      <c r="BB413" s="425">
        <f t="shared" ca="1" si="628"/>
        <v>0.12791229293894307</v>
      </c>
      <c r="BC413" s="425" t="e">
        <f t="shared" si="628"/>
        <v>#DIV/0!</v>
      </c>
      <c r="BD413" s="425" t="e">
        <f t="shared" si="628"/>
        <v>#DIV/0!</v>
      </c>
      <c r="BE413" s="425" t="e">
        <f t="shared" si="628"/>
        <v>#DIV/0!</v>
      </c>
      <c r="BF413" s="425" t="e">
        <f t="shared" si="628"/>
        <v>#DIV/0!</v>
      </c>
      <c r="BG413" s="425" t="e">
        <f t="shared" si="628"/>
        <v>#DIV/0!</v>
      </c>
      <c r="BH413" s="425" t="e">
        <f t="shared" si="628"/>
        <v>#DIV/0!</v>
      </c>
      <c r="BI413" s="425" t="e">
        <f t="shared" si="628"/>
        <v>#DIV/0!</v>
      </c>
      <c r="BJ413" s="425" t="e">
        <f t="shared" si="628"/>
        <v>#DIV/0!</v>
      </c>
      <c r="BK413" s="425" t="e">
        <f t="shared" si="628"/>
        <v>#DIV/0!</v>
      </c>
      <c r="BL413" s="22"/>
      <c r="BM413" s="288">
        <f t="shared" si="551"/>
        <v>0.66666666666666663</v>
      </c>
      <c r="BN413" s="425">
        <f t="shared" ref="BN413:BZ413" ca="1" si="629">1/MAX((IF(BN315&gt;0,BN315/$F$2,-BN315/$G$2)),(IF(BN331&gt;0,BN331/$F$2,-BN331/$G$2)))</f>
        <v>0.29979879967308054</v>
      </c>
      <c r="BO413" s="425">
        <f t="shared" ca="1" si="629"/>
        <v>0.36756472109953059</v>
      </c>
      <c r="BP413" s="425">
        <f t="shared" ca="1" si="629"/>
        <v>0.41761824805395326</v>
      </c>
      <c r="BQ413" s="425">
        <f t="shared" ca="1" si="629"/>
        <v>0.49165175818491774</v>
      </c>
      <c r="BR413" s="425" t="e">
        <f t="shared" si="629"/>
        <v>#DIV/0!</v>
      </c>
      <c r="BS413" s="425" t="e">
        <f t="shared" si="629"/>
        <v>#DIV/0!</v>
      </c>
      <c r="BT413" s="425" t="e">
        <f t="shared" si="629"/>
        <v>#DIV/0!</v>
      </c>
      <c r="BU413" s="425" t="e">
        <f t="shared" si="629"/>
        <v>#DIV/0!</v>
      </c>
      <c r="BV413" s="425" t="e">
        <f t="shared" si="629"/>
        <v>#DIV/0!</v>
      </c>
      <c r="BW413" s="425" t="e">
        <f t="shared" si="629"/>
        <v>#DIV/0!</v>
      </c>
      <c r="BX413" s="425" t="e">
        <f t="shared" si="629"/>
        <v>#DIV/0!</v>
      </c>
      <c r="BY413" s="425" t="e">
        <f t="shared" si="629"/>
        <v>#DIV/0!</v>
      </c>
      <c r="BZ413" s="425" t="e">
        <f t="shared" si="629"/>
        <v>#DIV/0!</v>
      </c>
      <c r="CA413" s="22"/>
      <c r="CB413" s="288">
        <f t="shared" si="553"/>
        <v>0.66666666666666663</v>
      </c>
      <c r="CC413" s="425">
        <f t="shared" ref="CC413:CO413" ca="1" si="630">1/MAX((IF(CC315&gt;0,CC315/$F$2,-CC315/$G$2)),(IF(CC331&gt;0,CC331/$F$2,-CC331/$G$2)))</f>
        <v>0.26082493825176928</v>
      </c>
      <c r="CD413" s="425">
        <f t="shared" ca="1" si="630"/>
        <v>0.20546329873523131</v>
      </c>
      <c r="CE413" s="425">
        <f t="shared" ca="1" si="630"/>
        <v>0.16559243789843925</v>
      </c>
      <c r="CF413" s="425">
        <f t="shared" ca="1" si="630"/>
        <v>0.11202643857041292</v>
      </c>
      <c r="CG413" s="425" t="e">
        <f t="shared" si="630"/>
        <v>#DIV/0!</v>
      </c>
      <c r="CH413" s="425" t="e">
        <f t="shared" si="630"/>
        <v>#DIV/0!</v>
      </c>
      <c r="CI413" s="425" t="e">
        <f t="shared" si="630"/>
        <v>#DIV/0!</v>
      </c>
      <c r="CJ413" s="425" t="e">
        <f t="shared" si="630"/>
        <v>#DIV/0!</v>
      </c>
      <c r="CK413" s="425" t="e">
        <f t="shared" si="630"/>
        <v>#DIV/0!</v>
      </c>
      <c r="CL413" s="425" t="e">
        <f t="shared" si="630"/>
        <v>#DIV/0!</v>
      </c>
      <c r="CM413" s="425" t="e">
        <f t="shared" si="630"/>
        <v>#DIV/0!</v>
      </c>
      <c r="CN413" s="425" t="e">
        <f t="shared" si="630"/>
        <v>#DIV/0!</v>
      </c>
      <c r="CO413" s="425" t="e">
        <f t="shared" si="630"/>
        <v>#DIV/0!</v>
      </c>
      <c r="CP413" s="22"/>
      <c r="CQ413" s="288">
        <f t="shared" si="555"/>
        <v>0.66666666666666663</v>
      </c>
      <c r="CR413" s="425">
        <f t="shared" ref="CR413:DD413" ca="1" si="631">1/MAX((IF(CR315&gt;0,CR315/$F$2,-CR315/$G$2)),(IF(CR331&gt;0,CR331/$F$2,-CR331/$G$2)))</f>
        <v>0.16625929171382253</v>
      </c>
      <c r="CS413" s="425">
        <f t="shared" ca="1" si="631"/>
        <v>0.20667492208882896</v>
      </c>
      <c r="CT413" s="425">
        <f t="shared" ca="1" si="631"/>
        <v>0.23601999396358078</v>
      </c>
      <c r="CU413" s="425">
        <f t="shared" ca="1" si="631"/>
        <v>0.27706851087754442</v>
      </c>
      <c r="CV413" s="425" t="e">
        <f t="shared" si="631"/>
        <v>#DIV/0!</v>
      </c>
      <c r="CW413" s="425" t="e">
        <f t="shared" si="631"/>
        <v>#DIV/0!</v>
      </c>
      <c r="CX413" s="425" t="e">
        <f t="shared" si="631"/>
        <v>#DIV/0!</v>
      </c>
      <c r="CY413" s="425" t="e">
        <f t="shared" si="631"/>
        <v>#DIV/0!</v>
      </c>
      <c r="CZ413" s="425" t="e">
        <f t="shared" si="631"/>
        <v>#DIV/0!</v>
      </c>
      <c r="DA413" s="425" t="e">
        <f t="shared" si="631"/>
        <v>#DIV/0!</v>
      </c>
      <c r="DB413" s="425" t="e">
        <f t="shared" si="631"/>
        <v>#DIV/0!</v>
      </c>
      <c r="DC413" s="425" t="e">
        <f t="shared" si="631"/>
        <v>#DIV/0!</v>
      </c>
      <c r="DD413" s="425" t="e">
        <f t="shared" si="631"/>
        <v>#DIV/0!</v>
      </c>
      <c r="DE413" s="22"/>
      <c r="DF413" s="288">
        <f t="shared" si="557"/>
        <v>0.66666666666666663</v>
      </c>
      <c r="DG413" s="425">
        <f t="shared" ref="DG413:DS413" ca="1" si="632">1/MAX((IF(DG315&gt;0,DG315/$F$2,-DG315/$G$2)),(IF(DG331&gt;0,DG331/$F$2,-DG331/$G$2)))</f>
        <v>0.60448315671286379</v>
      </c>
      <c r="DH413" s="425">
        <f t="shared" ca="1" si="632"/>
        <v>0.56381950970026085</v>
      </c>
      <c r="DI413" s="425">
        <f t="shared" ca="1" si="632"/>
        <v>0.48999906479351701</v>
      </c>
      <c r="DJ413" s="425">
        <f t="shared" ca="1" si="632"/>
        <v>0.35068421512271125</v>
      </c>
      <c r="DK413" s="425" t="e">
        <f t="shared" si="632"/>
        <v>#DIV/0!</v>
      </c>
      <c r="DL413" s="425" t="e">
        <f t="shared" si="632"/>
        <v>#DIV/0!</v>
      </c>
      <c r="DM413" s="425" t="e">
        <f t="shared" si="632"/>
        <v>#DIV/0!</v>
      </c>
      <c r="DN413" s="425" t="e">
        <f t="shared" si="632"/>
        <v>#DIV/0!</v>
      </c>
      <c r="DO413" s="425" t="e">
        <f t="shared" si="632"/>
        <v>#DIV/0!</v>
      </c>
      <c r="DP413" s="425" t="e">
        <f t="shared" si="632"/>
        <v>#DIV/0!</v>
      </c>
      <c r="DQ413" s="425" t="e">
        <f t="shared" si="632"/>
        <v>#DIV/0!</v>
      </c>
      <c r="DR413" s="425" t="e">
        <f t="shared" si="632"/>
        <v>#DIV/0!</v>
      </c>
      <c r="DS413" s="425" t="e">
        <f t="shared" si="632"/>
        <v>#DIV/0!</v>
      </c>
      <c r="DT413" s="22"/>
      <c r="DU413" s="288">
        <f t="shared" si="559"/>
        <v>0.66666666666666663</v>
      </c>
      <c r="DV413" s="425">
        <f t="shared" ref="DV413:EH413" ca="1" si="633">1/MAX((IF(DV315&gt;0,DV315/$F$2,-DV315/$G$2)),(IF(DV331&gt;0,DV331/$F$2,-DV331/$G$2)))</f>
        <v>0.71027358338968205</v>
      </c>
      <c r="DW413" s="425">
        <f t="shared" ca="1" si="633"/>
        <v>0.71439231297186001</v>
      </c>
      <c r="DX413" s="425">
        <f t="shared" ca="1" si="633"/>
        <v>0.71256216216216206</v>
      </c>
      <c r="DY413" s="425">
        <f t="shared" ca="1" si="633"/>
        <v>0.69662359805197926</v>
      </c>
      <c r="DZ413" s="425" t="e">
        <f t="shared" si="633"/>
        <v>#DIV/0!</v>
      </c>
      <c r="EA413" s="425" t="e">
        <f t="shared" si="633"/>
        <v>#DIV/0!</v>
      </c>
      <c r="EB413" s="425" t="e">
        <f t="shared" si="633"/>
        <v>#DIV/0!</v>
      </c>
      <c r="EC413" s="425" t="e">
        <f t="shared" si="633"/>
        <v>#DIV/0!</v>
      </c>
      <c r="ED413" s="425" t="e">
        <f t="shared" si="633"/>
        <v>#DIV/0!</v>
      </c>
      <c r="EE413" s="425" t="e">
        <f t="shared" si="633"/>
        <v>#DIV/0!</v>
      </c>
      <c r="EF413" s="425" t="e">
        <f t="shared" si="633"/>
        <v>#DIV/0!</v>
      </c>
      <c r="EG413" s="425" t="e">
        <f t="shared" si="633"/>
        <v>#DIV/0!</v>
      </c>
      <c r="EH413" s="425" t="e">
        <f t="shared" si="633"/>
        <v>#DIV/0!</v>
      </c>
      <c r="EJ413" s="288">
        <f t="shared" si="561"/>
        <v>0.66666666666666663</v>
      </c>
      <c r="EK413" s="425">
        <f t="shared" ref="EK413:EW413" ca="1" si="634">1/MAX((IF(EK315&gt;0,EK315/$F$2,-EK315/$G$2)),(IF(EK331&gt;0,EK331/$F$2,-EK331/$G$2)))</f>
        <v>1.4095637910548144</v>
      </c>
      <c r="EL413" s="425">
        <f t="shared" ca="1" si="634"/>
        <v>1.4177375598953754</v>
      </c>
      <c r="EM413" s="425">
        <f t="shared" ca="1" si="634"/>
        <v>1.4141055589680589</v>
      </c>
      <c r="EN413" s="425">
        <f t="shared" ca="1" si="634"/>
        <v>0.87766701901464139</v>
      </c>
      <c r="EO413" s="425" t="e">
        <f t="shared" si="634"/>
        <v>#DIV/0!</v>
      </c>
      <c r="EP413" s="425" t="e">
        <f t="shared" si="634"/>
        <v>#DIV/0!</v>
      </c>
      <c r="EQ413" s="425" t="e">
        <f t="shared" si="634"/>
        <v>#DIV/0!</v>
      </c>
      <c r="ER413" s="425" t="e">
        <f t="shared" si="634"/>
        <v>#DIV/0!</v>
      </c>
      <c r="ES413" s="425" t="e">
        <f t="shared" si="634"/>
        <v>#DIV/0!</v>
      </c>
      <c r="ET413" s="425" t="e">
        <f t="shared" si="634"/>
        <v>#DIV/0!</v>
      </c>
      <c r="EU413" s="425" t="e">
        <f t="shared" si="634"/>
        <v>#DIV/0!</v>
      </c>
      <c r="EV413" s="425" t="e">
        <f t="shared" si="634"/>
        <v>#DIV/0!</v>
      </c>
      <c r="EW413" s="425" t="e">
        <f t="shared" si="634"/>
        <v>#DIV/0!</v>
      </c>
    </row>
    <row r="414" spans="14:185" s="8" customFormat="1">
      <c r="T414" s="288">
        <f t="shared" si="545"/>
        <v>0.7142857142857143</v>
      </c>
      <c r="U414" s="425">
        <f t="shared" ref="U414:AG414" ca="1" si="635">1/MAX((IF(U316&gt;0,U316/$F$2,-U316/$G$2)),(IF(U332&gt;0,U332/$F$2,-U332/$G$2)))</f>
        <v>0.27428141869518546</v>
      </c>
      <c r="V414" s="425">
        <f t="shared" ca="1" si="635"/>
        <v>0.19733964666490145</v>
      </c>
      <c r="W414" s="425">
        <f t="shared" ca="1" si="635"/>
        <v>0.14116701188900993</v>
      </c>
      <c r="X414" s="425" t="e">
        <f t="shared" si="635"/>
        <v>#DIV/0!</v>
      </c>
      <c r="Y414" s="425" t="e">
        <f t="shared" si="635"/>
        <v>#DIV/0!</v>
      </c>
      <c r="Z414" s="425" t="e">
        <f t="shared" si="635"/>
        <v>#DIV/0!</v>
      </c>
      <c r="AA414" s="425" t="e">
        <f t="shared" si="635"/>
        <v>#DIV/0!</v>
      </c>
      <c r="AB414" s="425" t="e">
        <f t="shared" si="635"/>
        <v>#DIV/0!</v>
      </c>
      <c r="AC414" s="425" t="e">
        <f t="shared" si="635"/>
        <v>#DIV/0!</v>
      </c>
      <c r="AD414" s="425" t="e">
        <f t="shared" si="635"/>
        <v>#DIV/0!</v>
      </c>
      <c r="AE414" s="425" t="e">
        <f t="shared" si="635"/>
        <v>#DIV/0!</v>
      </c>
      <c r="AF414" s="425" t="e">
        <f t="shared" si="635"/>
        <v>#DIV/0!</v>
      </c>
      <c r="AG414" s="425" t="e">
        <f t="shared" ca="1" si="635"/>
        <v>#DIV/0!</v>
      </c>
      <c r="AH414" s="22"/>
      <c r="AI414" s="288">
        <f t="shared" si="547"/>
        <v>0.7142857142857143</v>
      </c>
      <c r="AJ414" s="425">
        <f t="shared" ref="AJ414:AV414" ca="1" si="636">1/MAX((IF(AJ316&gt;0,AJ316/$F$2,-AJ316/$G$2)),(IF(AJ332&gt;0,AJ332/$F$2,-AJ332/$G$2)))</f>
        <v>0.27428141869518546</v>
      </c>
      <c r="AK414" s="425">
        <f t="shared" ca="1" si="636"/>
        <v>0.19733964666490145</v>
      </c>
      <c r="AL414" s="425">
        <f t="shared" ca="1" si="636"/>
        <v>0.14116701188900993</v>
      </c>
      <c r="AM414" s="425" t="e">
        <f t="shared" si="636"/>
        <v>#DIV/0!</v>
      </c>
      <c r="AN414" s="425" t="e">
        <f t="shared" si="636"/>
        <v>#DIV/0!</v>
      </c>
      <c r="AO414" s="425" t="e">
        <f t="shared" si="636"/>
        <v>#DIV/0!</v>
      </c>
      <c r="AP414" s="425" t="e">
        <f t="shared" si="636"/>
        <v>#DIV/0!</v>
      </c>
      <c r="AQ414" s="425" t="e">
        <f t="shared" si="636"/>
        <v>#DIV/0!</v>
      </c>
      <c r="AR414" s="425" t="e">
        <f t="shared" si="636"/>
        <v>#DIV/0!</v>
      </c>
      <c r="AS414" s="425" t="e">
        <f t="shared" si="636"/>
        <v>#DIV/0!</v>
      </c>
      <c r="AT414" s="425" t="e">
        <f t="shared" si="636"/>
        <v>#DIV/0!</v>
      </c>
      <c r="AU414" s="425" t="e">
        <f t="shared" si="636"/>
        <v>#DIV/0!</v>
      </c>
      <c r="AV414" s="425" t="e">
        <f t="shared" si="636"/>
        <v>#DIV/0!</v>
      </c>
      <c r="AX414" s="288">
        <f t="shared" si="549"/>
        <v>0.7142857142857143</v>
      </c>
      <c r="AY414" s="425">
        <f t="shared" ref="AY414:BK414" ca="1" si="637">1/MAX((IF(AY316&gt;0,AY316/$F$2,-AY316/$G$2)),(IF(AY332&gt;0,AY332/$F$2,-AY332/$G$2)))</f>
        <v>0.19376610852521559</v>
      </c>
      <c r="AZ414" s="425">
        <f t="shared" ca="1" si="637"/>
        <v>0.15201539592722532</v>
      </c>
      <c r="BA414" s="425">
        <f t="shared" ca="1" si="637"/>
        <v>0.11182444088132837</v>
      </c>
      <c r="BB414" s="425" t="e">
        <f t="shared" si="637"/>
        <v>#DIV/0!</v>
      </c>
      <c r="BC414" s="425" t="e">
        <f t="shared" si="637"/>
        <v>#DIV/0!</v>
      </c>
      <c r="BD414" s="425" t="e">
        <f t="shared" si="637"/>
        <v>#DIV/0!</v>
      </c>
      <c r="BE414" s="425" t="e">
        <f t="shared" si="637"/>
        <v>#DIV/0!</v>
      </c>
      <c r="BF414" s="425" t="e">
        <f t="shared" si="637"/>
        <v>#DIV/0!</v>
      </c>
      <c r="BG414" s="425" t="e">
        <f t="shared" si="637"/>
        <v>#DIV/0!</v>
      </c>
      <c r="BH414" s="425" t="e">
        <f t="shared" si="637"/>
        <v>#DIV/0!</v>
      </c>
      <c r="BI414" s="425" t="e">
        <f t="shared" si="637"/>
        <v>#DIV/0!</v>
      </c>
      <c r="BJ414" s="425" t="e">
        <f t="shared" si="637"/>
        <v>#DIV/0!</v>
      </c>
      <c r="BK414" s="425" t="e">
        <f t="shared" si="637"/>
        <v>#DIV/0!</v>
      </c>
      <c r="BL414" s="22"/>
      <c r="BM414" s="288">
        <f t="shared" si="551"/>
        <v>0.7142857142857143</v>
      </c>
      <c r="BN414" s="425">
        <f t="shared" ref="BN414:BZ414" ca="1" si="638">1/MAX((IF(BN316&gt;0,BN316/$F$2,-BN316/$G$2)),(IF(BN332&gt;0,BN332/$F$2,-BN332/$G$2)))</f>
        <v>0.30406890891642863</v>
      </c>
      <c r="BO414" s="425">
        <f t="shared" ca="1" si="638"/>
        <v>0.377041389142932</v>
      </c>
      <c r="BP414" s="425">
        <f t="shared" ca="1" si="638"/>
        <v>0.43616949868386395</v>
      </c>
      <c r="BQ414" s="425" t="e">
        <f t="shared" si="638"/>
        <v>#DIV/0!</v>
      </c>
      <c r="BR414" s="425" t="e">
        <f t="shared" si="638"/>
        <v>#DIV/0!</v>
      </c>
      <c r="BS414" s="425" t="e">
        <f t="shared" si="638"/>
        <v>#DIV/0!</v>
      </c>
      <c r="BT414" s="425" t="e">
        <f t="shared" si="638"/>
        <v>#DIV/0!</v>
      </c>
      <c r="BU414" s="425" t="e">
        <f t="shared" si="638"/>
        <v>#DIV/0!</v>
      </c>
      <c r="BV414" s="425" t="e">
        <f t="shared" si="638"/>
        <v>#DIV/0!</v>
      </c>
      <c r="BW414" s="425" t="e">
        <f t="shared" si="638"/>
        <v>#DIV/0!</v>
      </c>
      <c r="BX414" s="425" t="e">
        <f t="shared" si="638"/>
        <v>#DIV/0!</v>
      </c>
      <c r="BY414" s="425" t="e">
        <f t="shared" si="638"/>
        <v>#DIV/0!</v>
      </c>
      <c r="BZ414" s="425" t="e">
        <f t="shared" si="638"/>
        <v>#DIV/0!</v>
      </c>
      <c r="CA414" s="22"/>
      <c r="CB414" s="288">
        <f t="shared" si="553"/>
        <v>0.7142857142857143</v>
      </c>
      <c r="CC414" s="425">
        <f t="shared" ref="CC414:CO414" ca="1" si="639">1/MAX((IF(CC316&gt;0,CC316/$F$2,-CC316/$G$2)),(IF(CC332&gt;0,CC332/$F$2,-CC332/$G$2)))</f>
        <v>0.19306965193605696</v>
      </c>
      <c r="CD414" s="425">
        <f t="shared" ca="1" si="639"/>
        <v>0.13782280515324788</v>
      </c>
      <c r="CE414" s="425">
        <f t="shared" ca="1" si="639"/>
        <v>9.8051481183271547E-2</v>
      </c>
      <c r="CF414" s="425" t="e">
        <f t="shared" si="639"/>
        <v>#DIV/0!</v>
      </c>
      <c r="CG414" s="425" t="e">
        <f t="shared" si="639"/>
        <v>#DIV/0!</v>
      </c>
      <c r="CH414" s="425" t="e">
        <f t="shared" si="639"/>
        <v>#DIV/0!</v>
      </c>
      <c r="CI414" s="425" t="e">
        <f t="shared" si="639"/>
        <v>#DIV/0!</v>
      </c>
      <c r="CJ414" s="425" t="e">
        <f t="shared" si="639"/>
        <v>#DIV/0!</v>
      </c>
      <c r="CK414" s="425" t="e">
        <f t="shared" si="639"/>
        <v>#DIV/0!</v>
      </c>
      <c r="CL414" s="425" t="e">
        <f t="shared" si="639"/>
        <v>#DIV/0!</v>
      </c>
      <c r="CM414" s="425" t="e">
        <f t="shared" si="639"/>
        <v>#DIV/0!</v>
      </c>
      <c r="CN414" s="425" t="e">
        <f t="shared" si="639"/>
        <v>#DIV/0!</v>
      </c>
      <c r="CO414" s="425" t="e">
        <f t="shared" si="639"/>
        <v>#DIV/0!</v>
      </c>
      <c r="CP414" s="22"/>
      <c r="CQ414" s="288">
        <f t="shared" si="555"/>
        <v>0.7142857142857143</v>
      </c>
      <c r="CR414" s="425">
        <f t="shared" ref="CR414:DD414" ca="1" si="640">1/MAX((IF(CR316&gt;0,CR316/$F$2,-CR316/$G$2)),(IF(CR332&gt;0,CR332/$F$2,-CR332/$G$2)))</f>
        <v>0.1666860697096485</v>
      </c>
      <c r="CS414" s="425">
        <f t="shared" ca="1" si="640"/>
        <v>0.20773737108046436</v>
      </c>
      <c r="CT414" s="425">
        <f t="shared" ca="1" si="640"/>
        <v>0.23838106342950585</v>
      </c>
      <c r="CU414" s="425" t="e">
        <f t="shared" si="640"/>
        <v>#DIV/0!</v>
      </c>
      <c r="CV414" s="425" t="e">
        <f t="shared" si="640"/>
        <v>#DIV/0!</v>
      </c>
      <c r="CW414" s="425" t="e">
        <f t="shared" si="640"/>
        <v>#DIV/0!</v>
      </c>
      <c r="CX414" s="425" t="e">
        <f t="shared" si="640"/>
        <v>#DIV/0!</v>
      </c>
      <c r="CY414" s="425" t="e">
        <f t="shared" si="640"/>
        <v>#DIV/0!</v>
      </c>
      <c r="CZ414" s="425" t="e">
        <f t="shared" si="640"/>
        <v>#DIV/0!</v>
      </c>
      <c r="DA414" s="425" t="e">
        <f t="shared" si="640"/>
        <v>#DIV/0!</v>
      </c>
      <c r="DB414" s="425" t="e">
        <f t="shared" si="640"/>
        <v>#DIV/0!</v>
      </c>
      <c r="DC414" s="425" t="e">
        <f t="shared" si="640"/>
        <v>#DIV/0!</v>
      </c>
      <c r="DD414" s="425" t="e">
        <f t="shared" si="640"/>
        <v>#DIV/0!</v>
      </c>
      <c r="DE414" s="22"/>
      <c r="DF414" s="288">
        <f t="shared" si="557"/>
        <v>0.7142857142857143</v>
      </c>
      <c r="DG414" s="425">
        <f t="shared" ref="DG414:DS414" ca="1" si="641">1/MAX((IF(DG316&gt;0,DG316/$F$2,-DG316/$G$2)),(IF(DG332&gt;0,DG332/$F$2,-DG332/$G$2)))</f>
        <v>0.50552669499809599</v>
      </c>
      <c r="DH414" s="425">
        <f t="shared" ca="1" si="641"/>
        <v>0.41426067298356473</v>
      </c>
      <c r="DI414" s="425">
        <f t="shared" ca="1" si="641"/>
        <v>0.31004446786047679</v>
      </c>
      <c r="DJ414" s="425" t="e">
        <f t="shared" si="641"/>
        <v>#DIV/0!</v>
      </c>
      <c r="DK414" s="425" t="e">
        <f t="shared" si="641"/>
        <v>#DIV/0!</v>
      </c>
      <c r="DL414" s="425" t="e">
        <f t="shared" si="641"/>
        <v>#DIV/0!</v>
      </c>
      <c r="DM414" s="425" t="e">
        <f t="shared" si="641"/>
        <v>#DIV/0!</v>
      </c>
      <c r="DN414" s="425" t="e">
        <f t="shared" si="641"/>
        <v>#DIV/0!</v>
      </c>
      <c r="DO414" s="425" t="e">
        <f t="shared" si="641"/>
        <v>#DIV/0!</v>
      </c>
      <c r="DP414" s="425" t="e">
        <f t="shared" si="641"/>
        <v>#DIV/0!</v>
      </c>
      <c r="DQ414" s="425" t="e">
        <f t="shared" si="641"/>
        <v>#DIV/0!</v>
      </c>
      <c r="DR414" s="425" t="e">
        <f t="shared" si="641"/>
        <v>#DIV/0!</v>
      </c>
      <c r="DS414" s="425" t="e">
        <f t="shared" si="641"/>
        <v>#DIV/0!</v>
      </c>
      <c r="DT414" s="22"/>
      <c r="DU414" s="288">
        <f t="shared" si="559"/>
        <v>0.7142857142857143</v>
      </c>
      <c r="DV414" s="425">
        <f t="shared" ref="DV414:EH414" ca="1" si="642">1/MAX((IF(DV316&gt;0,DV316/$F$2,-DV316/$G$2)),(IF(DV332&gt;0,DV332/$F$2,-DV332/$G$2)))</f>
        <v>0.75563941409446767</v>
      </c>
      <c r="DW414" s="425">
        <f t="shared" ca="1" si="642"/>
        <v>0.75493328612671562</v>
      </c>
      <c r="DX414" s="425">
        <f t="shared" ca="1" si="642"/>
        <v>0.74348029154939721</v>
      </c>
      <c r="DY414" s="425" t="e">
        <f t="shared" si="642"/>
        <v>#DIV/0!</v>
      </c>
      <c r="DZ414" s="425" t="e">
        <f t="shared" si="642"/>
        <v>#DIV/0!</v>
      </c>
      <c r="EA414" s="425" t="e">
        <f t="shared" si="642"/>
        <v>#DIV/0!</v>
      </c>
      <c r="EB414" s="425" t="e">
        <f t="shared" si="642"/>
        <v>#DIV/0!</v>
      </c>
      <c r="EC414" s="425" t="e">
        <f t="shared" si="642"/>
        <v>#DIV/0!</v>
      </c>
      <c r="ED414" s="425" t="e">
        <f t="shared" si="642"/>
        <v>#DIV/0!</v>
      </c>
      <c r="EE414" s="425" t="e">
        <f t="shared" si="642"/>
        <v>#DIV/0!</v>
      </c>
      <c r="EF414" s="425" t="e">
        <f t="shared" si="642"/>
        <v>#DIV/0!</v>
      </c>
      <c r="EG414" s="425" t="e">
        <f t="shared" si="642"/>
        <v>#DIV/0!</v>
      </c>
      <c r="EH414" s="425" t="e">
        <f t="shared" si="642"/>
        <v>#DIV/0!</v>
      </c>
      <c r="EJ414" s="288">
        <f t="shared" si="561"/>
        <v>0.7142857142857143</v>
      </c>
      <c r="EK414" s="425">
        <f t="shared" ref="EK414:EW414" ca="1" si="643">1/MAX((IF(EK316&gt;0,EK316/$F$2,-EK316/$G$2)),(IF(EK332&gt;0,EK332/$F$2,-EK332/$G$2)))</f>
        <v>1.4995939340983087</v>
      </c>
      <c r="EL414" s="425">
        <f t="shared" ca="1" si="643"/>
        <v>1.4981925974324508</v>
      </c>
      <c r="EM414" s="425">
        <f t="shared" ca="1" si="643"/>
        <v>0.97745791271347227</v>
      </c>
      <c r="EN414" s="425" t="e">
        <f t="shared" si="643"/>
        <v>#DIV/0!</v>
      </c>
      <c r="EO414" s="425" t="e">
        <f t="shared" si="643"/>
        <v>#DIV/0!</v>
      </c>
      <c r="EP414" s="425" t="e">
        <f t="shared" si="643"/>
        <v>#DIV/0!</v>
      </c>
      <c r="EQ414" s="425" t="e">
        <f t="shared" si="643"/>
        <v>#DIV/0!</v>
      </c>
      <c r="ER414" s="425" t="e">
        <f t="shared" si="643"/>
        <v>#DIV/0!</v>
      </c>
      <c r="ES414" s="425" t="e">
        <f t="shared" si="643"/>
        <v>#DIV/0!</v>
      </c>
      <c r="ET414" s="425" t="e">
        <f t="shared" si="643"/>
        <v>#DIV/0!</v>
      </c>
      <c r="EU414" s="425" t="e">
        <f t="shared" si="643"/>
        <v>#DIV/0!</v>
      </c>
      <c r="EV414" s="425" t="e">
        <f t="shared" si="643"/>
        <v>#DIV/0!</v>
      </c>
      <c r="EW414" s="425" t="e">
        <f t="shared" si="643"/>
        <v>#DIV/0!</v>
      </c>
    </row>
    <row r="415" spans="14:185" s="8" customFormat="1">
      <c r="T415" s="288">
        <f t="shared" si="545"/>
        <v>0.75</v>
      </c>
      <c r="U415" s="425">
        <f t="shared" ref="U415:AG415" ca="1" si="644">1/MAX((IF(U317&gt;0,U317/$F$2,-U317/$G$2)),(IF(U333&gt;0,U333/$F$2,-U333/$G$2)))</f>
        <v>0.20187027312042974</v>
      </c>
      <c r="V415" s="425">
        <f t="shared" ca="1" si="644"/>
        <v>0.12450602064220184</v>
      </c>
      <c r="W415" s="425" t="e">
        <f t="shared" si="644"/>
        <v>#DIV/0!</v>
      </c>
      <c r="X415" s="425" t="e">
        <f t="shared" si="644"/>
        <v>#DIV/0!</v>
      </c>
      <c r="Y415" s="425" t="e">
        <f t="shared" si="644"/>
        <v>#DIV/0!</v>
      </c>
      <c r="Z415" s="425" t="e">
        <f t="shared" si="644"/>
        <v>#DIV/0!</v>
      </c>
      <c r="AA415" s="425" t="e">
        <f t="shared" si="644"/>
        <v>#DIV/0!</v>
      </c>
      <c r="AB415" s="425" t="e">
        <f t="shared" si="644"/>
        <v>#DIV/0!</v>
      </c>
      <c r="AC415" s="425" t="e">
        <f t="shared" si="644"/>
        <v>#DIV/0!</v>
      </c>
      <c r="AD415" s="425" t="e">
        <f t="shared" si="644"/>
        <v>#DIV/0!</v>
      </c>
      <c r="AE415" s="425" t="e">
        <f t="shared" si="644"/>
        <v>#DIV/0!</v>
      </c>
      <c r="AF415" s="425" t="e">
        <f t="shared" si="644"/>
        <v>#DIV/0!</v>
      </c>
      <c r="AG415" s="425" t="e">
        <f t="shared" ca="1" si="644"/>
        <v>#DIV/0!</v>
      </c>
      <c r="AH415" s="22"/>
      <c r="AI415" s="288">
        <f t="shared" si="547"/>
        <v>0.75</v>
      </c>
      <c r="AJ415" s="425">
        <f t="shared" ref="AJ415:AV415" ca="1" si="645">1/MAX((IF(AJ317&gt;0,AJ317/$F$2,-AJ317/$G$2)),(IF(AJ333&gt;0,AJ333/$F$2,-AJ333/$G$2)))</f>
        <v>0.20187027312042974</v>
      </c>
      <c r="AK415" s="425">
        <f t="shared" ca="1" si="645"/>
        <v>0.12450602064220184</v>
      </c>
      <c r="AL415" s="425" t="e">
        <f t="shared" si="645"/>
        <v>#DIV/0!</v>
      </c>
      <c r="AM415" s="425" t="e">
        <f t="shared" si="645"/>
        <v>#DIV/0!</v>
      </c>
      <c r="AN415" s="425" t="e">
        <f t="shared" si="645"/>
        <v>#DIV/0!</v>
      </c>
      <c r="AO415" s="425" t="e">
        <f t="shared" si="645"/>
        <v>#DIV/0!</v>
      </c>
      <c r="AP415" s="425" t="e">
        <f t="shared" si="645"/>
        <v>#DIV/0!</v>
      </c>
      <c r="AQ415" s="425" t="e">
        <f t="shared" si="645"/>
        <v>#DIV/0!</v>
      </c>
      <c r="AR415" s="425" t="e">
        <f t="shared" si="645"/>
        <v>#DIV/0!</v>
      </c>
      <c r="AS415" s="425" t="e">
        <f t="shared" si="645"/>
        <v>#DIV/0!</v>
      </c>
      <c r="AT415" s="425" t="e">
        <f t="shared" si="645"/>
        <v>#DIV/0!</v>
      </c>
      <c r="AU415" s="425" t="e">
        <f t="shared" si="645"/>
        <v>#DIV/0!</v>
      </c>
      <c r="AV415" s="425" t="e">
        <f t="shared" si="645"/>
        <v>#DIV/0!</v>
      </c>
      <c r="AX415" s="288">
        <f t="shared" si="549"/>
        <v>0.75</v>
      </c>
      <c r="AY415" s="425">
        <f t="shared" ref="AY415:BK415" ca="1" si="646">1/MAX((IF(AY317&gt;0,AY317/$F$2,-AY317/$G$2)),(IF(AY333&gt;0,AY333/$F$2,-AY333/$G$2)))</f>
        <v>0.15173438220940277</v>
      </c>
      <c r="AZ415" s="425">
        <f t="shared" ca="1" si="646"/>
        <v>9.9220742032159095E-2</v>
      </c>
      <c r="BA415" s="425" t="e">
        <f t="shared" si="646"/>
        <v>#DIV/0!</v>
      </c>
      <c r="BB415" s="425" t="e">
        <f t="shared" si="646"/>
        <v>#DIV/0!</v>
      </c>
      <c r="BC415" s="425" t="e">
        <f t="shared" si="646"/>
        <v>#DIV/0!</v>
      </c>
      <c r="BD415" s="425" t="e">
        <f t="shared" si="646"/>
        <v>#DIV/0!</v>
      </c>
      <c r="BE415" s="425" t="e">
        <f t="shared" si="646"/>
        <v>#DIV/0!</v>
      </c>
      <c r="BF415" s="425" t="e">
        <f t="shared" si="646"/>
        <v>#DIV/0!</v>
      </c>
      <c r="BG415" s="425" t="e">
        <f t="shared" si="646"/>
        <v>#DIV/0!</v>
      </c>
      <c r="BH415" s="425" t="e">
        <f t="shared" si="646"/>
        <v>#DIV/0!</v>
      </c>
      <c r="BI415" s="425" t="e">
        <f t="shared" si="646"/>
        <v>#DIV/0!</v>
      </c>
      <c r="BJ415" s="425" t="e">
        <f t="shared" si="646"/>
        <v>#DIV/0!</v>
      </c>
      <c r="BK415" s="425" t="e">
        <f t="shared" si="646"/>
        <v>#DIV/0!</v>
      </c>
      <c r="BL415" s="22"/>
      <c r="BM415" s="288">
        <f t="shared" si="551"/>
        <v>0.75</v>
      </c>
      <c r="BN415" s="425">
        <f t="shared" ref="BN415:BZ415" ca="1" si="647">1/MAX((IF(BN317&gt;0,BN317/$F$2,-BN317/$G$2)),(IF(BN333&gt;0,BN333/$F$2,-BN333/$G$2)))</f>
        <v>0.30814575719196685</v>
      </c>
      <c r="BO415" s="425">
        <f t="shared" ca="1" si="647"/>
        <v>0.38967386581058744</v>
      </c>
      <c r="BP415" s="425" t="e">
        <f t="shared" si="647"/>
        <v>#DIV/0!</v>
      </c>
      <c r="BQ415" s="425" t="e">
        <f t="shared" si="647"/>
        <v>#DIV/0!</v>
      </c>
      <c r="BR415" s="425" t="e">
        <f t="shared" si="647"/>
        <v>#DIV/0!</v>
      </c>
      <c r="BS415" s="425" t="e">
        <f t="shared" si="647"/>
        <v>#DIV/0!</v>
      </c>
      <c r="BT415" s="425" t="e">
        <f t="shared" si="647"/>
        <v>#DIV/0!</v>
      </c>
      <c r="BU415" s="425" t="e">
        <f t="shared" si="647"/>
        <v>#DIV/0!</v>
      </c>
      <c r="BV415" s="425" t="e">
        <f t="shared" si="647"/>
        <v>#DIV/0!</v>
      </c>
      <c r="BW415" s="425" t="e">
        <f t="shared" si="647"/>
        <v>#DIV/0!</v>
      </c>
      <c r="BX415" s="425" t="e">
        <f t="shared" si="647"/>
        <v>#DIV/0!</v>
      </c>
      <c r="BY415" s="425" t="e">
        <f t="shared" si="647"/>
        <v>#DIV/0!</v>
      </c>
      <c r="BZ415" s="425" t="e">
        <f t="shared" si="647"/>
        <v>#DIV/0!</v>
      </c>
      <c r="CA415" s="22"/>
      <c r="CB415" s="288">
        <f t="shared" si="553"/>
        <v>0.75</v>
      </c>
      <c r="CC415" s="425">
        <f t="shared" ref="CC415:CO415" ca="1" si="648">1/MAX((IF(CC317&gt;0,CC317/$F$2,-CC317/$G$2)),(IF(CC333&gt;0,CC333/$F$2,-CC333/$G$2)))</f>
        <v>0.1422421088552224</v>
      </c>
      <c r="CD415" s="425">
        <f t="shared" ca="1" si="648"/>
        <v>8.7072709906142826E-2</v>
      </c>
      <c r="CE415" s="425" t="e">
        <f t="shared" si="648"/>
        <v>#DIV/0!</v>
      </c>
      <c r="CF415" s="425" t="e">
        <f t="shared" si="648"/>
        <v>#DIV/0!</v>
      </c>
      <c r="CG415" s="425" t="e">
        <f t="shared" si="648"/>
        <v>#DIV/0!</v>
      </c>
      <c r="CH415" s="425" t="e">
        <f t="shared" si="648"/>
        <v>#DIV/0!</v>
      </c>
      <c r="CI415" s="425" t="e">
        <f t="shared" si="648"/>
        <v>#DIV/0!</v>
      </c>
      <c r="CJ415" s="425" t="e">
        <f t="shared" si="648"/>
        <v>#DIV/0!</v>
      </c>
      <c r="CK415" s="425" t="e">
        <f t="shared" si="648"/>
        <v>#DIV/0!</v>
      </c>
      <c r="CL415" s="425" t="e">
        <f t="shared" si="648"/>
        <v>#DIV/0!</v>
      </c>
      <c r="CM415" s="425" t="e">
        <f t="shared" si="648"/>
        <v>#DIV/0!</v>
      </c>
      <c r="CN415" s="425" t="e">
        <f t="shared" si="648"/>
        <v>#DIV/0!</v>
      </c>
      <c r="CO415" s="425" t="e">
        <f t="shared" si="648"/>
        <v>#DIV/0!</v>
      </c>
      <c r="CP415" s="22"/>
      <c r="CQ415" s="288">
        <f t="shared" si="555"/>
        <v>0.75</v>
      </c>
      <c r="CR415" s="425">
        <f t="shared" ref="CR415:DD415" ca="1" si="649">1/MAX((IF(CR317&gt;0,CR317/$F$2,-CR317/$G$2)),(IF(CR333&gt;0,CR333/$F$2,-CR333/$G$2)))</f>
        <v>0.16710651666803542</v>
      </c>
      <c r="CS415" s="425">
        <f t="shared" ca="1" si="649"/>
        <v>0.20923699790801242</v>
      </c>
      <c r="CT415" s="425" t="e">
        <f t="shared" si="649"/>
        <v>#DIV/0!</v>
      </c>
      <c r="CU415" s="425" t="e">
        <f t="shared" si="649"/>
        <v>#DIV/0!</v>
      </c>
      <c r="CV415" s="425" t="e">
        <f t="shared" si="649"/>
        <v>#DIV/0!</v>
      </c>
      <c r="CW415" s="425" t="e">
        <f t="shared" si="649"/>
        <v>#DIV/0!</v>
      </c>
      <c r="CX415" s="425" t="e">
        <f t="shared" si="649"/>
        <v>#DIV/0!</v>
      </c>
      <c r="CY415" s="425" t="e">
        <f t="shared" si="649"/>
        <v>#DIV/0!</v>
      </c>
      <c r="CZ415" s="425" t="e">
        <f t="shared" si="649"/>
        <v>#DIV/0!</v>
      </c>
      <c r="DA415" s="425" t="e">
        <f t="shared" si="649"/>
        <v>#DIV/0!</v>
      </c>
      <c r="DB415" s="425" t="e">
        <f t="shared" si="649"/>
        <v>#DIV/0!</v>
      </c>
      <c r="DC415" s="425" t="e">
        <f t="shared" si="649"/>
        <v>#DIV/0!</v>
      </c>
      <c r="DD415" s="425" t="e">
        <f t="shared" si="649"/>
        <v>#DIV/0!</v>
      </c>
      <c r="DE415" s="22"/>
      <c r="DF415" s="288">
        <f t="shared" si="557"/>
        <v>0.75</v>
      </c>
      <c r="DG415" s="425">
        <f t="shared" ref="DG415:DS415" ca="1" si="650">1/MAX((IF(DG317&gt;0,DG317/$F$2,-DG317/$G$2)),(IF(DG333&gt;0,DG333/$F$2,-DG333/$G$2)))</f>
        <v>0.4084133482858518</v>
      </c>
      <c r="DH415" s="425">
        <f t="shared" ca="1" si="650"/>
        <v>0.27723721103616988</v>
      </c>
      <c r="DI415" s="425" t="e">
        <f t="shared" si="650"/>
        <v>#DIV/0!</v>
      </c>
      <c r="DJ415" s="425" t="e">
        <f t="shared" si="650"/>
        <v>#DIV/0!</v>
      </c>
      <c r="DK415" s="425" t="e">
        <f t="shared" si="650"/>
        <v>#DIV/0!</v>
      </c>
      <c r="DL415" s="425" t="e">
        <f t="shared" si="650"/>
        <v>#DIV/0!</v>
      </c>
      <c r="DM415" s="425" t="e">
        <f t="shared" si="650"/>
        <v>#DIV/0!</v>
      </c>
      <c r="DN415" s="425" t="e">
        <f t="shared" si="650"/>
        <v>#DIV/0!</v>
      </c>
      <c r="DO415" s="425" t="e">
        <f t="shared" si="650"/>
        <v>#DIV/0!</v>
      </c>
      <c r="DP415" s="425" t="e">
        <f t="shared" si="650"/>
        <v>#DIV/0!</v>
      </c>
      <c r="DQ415" s="425" t="e">
        <f t="shared" si="650"/>
        <v>#DIV/0!</v>
      </c>
      <c r="DR415" s="425" t="e">
        <f t="shared" si="650"/>
        <v>#DIV/0!</v>
      </c>
      <c r="DS415" s="425" t="e">
        <f t="shared" si="650"/>
        <v>#DIV/0!</v>
      </c>
      <c r="DT415" s="22"/>
      <c r="DU415" s="288">
        <f t="shared" si="559"/>
        <v>0.75</v>
      </c>
      <c r="DV415" s="425">
        <f t="shared" ref="DV415:EH416" ca="1" si="651">1/MAX((IF(DV317&gt;0,DV317/$F$2,-DV317/$G$2)),(IF(DV333&gt;0,DV333/$F$2,-DV333/$G$2)))</f>
        <v>0.78832831492864774</v>
      </c>
      <c r="DW415" s="425">
        <f t="shared" ca="1" si="651"/>
        <v>0.77848444700460828</v>
      </c>
      <c r="DX415" s="425" t="e">
        <f t="shared" si="651"/>
        <v>#DIV/0!</v>
      </c>
      <c r="DY415" s="425" t="e">
        <f t="shared" si="651"/>
        <v>#DIV/0!</v>
      </c>
      <c r="DZ415" s="425" t="e">
        <f t="shared" si="651"/>
        <v>#DIV/0!</v>
      </c>
      <c r="EA415" s="425" t="e">
        <f t="shared" si="651"/>
        <v>#DIV/0!</v>
      </c>
      <c r="EB415" s="425" t="e">
        <f t="shared" si="651"/>
        <v>#DIV/0!</v>
      </c>
      <c r="EC415" s="425" t="e">
        <f t="shared" si="651"/>
        <v>#DIV/0!</v>
      </c>
      <c r="ED415" s="425" t="e">
        <f t="shared" si="651"/>
        <v>#DIV/0!</v>
      </c>
      <c r="EE415" s="425" t="e">
        <f t="shared" si="651"/>
        <v>#DIV/0!</v>
      </c>
      <c r="EF415" s="425" t="e">
        <f t="shared" si="651"/>
        <v>#DIV/0!</v>
      </c>
      <c r="EG415" s="425" t="e">
        <f t="shared" si="651"/>
        <v>#DIV/0!</v>
      </c>
      <c r="EH415" s="425" t="e">
        <f t="shared" si="651"/>
        <v>#DIV/0!</v>
      </c>
      <c r="EJ415" s="288">
        <f t="shared" si="561"/>
        <v>0.75</v>
      </c>
      <c r="EK415" s="425">
        <f t="shared" ref="EK415:EW415" ca="1" si="652">1/MAX((IF(EK317&gt;0,EK317/$F$2,-EK317/$G$2)),(IF(EK333&gt;0,EK333/$F$2,-EK333/$G$2)))</f>
        <v>1.5644662481795184</v>
      </c>
      <c r="EL415" s="425">
        <f t="shared" ca="1" si="652"/>
        <v>1.0698191173560259</v>
      </c>
      <c r="EM415" s="425" t="e">
        <f t="shared" si="652"/>
        <v>#DIV/0!</v>
      </c>
      <c r="EN415" s="425" t="e">
        <f t="shared" si="652"/>
        <v>#DIV/0!</v>
      </c>
      <c r="EO415" s="425" t="e">
        <f t="shared" si="652"/>
        <v>#DIV/0!</v>
      </c>
      <c r="EP415" s="425" t="e">
        <f t="shared" si="652"/>
        <v>#DIV/0!</v>
      </c>
      <c r="EQ415" s="425" t="e">
        <f t="shared" si="652"/>
        <v>#DIV/0!</v>
      </c>
      <c r="ER415" s="425" t="e">
        <f t="shared" si="652"/>
        <v>#DIV/0!</v>
      </c>
      <c r="ES415" s="425" t="e">
        <f t="shared" si="652"/>
        <v>#DIV/0!</v>
      </c>
      <c r="ET415" s="425" t="e">
        <f t="shared" si="652"/>
        <v>#DIV/0!</v>
      </c>
      <c r="EU415" s="425" t="e">
        <f t="shared" si="652"/>
        <v>#DIV/0!</v>
      </c>
      <c r="EV415" s="425" t="e">
        <f t="shared" si="652"/>
        <v>#DIV/0!</v>
      </c>
      <c r="EW415" s="425" t="e">
        <f t="shared" si="652"/>
        <v>#DIV/0!</v>
      </c>
    </row>
    <row r="416" spans="14:185" s="8" customFormat="1">
      <c r="T416" s="288">
        <f t="shared" si="545"/>
        <v>0.8</v>
      </c>
      <c r="U416" s="425">
        <f t="shared" ref="U416:AG416" ca="1" si="653">1/MAX((IF(U318&gt;0,U318/$F$2,-U318/$G$2)),(IF(U334&gt;0,U334/$F$2,-U334/$G$2)))</f>
        <v>0.10073491514077085</v>
      </c>
      <c r="V416" s="425" t="e">
        <f t="shared" si="653"/>
        <v>#DIV/0!</v>
      </c>
      <c r="W416" s="425" t="e">
        <f t="shared" si="653"/>
        <v>#DIV/0!</v>
      </c>
      <c r="X416" s="425" t="e">
        <f t="shared" si="653"/>
        <v>#DIV/0!</v>
      </c>
      <c r="Y416" s="425" t="e">
        <f t="shared" si="653"/>
        <v>#DIV/0!</v>
      </c>
      <c r="Z416" s="425" t="e">
        <f t="shared" si="653"/>
        <v>#DIV/0!</v>
      </c>
      <c r="AA416" s="425" t="e">
        <f t="shared" si="653"/>
        <v>#DIV/0!</v>
      </c>
      <c r="AB416" s="425" t="e">
        <f t="shared" si="653"/>
        <v>#DIV/0!</v>
      </c>
      <c r="AC416" s="425" t="e">
        <f t="shared" si="653"/>
        <v>#DIV/0!</v>
      </c>
      <c r="AD416" s="425" t="e">
        <f t="shared" si="653"/>
        <v>#DIV/0!</v>
      </c>
      <c r="AE416" s="425" t="e">
        <f t="shared" si="653"/>
        <v>#DIV/0!</v>
      </c>
      <c r="AF416" s="425" t="e">
        <f t="shared" si="653"/>
        <v>#DIV/0!</v>
      </c>
      <c r="AG416" s="425" t="e">
        <f t="shared" ca="1" si="653"/>
        <v>#DIV/0!</v>
      </c>
      <c r="AH416" s="22"/>
      <c r="AI416" s="288">
        <f t="shared" si="547"/>
        <v>0.8</v>
      </c>
      <c r="AJ416" s="425">
        <f t="shared" ref="AJ416:AV416" ca="1" si="654">1/MAX((IF(AJ318&gt;0,AJ318/$F$2,-AJ318/$G$2)),(IF(AJ334&gt;0,AJ334/$F$2,-AJ334/$G$2)))</f>
        <v>0.10073491514077085</v>
      </c>
      <c r="AK416" s="425" t="e">
        <f t="shared" si="654"/>
        <v>#REF!</v>
      </c>
      <c r="AL416" s="425" t="e">
        <f t="shared" si="654"/>
        <v>#REF!</v>
      </c>
      <c r="AM416" s="425" t="e">
        <f t="shared" si="654"/>
        <v>#REF!</v>
      </c>
      <c r="AN416" s="425" t="e">
        <f t="shared" si="654"/>
        <v>#REF!</v>
      </c>
      <c r="AO416" s="425" t="e">
        <f t="shared" si="654"/>
        <v>#REF!</v>
      </c>
      <c r="AP416" s="425" t="e">
        <f t="shared" si="654"/>
        <v>#REF!</v>
      </c>
      <c r="AQ416" s="425" t="e">
        <f t="shared" si="654"/>
        <v>#REF!</v>
      </c>
      <c r="AR416" s="425" t="e">
        <f t="shared" si="654"/>
        <v>#REF!</v>
      </c>
      <c r="AS416" s="425" t="e">
        <f t="shared" si="654"/>
        <v>#REF!</v>
      </c>
      <c r="AT416" s="425" t="e">
        <f t="shared" si="654"/>
        <v>#REF!</v>
      </c>
      <c r="AU416" s="425" t="e">
        <f t="shared" si="654"/>
        <v>#REF!</v>
      </c>
      <c r="AV416" s="425" t="e">
        <f t="shared" si="654"/>
        <v>#REF!</v>
      </c>
      <c r="AX416" s="288">
        <f t="shared" si="549"/>
        <v>0.8</v>
      </c>
      <c r="AY416" s="425">
        <f t="shared" ref="AY416:BK416" ca="1" si="655">1/MAX((IF(AY318&gt;0,AY318/$F$2,-AY318/$G$2)),(IF(AY334&gt;0,AY334/$F$2,-AY334/$G$2)))</f>
        <v>8.0896650833756231E-2</v>
      </c>
      <c r="AZ416" s="425" t="e">
        <f t="shared" si="655"/>
        <v>#REF!</v>
      </c>
      <c r="BA416" s="425" t="e">
        <f t="shared" si="655"/>
        <v>#REF!</v>
      </c>
      <c r="BB416" s="425" t="e">
        <f t="shared" si="655"/>
        <v>#REF!</v>
      </c>
      <c r="BC416" s="425" t="e">
        <f t="shared" si="655"/>
        <v>#REF!</v>
      </c>
      <c r="BD416" s="425" t="e">
        <f t="shared" si="655"/>
        <v>#REF!</v>
      </c>
      <c r="BE416" s="425" t="e">
        <f t="shared" si="655"/>
        <v>#REF!</v>
      </c>
      <c r="BF416" s="425" t="e">
        <f t="shared" si="655"/>
        <v>#REF!</v>
      </c>
      <c r="BG416" s="425" t="e">
        <f t="shared" si="655"/>
        <v>#REF!</v>
      </c>
      <c r="BH416" s="425" t="e">
        <f t="shared" si="655"/>
        <v>#REF!</v>
      </c>
      <c r="BI416" s="425" t="e">
        <f t="shared" si="655"/>
        <v>#REF!</v>
      </c>
      <c r="BJ416" s="425" t="e">
        <f t="shared" si="655"/>
        <v>#REF!</v>
      </c>
      <c r="BK416" s="425" t="e">
        <f t="shared" si="655"/>
        <v>#REF!</v>
      </c>
      <c r="BL416" s="22"/>
      <c r="BM416" s="288">
        <f t="shared" si="551"/>
        <v>0.8</v>
      </c>
      <c r="BN416" s="425">
        <f t="shared" ref="BN416:BZ416" ca="1" si="656">1/MAX((IF(BN319&gt;0,BN319/$F$2,-BN319/$G$2)),(IF(BN334&gt;0,BN334/$F$2,-BN334/$G$2)))</f>
        <v>0.68735646755170032</v>
      </c>
      <c r="BO416" s="425" t="e">
        <f t="shared" ca="1" si="656"/>
        <v>#REF!</v>
      </c>
      <c r="BP416" s="425" t="e">
        <f t="shared" ca="1" si="656"/>
        <v>#REF!</v>
      </c>
      <c r="BQ416" s="425" t="e">
        <f t="shared" ca="1" si="656"/>
        <v>#REF!</v>
      </c>
      <c r="BR416" s="425" t="e">
        <f t="shared" ca="1" si="656"/>
        <v>#REF!</v>
      </c>
      <c r="BS416" s="425" t="e">
        <f t="shared" ca="1" si="656"/>
        <v>#REF!</v>
      </c>
      <c r="BT416" s="425" t="e">
        <f t="shared" ca="1" si="656"/>
        <v>#REF!</v>
      </c>
      <c r="BU416" s="425" t="e">
        <f t="shared" ca="1" si="656"/>
        <v>#REF!</v>
      </c>
      <c r="BV416" s="425" t="e">
        <f t="shared" ca="1" si="656"/>
        <v>#REF!</v>
      </c>
      <c r="BW416" s="425" t="e">
        <f t="shared" ca="1" si="656"/>
        <v>#REF!</v>
      </c>
      <c r="BX416" s="425" t="e">
        <f t="shared" ca="1" si="656"/>
        <v>#REF!</v>
      </c>
      <c r="BY416" s="425" t="e">
        <f t="shared" ca="1" si="656"/>
        <v>#REF!</v>
      </c>
      <c r="BZ416" s="425" t="e">
        <f t="shared" ca="1" si="656"/>
        <v>#REF!</v>
      </c>
      <c r="CA416" s="22"/>
      <c r="CB416" s="288">
        <f t="shared" si="553"/>
        <v>0.8</v>
      </c>
      <c r="CC416" s="425">
        <f t="shared" ref="CC416:CO416" ca="1" si="657">1/MAX((IF(CC319&gt;0,CC319/$F$2,-CC319/$G$2)),(IF(CC334&gt;0,CC334/$F$2,-CC334/$G$2)))</f>
        <v>3.5411751329207748</v>
      </c>
      <c r="CD416" s="425" t="e">
        <f t="shared" ca="1" si="657"/>
        <v>#REF!</v>
      </c>
      <c r="CE416" s="425" t="e">
        <f t="shared" ca="1" si="657"/>
        <v>#REF!</v>
      </c>
      <c r="CF416" s="425" t="e">
        <f t="shared" ca="1" si="657"/>
        <v>#REF!</v>
      </c>
      <c r="CG416" s="425" t="e">
        <f t="shared" ca="1" si="657"/>
        <v>#REF!</v>
      </c>
      <c r="CH416" s="425" t="e">
        <f t="shared" ca="1" si="657"/>
        <v>#REF!</v>
      </c>
      <c r="CI416" s="425" t="e">
        <f t="shared" ca="1" si="657"/>
        <v>#REF!</v>
      </c>
      <c r="CJ416" s="425" t="e">
        <f t="shared" ca="1" si="657"/>
        <v>#REF!</v>
      </c>
      <c r="CK416" s="425" t="e">
        <f t="shared" ca="1" si="657"/>
        <v>#REF!</v>
      </c>
      <c r="CL416" s="425" t="e">
        <f t="shared" ca="1" si="657"/>
        <v>#REF!</v>
      </c>
      <c r="CM416" s="425" t="e">
        <f t="shared" ca="1" si="657"/>
        <v>#REF!</v>
      </c>
      <c r="CN416" s="425" t="e">
        <f t="shared" ca="1" si="657"/>
        <v>#REF!</v>
      </c>
      <c r="CO416" s="425" t="e">
        <f t="shared" ca="1" si="657"/>
        <v>#REF!</v>
      </c>
      <c r="CP416" s="22"/>
      <c r="CQ416" s="288">
        <f t="shared" si="555"/>
        <v>0.8</v>
      </c>
      <c r="CR416" s="425">
        <f t="shared" ref="CR416:DD416" ca="1" si="658">1/MAX((IF(CR319&gt;0,CR319/$F$2,-CR319/$G$2)),(IF(CR334&gt;0,CR334/$F$2,-CR334/$G$2)))</f>
        <v>0.33865752002898891</v>
      </c>
      <c r="CS416" s="425" t="e">
        <f t="shared" ca="1" si="658"/>
        <v>#REF!</v>
      </c>
      <c r="CT416" s="425" t="e">
        <f t="shared" ca="1" si="658"/>
        <v>#REF!</v>
      </c>
      <c r="CU416" s="425" t="e">
        <f t="shared" ca="1" si="658"/>
        <v>#REF!</v>
      </c>
      <c r="CV416" s="425" t="e">
        <f t="shared" ca="1" si="658"/>
        <v>#REF!</v>
      </c>
      <c r="CW416" s="425" t="e">
        <f t="shared" ca="1" si="658"/>
        <v>#REF!</v>
      </c>
      <c r="CX416" s="425" t="e">
        <f t="shared" ca="1" si="658"/>
        <v>#REF!</v>
      </c>
      <c r="CY416" s="425" t="e">
        <f t="shared" ca="1" si="658"/>
        <v>#REF!</v>
      </c>
      <c r="CZ416" s="425" t="e">
        <f t="shared" ca="1" si="658"/>
        <v>#REF!</v>
      </c>
      <c r="DA416" s="425" t="e">
        <f t="shared" ca="1" si="658"/>
        <v>#REF!</v>
      </c>
      <c r="DB416" s="425" t="e">
        <f t="shared" ca="1" si="658"/>
        <v>#REF!</v>
      </c>
      <c r="DC416" s="425" t="e">
        <f t="shared" ca="1" si="658"/>
        <v>#REF!</v>
      </c>
      <c r="DD416" s="425" t="e">
        <f t="shared" ca="1" si="658"/>
        <v>#REF!</v>
      </c>
      <c r="DE416" s="22"/>
      <c r="DF416" s="288">
        <f t="shared" si="557"/>
        <v>0.8</v>
      </c>
      <c r="DG416" s="425">
        <f t="shared" ref="DG416:DS416" ca="1" si="659">1/MAX((IF(DG319&gt;0,DG319/$F$2,-DG319/$G$2)),(IF(DG334&gt;0,DG334/$F$2,-DG334/$G$2)))</f>
        <v>0.22829904466029621</v>
      </c>
      <c r="DH416" s="425" t="e">
        <f t="shared" ca="1" si="659"/>
        <v>#REF!</v>
      </c>
      <c r="DI416" s="425" t="e">
        <f t="shared" ca="1" si="659"/>
        <v>#REF!</v>
      </c>
      <c r="DJ416" s="425" t="e">
        <f t="shared" ca="1" si="659"/>
        <v>#REF!</v>
      </c>
      <c r="DK416" s="425" t="e">
        <f t="shared" ca="1" si="659"/>
        <v>#REF!</v>
      </c>
      <c r="DL416" s="425" t="e">
        <f t="shared" ca="1" si="659"/>
        <v>#REF!</v>
      </c>
      <c r="DM416" s="425" t="e">
        <f t="shared" ca="1" si="659"/>
        <v>#REF!</v>
      </c>
      <c r="DN416" s="425" t="e">
        <f t="shared" ca="1" si="659"/>
        <v>#REF!</v>
      </c>
      <c r="DO416" s="425" t="e">
        <f t="shared" ca="1" si="659"/>
        <v>#REF!</v>
      </c>
      <c r="DP416" s="425" t="e">
        <f t="shared" ca="1" si="659"/>
        <v>#REF!</v>
      </c>
      <c r="DQ416" s="425" t="e">
        <f t="shared" ca="1" si="659"/>
        <v>#REF!</v>
      </c>
      <c r="DR416" s="425" t="e">
        <f t="shared" ca="1" si="659"/>
        <v>#REF!</v>
      </c>
      <c r="DS416" s="425" t="e">
        <f t="shared" ca="1" si="659"/>
        <v>#REF!</v>
      </c>
      <c r="DT416" s="22"/>
      <c r="DU416" s="288">
        <f t="shared" si="559"/>
        <v>0.8</v>
      </c>
      <c r="DV416" s="425">
        <f t="shared" ca="1" si="651"/>
        <v>0.82716114121863804</v>
      </c>
      <c r="DW416" s="428" t="e">
        <f ca="1">1/((IF(DW385&gt;0,DW385/$F$2,-DW385/$G$2))^2+(IF(DW400&gt;0,DW400/$F$2,-DW400/$G$2))^2)^0.5</f>
        <v>#DIV/0!</v>
      </c>
      <c r="DX416" s="428" t="e">
        <f t="shared" ref="DX416:EH416" ca="1" si="660">1/((IF(DX385&gt;0,DX385/$F$2,-DX385/$G$2))^2+(IF(DX401&gt;0,DX401/$F$2,-DX401/$G$2))^2)^0.5</f>
        <v>#DIV/0!</v>
      </c>
      <c r="DY416" s="428" t="e">
        <f t="shared" ca="1" si="660"/>
        <v>#DIV/0!</v>
      </c>
      <c r="DZ416" s="428" t="e">
        <f t="shared" ca="1" si="660"/>
        <v>#DIV/0!</v>
      </c>
      <c r="EA416" s="428" t="e">
        <f t="shared" ca="1" si="660"/>
        <v>#DIV/0!</v>
      </c>
      <c r="EB416" s="428" t="e">
        <f t="shared" ca="1" si="660"/>
        <v>#DIV/0!</v>
      </c>
      <c r="EC416" s="428" t="e">
        <f t="shared" ca="1" si="660"/>
        <v>#DIV/0!</v>
      </c>
      <c r="ED416" s="428" t="e">
        <f t="shared" ca="1" si="660"/>
        <v>#DIV/0!</v>
      </c>
      <c r="EE416" s="428" t="e">
        <f t="shared" ca="1" si="660"/>
        <v>#DIV/0!</v>
      </c>
      <c r="EF416" s="428" t="e">
        <f t="shared" ca="1" si="660"/>
        <v>#DIV/0!</v>
      </c>
      <c r="EG416" s="428" t="e">
        <f t="shared" ca="1" si="660"/>
        <v>#DIV/0!</v>
      </c>
      <c r="EH416" s="428" t="e">
        <f t="shared" ca="1" si="660"/>
        <v>#DIV/0!</v>
      </c>
      <c r="EJ416" s="288">
        <f t="shared" si="561"/>
        <v>0.8</v>
      </c>
      <c r="EK416" s="425">
        <f ca="1">1/MAX((IF(EK318&gt;0,EK318/$F$2,-EK318/$G$2)),(IF(EK334&gt;0,EK334/$F$2,-EK334/$G$2)))</f>
        <v>1.2490688374106942</v>
      </c>
      <c r="EL416" s="428" t="e">
        <f ca="1">1/((IF(EL385&gt;0,EL385/$F$2,-EL385/$G$2))^2+(IF(EL400&gt;0,EL400/$F$2,-EL400/$G$2))^2)^0.5</f>
        <v>#DIV/0!</v>
      </c>
      <c r="EM416" s="428" t="e">
        <f t="shared" ref="EM416:EW416" ca="1" si="661">1/((IF(EM385&gt;0,EM385/$F$2,-EM385/$G$2))^2+(IF(EM401&gt;0,EM401/$F$2,-EM401/$G$2))^2)^0.5</f>
        <v>#DIV/0!</v>
      </c>
      <c r="EN416" s="428" t="e">
        <f t="shared" ca="1" si="661"/>
        <v>#DIV/0!</v>
      </c>
      <c r="EO416" s="428" t="e">
        <f t="shared" ca="1" si="661"/>
        <v>#DIV/0!</v>
      </c>
      <c r="EP416" s="428" t="e">
        <f t="shared" ca="1" si="661"/>
        <v>#DIV/0!</v>
      </c>
      <c r="EQ416" s="428" t="e">
        <f t="shared" ca="1" si="661"/>
        <v>#DIV/0!</v>
      </c>
      <c r="ER416" s="428" t="e">
        <f t="shared" ca="1" si="661"/>
        <v>#DIV/0!</v>
      </c>
      <c r="ES416" s="428" t="e">
        <f t="shared" ca="1" si="661"/>
        <v>#DIV/0!</v>
      </c>
      <c r="ET416" s="428" t="e">
        <f t="shared" ca="1" si="661"/>
        <v>#DIV/0!</v>
      </c>
      <c r="EU416" s="428" t="e">
        <f t="shared" ca="1" si="661"/>
        <v>#DIV/0!</v>
      </c>
      <c r="EV416" s="428" t="e">
        <f t="shared" ca="1" si="661"/>
        <v>#DIV/0!</v>
      </c>
      <c r="EW416" s="428" t="e">
        <f t="shared" ca="1" si="661"/>
        <v>#DIV/0!</v>
      </c>
    </row>
    <row r="417" spans="13:124" s="8" customFormat="1">
      <c r="T417" s="16"/>
      <c r="U417" s="425"/>
      <c r="V417" s="429"/>
      <c r="W417" s="429"/>
      <c r="X417" s="429"/>
      <c r="Y417" s="429"/>
      <c r="Z417" s="429"/>
      <c r="AA417" s="429"/>
      <c r="AB417" s="429"/>
      <c r="AC417" s="429"/>
      <c r="AD417" s="429"/>
      <c r="AE417" s="429"/>
      <c r="AF417" s="429"/>
      <c r="AG417" s="429"/>
      <c r="AH417" s="22"/>
      <c r="AZ417" s="428"/>
      <c r="BA417" s="428"/>
      <c r="BB417" s="428"/>
      <c r="BC417" s="428"/>
      <c r="BD417" s="428"/>
      <c r="BE417" s="428"/>
      <c r="BF417" s="428"/>
      <c r="BG417" s="428"/>
      <c r="BH417" s="428"/>
      <c r="BI417" s="428"/>
      <c r="BJ417" s="428"/>
      <c r="BK417" s="428"/>
      <c r="BL417" s="22"/>
      <c r="CA417" s="22"/>
      <c r="CP417" s="22"/>
      <c r="DE417" s="22"/>
      <c r="DT417" s="22"/>
    </row>
    <row r="418" spans="13:124" s="8" customFormat="1" ht="16.5" thickBot="1">
      <c r="Q418" s="2" t="s">
        <v>98</v>
      </c>
      <c r="U418" s="430"/>
      <c r="V418" s="430"/>
      <c r="W418" s="430"/>
      <c r="X418" s="430"/>
      <c r="Y418" s="430"/>
      <c r="Z418" s="430"/>
      <c r="AA418" s="430"/>
      <c r="AB418" s="430"/>
      <c r="AC418" s="430"/>
      <c r="AD418" s="430"/>
      <c r="AE418" s="430"/>
      <c r="AF418" s="430"/>
      <c r="AG418" s="430"/>
      <c r="AZ418" s="428"/>
      <c r="BA418" s="428"/>
      <c r="BB418" s="428"/>
      <c r="BC418" s="428"/>
      <c r="BD418" s="428"/>
      <c r="BE418" s="428"/>
      <c r="BF418" s="428"/>
      <c r="BG418" s="428"/>
      <c r="BH418" s="428"/>
      <c r="BI418" s="428"/>
      <c r="BJ418" s="428"/>
      <c r="BK418" s="428"/>
    </row>
    <row r="419" spans="13:124" s="8" customFormat="1">
      <c r="M419" s="30"/>
      <c r="N419" s="167" t="s">
        <v>99</v>
      </c>
      <c r="O419" s="31"/>
      <c r="P419" s="142"/>
      <c r="Q419" s="168" t="s">
        <v>100</v>
      </c>
      <c r="T419" s="557" t="s">
        <v>356</v>
      </c>
      <c r="U419" s="308">
        <f>U403</f>
        <v>0.2</v>
      </c>
      <c r="V419" s="552">
        <f t="shared" ref="V419:AH419" si="662">V385</f>
        <v>0.25</v>
      </c>
      <c r="W419" s="552">
        <f t="shared" si="662"/>
        <v>0.2857142857142857</v>
      </c>
      <c r="X419" s="552">
        <f t="shared" si="662"/>
        <v>0.33333333333333331</v>
      </c>
      <c r="Y419" s="552">
        <f t="shared" si="662"/>
        <v>0.4</v>
      </c>
      <c r="Z419" s="552">
        <f t="shared" si="662"/>
        <v>0.42857142857142855</v>
      </c>
      <c r="AA419" s="552">
        <f t="shared" si="662"/>
        <v>0.5</v>
      </c>
      <c r="AB419" s="552">
        <f t="shared" si="662"/>
        <v>0.5714285714285714</v>
      </c>
      <c r="AC419" s="552">
        <f t="shared" si="662"/>
        <v>0.6</v>
      </c>
      <c r="AD419" s="552">
        <f t="shared" si="662"/>
        <v>0.66666666666666663</v>
      </c>
      <c r="AE419" s="552">
        <f t="shared" si="662"/>
        <v>0.7142857142857143</v>
      </c>
      <c r="AF419" s="552">
        <f t="shared" si="662"/>
        <v>0.75</v>
      </c>
      <c r="AG419" s="552">
        <f t="shared" si="662"/>
        <v>0.8</v>
      </c>
      <c r="AH419" s="318" t="str">
        <f t="shared" si="662"/>
        <v>max</v>
      </c>
      <c r="AZ419" s="428"/>
      <c r="BA419" s="428"/>
      <c r="BB419" s="428"/>
      <c r="BC419" s="428"/>
      <c r="BD419" s="428"/>
      <c r="BE419" s="428"/>
      <c r="BF419" s="428"/>
      <c r="BG419" s="428"/>
      <c r="BH419" s="428"/>
      <c r="BI419" s="428"/>
      <c r="BJ419" s="428"/>
      <c r="BK419" s="428"/>
      <c r="BL419" s="318">
        <f>BL385</f>
        <v>0</v>
      </c>
      <c r="CA419" s="318">
        <f>CA385</f>
        <v>0</v>
      </c>
      <c r="CP419" s="318">
        <f>CP385</f>
        <v>0</v>
      </c>
      <c r="DE419" s="318">
        <f>DE385</f>
        <v>0</v>
      </c>
      <c r="DT419" s="318">
        <f>DT385</f>
        <v>0</v>
      </c>
    </row>
    <row r="420" spans="13:124" s="8" customFormat="1">
      <c r="M420" s="43"/>
      <c r="N420" s="43" t="s">
        <v>101</v>
      </c>
      <c r="O420" s="169">
        <f ca="1">MAX(Q420:Q430)</f>
        <v>0.42851005467873249</v>
      </c>
      <c r="P420" s="8">
        <f ca="1">MATCH(Q420,U420:AG420,0)</f>
        <v>9</v>
      </c>
      <c r="Q420" s="549">
        <f ca="1">AH420</f>
        <v>0.42851005467873249</v>
      </c>
      <c r="T420" s="283">
        <f>T404</f>
        <v>0.2</v>
      </c>
      <c r="U420" s="426">
        <f t="shared" ref="U420:AG420" ca="1" si="663">MIN(U404,AJ404,AY404,BN404,CC404,CR404,DG404)</f>
        <v>0.15889878706740898</v>
      </c>
      <c r="V420" s="426">
        <f t="shared" ca="1" si="663"/>
        <v>0.19557553188293217</v>
      </c>
      <c r="W420" s="426">
        <f t="shared" ca="1" si="663"/>
        <v>0.22145720546362488</v>
      </c>
      <c r="X420" s="426">
        <f t="shared" ca="1" si="663"/>
        <v>0.25563874564446704</v>
      </c>
      <c r="Y420" s="426">
        <f t="shared" ca="1" si="663"/>
        <v>0.3030155754442117</v>
      </c>
      <c r="Z420" s="426">
        <f t="shared" ca="1" si="663"/>
        <v>0.32319507797435182</v>
      </c>
      <c r="AA420" s="426">
        <f t="shared" ca="1" si="663"/>
        <v>0.37343912748213509</v>
      </c>
      <c r="AB420" s="426">
        <f t="shared" ca="1" si="663"/>
        <v>0.42353681374394453</v>
      </c>
      <c r="AC420" s="426">
        <f t="shared" ca="1" si="663"/>
        <v>0.42851005467873249</v>
      </c>
      <c r="AD420" s="426">
        <f t="shared" ca="1" si="663"/>
        <v>0.34226763771380952</v>
      </c>
      <c r="AE420" s="426">
        <f t="shared" ca="1" si="663"/>
        <v>0.28020351693966317</v>
      </c>
      <c r="AF420" s="426">
        <f t="shared" ca="1" si="663"/>
        <v>0.23342696863716886</v>
      </c>
      <c r="AG420" s="426">
        <f t="shared" ca="1" si="663"/>
        <v>0.16763817465542277</v>
      </c>
      <c r="AH420" s="42">
        <f ca="1">MAX(U420:AG420)</f>
        <v>0.42851005467873249</v>
      </c>
      <c r="AZ420" s="428"/>
      <c r="BA420" s="428"/>
      <c r="BB420" s="428"/>
      <c r="BC420" s="428"/>
      <c r="BD420" s="428"/>
      <c r="BE420" s="428"/>
      <c r="BF420" s="428"/>
      <c r="BG420" s="428"/>
      <c r="BH420" s="428"/>
      <c r="BI420" s="428"/>
      <c r="BJ420" s="428"/>
      <c r="BK420" s="428"/>
      <c r="BL420" s="135">
        <f>MAX(AY420:BK420)</f>
        <v>0</v>
      </c>
      <c r="CA420" s="135">
        <f>MAX(BN420:BZ420)</f>
        <v>0</v>
      </c>
      <c r="CP420" s="135">
        <f>MAX(CC420:CO420)</f>
        <v>0</v>
      </c>
      <c r="DE420" s="135">
        <f>MAX(CR420:DD420)</f>
        <v>0</v>
      </c>
      <c r="DT420" s="135">
        <f>MAX(DG420:DS420)</f>
        <v>0</v>
      </c>
    </row>
    <row r="421" spans="13:124" s="8" customFormat="1">
      <c r="M421" s="43"/>
      <c r="N421" s="43" t="s">
        <v>6</v>
      </c>
      <c r="O421" s="45">
        <f ca="1">MATCH(O420,Q420:Q432,0)</f>
        <v>1</v>
      </c>
      <c r="P421" s="8">
        <f t="shared" ref="P421:P432" ca="1" si="664">MATCH(Q421,U421:AG421,0)</f>
        <v>8</v>
      </c>
      <c r="Q421" s="549">
        <f t="shared" ref="Q421:Q432" ca="1" si="665">AH421</f>
        <v>0.40232605408630495</v>
      </c>
      <c r="T421" s="283">
        <f t="shared" ref="T421:T432" si="666">T405</f>
        <v>0.25</v>
      </c>
      <c r="U421" s="426">
        <f t="shared" ref="U421:U431" ca="1" si="667">MIN(U405,AJ405,AY405,BN405,CC405,CR405,DG405)</f>
        <v>0.16067069657202906</v>
      </c>
      <c r="V421" s="426">
        <f t="shared" ref="V421:V431" ca="1" si="668">MIN(V405,AK405,AZ405,BO405,CD405,CS405,DH405)</f>
        <v>0.19807033980278996</v>
      </c>
      <c r="W421" s="426">
        <f t="shared" ref="W421:W430" ca="1" si="669">MIN(W405,AL405,BA405,BP405,CE405,CT405,DI405)</f>
        <v>0.22450757438546398</v>
      </c>
      <c r="X421" s="426">
        <f t="shared" ref="X421:X429" ca="1" si="670">MIN(X405,AM405,BB405,BQ405,CF405,CU405,DJ405)</f>
        <v>0.25947958493641232</v>
      </c>
      <c r="Y421" s="426">
        <f t="shared" ref="Y421:Y428" ca="1" si="671">MIN(Y405,AN405,BC405,BR405,CG405,CV405,DK405)</f>
        <v>0.30807387407974129</v>
      </c>
      <c r="Z421" s="426">
        <f t="shared" ref="Z421:Z427" ca="1" si="672">MIN(Z405,AO405,BD405,BS405,CH405,CW405,DL405)</f>
        <v>0.32882607252424612</v>
      </c>
      <c r="AA421" s="426">
        <f t="shared" ref="AA421:AA426" ca="1" si="673">MIN(AA405,AP405,BE405,BT405,CI405,CX405,DM405)</f>
        <v>0.38070112539825263</v>
      </c>
      <c r="AB421" s="426">
        <f ca="1">MIN(AB405,AQ405,BF405,BU405,CJ405,CY405,DN405)</f>
        <v>0.40232605408630495</v>
      </c>
      <c r="AC421" s="426">
        <f ca="1">MIN(AC405,AR405,BG405,BV405,CK405,CZ405,DO405)</f>
        <v>0.36623845271027189</v>
      </c>
      <c r="AD421" s="426">
        <f ca="1">MIN(AD405,AS405,BH405,BW405,CL405,DA405,DP405)</f>
        <v>0.28142751716831133</v>
      </c>
      <c r="AE421" s="426">
        <f ca="1">MIN(AE405,AT405,BI405,BX405,CM405,DB405,DQ405)</f>
        <v>0.22037163039392837</v>
      </c>
      <c r="AF421" s="426">
        <f ca="1">MIN(AF405,AU405,BJ405,BY405,CN405,DC405,DR405)</f>
        <v>0.17434134832198933</v>
      </c>
      <c r="AG421" s="426"/>
      <c r="AH421" s="42">
        <f t="shared" ref="AH421:AH431" ca="1" si="674">MAX(U421:AG421)</f>
        <v>0.40232605408630495</v>
      </c>
      <c r="AZ421" s="428"/>
      <c r="BA421" s="428"/>
      <c r="BB421" s="428"/>
      <c r="BC421" s="428"/>
      <c r="BD421" s="428"/>
      <c r="BE421" s="428"/>
      <c r="BF421" s="428"/>
      <c r="BG421" s="428"/>
      <c r="BH421" s="428"/>
      <c r="BI421" s="428"/>
      <c r="BJ421" s="428"/>
      <c r="BK421" s="428"/>
      <c r="BL421" s="135">
        <f t="shared" ref="BL421:BL432" si="675">MAX(AY421:BK421)</f>
        <v>0</v>
      </c>
      <c r="CA421" s="135">
        <f t="shared" ref="CA421:CA432" si="676">MAX(BN421:BZ421)</f>
        <v>0</v>
      </c>
      <c r="CP421" s="135">
        <f t="shared" ref="CP421:CP432" si="677">MAX(CC421:CO421)</f>
        <v>0</v>
      </c>
      <c r="DE421" s="135">
        <f t="shared" ref="DE421:DE432" si="678">MAX(CR421:DD421)</f>
        <v>0</v>
      </c>
      <c r="DT421" s="135">
        <f t="shared" ref="DT421:DT432" si="679">MAX(DG421:DS421)</f>
        <v>0</v>
      </c>
    </row>
    <row r="422" spans="13:124" s="8" customFormat="1" ht="16.5" thickBot="1">
      <c r="M422" s="43"/>
      <c r="N422" s="60" t="s">
        <v>102</v>
      </c>
      <c r="O422" s="62">
        <f ca="1">INDEX(P420:P430,O421)</f>
        <v>9</v>
      </c>
      <c r="P422" s="8">
        <f t="shared" ca="1" si="664"/>
        <v>7</v>
      </c>
      <c r="Q422" s="549">
        <f t="shared" ca="1" si="665"/>
        <v>0.38501173040102277</v>
      </c>
      <c r="T422" s="283">
        <f t="shared" si="666"/>
        <v>0.2857142857142857</v>
      </c>
      <c r="U422" s="426">
        <f t="shared" ca="1" si="667"/>
        <v>0.16162412564617426</v>
      </c>
      <c r="V422" s="426">
        <f t="shared" ca="1" si="668"/>
        <v>0.19943235503313383</v>
      </c>
      <c r="W422" s="426">
        <f t="shared" ca="1" si="669"/>
        <v>0.22618979515776816</v>
      </c>
      <c r="X422" s="426">
        <f t="shared" ca="1" si="670"/>
        <v>0.26162668045703202</v>
      </c>
      <c r="Y422" s="426">
        <f t="shared" ca="1" si="671"/>
        <v>0.31095992336499845</v>
      </c>
      <c r="Z422" s="426">
        <f t="shared" ca="1" si="672"/>
        <v>0.33207056369320687</v>
      </c>
      <c r="AA422" s="426">
        <f t="shared" ca="1" si="673"/>
        <v>0.38501173040102277</v>
      </c>
      <c r="AB422" s="426">
        <f ca="1">MIN(AB406,AQ406,BF406,BU406,CJ406,CY406,DN406)</f>
        <v>0.3562080495201923</v>
      </c>
      <c r="AC422" s="426">
        <f ca="1">MIN(AC406,AR406,BG406,BV406,CK406,CZ406,DO406)</f>
        <v>0.320495005037224</v>
      </c>
      <c r="AD422" s="426">
        <f ca="1">MIN(AD406,AS406,BH406,BW406,CL406,DA406,DP406)</f>
        <v>0.23655986380146668</v>
      </c>
      <c r="AE422" s="426">
        <f ca="1">MIN(AE406,AT406,BI406,BX406,CM406,DB406,DQ406)</f>
        <v>0.17612767470102381</v>
      </c>
      <c r="AF422" s="426"/>
      <c r="AG422" s="426"/>
      <c r="AH422" s="42">
        <f t="shared" ca="1" si="674"/>
        <v>0.38501173040102277</v>
      </c>
      <c r="AZ422" s="428"/>
      <c r="BA422" s="428"/>
      <c r="BB422" s="428"/>
      <c r="BC422" s="428"/>
      <c r="BD422" s="428"/>
      <c r="BE422" s="428"/>
      <c r="BF422" s="428"/>
      <c r="BG422" s="428"/>
      <c r="BH422" s="428"/>
      <c r="BI422" s="428"/>
      <c r="BJ422" s="428"/>
      <c r="BK422" s="428"/>
      <c r="BL422" s="135">
        <f t="shared" si="675"/>
        <v>0</v>
      </c>
      <c r="CA422" s="135">
        <f t="shared" si="676"/>
        <v>0</v>
      </c>
      <c r="CP422" s="135">
        <f t="shared" si="677"/>
        <v>0</v>
      </c>
      <c r="DE422" s="135">
        <f t="shared" si="678"/>
        <v>0</v>
      </c>
      <c r="DT422" s="135">
        <f t="shared" si="679"/>
        <v>0</v>
      </c>
    </row>
    <row r="423" spans="13:124" s="8" customFormat="1" ht="16.5" thickBot="1">
      <c r="M423" s="43"/>
      <c r="P423" s="8">
        <f t="shared" ca="1" si="664"/>
        <v>7</v>
      </c>
      <c r="Q423" s="549">
        <f t="shared" ca="1" si="665"/>
        <v>0.38107669845325554</v>
      </c>
      <c r="T423" s="283">
        <f t="shared" si="666"/>
        <v>0.33333333333333331</v>
      </c>
      <c r="U423" s="426">
        <f t="shared" ca="1" si="667"/>
        <v>0.16262959650539488</v>
      </c>
      <c r="V423" s="426">
        <f t="shared" ca="1" si="668"/>
        <v>0.20088629513413975</v>
      </c>
      <c r="W423" s="426">
        <f t="shared" ca="1" si="669"/>
        <v>0.22800186600766237</v>
      </c>
      <c r="X423" s="426">
        <f t="shared" ca="1" si="670"/>
        <v>0.26396996918555687</v>
      </c>
      <c r="Y423" s="426">
        <f t="shared" ca="1" si="671"/>
        <v>0.31417986324179514</v>
      </c>
      <c r="Z423" s="426">
        <f t="shared" ca="1" si="672"/>
        <v>0.33573269291561536</v>
      </c>
      <c r="AA423" s="426">
        <f t="shared" ca="1" si="673"/>
        <v>0.38107669845325554</v>
      </c>
      <c r="AB423" s="426">
        <f ca="1">MIN(AB407,AQ407,BF407,BU407,CJ407,CY407,DN407)</f>
        <v>0.29359926969975508</v>
      </c>
      <c r="AC423" s="426">
        <f ca="1">MIN(AC407,AR407,BG407,BV407,CK407,CZ407,DO407)</f>
        <v>0.25831625970879035</v>
      </c>
      <c r="AD423" s="426">
        <f ca="1">MIN(AD407,AS407,BH407,BW407,CL407,DA407,DP407)</f>
        <v>0.17539426135980724</v>
      </c>
      <c r="AE423" s="426"/>
      <c r="AF423" s="426"/>
      <c r="AG423" s="426"/>
      <c r="AH423" s="42">
        <f t="shared" ca="1" si="674"/>
        <v>0.38107669845325554</v>
      </c>
      <c r="AZ423" s="428"/>
      <c r="BA423" s="428"/>
      <c r="BB423" s="428"/>
      <c r="BC423" s="428"/>
      <c r="BD423" s="428"/>
      <c r="BE423" s="428"/>
      <c r="BF423" s="428"/>
      <c r="BG423" s="428"/>
      <c r="BH423" s="428"/>
      <c r="BI423" s="428"/>
      <c r="BJ423" s="428"/>
      <c r="BK423" s="428"/>
      <c r="BL423" s="135">
        <f t="shared" si="675"/>
        <v>0</v>
      </c>
      <c r="CA423" s="135">
        <f t="shared" si="676"/>
        <v>0</v>
      </c>
      <c r="CP423" s="135">
        <f t="shared" si="677"/>
        <v>0</v>
      </c>
      <c r="DE423" s="135">
        <f t="shared" si="678"/>
        <v>0</v>
      </c>
      <c r="DT423" s="135">
        <f t="shared" si="679"/>
        <v>0</v>
      </c>
    </row>
    <row r="424" spans="13:124" s="8" customFormat="1" ht="23.25">
      <c r="M424" s="171" t="s">
        <v>103</v>
      </c>
      <c r="N424" s="172" t="e">
        <f>INDEX(U404:AG416,$O$350,$O$351)</f>
        <v>#VALUE!</v>
      </c>
      <c r="P424" s="8">
        <f t="shared" ca="1" si="664"/>
        <v>6</v>
      </c>
      <c r="Q424" s="549">
        <f t="shared" ca="1" si="665"/>
        <v>0.34009805077937671</v>
      </c>
      <c r="T424" s="283">
        <f t="shared" si="666"/>
        <v>0.4</v>
      </c>
      <c r="U424" s="426">
        <f t="shared" ca="1" si="667"/>
        <v>0.16369700497429929</v>
      </c>
      <c r="V424" s="426">
        <f t="shared" ca="1" si="668"/>
        <v>0.20245587598733922</v>
      </c>
      <c r="W424" s="426">
        <f t="shared" ca="1" si="669"/>
        <v>0.22998477093602543</v>
      </c>
      <c r="X424" s="426">
        <f t="shared" ca="1" si="670"/>
        <v>0.26658973405048531</v>
      </c>
      <c r="Y424" s="426">
        <f t="shared" ca="1" si="671"/>
        <v>0.31792929250540369</v>
      </c>
      <c r="Z424" s="426">
        <f t="shared" ca="1" si="672"/>
        <v>0.34009805077937671</v>
      </c>
      <c r="AA424" s="426">
        <f t="shared" ca="1" si="673"/>
        <v>0.29065922007646611</v>
      </c>
      <c r="AB424" s="426">
        <f ca="1">MIN(AB408,AQ408,BF408,BU408,CJ408,CY408,DN408)</f>
        <v>0.20439198028406214</v>
      </c>
      <c r="AC424" s="426">
        <f ca="1">MIN(AC408,AR408,BG408,BV408,CK408,CZ408,DO408)</f>
        <v>0.16960638428577127</v>
      </c>
      <c r="AD424" s="426"/>
      <c r="AE424" s="426"/>
      <c r="AF424" s="426"/>
      <c r="AG424" s="426"/>
      <c r="AH424" s="42">
        <f t="shared" ca="1" si="674"/>
        <v>0.34009805077937671</v>
      </c>
      <c r="AZ424" s="428"/>
      <c r="BA424" s="428"/>
      <c r="BB424" s="428"/>
      <c r="BC424" s="428"/>
      <c r="BD424" s="428"/>
      <c r="BE424" s="428"/>
      <c r="BF424" s="428"/>
      <c r="BG424" s="428"/>
      <c r="BH424" s="428"/>
      <c r="BI424" s="428"/>
      <c r="BJ424" s="428"/>
      <c r="BK424" s="428"/>
      <c r="BL424" s="135">
        <f t="shared" si="675"/>
        <v>0</v>
      </c>
      <c r="CA424" s="135">
        <f t="shared" si="676"/>
        <v>0</v>
      </c>
      <c r="CP424" s="135">
        <f t="shared" si="677"/>
        <v>0</v>
      </c>
      <c r="DE424" s="135">
        <f t="shared" si="678"/>
        <v>0</v>
      </c>
      <c r="DT424" s="135">
        <f t="shared" si="679"/>
        <v>0</v>
      </c>
    </row>
    <row r="425" spans="13:124" s="8" customFormat="1" ht="23.25">
      <c r="M425" s="173" t="s">
        <v>104</v>
      </c>
      <c r="N425" s="174" t="e">
        <f>INDEX(AJ404:AV416,$O$350,$O$351)</f>
        <v>#VALUE!</v>
      </c>
      <c r="P425" s="8">
        <f t="shared" ca="1" si="664"/>
        <v>6</v>
      </c>
      <c r="Q425" s="549">
        <f t="shared" ca="1" si="665"/>
        <v>0.33634038578330644</v>
      </c>
      <c r="T425" s="283">
        <f t="shared" si="666"/>
        <v>0.42857142857142855</v>
      </c>
      <c r="U425" s="426">
        <f t="shared" ca="1" si="667"/>
        <v>0.16406994243562453</v>
      </c>
      <c r="V425" s="426">
        <f t="shared" ca="1" si="668"/>
        <v>0.20301340886302396</v>
      </c>
      <c r="W425" s="426">
        <f t="shared" ca="1" si="669"/>
        <v>0.23069939528066602</v>
      </c>
      <c r="X425" s="426">
        <f t="shared" ca="1" si="670"/>
        <v>0.26755738701875081</v>
      </c>
      <c r="Y425" s="426">
        <f t="shared" ca="1" si="671"/>
        <v>0.31938621661565325</v>
      </c>
      <c r="Z425" s="426">
        <f t="shared" ca="1" si="672"/>
        <v>0.33634038578330644</v>
      </c>
      <c r="AA425" s="426">
        <f t="shared" ca="1" si="673"/>
        <v>0.25156763402679522</v>
      </c>
      <c r="AB425" s="426">
        <f ca="1">MIN(AB409,AQ409,BF409,BU409,CJ409,CY409,DN409)</f>
        <v>0.16574345240274727</v>
      </c>
      <c r="AC425" s="426"/>
      <c r="AD425" s="426"/>
      <c r="AE425" s="426"/>
      <c r="AF425" s="426"/>
      <c r="AG425" s="426"/>
      <c r="AH425" s="42">
        <f t="shared" ca="1" si="674"/>
        <v>0.33634038578330644</v>
      </c>
      <c r="AZ425" s="428"/>
      <c r="BA425" s="428"/>
      <c r="BB425" s="428"/>
      <c r="BC425" s="428"/>
      <c r="BD425" s="428"/>
      <c r="BE425" s="428"/>
      <c r="BF425" s="428"/>
      <c r="BG425" s="428"/>
      <c r="BH425" s="428"/>
      <c r="BI425" s="428"/>
      <c r="BJ425" s="428"/>
      <c r="BK425" s="428"/>
      <c r="BL425" s="135">
        <f t="shared" si="675"/>
        <v>0</v>
      </c>
      <c r="CA425" s="135">
        <f t="shared" si="676"/>
        <v>0</v>
      </c>
      <c r="CP425" s="135">
        <f t="shared" si="677"/>
        <v>0</v>
      </c>
      <c r="DE425" s="135">
        <f t="shared" si="678"/>
        <v>0</v>
      </c>
      <c r="DT425" s="135">
        <f t="shared" si="679"/>
        <v>0</v>
      </c>
    </row>
    <row r="426" spans="13:124" s="8" customFormat="1" ht="23.25">
      <c r="M426" s="173" t="s">
        <v>105</v>
      </c>
      <c r="N426" s="174" t="e">
        <f>INDEX(AY404:BK416,$O$350,$O$351)</f>
        <v>#VALUE!</v>
      </c>
      <c r="P426" s="8">
        <f t="shared" ca="1" si="664"/>
        <v>5</v>
      </c>
      <c r="Q426" s="549">
        <f t="shared" ca="1" si="665"/>
        <v>0.27032677371397179</v>
      </c>
      <c r="R426" s="2"/>
      <c r="S426" s="2"/>
      <c r="T426" s="283">
        <f t="shared" si="666"/>
        <v>0.5</v>
      </c>
      <c r="U426" s="426">
        <f t="shared" ca="1" si="667"/>
        <v>0.16485231336597186</v>
      </c>
      <c r="V426" s="426">
        <f t="shared" ca="1" si="668"/>
        <v>0.20420973320379562</v>
      </c>
      <c r="W426" s="426">
        <f t="shared" ca="1" si="669"/>
        <v>0.23226626876328518</v>
      </c>
      <c r="X426" s="426">
        <f t="shared" ca="1" si="670"/>
        <v>0.26976475681273526</v>
      </c>
      <c r="Y426" s="426">
        <f t="shared" ca="1" si="671"/>
        <v>0.27032677371397179</v>
      </c>
      <c r="Z426" s="426">
        <f t="shared" ca="1" si="672"/>
        <v>0.23706749210151659</v>
      </c>
      <c r="AA426" s="426">
        <f t="shared" ca="1" si="673"/>
        <v>0.15318129727060029</v>
      </c>
      <c r="AB426" s="426"/>
      <c r="AC426" s="426"/>
      <c r="AD426" s="426"/>
      <c r="AE426" s="426"/>
      <c r="AF426" s="426"/>
      <c r="AG426" s="426"/>
      <c r="AH426" s="42">
        <f t="shared" ca="1" si="674"/>
        <v>0.27032677371397179</v>
      </c>
      <c r="AZ426" s="428"/>
      <c r="BA426" s="428"/>
      <c r="BB426" s="428"/>
      <c r="BC426" s="428"/>
      <c r="BD426" s="428"/>
      <c r="BE426" s="428"/>
      <c r="BF426" s="428"/>
      <c r="BG426" s="428"/>
      <c r="BH426" s="428"/>
      <c r="BI426" s="428"/>
      <c r="BJ426" s="428"/>
      <c r="BK426" s="428"/>
      <c r="BL426" s="135">
        <f t="shared" si="675"/>
        <v>0</v>
      </c>
      <c r="CA426" s="135">
        <f t="shared" si="676"/>
        <v>0</v>
      </c>
      <c r="CP426" s="135">
        <f t="shared" si="677"/>
        <v>0</v>
      </c>
      <c r="DE426" s="135">
        <f t="shared" si="678"/>
        <v>0</v>
      </c>
      <c r="DT426" s="135">
        <f t="shared" si="679"/>
        <v>0</v>
      </c>
    </row>
    <row r="427" spans="13:124" s="8" customFormat="1" ht="23.25">
      <c r="M427" s="173" t="s">
        <v>106</v>
      </c>
      <c r="N427" s="174" t="e">
        <f>INDEX(BN404:BZ416,$O$350,$O$351)</f>
        <v>#VALUE!</v>
      </c>
      <c r="P427" s="8">
        <f t="shared" ca="1" si="664"/>
        <v>4</v>
      </c>
      <c r="Q427" s="549">
        <f t="shared" ca="1" si="665"/>
        <v>0.24657957572965766</v>
      </c>
      <c r="T427" s="283">
        <f t="shared" si="666"/>
        <v>0.5714285714285714</v>
      </c>
      <c r="U427" s="426">
        <f t="shared" ca="1" si="667"/>
        <v>0.16549233152507362</v>
      </c>
      <c r="V427" s="426">
        <f t="shared" ca="1" si="668"/>
        <v>0.20524204822666792</v>
      </c>
      <c r="W427" s="426">
        <f t="shared" ca="1" si="669"/>
        <v>0.23369390523435163</v>
      </c>
      <c r="X427" s="426">
        <f t="shared" ca="1" si="670"/>
        <v>0.24657957572965766</v>
      </c>
      <c r="Y427" s="426">
        <f t="shared" ca="1" si="671"/>
        <v>0.17024627892391786</v>
      </c>
      <c r="Z427" s="426">
        <f t="shared" ca="1" si="672"/>
        <v>0.13725390570346727</v>
      </c>
      <c r="AA427" s="426"/>
      <c r="AB427" s="426"/>
      <c r="AC427" s="426"/>
      <c r="AD427" s="426"/>
      <c r="AE427" s="426"/>
      <c r="AF427" s="426"/>
      <c r="AG427" s="426"/>
      <c r="AH427" s="42">
        <f t="shared" ca="1" si="674"/>
        <v>0.24657957572965766</v>
      </c>
      <c r="AZ427" s="428"/>
      <c r="BA427" s="428"/>
      <c r="BB427" s="428"/>
      <c r="BC427" s="428"/>
      <c r="BD427" s="428"/>
      <c r="BE427" s="428"/>
      <c r="BF427" s="428"/>
      <c r="BG427" s="428"/>
      <c r="BH427" s="428"/>
      <c r="BI427" s="428"/>
      <c r="BJ427" s="428"/>
      <c r="BK427" s="428"/>
      <c r="BL427" s="135">
        <f t="shared" si="675"/>
        <v>0</v>
      </c>
      <c r="CA427" s="135">
        <f t="shared" si="676"/>
        <v>0</v>
      </c>
      <c r="CP427" s="135">
        <f t="shared" si="677"/>
        <v>0</v>
      </c>
      <c r="DE427" s="135">
        <f t="shared" si="678"/>
        <v>0</v>
      </c>
      <c r="DT427" s="135">
        <f t="shared" si="679"/>
        <v>0</v>
      </c>
    </row>
    <row r="428" spans="13:124" s="8" customFormat="1" ht="24" thickBot="1">
      <c r="M428" s="175" t="s">
        <v>107</v>
      </c>
      <c r="N428" s="176" t="e">
        <f>INDEX(CC404:CO416,$O$350,$O$351)</f>
        <v>#VALUE!</v>
      </c>
      <c r="P428" s="8">
        <f t="shared" ca="1" si="664"/>
        <v>3</v>
      </c>
      <c r="Q428" s="549">
        <f t="shared" ca="1" si="665"/>
        <v>0.23428739086665062</v>
      </c>
      <c r="T428" s="283">
        <f t="shared" si="666"/>
        <v>0.6</v>
      </c>
      <c r="U428" s="426">
        <f t="shared" ca="1" si="667"/>
        <v>0.16572538406017437</v>
      </c>
      <c r="V428" s="426">
        <f t="shared" ca="1" si="668"/>
        <v>0.20564313019504674</v>
      </c>
      <c r="W428" s="426">
        <f t="shared" ca="1" si="669"/>
        <v>0.23428739086665062</v>
      </c>
      <c r="X428" s="426">
        <f t="shared" ca="1" si="670"/>
        <v>0.20624990471289131</v>
      </c>
      <c r="Y428" s="426">
        <f t="shared" ca="1" si="671"/>
        <v>0.13011337781140384</v>
      </c>
      <c r="Z428" s="426"/>
      <c r="AA428" s="426"/>
      <c r="AB428" s="426"/>
      <c r="AC428" s="426"/>
      <c r="AD428" s="426"/>
      <c r="AE428" s="426"/>
      <c r="AF428" s="426"/>
      <c r="AG428" s="426"/>
      <c r="AH428" s="42">
        <f t="shared" ca="1" si="674"/>
        <v>0.23428739086665062</v>
      </c>
      <c r="AZ428" s="428"/>
      <c r="BA428" s="428"/>
      <c r="BB428" s="428"/>
      <c r="BC428" s="428"/>
      <c r="BD428" s="428"/>
      <c r="BE428" s="428"/>
      <c r="BF428" s="428"/>
      <c r="BG428" s="428"/>
      <c r="BH428" s="428"/>
      <c r="BI428" s="428"/>
      <c r="BJ428" s="428"/>
      <c r="BK428" s="428"/>
      <c r="BL428" s="135">
        <f t="shared" si="675"/>
        <v>0</v>
      </c>
      <c r="CA428" s="135">
        <f t="shared" si="676"/>
        <v>0</v>
      </c>
      <c r="CP428" s="135">
        <f t="shared" si="677"/>
        <v>0</v>
      </c>
      <c r="DE428" s="135">
        <f t="shared" si="678"/>
        <v>0</v>
      </c>
      <c r="DT428" s="135">
        <f t="shared" si="679"/>
        <v>0</v>
      </c>
    </row>
    <row r="429" spans="13:124" s="8" customFormat="1" ht="24" thickBot="1">
      <c r="M429" s="175" t="s">
        <v>108</v>
      </c>
      <c r="N429" s="176" t="e">
        <f>INDEX(CR404:DD416,$O$350,$O$351)</f>
        <v>#VALUE!</v>
      </c>
      <c r="P429" s="8">
        <f t="shared" ca="1" si="664"/>
        <v>2</v>
      </c>
      <c r="Q429" s="549">
        <f t="shared" ca="1" si="665"/>
        <v>0.20546329873523131</v>
      </c>
      <c r="T429" s="283">
        <f t="shared" si="666"/>
        <v>0.66666666666666663</v>
      </c>
      <c r="U429" s="426">
        <f t="shared" ca="1" si="667"/>
        <v>0.16625929171382253</v>
      </c>
      <c r="V429" s="426">
        <f t="shared" ca="1" si="668"/>
        <v>0.20546329873523131</v>
      </c>
      <c r="W429" s="426">
        <f t="shared" ca="1" si="669"/>
        <v>0.16559243789843925</v>
      </c>
      <c r="X429" s="426">
        <f t="shared" ca="1" si="670"/>
        <v>0.11202643857041292</v>
      </c>
      <c r="Y429" s="426"/>
      <c r="Z429" s="426"/>
      <c r="AA429" s="426"/>
      <c r="AB429" s="426"/>
      <c r="AC429" s="426"/>
      <c r="AD429" s="426"/>
      <c r="AE429" s="426"/>
      <c r="AF429" s="426"/>
      <c r="AG429" s="426"/>
      <c r="AH429" s="42">
        <f t="shared" ca="1" si="674"/>
        <v>0.20546329873523131</v>
      </c>
      <c r="BL429" s="135">
        <f t="shared" si="675"/>
        <v>0</v>
      </c>
      <c r="CA429" s="135">
        <f t="shared" si="676"/>
        <v>0</v>
      </c>
      <c r="CP429" s="135">
        <f t="shared" si="677"/>
        <v>0</v>
      </c>
      <c r="DE429" s="135">
        <f t="shared" si="678"/>
        <v>0</v>
      </c>
      <c r="DT429" s="135">
        <f t="shared" si="679"/>
        <v>0</v>
      </c>
    </row>
    <row r="430" spans="13:124" s="8" customFormat="1" ht="24" thickBot="1">
      <c r="M430" s="175" t="s">
        <v>109</v>
      </c>
      <c r="N430" s="176" t="e">
        <f>INDEX(DG404:DS416,$O$350,$O$351)</f>
        <v>#VALUE!</v>
      </c>
      <c r="P430" s="8">
        <f t="shared" ca="1" si="664"/>
        <v>1</v>
      </c>
      <c r="Q430" s="549">
        <f t="shared" ca="1" si="665"/>
        <v>0.1666860697096485</v>
      </c>
      <c r="T430" s="283">
        <f t="shared" si="666"/>
        <v>0.7142857142857143</v>
      </c>
      <c r="U430" s="426">
        <f t="shared" ca="1" si="667"/>
        <v>0.1666860697096485</v>
      </c>
      <c r="V430" s="426">
        <f t="shared" ca="1" si="668"/>
        <v>0.13782280515324788</v>
      </c>
      <c r="W430" s="426">
        <f t="shared" ca="1" si="669"/>
        <v>9.8051481183271547E-2</v>
      </c>
      <c r="X430" s="426"/>
      <c r="Y430" s="426"/>
      <c r="Z430" s="426"/>
      <c r="AA430" s="426"/>
      <c r="AB430" s="426"/>
      <c r="AC430" s="426"/>
      <c r="AD430" s="426"/>
      <c r="AE430" s="426"/>
      <c r="AF430" s="426"/>
      <c r="AG430" s="426"/>
      <c r="AH430" s="42">
        <f t="shared" ca="1" si="674"/>
        <v>0.1666860697096485</v>
      </c>
      <c r="BL430" s="135">
        <f t="shared" si="675"/>
        <v>0</v>
      </c>
      <c r="CA430" s="135">
        <f t="shared" si="676"/>
        <v>0</v>
      </c>
      <c r="CP430" s="135">
        <f t="shared" si="677"/>
        <v>0</v>
      </c>
      <c r="DE430" s="135">
        <f t="shared" si="678"/>
        <v>0</v>
      </c>
      <c r="DT430" s="135">
        <f t="shared" si="679"/>
        <v>0</v>
      </c>
    </row>
    <row r="431" spans="13:124" s="8" customFormat="1">
      <c r="M431" s="43"/>
      <c r="P431" s="8">
        <f t="shared" ca="1" si="664"/>
        <v>1</v>
      </c>
      <c r="Q431" s="549">
        <f t="shared" ca="1" si="665"/>
        <v>0.1422421088552224</v>
      </c>
      <c r="T431" s="283">
        <f t="shared" si="666"/>
        <v>0.75</v>
      </c>
      <c r="U431" s="426">
        <f t="shared" ca="1" si="667"/>
        <v>0.1422421088552224</v>
      </c>
      <c r="V431" s="426">
        <f t="shared" ca="1" si="668"/>
        <v>8.7072709906142826E-2</v>
      </c>
      <c r="W431" s="426"/>
      <c r="X431" s="426"/>
      <c r="Y431" s="426"/>
      <c r="Z431" s="426"/>
      <c r="AA431" s="426"/>
      <c r="AB431" s="426"/>
      <c r="AC431" s="426"/>
      <c r="AD431" s="426"/>
      <c r="AE431" s="426"/>
      <c r="AF431" s="426"/>
      <c r="AG431" s="426"/>
      <c r="AH431" s="42">
        <f t="shared" ca="1" si="674"/>
        <v>0.1422421088552224</v>
      </c>
      <c r="BL431" s="135">
        <f t="shared" si="675"/>
        <v>0</v>
      </c>
      <c r="CA431" s="135">
        <f t="shared" si="676"/>
        <v>0</v>
      </c>
      <c r="CP431" s="135">
        <f t="shared" si="677"/>
        <v>0</v>
      </c>
      <c r="DE431" s="135">
        <f t="shared" si="678"/>
        <v>0</v>
      </c>
      <c r="DT431" s="135">
        <f t="shared" si="679"/>
        <v>0</v>
      </c>
    </row>
    <row r="432" spans="13:124" s="8" customFormat="1" ht="16.5" thickBot="1">
      <c r="M432" s="60"/>
      <c r="N432" s="61"/>
      <c r="O432" s="61"/>
      <c r="P432" s="61" t="e">
        <f t="shared" ca="1" si="664"/>
        <v>#N/A</v>
      </c>
      <c r="Q432" s="550">
        <f t="shared" si="665"/>
        <v>0</v>
      </c>
      <c r="T432" s="283">
        <f t="shared" si="666"/>
        <v>0.8</v>
      </c>
      <c r="U432" s="426">
        <f ca="1">MIN(U416,AJ416,AY416,BN416,CC416,CR416,DG416)</f>
        <v>8.0896650833756231E-2</v>
      </c>
      <c r="V432" s="426"/>
      <c r="W432" s="426"/>
      <c r="X432" s="426"/>
      <c r="Y432" s="426"/>
      <c r="Z432" s="426"/>
      <c r="AA432" s="426"/>
      <c r="AB432" s="426"/>
      <c r="AC432" s="426"/>
      <c r="AD432" s="426"/>
      <c r="AE432" s="426"/>
      <c r="AF432" s="426"/>
      <c r="AG432" s="426"/>
      <c r="AH432" s="42"/>
      <c r="BL432" s="135">
        <f t="shared" si="675"/>
        <v>0</v>
      </c>
      <c r="CA432" s="135">
        <f t="shared" si="676"/>
        <v>0</v>
      </c>
      <c r="CP432" s="135">
        <f t="shared" si="677"/>
        <v>0</v>
      </c>
      <c r="DE432" s="135">
        <f t="shared" si="678"/>
        <v>0</v>
      </c>
      <c r="DT432" s="135">
        <f t="shared" si="679"/>
        <v>0</v>
      </c>
    </row>
    <row r="433" spans="20:124" s="8" customFormat="1">
      <c r="T433" s="16" t="s">
        <v>10</v>
      </c>
      <c r="U433" s="431">
        <f t="shared" ref="U433:AG433" ca="1" si="680">MAX(U420:U432)</f>
        <v>0.1666860697096485</v>
      </c>
      <c r="V433" s="431">
        <f t="shared" ca="1" si="680"/>
        <v>0.20564313019504674</v>
      </c>
      <c r="W433" s="431">
        <f t="shared" ca="1" si="680"/>
        <v>0.23428739086665062</v>
      </c>
      <c r="X433" s="431">
        <f t="shared" ca="1" si="680"/>
        <v>0.26976475681273526</v>
      </c>
      <c r="Y433" s="431">
        <f t="shared" ca="1" si="680"/>
        <v>0.31938621661565325</v>
      </c>
      <c r="Z433" s="431">
        <f t="shared" ca="1" si="680"/>
        <v>0.34009805077937671</v>
      </c>
      <c r="AA433" s="431">
        <f t="shared" ca="1" si="680"/>
        <v>0.38501173040102277</v>
      </c>
      <c r="AB433" s="431">
        <f t="shared" ca="1" si="680"/>
        <v>0.42353681374394453</v>
      </c>
      <c r="AC433" s="431">
        <f t="shared" ca="1" si="680"/>
        <v>0.42851005467873249</v>
      </c>
      <c r="AD433" s="431">
        <f t="shared" ca="1" si="680"/>
        <v>0.34226763771380952</v>
      </c>
      <c r="AE433" s="431">
        <f t="shared" ca="1" si="680"/>
        <v>0.28020351693966317</v>
      </c>
      <c r="AF433" s="431">
        <f t="shared" ca="1" si="680"/>
        <v>0.23342696863716886</v>
      </c>
      <c r="AG433" s="431">
        <f t="shared" ca="1" si="680"/>
        <v>0.16763817465542277</v>
      </c>
      <c r="AH433" s="42">
        <f ca="1">MAX(U433:AG433)</f>
        <v>0.42851005467873249</v>
      </c>
      <c r="BL433" s="135">
        <f>MAX(AY433:BK433)</f>
        <v>0</v>
      </c>
      <c r="CA433" s="135">
        <f>MAX(BN433:BZ433)</f>
        <v>0</v>
      </c>
      <c r="CP433" s="135">
        <f>MAX(CC433:CO433)</f>
        <v>0</v>
      </c>
      <c r="DE433" s="135">
        <f>MAX(CR433:DD433)</f>
        <v>0</v>
      </c>
      <c r="DT433" s="135">
        <f>MAX(DG433:DS433)</f>
        <v>0</v>
      </c>
    </row>
    <row r="434" spans="20:124" s="8" customFormat="1">
      <c r="T434" s="16"/>
      <c r="U434" s="431"/>
      <c r="V434" s="431"/>
      <c r="W434" s="431"/>
      <c r="X434" s="431"/>
      <c r="Y434" s="431"/>
      <c r="Z434" s="431"/>
      <c r="AA434" s="431"/>
      <c r="AB434" s="431"/>
      <c r="AC434" s="431"/>
      <c r="AD434" s="431"/>
      <c r="AE434" s="431"/>
      <c r="AF434" s="431"/>
      <c r="AG434" s="431"/>
      <c r="AH434" s="42"/>
      <c r="BL434" s="135">
        <f>MAX(AY434:BK434)</f>
        <v>0</v>
      </c>
      <c r="CA434" s="135">
        <f>MAX(BN434:BZ434)</f>
        <v>0</v>
      </c>
      <c r="CP434" s="135">
        <f>MAX(CC434:CO434)</f>
        <v>0</v>
      </c>
      <c r="DE434" s="135">
        <f>MAX(CR434:DD434)</f>
        <v>0</v>
      </c>
      <c r="DT434" s="135">
        <f>MAX(DG434:DS434)</f>
        <v>0</v>
      </c>
    </row>
    <row r="435" spans="20:124" s="8" customFormat="1"/>
    <row r="436" spans="20:124" s="8" customFormat="1"/>
    <row r="437" spans="20:124" s="8" customFormat="1"/>
    <row r="438" spans="20:124" s="8" customFormat="1"/>
    <row r="439" spans="20:124" s="8" customFormat="1"/>
    <row r="440" spans="20:124" s="8" customFormat="1"/>
    <row r="441" spans="20:124" s="8" customFormat="1"/>
    <row r="442" spans="20:124" s="8" customFormat="1"/>
    <row r="443" spans="20:124" s="8" customFormat="1"/>
    <row r="444" spans="20:124" s="8" customFormat="1"/>
    <row r="445" spans="20:124" s="8" customFormat="1"/>
    <row r="446" spans="20:124" s="8" customFormat="1"/>
    <row r="447" spans="20:124" s="8" customFormat="1"/>
    <row r="448" spans="20:124" s="8" customFormat="1"/>
    <row r="449" spans="17:153" s="99" customFormat="1">
      <c r="Q449" s="551"/>
      <c r="T449" s="281"/>
      <c r="U449" s="544"/>
      <c r="V449" s="544"/>
      <c r="W449" s="544"/>
      <c r="X449" s="544"/>
      <c r="Y449" s="544"/>
      <c r="Z449" s="544"/>
      <c r="AA449" s="544"/>
      <c r="AB449" s="544"/>
      <c r="AC449" s="544"/>
      <c r="AD449" s="544"/>
      <c r="AE449" s="544"/>
      <c r="AF449" s="299"/>
      <c r="AG449" s="299"/>
      <c r="AH449" s="100"/>
      <c r="DV449" s="436"/>
      <c r="DW449" s="436"/>
      <c r="DX449" s="436"/>
      <c r="DY449" s="436"/>
      <c r="DZ449" s="436"/>
      <c r="EA449" s="436"/>
      <c r="EB449" s="436"/>
      <c r="EC449" s="436"/>
      <c r="ED449" s="436"/>
      <c r="EE449" s="436"/>
      <c r="EF449" s="436"/>
      <c r="EK449" s="436"/>
      <c r="EL449" s="436"/>
      <c r="EM449" s="436"/>
      <c r="EN449" s="436"/>
      <c r="EO449" s="436"/>
      <c r="EP449" s="436"/>
      <c r="EQ449" s="436"/>
      <c r="ER449" s="436"/>
      <c r="ES449" s="436"/>
      <c r="ET449" s="436"/>
      <c r="EU449" s="436"/>
    </row>
    <row r="450" spans="17:153" s="99" customFormat="1">
      <c r="T450" s="281"/>
      <c r="U450" s="544"/>
      <c r="V450" s="299"/>
      <c r="W450" s="299"/>
      <c r="X450" s="299"/>
      <c r="Y450" s="299"/>
      <c r="Z450" s="299"/>
      <c r="AA450" s="299"/>
      <c r="AB450" s="299"/>
      <c r="AC450" s="299"/>
      <c r="AD450" s="299"/>
      <c r="AE450" s="299"/>
      <c r="AF450" s="299"/>
      <c r="AG450" s="299"/>
      <c r="AH450" s="100"/>
      <c r="DV450" s="436"/>
      <c r="DW450" s="436"/>
      <c r="DX450" s="436"/>
      <c r="DY450" s="436"/>
      <c r="DZ450" s="436"/>
      <c r="EA450" s="436"/>
      <c r="EB450" s="436"/>
      <c r="EC450" s="436"/>
      <c r="ED450" s="436"/>
      <c r="EE450" s="436"/>
      <c r="EF450" s="436"/>
      <c r="EK450" s="436"/>
      <c r="EL450" s="436"/>
      <c r="EM450" s="436"/>
      <c r="EN450" s="436"/>
      <c r="EO450" s="436"/>
      <c r="EP450" s="436"/>
      <c r="EQ450" s="436"/>
      <c r="ER450" s="436"/>
      <c r="ES450" s="436"/>
      <c r="ET450" s="436"/>
      <c r="EU450" s="436"/>
    </row>
    <row r="451" spans="17:153">
      <c r="T451" s="137"/>
      <c r="U451" s="179"/>
      <c r="V451" s="179"/>
      <c r="W451" s="179"/>
      <c r="X451" s="179"/>
      <c r="Y451" s="179"/>
      <c r="Z451" s="179"/>
      <c r="AA451" s="179"/>
      <c r="AB451" s="179"/>
      <c r="AC451" s="179"/>
      <c r="AD451" s="179"/>
      <c r="AE451" s="179"/>
      <c r="AF451" s="179"/>
      <c r="AG451" s="179"/>
      <c r="AH451" s="42"/>
      <c r="DU451" s="1" t="e">
        <v>#REF!</v>
      </c>
      <c r="DV451" s="1" t="e">
        <v>#REF!</v>
      </c>
      <c r="DW451" s="1" t="e">
        <v>#REF!</v>
      </c>
      <c r="DX451" s="1" t="e">
        <v>#REF!</v>
      </c>
      <c r="DY451" s="1" t="e">
        <v>#REF!</v>
      </c>
      <c r="DZ451" s="1" t="e">
        <v>#REF!</v>
      </c>
      <c r="EA451" s="1" t="e">
        <v>#REF!</v>
      </c>
      <c r="EB451" s="1" t="e">
        <v>#REF!</v>
      </c>
      <c r="EC451" s="1" t="e">
        <v>#REF!</v>
      </c>
      <c r="ED451" s="1" t="e">
        <v>#REF!</v>
      </c>
      <c r="EE451" s="1" t="e">
        <v>#REF!</v>
      </c>
      <c r="EF451" s="1" t="e">
        <v>#REF!</v>
      </c>
      <c r="EG451" s="1" t="e">
        <v>#REF!</v>
      </c>
      <c r="EH451" s="1" t="e">
        <v>#REF!</v>
      </c>
      <c r="EJ451" s="1" t="e">
        <v>#REF!</v>
      </c>
      <c r="EK451" s="1" t="e">
        <v>#REF!</v>
      </c>
      <c r="EL451" s="1" t="e">
        <v>#REF!</v>
      </c>
      <c r="EM451" s="1" t="e">
        <v>#REF!</v>
      </c>
      <c r="EN451" s="1" t="e">
        <v>#REF!</v>
      </c>
      <c r="EO451" s="1" t="e">
        <v>#REF!</v>
      </c>
      <c r="EP451" s="1" t="e">
        <v>#REF!</v>
      </c>
      <c r="EQ451" s="1" t="e">
        <v>#REF!</v>
      </c>
      <c r="ER451" s="1" t="e">
        <v>#REF!</v>
      </c>
      <c r="ES451" s="1" t="e">
        <v>#REF!</v>
      </c>
      <c r="ET451" s="1" t="e">
        <v>#REF!</v>
      </c>
      <c r="EU451" s="1" t="e">
        <v>#REF!</v>
      </c>
      <c r="EV451" s="1" t="e">
        <v>#REF!</v>
      </c>
      <c r="EW451" s="1" t="e">
        <v>#REF!</v>
      </c>
    </row>
    <row r="452" spans="17:153">
      <c r="U452" s="145"/>
      <c r="V452" s="145"/>
      <c r="W452" s="145"/>
      <c r="X452" s="145"/>
      <c r="Y452" s="145"/>
      <c r="Z452" s="145"/>
      <c r="AA452" s="145"/>
      <c r="AB452" s="145"/>
      <c r="AC452" s="145"/>
      <c r="AD452" s="145"/>
      <c r="AE452" s="145"/>
      <c r="AF452" s="145"/>
      <c r="AG452" s="145"/>
      <c r="DU452" s="1">
        <v>0</v>
      </c>
      <c r="DV452" s="1" t="e">
        <v>#REF!</v>
      </c>
      <c r="DW452" s="1" t="e">
        <v>#REF!</v>
      </c>
      <c r="DX452" s="1" t="e">
        <v>#REF!</v>
      </c>
      <c r="DY452" s="1" t="e">
        <v>#REF!</v>
      </c>
      <c r="DZ452" s="1" t="e">
        <v>#REF!</v>
      </c>
      <c r="EA452" s="1" t="e">
        <v>#REF!</v>
      </c>
      <c r="EB452" s="1" t="e">
        <v>#REF!</v>
      </c>
      <c r="EC452" s="1" t="e">
        <v>#REF!</v>
      </c>
      <c r="ED452" s="1" t="e">
        <v>#REF!</v>
      </c>
      <c r="EE452" s="1" t="e">
        <v>#REF!</v>
      </c>
      <c r="EF452" s="1" t="e">
        <v>#REF!</v>
      </c>
      <c r="EG452" s="1" t="e">
        <v>#REF!</v>
      </c>
      <c r="EH452" s="1" t="e">
        <v>#DIV/0!</v>
      </c>
      <c r="EJ452" s="1">
        <v>0</v>
      </c>
      <c r="EK452" s="1" t="e">
        <v>#REF!</v>
      </c>
      <c r="EL452" s="1" t="e">
        <v>#REF!</v>
      </c>
      <c r="EM452" s="1" t="e">
        <v>#REF!</v>
      </c>
      <c r="EN452" s="1" t="e">
        <v>#REF!</v>
      </c>
      <c r="EO452" s="1" t="e">
        <v>#REF!</v>
      </c>
      <c r="EP452" s="1" t="e">
        <v>#REF!</v>
      </c>
      <c r="EQ452" s="1" t="e">
        <v>#REF!</v>
      </c>
      <c r="ER452" s="1" t="e">
        <v>#REF!</v>
      </c>
      <c r="ES452" s="1" t="e">
        <v>#REF!</v>
      </c>
      <c r="ET452" s="1" t="e">
        <v>#REF!</v>
      </c>
      <c r="EU452" s="1" t="e">
        <v>#REF!</v>
      </c>
      <c r="EV452" s="1" t="e">
        <v>#REF!</v>
      </c>
      <c r="EW452" s="1" t="e">
        <v>#DIV/0!</v>
      </c>
    </row>
    <row r="453" spans="17:153">
      <c r="U453" s="145"/>
      <c r="V453" s="145"/>
      <c r="W453" s="145"/>
      <c r="X453" s="145"/>
      <c r="Y453" s="145"/>
      <c r="Z453" s="145"/>
      <c r="AA453" s="145"/>
      <c r="AB453" s="145"/>
      <c r="AC453" s="145"/>
      <c r="AD453" s="145"/>
      <c r="AE453" s="145"/>
      <c r="AF453" s="145"/>
      <c r="AG453" s="145"/>
      <c r="DU453" s="1" t="s">
        <v>10</v>
      </c>
      <c r="DV453" s="1" t="e">
        <v>#REF!</v>
      </c>
      <c r="DW453" s="1" t="e">
        <v>#DIV/0!</v>
      </c>
      <c r="DX453" s="1" t="e">
        <v>#DIV/0!</v>
      </c>
      <c r="DY453" s="1" t="e">
        <v>#DIV/0!</v>
      </c>
      <c r="DZ453" s="1" t="e">
        <v>#DIV/0!</v>
      </c>
      <c r="EA453" s="1" t="e">
        <v>#DIV/0!</v>
      </c>
      <c r="EB453" s="1" t="e">
        <v>#DIV/0!</v>
      </c>
      <c r="EC453" s="1" t="e">
        <v>#DIV/0!</v>
      </c>
      <c r="ED453" s="1" t="e">
        <v>#DIV/0!</v>
      </c>
      <c r="EE453" s="1" t="e">
        <v>#DIV/0!</v>
      </c>
      <c r="EF453" s="1" t="e">
        <v>#DIV/0!</v>
      </c>
      <c r="EG453" s="1" t="e">
        <v>#REF!</v>
      </c>
      <c r="EH453" s="1" t="e">
        <v>#DIV/0!</v>
      </c>
      <c r="EJ453" s="1" t="s">
        <v>10</v>
      </c>
      <c r="EK453" s="1" t="e">
        <v>#REF!</v>
      </c>
      <c r="EL453" s="1" t="e">
        <v>#DIV/0!</v>
      </c>
      <c r="EM453" s="1" t="e">
        <v>#DIV/0!</v>
      </c>
      <c r="EN453" s="1" t="e">
        <v>#DIV/0!</v>
      </c>
      <c r="EO453" s="1" t="e">
        <v>#DIV/0!</v>
      </c>
      <c r="EP453" s="1" t="e">
        <v>#DIV/0!</v>
      </c>
      <c r="EQ453" s="1" t="e">
        <v>#DIV/0!</v>
      </c>
      <c r="ER453" s="1" t="e">
        <v>#DIV/0!</v>
      </c>
      <c r="ES453" s="1" t="e">
        <v>#DIV/0!</v>
      </c>
      <c r="ET453" s="1" t="e">
        <v>#DIV/0!</v>
      </c>
      <c r="EU453" s="1" t="e">
        <v>#DIV/0!</v>
      </c>
      <c r="EV453" s="1" t="e">
        <v>#REF!</v>
      </c>
      <c r="EW453" s="1" t="e">
        <v>#DIV/0!</v>
      </c>
    </row>
    <row r="454" spans="17:153">
      <c r="T454" s="90"/>
      <c r="U454" s="181"/>
      <c r="V454" s="181"/>
      <c r="W454" s="181"/>
      <c r="X454" s="181"/>
      <c r="Y454" s="181"/>
      <c r="Z454" s="181"/>
      <c r="AA454" s="181"/>
      <c r="AB454" s="181"/>
      <c r="AC454" s="181"/>
      <c r="AD454" s="181"/>
      <c r="AE454" s="181"/>
      <c r="AF454" s="181"/>
      <c r="AG454" s="181"/>
      <c r="AH454" s="91"/>
    </row>
    <row r="455" spans="17:153">
      <c r="Q455" s="91"/>
      <c r="R455" s="91"/>
      <c r="S455" s="91"/>
      <c r="T455" s="25"/>
      <c r="U455" s="152"/>
      <c r="V455" s="152"/>
      <c r="W455" s="152"/>
      <c r="X455" s="152"/>
      <c r="Y455" s="152"/>
      <c r="Z455" s="152"/>
      <c r="AA455" s="152"/>
      <c r="AB455" s="152"/>
      <c r="AC455" s="182"/>
      <c r="AD455" s="182"/>
      <c r="AE455" s="182"/>
      <c r="AF455" s="182"/>
      <c r="AG455" s="182"/>
      <c r="AH455" s="34"/>
    </row>
    <row r="456" spans="17:153">
      <c r="Q456" s="41"/>
      <c r="R456" s="91"/>
      <c r="S456" s="91"/>
      <c r="T456" s="25"/>
      <c r="U456" s="158"/>
      <c r="V456" s="158"/>
      <c r="W456" s="158"/>
      <c r="X456" s="158"/>
      <c r="Y456" s="158"/>
      <c r="Z456" s="158"/>
      <c r="AA456" s="158"/>
      <c r="AB456" s="158"/>
      <c r="AC456" s="183"/>
      <c r="AD456" s="183"/>
      <c r="AE456" s="183"/>
      <c r="AF456" s="183"/>
      <c r="AG456" s="183"/>
      <c r="AH456" s="34"/>
    </row>
    <row r="457" spans="17:153">
      <c r="Q457" s="91"/>
      <c r="R457" s="91"/>
      <c r="S457" s="91"/>
      <c r="T457" s="25"/>
      <c r="U457" s="158"/>
      <c r="V457" s="158"/>
      <c r="W457" s="158"/>
      <c r="X457" s="158"/>
      <c r="Y457" s="158"/>
      <c r="Z457" s="158"/>
      <c r="AA457" s="158"/>
      <c r="AB457" s="158"/>
      <c r="AC457" s="183"/>
      <c r="AD457" s="183"/>
      <c r="AE457" s="183"/>
      <c r="AF457" s="183"/>
      <c r="AG457" s="183"/>
      <c r="AH457" s="34"/>
    </row>
    <row r="458" spans="17:153">
      <c r="Q458" s="91"/>
      <c r="R458" s="91"/>
      <c r="S458" s="91"/>
      <c r="T458" s="25"/>
      <c r="U458" s="158"/>
      <c r="V458" s="158"/>
      <c r="W458" s="158"/>
      <c r="X458" s="158"/>
      <c r="Y458" s="158"/>
      <c r="Z458" s="158"/>
      <c r="AA458" s="183"/>
      <c r="AB458" s="183"/>
      <c r="AC458" s="183"/>
      <c r="AD458" s="183"/>
      <c r="AE458" s="183"/>
      <c r="AF458" s="183"/>
      <c r="AG458" s="183"/>
      <c r="AH458" s="34"/>
    </row>
    <row r="459" spans="17:153">
      <c r="Q459" s="91"/>
      <c r="R459" s="91"/>
      <c r="S459" s="91"/>
      <c r="T459" s="25"/>
      <c r="U459" s="158"/>
      <c r="V459" s="158"/>
      <c r="W459" s="158"/>
      <c r="X459" s="158"/>
      <c r="Y459" s="158"/>
      <c r="Z459" s="158"/>
      <c r="AA459" s="183"/>
      <c r="AB459" s="183"/>
      <c r="AC459" s="183"/>
      <c r="AD459" s="183"/>
      <c r="AE459" s="183"/>
      <c r="AF459" s="183"/>
      <c r="AG459" s="183"/>
      <c r="AH459" s="34"/>
    </row>
    <row r="460" spans="17:153">
      <c r="Q460" s="91"/>
      <c r="R460" s="91"/>
      <c r="S460" s="91"/>
      <c r="T460" s="25"/>
      <c r="U460" s="158"/>
      <c r="V460" s="158"/>
      <c r="W460" s="158"/>
      <c r="X460" s="158"/>
      <c r="Y460" s="158"/>
      <c r="Z460" s="158"/>
      <c r="AA460" s="183"/>
      <c r="AB460" s="183"/>
      <c r="AC460" s="183"/>
      <c r="AD460" s="183"/>
      <c r="AE460" s="183"/>
      <c r="AF460" s="183"/>
      <c r="AG460" s="183"/>
      <c r="AH460" s="34"/>
    </row>
    <row r="461" spans="17:153">
      <c r="Q461" s="91"/>
      <c r="R461" s="91"/>
      <c r="S461" s="91"/>
      <c r="T461" s="25"/>
      <c r="U461" s="158"/>
      <c r="V461" s="158"/>
      <c r="W461" s="158"/>
      <c r="X461" s="158"/>
      <c r="Y461" s="158"/>
      <c r="Z461" s="158"/>
      <c r="AA461" s="183"/>
      <c r="AB461" s="183"/>
      <c r="AC461" s="183"/>
      <c r="AD461" s="183"/>
      <c r="AE461" s="183"/>
      <c r="AF461" s="183"/>
      <c r="AG461" s="183"/>
      <c r="AH461" s="34"/>
    </row>
    <row r="462" spans="17:153">
      <c r="Q462" s="91"/>
      <c r="R462" s="91"/>
      <c r="S462" s="91"/>
      <c r="T462" s="25"/>
      <c r="U462" s="158"/>
      <c r="V462" s="158"/>
      <c r="W462" s="158"/>
      <c r="X462" s="158"/>
      <c r="Y462" s="158"/>
      <c r="Z462" s="158"/>
      <c r="AA462" s="158"/>
      <c r="AB462" s="158"/>
      <c r="AC462" s="158"/>
      <c r="AD462" s="158"/>
      <c r="AE462" s="158"/>
      <c r="AF462" s="158"/>
      <c r="AG462" s="158"/>
      <c r="AH462" s="34"/>
    </row>
    <row r="463" spans="17:153">
      <c r="Q463" s="91"/>
      <c r="R463" s="91"/>
      <c r="S463" s="91"/>
      <c r="T463" s="25"/>
      <c r="U463" s="158"/>
      <c r="V463" s="158"/>
      <c r="W463" s="158"/>
      <c r="X463" s="158"/>
      <c r="Y463" s="158"/>
      <c r="Z463" s="158"/>
      <c r="AA463" s="158"/>
      <c r="AB463" s="158"/>
      <c r="AC463" s="158"/>
      <c r="AD463" s="158"/>
      <c r="AE463" s="158"/>
      <c r="AF463" s="158"/>
      <c r="AG463" s="158"/>
      <c r="AH463" s="34"/>
    </row>
    <row r="464" spans="17:153">
      <c r="Q464" s="91"/>
      <c r="R464" s="91"/>
      <c r="S464" s="91"/>
      <c r="T464" s="25"/>
      <c r="U464" s="158"/>
      <c r="V464" s="158"/>
      <c r="W464" s="158"/>
      <c r="X464" s="158"/>
      <c r="Y464" s="158"/>
      <c r="Z464" s="158"/>
      <c r="AA464" s="158"/>
      <c r="AB464" s="158"/>
      <c r="AC464" s="158"/>
      <c r="AD464" s="158"/>
      <c r="AE464" s="158"/>
      <c r="AF464" s="158"/>
      <c r="AG464" s="158"/>
      <c r="AH464" s="34"/>
    </row>
    <row r="465" spans="17:35">
      <c r="Q465" s="91"/>
      <c r="R465" s="91"/>
      <c r="S465" s="91"/>
      <c r="T465" s="25"/>
      <c r="U465" s="158"/>
      <c r="V465" s="158"/>
      <c r="W465" s="158"/>
      <c r="X465" s="158"/>
      <c r="Y465" s="158"/>
      <c r="Z465" s="158"/>
      <c r="AA465" s="158"/>
      <c r="AB465" s="158"/>
      <c r="AC465" s="158"/>
      <c r="AD465" s="158"/>
      <c r="AE465" s="158"/>
      <c r="AF465" s="158"/>
      <c r="AG465" s="158"/>
      <c r="AH465" s="34"/>
    </row>
    <row r="466" spans="17:35">
      <c r="Q466" s="91"/>
      <c r="R466" s="91"/>
      <c r="S466" s="91"/>
      <c r="T466" s="25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158"/>
      <c r="AH466" s="34"/>
    </row>
    <row r="467" spans="17:35">
      <c r="Q467" s="91"/>
      <c r="R467" s="91"/>
      <c r="S467" s="91"/>
      <c r="T467" s="25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158"/>
      <c r="AH467" s="34"/>
    </row>
    <row r="468" spans="17:35">
      <c r="Q468" s="91"/>
      <c r="R468" s="91"/>
      <c r="S468" s="91"/>
      <c r="T468" s="93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</row>
    <row r="469" spans="17:35">
      <c r="Q469" s="91"/>
      <c r="R469" s="91"/>
      <c r="S469" s="9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I469" s="91"/>
    </row>
    <row r="470" spans="17:35">
      <c r="Q470" s="91"/>
      <c r="R470" s="91"/>
      <c r="S470" s="91"/>
      <c r="T470" s="90"/>
      <c r="U470" s="181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I470" s="91"/>
    </row>
    <row r="471" spans="17:35">
      <c r="Q471" s="91"/>
      <c r="R471" s="91"/>
      <c r="S471" s="91"/>
      <c r="T471" s="25"/>
      <c r="U471" s="185"/>
      <c r="V471" s="185"/>
      <c r="W471" s="185"/>
      <c r="X471" s="185"/>
      <c r="Y471" s="185"/>
      <c r="Z471" s="185"/>
      <c r="AA471" s="185"/>
      <c r="AB471" s="185"/>
      <c r="AC471" s="185"/>
      <c r="AD471" s="185"/>
      <c r="AE471" s="185"/>
      <c r="AF471" s="185"/>
      <c r="AG471" s="185"/>
      <c r="AH471" s="42"/>
      <c r="AI471" s="91"/>
    </row>
    <row r="472" spans="17:35">
      <c r="Q472" s="91"/>
      <c r="R472" s="91"/>
      <c r="S472" s="91"/>
      <c r="T472" s="25"/>
      <c r="U472" s="185"/>
      <c r="V472" s="185"/>
      <c r="W472" s="185"/>
      <c r="X472" s="185"/>
      <c r="Y472" s="185"/>
      <c r="Z472" s="185"/>
      <c r="AA472" s="185"/>
      <c r="AB472" s="185"/>
      <c r="AC472" s="185"/>
      <c r="AD472" s="185"/>
      <c r="AE472" s="185"/>
      <c r="AF472" s="185"/>
      <c r="AG472" s="185"/>
      <c r="AH472" s="42"/>
      <c r="AI472" s="91"/>
    </row>
  </sheetData>
  <conditionalFormatting sqref="C71:G71 C72:J75 C76:M78">
    <cfRule type="colorScale" priority="82">
      <colorScale>
        <cfvo type="min"/>
        <cfvo type="max"/>
        <color theme="0"/>
        <color theme="9" tint="0.39997558519241921"/>
      </colorScale>
    </cfRule>
    <cfRule type="top10" dxfId="21" priority="83" rank="1"/>
  </conditionalFormatting>
  <conditionalFormatting sqref="M5:M11">
    <cfRule type="top10" dxfId="20" priority="81" bottom="1" rank="1"/>
  </conditionalFormatting>
  <conditionalFormatting sqref="Q5:Q11">
    <cfRule type="top10" dxfId="19" priority="80" bottom="1" rank="1"/>
  </conditionalFormatting>
  <conditionalFormatting sqref="H71:M71">
    <cfRule type="top10" dxfId="18" priority="74" rank="1"/>
    <cfRule type="colorScale" priority="75">
      <colorScale>
        <cfvo type="min"/>
        <cfvo type="max"/>
        <color theme="0"/>
        <color theme="9" tint="0.39997558519241921"/>
      </colorScale>
    </cfRule>
  </conditionalFormatting>
  <conditionalFormatting sqref="K72:M74">
    <cfRule type="top10" dxfId="17" priority="70" rank="1"/>
    <cfRule type="colorScale" priority="71">
      <colorScale>
        <cfvo type="min"/>
        <cfvo type="max"/>
        <color theme="0"/>
        <color theme="9" tint="0.39997558519241921"/>
      </colorScale>
    </cfRule>
  </conditionalFormatting>
  <conditionalFormatting sqref="AK2:AU13">
    <cfRule type="colorScale" priority="63">
      <colorScale>
        <cfvo type="min"/>
        <cfvo type="max"/>
        <color theme="0"/>
        <color theme="9" tint="0.39997558519241921"/>
      </colorScale>
    </cfRule>
  </conditionalFormatting>
  <conditionalFormatting sqref="AK16:AU26">
    <cfRule type="colorScale" priority="62">
      <colorScale>
        <cfvo type="min"/>
        <cfvo type="max"/>
        <color theme="0"/>
        <color theme="9" tint="0.39997558519241921"/>
      </colorScale>
    </cfRule>
  </conditionalFormatting>
  <conditionalFormatting sqref="AK29:AU39">
    <cfRule type="colorScale" priority="61">
      <colorScale>
        <cfvo type="min"/>
        <cfvo type="max"/>
        <color theme="0"/>
        <color theme="9" tint="0.39997558519241921"/>
      </colorScale>
    </cfRule>
  </conditionalFormatting>
  <conditionalFormatting sqref="V4:AD4 V3:AG3 U3:U15 V10:AE14 AB9:AE9 V6:AA9 AC8:AE8 AB6:AB8 AD7:AE7 V5:AB5 AC5:AC7 AE4:AE5 AF4 AD5:AD6">
    <cfRule type="colorScale" priority="86">
      <colorScale>
        <cfvo type="min"/>
        <cfvo type="max"/>
        <color theme="0"/>
        <color theme="9" tint="0.39997558519241921"/>
      </colorScale>
    </cfRule>
  </conditionalFormatting>
  <conditionalFormatting sqref="W19:AC19 AD22:AE22 U18:AG18 U19:U30 V19:V29 W26:AE29 AA25:AE25 AB21:AB22 W21:Z25 AA21:AA24 AB23:AE24 W20:AB20 AC20:AC22 AD19:AD21 AE19:AE20 AF19">
    <cfRule type="colorScale" priority="87">
      <colorScale>
        <cfvo type="min"/>
        <cfvo type="max"/>
        <color theme="0"/>
        <color theme="9" tint="0.39997558519241921"/>
      </colorScale>
    </cfRule>
  </conditionalFormatting>
  <conditionalFormatting sqref="W44:AE44 U33:AG33 U34:U45 V34:V44 X43:AE43 W34:W43 Y42:AE42 X34:X42 Z41:AE41 Y34:Y41 AA40:AE40 Z34:Z40 AB39:AE39 AA34:AA39 AC38:AE38 AB34:AB38 AD37:AE37 AC34:AC37 AD34:AD36 AE34:AE35 AF34">
    <cfRule type="colorScale" priority="88">
      <colorScale>
        <cfvo type="min"/>
        <cfvo type="max"/>
        <color theme="0"/>
        <color theme="9" tint="0.39997558519241921"/>
      </colorScale>
    </cfRule>
  </conditionalFormatting>
  <conditionalFormatting sqref="U48:AE48 U49:U60 V57:AE59 Z56:AE56 V49:Y56 AA55:AE55 Z49:Z55 AB54:AE54 AA49:AA54 AC53:AE53 AB49:AB53 AD52:AE52 AC49:AC52 AD49:AD51 AE49:AE50 AF48:AG49">
    <cfRule type="colorScale" priority="89">
      <colorScale>
        <cfvo type="min"/>
        <cfvo type="max"/>
        <color theme="0"/>
        <color theme="9" tint="0.39997558519241921"/>
      </colorScale>
    </cfRule>
  </conditionalFormatting>
  <conditionalFormatting sqref="W74:AE74 U63:AG63 U64:U75 V64:V74 X73:AE73 W64:W73 Y72:AE72 X64:X72 Y64:Y71 Z68:AE71 AD67:AE67 Z64:AC67 AD64:AD66 AF64:AG64 AE64:AE65">
    <cfRule type="colorScale" priority="90">
      <colorScale>
        <cfvo type="min"/>
        <cfvo type="max"/>
        <color theme="0"/>
        <color theme="9" tint="0.39997558519241921"/>
      </colorScale>
    </cfRule>
  </conditionalFormatting>
  <conditionalFormatting sqref="U183:AG183 X184:AD184 U184:U195 V194:AE194 V184:W193 X192:AE193 Z191:AE191 X186:Y191 Z186:Z190 AA189:AE190 AC188:AE188 AA186:AB188 AD187:AE187 X185:AB185 AC185:AC187 AD185:AD186 AE184:AE185">
    <cfRule type="colorScale" priority="91">
      <colorScale>
        <cfvo type="min"/>
        <cfvo type="max"/>
        <color theme="0"/>
        <color theme="9" tint="0.39997558519241921"/>
      </colorScale>
    </cfRule>
  </conditionalFormatting>
  <conditionalFormatting sqref="U198:AG210">
    <cfRule type="colorScale" priority="52">
      <colorScale>
        <cfvo type="min"/>
        <cfvo type="max"/>
        <color theme="0"/>
        <color theme="9" tint="0.39997558519241921"/>
      </colorScale>
    </cfRule>
  </conditionalFormatting>
  <conditionalFormatting sqref="C70:F70 J70">
    <cfRule type="colorScale" priority="46">
      <colorScale>
        <cfvo type="min"/>
        <cfvo type="max"/>
        <color theme="0"/>
        <color theme="9" tint="0.39997558519241921"/>
      </colorScale>
    </cfRule>
    <cfRule type="top10" dxfId="16" priority="47" rank="1"/>
  </conditionalFormatting>
  <conditionalFormatting sqref="K70:M70">
    <cfRule type="top10" dxfId="15" priority="44" rank="1"/>
    <cfRule type="colorScale" priority="45">
      <colorScale>
        <cfvo type="min"/>
        <cfvo type="max"/>
        <color theme="0"/>
        <color theme="9" tint="0.39997558519241921"/>
      </colorScale>
    </cfRule>
  </conditionalFormatting>
  <conditionalFormatting sqref="C38:O50">
    <cfRule type="top10" dxfId="14" priority="3" rank="1"/>
    <cfRule type="colorScale" priority="13">
      <colorScale>
        <cfvo type="min"/>
        <cfvo type="max"/>
        <color theme="0"/>
        <color theme="9" tint="0.39997558519241921"/>
      </colorScale>
    </cfRule>
  </conditionalFormatting>
  <conditionalFormatting sqref="C21:O33">
    <cfRule type="top10" dxfId="13" priority="50" rank="1"/>
    <cfRule type="colorScale" priority="94">
      <colorScale>
        <cfvo type="min"/>
        <cfvo type="max"/>
        <color theme="0"/>
        <color theme="9" tint="0.39997558519241921"/>
      </colorScale>
    </cfRule>
  </conditionalFormatting>
  <conditionalFormatting sqref="C55:O67">
    <cfRule type="top10" dxfId="12" priority="1" rank="1"/>
    <cfRule type="colorScale" priority="2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358D-6916-044D-9CBD-88B78E46DCEE}">
  <dimension ref="A1:AF407"/>
  <sheetViews>
    <sheetView workbookViewId="0">
      <selection activeCell="AF37" sqref="AF37"/>
    </sheetView>
  </sheetViews>
  <sheetFormatPr baseColWidth="10" defaultColWidth="7.625" defaultRowHeight="12.75"/>
  <cols>
    <col min="1" max="1" width="10.625" style="328" customWidth="1"/>
    <col min="2" max="3" width="6.625" style="328" customWidth="1"/>
    <col min="4" max="5" width="6.625" style="337" customWidth="1"/>
    <col min="6" max="9" width="6.625" style="328" customWidth="1"/>
    <col min="10" max="10" width="0.625" style="328" customWidth="1"/>
    <col min="11" max="11" width="11.125" style="328" customWidth="1"/>
    <col min="12" max="12" width="10.625" style="328" customWidth="1"/>
    <col min="13" max="13" width="8.125" style="328" customWidth="1"/>
    <col min="14" max="16" width="5.375" style="328" customWidth="1"/>
    <col min="17" max="20" width="7.625" style="328"/>
    <col min="21" max="21" width="13.375" style="328" customWidth="1"/>
    <col min="22" max="22" width="12.875" style="328" customWidth="1"/>
    <col min="23" max="16384" width="7.625" style="328"/>
  </cols>
  <sheetData>
    <row r="1" spans="1:32">
      <c r="A1" s="327" t="s">
        <v>346</v>
      </c>
      <c r="B1" s="327" t="s">
        <v>196</v>
      </c>
      <c r="C1" s="327" t="s">
        <v>197</v>
      </c>
      <c r="D1" s="327" t="s">
        <v>198</v>
      </c>
      <c r="E1" s="327" t="s">
        <v>199</v>
      </c>
      <c r="F1" s="327" t="s">
        <v>200</v>
      </c>
      <c r="G1" s="327" t="s">
        <v>201</v>
      </c>
      <c r="H1" s="327" t="s">
        <v>202</v>
      </c>
      <c r="I1" s="327"/>
      <c r="K1" s="329" t="s">
        <v>203</v>
      </c>
      <c r="L1" s="329" t="s">
        <v>204</v>
      </c>
      <c r="M1" s="329" t="s">
        <v>205</v>
      </c>
      <c r="N1" s="329" t="s">
        <v>198</v>
      </c>
      <c r="O1" s="329" t="s">
        <v>206</v>
      </c>
      <c r="P1" s="329" t="s">
        <v>207</v>
      </c>
      <c r="Q1" s="329" t="s">
        <v>201</v>
      </c>
      <c r="R1" s="329" t="s">
        <v>202</v>
      </c>
      <c r="AF1" s="328" t="s">
        <v>208</v>
      </c>
    </row>
    <row r="2" spans="1:32" ht="13.5" thickBot="1">
      <c r="A2" s="327" t="s">
        <v>209</v>
      </c>
      <c r="B2" s="327" t="s">
        <v>157</v>
      </c>
      <c r="C2" s="327" t="s">
        <v>210</v>
      </c>
      <c r="D2" s="327" t="s">
        <v>211</v>
      </c>
      <c r="E2" s="327" t="s">
        <v>212</v>
      </c>
      <c r="F2" s="327" t="s">
        <v>213</v>
      </c>
      <c r="G2" s="327" t="s">
        <v>214</v>
      </c>
      <c r="H2" s="327" t="s">
        <v>215</v>
      </c>
      <c r="I2" s="327" t="s">
        <v>22</v>
      </c>
      <c r="K2" s="329" t="s">
        <v>216</v>
      </c>
      <c r="L2" s="329" t="s">
        <v>217</v>
      </c>
      <c r="M2" s="329" t="s">
        <v>218</v>
      </c>
      <c r="N2" s="329" t="s">
        <v>219</v>
      </c>
      <c r="O2" s="329" t="s">
        <v>220</v>
      </c>
      <c r="P2" s="329" t="s">
        <v>213</v>
      </c>
      <c r="Q2" s="329" t="s">
        <v>214</v>
      </c>
      <c r="R2" s="329" t="s">
        <v>215</v>
      </c>
      <c r="S2" s="329" t="s">
        <v>22</v>
      </c>
      <c r="V2" s="330"/>
      <c r="AF2" s="330" t="s">
        <v>221</v>
      </c>
    </row>
    <row r="3" spans="1:32">
      <c r="A3" s="327" t="s">
        <v>222</v>
      </c>
      <c r="B3" s="327" t="s">
        <v>223</v>
      </c>
      <c r="C3" s="327" t="s">
        <v>224</v>
      </c>
      <c r="D3" s="327" t="s">
        <v>225</v>
      </c>
      <c r="E3" s="327" t="s">
        <v>226</v>
      </c>
      <c r="F3" s="327" t="s">
        <v>227</v>
      </c>
      <c r="G3" s="327" t="s">
        <v>228</v>
      </c>
      <c r="H3" s="327" t="s">
        <v>229</v>
      </c>
      <c r="I3" s="327" t="s">
        <v>230</v>
      </c>
      <c r="K3" s="329" t="s">
        <v>222</v>
      </c>
      <c r="L3" s="329" t="s">
        <v>231</v>
      </c>
      <c r="M3" s="329" t="s">
        <v>224</v>
      </c>
      <c r="N3" s="329" t="s">
        <v>225</v>
      </c>
      <c r="O3" s="329" t="s">
        <v>226</v>
      </c>
      <c r="P3" s="329" t="s">
        <v>227</v>
      </c>
      <c r="Q3" s="329" t="s">
        <v>228</v>
      </c>
      <c r="R3" s="329" t="s">
        <v>229</v>
      </c>
      <c r="S3" s="329" t="s">
        <v>230</v>
      </c>
      <c r="AF3" s="331" t="str">
        <f>A8</f>
        <v>AS4/H3501</v>
      </c>
    </row>
    <row r="4" spans="1:32">
      <c r="A4" s="327" t="s">
        <v>232</v>
      </c>
      <c r="B4" s="327" t="s">
        <v>233</v>
      </c>
      <c r="C4" s="327" t="s">
        <v>234</v>
      </c>
      <c r="D4" s="327" t="s">
        <v>235</v>
      </c>
      <c r="E4" s="327" t="s">
        <v>236</v>
      </c>
      <c r="F4" s="327" t="s">
        <v>237</v>
      </c>
      <c r="G4" s="327" t="s">
        <v>238</v>
      </c>
      <c r="H4" s="327" t="s">
        <v>239</v>
      </c>
      <c r="I4" s="327" t="s">
        <v>240</v>
      </c>
      <c r="K4" s="329" t="s">
        <v>232</v>
      </c>
      <c r="L4" s="329" t="s">
        <v>233</v>
      </c>
      <c r="M4" s="329" t="s">
        <v>234</v>
      </c>
      <c r="N4" s="329" t="s">
        <v>235</v>
      </c>
      <c r="O4" s="329" t="s">
        <v>236</v>
      </c>
      <c r="P4" s="329" t="s">
        <v>237</v>
      </c>
      <c r="Q4" s="329" t="s">
        <v>238</v>
      </c>
      <c r="R4" s="329" t="s">
        <v>239</v>
      </c>
      <c r="S4" s="329" t="s">
        <v>240</v>
      </c>
      <c r="AF4" s="332" t="str">
        <f>A13</f>
        <v>AS4/PEEK</v>
      </c>
    </row>
    <row r="5" spans="1:32">
      <c r="A5" s="327" t="s">
        <v>241</v>
      </c>
      <c r="B5" s="327" t="s">
        <v>242</v>
      </c>
      <c r="C5" s="327" t="s">
        <v>243</v>
      </c>
      <c r="D5" s="327" t="s">
        <v>244</v>
      </c>
      <c r="E5" s="327" t="s">
        <v>245</v>
      </c>
      <c r="F5" s="333" t="s">
        <v>246</v>
      </c>
      <c r="G5" s="327" t="s">
        <v>22</v>
      </c>
      <c r="H5" s="327" t="s">
        <v>23</v>
      </c>
      <c r="I5" s="327" t="s">
        <v>247</v>
      </c>
      <c r="K5" s="329" t="s">
        <v>241</v>
      </c>
      <c r="L5" s="329" t="s">
        <v>242</v>
      </c>
      <c r="M5" s="329" t="s">
        <v>243</v>
      </c>
      <c r="N5" s="329" t="s">
        <v>244</v>
      </c>
      <c r="O5" s="329" t="s">
        <v>245</v>
      </c>
      <c r="Q5" s="329"/>
      <c r="R5" s="329"/>
      <c r="S5" s="328" t="s">
        <v>247</v>
      </c>
      <c r="AF5" s="332" t="str">
        <f>A18</f>
        <v>B4/N55</v>
      </c>
    </row>
    <row r="6" spans="1:32">
      <c r="A6" s="333"/>
      <c r="B6" s="333"/>
      <c r="C6" s="333"/>
      <c r="D6" s="334"/>
      <c r="E6" s="334"/>
      <c r="F6" s="333"/>
      <c r="G6" s="333"/>
      <c r="H6" s="333"/>
      <c r="I6" s="333"/>
      <c r="AF6" s="332" t="str">
        <f>A23</f>
        <v xml:space="preserve">IM6/ep </v>
      </c>
    </row>
    <row r="7" spans="1:32">
      <c r="A7" s="333" t="s">
        <v>248</v>
      </c>
      <c r="B7" s="333"/>
      <c r="C7" s="333"/>
      <c r="D7" s="334"/>
      <c r="E7" s="334"/>
      <c r="F7" s="333"/>
      <c r="G7" s="333"/>
      <c r="H7" s="333"/>
      <c r="I7" s="333"/>
      <c r="K7" s="328" t="s">
        <v>249</v>
      </c>
      <c r="AF7" s="332" t="str">
        <f>A28</f>
        <v xml:space="preserve">Kevlar/ep </v>
      </c>
    </row>
    <row r="8" spans="1:32">
      <c r="A8" s="335" t="s">
        <v>4</v>
      </c>
      <c r="B8" s="333">
        <v>138</v>
      </c>
      <c r="C8" s="333">
        <v>8.9600000000000009</v>
      </c>
      <c r="D8" s="334">
        <v>0.3</v>
      </c>
      <c r="E8" s="334">
        <v>7.1</v>
      </c>
      <c r="F8" s="333">
        <v>3.4</v>
      </c>
      <c r="G8" s="333">
        <v>122</v>
      </c>
      <c r="H8" s="333">
        <v>160</v>
      </c>
      <c r="I8" s="333"/>
      <c r="K8" s="336" t="s">
        <v>250</v>
      </c>
      <c r="L8" s="336">
        <v>20.029027576196999</v>
      </c>
      <c r="M8" s="336">
        <v>1.3004354136430001</v>
      </c>
      <c r="N8" s="336">
        <v>0.3</v>
      </c>
      <c r="O8" s="336">
        <v>1.0304789550072999</v>
      </c>
      <c r="P8" s="328">
        <v>0.49346879535559002</v>
      </c>
      <c r="Q8" s="328">
        <v>251.6</v>
      </c>
      <c r="R8" s="328">
        <v>320</v>
      </c>
      <c r="AF8" s="332" t="str">
        <f>A33</f>
        <v xml:space="preserve">Scotch </v>
      </c>
    </row>
    <row r="9" spans="1:32">
      <c r="A9" s="333">
        <v>1447</v>
      </c>
      <c r="B9" s="333">
        <v>1447</v>
      </c>
      <c r="C9" s="333">
        <v>52</v>
      </c>
      <c r="D9" s="334">
        <v>206</v>
      </c>
      <c r="E9" s="334">
        <v>93</v>
      </c>
      <c r="F9" s="333">
        <v>1.2</v>
      </c>
      <c r="G9" s="333">
        <v>22</v>
      </c>
      <c r="H9" s="333">
        <v>5.0000000000000001E-3</v>
      </c>
      <c r="I9" s="334">
        <f>A9/B8</f>
        <v>10.485507246376812</v>
      </c>
      <c r="K9" s="336">
        <v>210.0145137881</v>
      </c>
      <c r="L9" s="336">
        <v>210.0145137881</v>
      </c>
      <c r="M9" s="336">
        <v>7.5471698113208001</v>
      </c>
      <c r="N9" s="336">
        <v>29.898403483309</v>
      </c>
      <c r="O9" s="336">
        <v>13.497822931785</v>
      </c>
      <c r="P9" s="328">
        <v>1.2</v>
      </c>
      <c r="Q9" s="328">
        <v>71.599999999999994</v>
      </c>
      <c r="R9" s="328">
        <v>5.0000000000000001E-3</v>
      </c>
      <c r="S9" s="337">
        <f>K9/L8</f>
        <v>10.485507246377081</v>
      </c>
      <c r="AF9" s="332" t="str">
        <f>A38</f>
        <v xml:space="preserve">T3/F93 </v>
      </c>
    </row>
    <row r="10" spans="1:32">
      <c r="A10" s="333">
        <v>-0.5</v>
      </c>
      <c r="B10" s="333">
        <v>125</v>
      </c>
      <c r="C10" s="333">
        <v>0.66</v>
      </c>
      <c r="D10" s="334">
        <v>1.6</v>
      </c>
      <c r="E10" s="334">
        <v>0.51600000000000001</v>
      </c>
      <c r="F10" s="333">
        <v>0.5</v>
      </c>
      <c r="G10" s="333">
        <v>0.2</v>
      </c>
      <c r="H10" s="333">
        <v>0.9</v>
      </c>
      <c r="I10" s="334">
        <f>B9/B8</f>
        <v>10.485507246376812</v>
      </c>
      <c r="K10" s="328">
        <v>-0.5</v>
      </c>
      <c r="L10" s="338">
        <v>4925</v>
      </c>
      <c r="M10" s="328">
        <v>0.66</v>
      </c>
      <c r="N10" s="328">
        <v>1.6</v>
      </c>
      <c r="O10" s="328">
        <v>0.51600000000000001</v>
      </c>
      <c r="P10" s="328">
        <v>0.5</v>
      </c>
      <c r="Q10" s="328">
        <v>0.2</v>
      </c>
      <c r="R10" s="328">
        <v>0.9</v>
      </c>
      <c r="S10" s="337">
        <f>L9/L8</f>
        <v>10.485507246377081</v>
      </c>
      <c r="AF10" s="332" t="str">
        <f>A43</f>
        <v xml:space="preserve">T3/N52 </v>
      </c>
    </row>
    <row r="11" spans="1:32">
      <c r="A11" s="333">
        <v>-0.3</v>
      </c>
      <c r="B11" s="333">
        <v>28.1</v>
      </c>
      <c r="C11" s="334">
        <v>0</v>
      </c>
      <c r="D11" s="334">
        <v>0.44</v>
      </c>
      <c r="E11" s="334">
        <v>0.316</v>
      </c>
      <c r="F11" s="333">
        <v>4.0000000000000001E-3</v>
      </c>
      <c r="G11" s="333">
        <v>4.0000000000000001E-3</v>
      </c>
      <c r="H11" s="333">
        <v>2000</v>
      </c>
      <c r="I11" s="334">
        <f>C9/C8</f>
        <v>5.8035714285714279</v>
      </c>
      <c r="K11" s="336">
        <v>-0.16666666666666999</v>
      </c>
      <c r="L11" s="336">
        <v>15.611111111111001</v>
      </c>
      <c r="M11" s="328">
        <v>0</v>
      </c>
      <c r="N11" s="328">
        <v>0.44</v>
      </c>
      <c r="O11" s="328">
        <v>0.316</v>
      </c>
      <c r="P11" s="328">
        <v>4.0000000000000001E-3</v>
      </c>
      <c r="Q11" s="328">
        <v>4.0000000000000001E-3</v>
      </c>
      <c r="R11" s="328">
        <v>3600</v>
      </c>
      <c r="S11" s="337">
        <f>M9/M8</f>
        <v>5.8035714285712885</v>
      </c>
      <c r="AF11" s="332" t="str">
        <f>A48</f>
        <v>Aluminum</v>
      </c>
    </row>
    <row r="12" spans="1:32">
      <c r="A12" s="333">
        <v>0.15</v>
      </c>
      <c r="B12" s="333">
        <v>0.01</v>
      </c>
      <c r="C12" s="333">
        <v>1</v>
      </c>
      <c r="D12" s="334">
        <v>1</v>
      </c>
      <c r="E12" s="334">
        <v>0</v>
      </c>
      <c r="F12" s="333">
        <v>0.5</v>
      </c>
      <c r="G12" s="339">
        <f>I11</f>
        <v>5.8035714285714279</v>
      </c>
      <c r="H12" s="339">
        <f>MIN(I10,I12)</f>
        <v>10.485507246376812</v>
      </c>
      <c r="I12" s="334">
        <f>D9/C8</f>
        <v>22.991071428571427</v>
      </c>
      <c r="K12" s="328">
        <v>0.15</v>
      </c>
      <c r="L12" s="336">
        <v>0.01</v>
      </c>
      <c r="M12" s="328">
        <v>1</v>
      </c>
      <c r="N12" s="328">
        <v>0</v>
      </c>
      <c r="O12" s="328">
        <v>0.1</v>
      </c>
      <c r="Q12" s="339">
        <f>S11</f>
        <v>5.8035714285712885</v>
      </c>
      <c r="R12" s="339">
        <f>MIN(S10,S12)</f>
        <v>10.485507246377081</v>
      </c>
      <c r="S12" s="334">
        <f>N9/M8</f>
        <v>22.991071428570624</v>
      </c>
      <c r="AF12" s="332" t="str">
        <f>A53</f>
        <v xml:space="preserve">C-Ply 55 </v>
      </c>
    </row>
    <row r="13" spans="1:32">
      <c r="A13" s="335" t="s">
        <v>251</v>
      </c>
      <c r="B13" s="333">
        <v>134</v>
      </c>
      <c r="C13" s="333">
        <v>8.9</v>
      </c>
      <c r="D13" s="334">
        <v>0.28000000000000003</v>
      </c>
      <c r="E13" s="334">
        <v>5.0999999999999996</v>
      </c>
      <c r="F13" s="333">
        <v>3.4</v>
      </c>
      <c r="G13" s="333">
        <v>200</v>
      </c>
      <c r="H13" s="333">
        <v>400</v>
      </c>
      <c r="I13" s="340"/>
      <c r="K13" s="328" t="s">
        <v>252</v>
      </c>
      <c r="L13" s="336">
        <v>19.448476052250001</v>
      </c>
      <c r="M13" s="328">
        <v>1.2917271407837001</v>
      </c>
      <c r="N13" s="328">
        <v>0.28000000000000003</v>
      </c>
      <c r="O13" s="328">
        <v>0.74020319303338</v>
      </c>
      <c r="P13" s="328">
        <v>0.49346879535559002</v>
      </c>
      <c r="Q13" s="328">
        <v>392</v>
      </c>
      <c r="R13" s="328">
        <v>752</v>
      </c>
      <c r="S13" s="341"/>
      <c r="AF13" s="332" t="str">
        <f>A58</f>
        <v xml:space="preserve">C-Ply 64 </v>
      </c>
    </row>
    <row r="14" spans="1:32">
      <c r="A14" s="333">
        <v>2130</v>
      </c>
      <c r="B14" s="333">
        <v>1100</v>
      </c>
      <c r="C14" s="333">
        <v>80</v>
      </c>
      <c r="D14" s="334">
        <v>200</v>
      </c>
      <c r="E14" s="334">
        <v>160</v>
      </c>
      <c r="F14" s="333">
        <v>1.2</v>
      </c>
      <c r="G14" s="333">
        <v>22</v>
      </c>
      <c r="H14" s="333">
        <v>0</v>
      </c>
      <c r="I14" s="334">
        <f>A14/B13</f>
        <v>15.895522388059701</v>
      </c>
      <c r="K14" s="336">
        <v>309.14368650218</v>
      </c>
      <c r="L14" s="336">
        <v>159.65166908563</v>
      </c>
      <c r="M14" s="328">
        <v>11.611030478955</v>
      </c>
      <c r="N14" s="328">
        <v>29.027576197388001</v>
      </c>
      <c r="O14" s="328">
        <v>23.222060957909999</v>
      </c>
      <c r="P14" s="328">
        <v>1.2</v>
      </c>
      <c r="Q14" s="328">
        <v>71.599999999999994</v>
      </c>
      <c r="R14" s="328">
        <v>5.0000000000000001E-3</v>
      </c>
      <c r="S14" s="337">
        <f>K14/L13</f>
        <v>15.895522388059556</v>
      </c>
      <c r="AF14" s="332" t="str">
        <f>A63</f>
        <v xml:space="preserve">IM7/977 </v>
      </c>
    </row>
    <row r="15" spans="1:32">
      <c r="A15" s="333">
        <v>-0.5</v>
      </c>
      <c r="B15" s="333">
        <v>125</v>
      </c>
      <c r="C15" s="333">
        <v>0.66</v>
      </c>
      <c r="D15" s="334">
        <v>1.6</v>
      </c>
      <c r="E15" s="334">
        <v>0.51600000000000001</v>
      </c>
      <c r="F15" s="333">
        <v>0.5</v>
      </c>
      <c r="G15" s="333">
        <v>0.2</v>
      </c>
      <c r="H15" s="333">
        <v>0.9</v>
      </c>
      <c r="I15" s="334">
        <f>B14/B13</f>
        <v>8.2089552238805972</v>
      </c>
      <c r="K15" s="328">
        <v>-0.5</v>
      </c>
      <c r="L15" s="338">
        <v>4925</v>
      </c>
      <c r="M15" s="328">
        <v>0.66</v>
      </c>
      <c r="N15" s="328">
        <v>1.6</v>
      </c>
      <c r="O15" s="328">
        <v>0.51600000000000001</v>
      </c>
      <c r="P15" s="328">
        <v>0.5</v>
      </c>
      <c r="Q15" s="328">
        <v>0.2</v>
      </c>
      <c r="R15" s="328">
        <v>0.9</v>
      </c>
      <c r="S15" s="337">
        <f>L14/L13</f>
        <v>8.2089552238803734</v>
      </c>
      <c r="V15" s="336"/>
      <c r="W15" s="336"/>
      <c r="X15" s="336"/>
      <c r="Y15" s="336"/>
      <c r="Z15" s="336"/>
      <c r="AA15" s="336"/>
      <c r="AB15" s="336"/>
      <c r="AC15" s="336"/>
      <c r="AD15" s="336"/>
      <c r="AF15" s="342" t="str">
        <f>A68</f>
        <v xml:space="preserve">T800/Cyt </v>
      </c>
    </row>
    <row r="16" spans="1:32">
      <c r="A16" s="333">
        <v>-0.3</v>
      </c>
      <c r="B16" s="333">
        <v>28.1</v>
      </c>
      <c r="C16" s="334">
        <v>0</v>
      </c>
      <c r="D16" s="334">
        <v>0</v>
      </c>
      <c r="E16" s="334">
        <v>0.316</v>
      </c>
      <c r="F16" s="333">
        <v>4.0000000000000001E-3</v>
      </c>
      <c r="G16" s="333">
        <v>4.0000000000000001E-3</v>
      </c>
      <c r="H16" s="333">
        <v>2000</v>
      </c>
      <c r="I16" s="334">
        <f>C14/C13</f>
        <v>8.9887640449438191</v>
      </c>
      <c r="K16" s="336">
        <v>-0.16666666666666999</v>
      </c>
      <c r="L16" s="336">
        <v>15.611111111111001</v>
      </c>
      <c r="M16" s="328">
        <v>0</v>
      </c>
      <c r="N16" s="328">
        <v>0</v>
      </c>
      <c r="O16" s="328">
        <v>0.316</v>
      </c>
      <c r="P16" s="328">
        <v>4.0000000000000001E-3</v>
      </c>
      <c r="Q16" s="328">
        <v>4.0000000000000001E-3</v>
      </c>
      <c r="R16" s="328">
        <v>3600</v>
      </c>
      <c r="S16" s="337">
        <f>M14/M13</f>
        <v>8.9887640449441228</v>
      </c>
      <c r="V16" s="336"/>
      <c r="W16" s="336"/>
      <c r="X16" s="336"/>
      <c r="Y16" s="336"/>
      <c r="Z16" s="336"/>
      <c r="AA16" s="336"/>
      <c r="AB16" s="336"/>
      <c r="AC16" s="336"/>
      <c r="AD16" s="336"/>
      <c r="AF16" s="342" t="str">
        <f>A73</f>
        <v xml:space="preserve">Master ply </v>
      </c>
    </row>
    <row r="17" spans="1:32">
      <c r="A17" s="333">
        <v>7.0000000000000007E-2</v>
      </c>
      <c r="B17" s="333">
        <v>0.01</v>
      </c>
      <c r="C17" s="333">
        <v>1</v>
      </c>
      <c r="D17" s="334">
        <v>1</v>
      </c>
      <c r="E17" s="334">
        <v>0</v>
      </c>
      <c r="F17" s="333">
        <v>0.5</v>
      </c>
      <c r="G17" s="339">
        <f>I16</f>
        <v>8.9887640449438191</v>
      </c>
      <c r="H17" s="339">
        <f>MIN(I15,I17)</f>
        <v>8.2089552238805972</v>
      </c>
      <c r="I17" s="334">
        <f>D14/C13</f>
        <v>22.471910112359549</v>
      </c>
      <c r="K17" s="328">
        <v>7.0000000000000007E-2</v>
      </c>
      <c r="L17" s="336">
        <v>0.01</v>
      </c>
      <c r="M17" s="328">
        <v>1</v>
      </c>
      <c r="N17" s="328">
        <v>0</v>
      </c>
      <c r="O17" s="328">
        <v>0.04</v>
      </c>
      <c r="Q17" s="339">
        <f>S16</f>
        <v>8.9887640449441228</v>
      </c>
      <c r="R17" s="339">
        <f>MIN(S15,S17)</f>
        <v>8.2089552238803734</v>
      </c>
      <c r="S17" s="334">
        <f>N14/M13</f>
        <v>22.471910112360696</v>
      </c>
      <c r="AF17" s="332" t="str">
        <f>A78</f>
        <v xml:space="preserve">IM7/8552 </v>
      </c>
    </row>
    <row r="18" spans="1:32">
      <c r="A18" s="335" t="s">
        <v>253</v>
      </c>
      <c r="B18" s="333">
        <v>204</v>
      </c>
      <c r="C18" s="333">
        <v>18.5</v>
      </c>
      <c r="D18" s="334">
        <v>0.23</v>
      </c>
      <c r="E18" s="334">
        <v>5.59</v>
      </c>
      <c r="F18" s="333">
        <v>3.4</v>
      </c>
      <c r="G18" s="333">
        <v>122</v>
      </c>
      <c r="H18" s="333">
        <v>160</v>
      </c>
      <c r="I18" s="343"/>
      <c r="K18" s="328" t="s">
        <v>254</v>
      </c>
      <c r="L18" s="336">
        <v>29.608127721334998</v>
      </c>
      <c r="M18" s="336">
        <v>2.6850507982582998</v>
      </c>
      <c r="N18" s="336">
        <v>0.23</v>
      </c>
      <c r="O18" s="336">
        <v>0.81132075471697995</v>
      </c>
      <c r="P18" s="328">
        <v>0.49346879535559002</v>
      </c>
      <c r="Q18" s="328">
        <v>251.6</v>
      </c>
      <c r="R18" s="328">
        <v>320</v>
      </c>
      <c r="S18" s="344"/>
      <c r="AF18" s="332" t="str">
        <f>A83</f>
        <v xml:space="preserve">IM7/MTM </v>
      </c>
    </row>
    <row r="19" spans="1:32">
      <c r="A19" s="333">
        <v>1260</v>
      </c>
      <c r="B19" s="333">
        <v>2500</v>
      </c>
      <c r="C19" s="333">
        <v>61</v>
      </c>
      <c r="D19" s="334">
        <v>202</v>
      </c>
      <c r="E19" s="334">
        <v>67</v>
      </c>
      <c r="F19" s="333">
        <v>1.2</v>
      </c>
      <c r="G19" s="333">
        <v>22</v>
      </c>
      <c r="H19" s="333">
        <v>5.0000000000000001E-3</v>
      </c>
      <c r="I19" s="334">
        <f>A19/B18</f>
        <v>6.1764705882352944</v>
      </c>
      <c r="K19" s="336">
        <v>182.87373004354001</v>
      </c>
      <c r="L19" s="336">
        <v>362.84470246734003</v>
      </c>
      <c r="M19" s="336">
        <v>8.8534107402032003</v>
      </c>
      <c r="N19" s="336">
        <v>29.317851959361001</v>
      </c>
      <c r="O19" s="336">
        <v>9.7242380261247998</v>
      </c>
      <c r="P19" s="328">
        <v>1.2</v>
      </c>
      <c r="Q19" s="328">
        <v>71.599999999999994</v>
      </c>
      <c r="R19" s="328">
        <v>5.0000000000000001E-3</v>
      </c>
      <c r="S19" s="337">
        <f>K19/L18</f>
        <v>6.176470588235305</v>
      </c>
      <c r="AF19" s="332" t="str">
        <f>A88</f>
        <v xml:space="preserve">T7/2510 </v>
      </c>
    </row>
    <row r="20" spans="1:32">
      <c r="A20" s="333">
        <v>-0.5</v>
      </c>
      <c r="B20" s="333">
        <v>125</v>
      </c>
      <c r="C20" s="333">
        <v>0.5</v>
      </c>
      <c r="D20" s="334">
        <v>2</v>
      </c>
      <c r="E20" s="334">
        <v>0.215</v>
      </c>
      <c r="F20" s="333">
        <v>0.5</v>
      </c>
      <c r="G20" s="333">
        <v>0.2</v>
      </c>
      <c r="H20" s="333">
        <v>0.9</v>
      </c>
      <c r="I20" s="334">
        <f>B19/B18</f>
        <v>12.254901960784315</v>
      </c>
      <c r="K20" s="328">
        <v>-0.5</v>
      </c>
      <c r="L20" s="338">
        <v>4925</v>
      </c>
      <c r="M20" s="328">
        <v>0.5</v>
      </c>
      <c r="N20" s="328">
        <v>2</v>
      </c>
      <c r="O20" s="328">
        <v>0.215</v>
      </c>
      <c r="P20" s="328">
        <v>0.5</v>
      </c>
      <c r="Q20" s="328">
        <v>0.2</v>
      </c>
      <c r="R20" s="328">
        <v>0.9</v>
      </c>
      <c r="S20" s="337">
        <f>L19/L18</f>
        <v>12.254901960784292</v>
      </c>
      <c r="AF20" s="332" t="str">
        <f>A93</f>
        <v xml:space="preserve">T650/ep </v>
      </c>
    </row>
    <row r="21" spans="1:32">
      <c r="A21" s="333">
        <v>6.1</v>
      </c>
      <c r="B21" s="333">
        <v>30.3</v>
      </c>
      <c r="C21" s="334">
        <v>0</v>
      </c>
      <c r="D21" s="334">
        <v>0.6</v>
      </c>
      <c r="E21" s="334">
        <v>0.28199999999999997</v>
      </c>
      <c r="F21" s="333">
        <v>4.0000000000000001E-3</v>
      </c>
      <c r="G21" s="333">
        <v>4.0000000000000001E-3</v>
      </c>
      <c r="H21" s="333">
        <v>2000</v>
      </c>
      <c r="I21" s="334">
        <f>C19/C18</f>
        <v>3.2972972972972974</v>
      </c>
      <c r="K21" s="336">
        <v>3.3888888888888999</v>
      </c>
      <c r="L21" s="336">
        <v>16.833333333333002</v>
      </c>
      <c r="M21" s="328">
        <v>0</v>
      </c>
      <c r="N21" s="328">
        <v>0.6</v>
      </c>
      <c r="O21" s="328">
        <v>0.28199999999999997</v>
      </c>
      <c r="P21" s="328">
        <v>4.0000000000000001E-3</v>
      </c>
      <c r="Q21" s="328">
        <v>4.0000000000000001E-3</v>
      </c>
      <c r="R21" s="328">
        <v>3600</v>
      </c>
      <c r="S21" s="337">
        <f>M19/M18</f>
        <v>3.297297297297356</v>
      </c>
      <c r="AF21" s="332" t="str">
        <f>A98</f>
        <v xml:space="preserve">IM7/8552' </v>
      </c>
    </row>
    <row r="22" spans="1:32">
      <c r="A22" s="333">
        <v>0.2</v>
      </c>
      <c r="B22" s="333">
        <v>0.01</v>
      </c>
      <c r="C22" s="333">
        <v>1</v>
      </c>
      <c r="D22" s="334">
        <v>1</v>
      </c>
      <c r="E22" s="334">
        <v>0</v>
      </c>
      <c r="F22" s="333">
        <v>0.5</v>
      </c>
      <c r="G22" s="339">
        <f>I21</f>
        <v>3.2972972972972974</v>
      </c>
      <c r="H22" s="339">
        <f>MIN(I20,I22)</f>
        <v>10.918918918918919</v>
      </c>
      <c r="I22" s="334">
        <f>D19/C18</f>
        <v>10.918918918918919</v>
      </c>
      <c r="K22" s="328">
        <v>0.2</v>
      </c>
      <c r="L22" s="328">
        <v>0.01</v>
      </c>
      <c r="M22" s="328">
        <v>1</v>
      </c>
      <c r="N22" s="328">
        <v>0</v>
      </c>
      <c r="O22" s="328">
        <v>0.1</v>
      </c>
      <c r="Q22" s="339">
        <f>S21</f>
        <v>3.297297297297356</v>
      </c>
      <c r="R22" s="339">
        <f>MIN(S20,S22)</f>
        <v>10.918918918918958</v>
      </c>
      <c r="S22" s="334">
        <f>N19/M18</f>
        <v>10.918918918918958</v>
      </c>
      <c r="AF22" s="332" t="str">
        <f>A103</f>
        <v xml:space="preserve">T4708/MR </v>
      </c>
    </row>
    <row r="23" spans="1:32">
      <c r="A23" s="335" t="s">
        <v>255</v>
      </c>
      <c r="B23" s="333">
        <v>203</v>
      </c>
      <c r="C23" s="333">
        <v>11.2</v>
      </c>
      <c r="D23" s="334">
        <v>0.32</v>
      </c>
      <c r="E23" s="334">
        <v>8.4</v>
      </c>
      <c r="F23" s="333">
        <v>3.4</v>
      </c>
      <c r="G23" s="333">
        <v>122</v>
      </c>
      <c r="H23" s="333">
        <v>160</v>
      </c>
      <c r="I23" s="340"/>
      <c r="K23" s="328" t="s">
        <v>256</v>
      </c>
      <c r="L23" s="336">
        <v>29.462989840348001</v>
      </c>
      <c r="M23" s="328">
        <v>1.6255442670536999</v>
      </c>
      <c r="N23" s="328">
        <v>0.32</v>
      </c>
      <c r="O23" s="336">
        <v>1.2191582002903001</v>
      </c>
      <c r="P23" s="328">
        <v>0.49346879535559002</v>
      </c>
      <c r="Q23" s="328">
        <v>251.6</v>
      </c>
      <c r="R23" s="328">
        <v>320</v>
      </c>
      <c r="S23" s="341"/>
      <c r="AF23" s="332" t="str">
        <f>A108</f>
        <v>IM7/M</v>
      </c>
    </row>
    <row r="24" spans="1:32">
      <c r="A24" s="333">
        <v>3500</v>
      </c>
      <c r="B24" s="333">
        <v>1540</v>
      </c>
      <c r="C24" s="333">
        <v>56</v>
      </c>
      <c r="D24" s="334">
        <v>150</v>
      </c>
      <c r="E24" s="334">
        <v>98</v>
      </c>
      <c r="F24" s="333">
        <v>1.2</v>
      </c>
      <c r="G24" s="333">
        <v>22</v>
      </c>
      <c r="H24" s="333">
        <v>5.0000000000000001E-3</v>
      </c>
      <c r="I24" s="334">
        <f>A24/B23</f>
        <v>17.241379310344829</v>
      </c>
      <c r="K24" s="336">
        <v>507.98258345428002</v>
      </c>
      <c r="L24" s="336">
        <v>223.51233671988001</v>
      </c>
      <c r="M24" s="336">
        <v>8.1277213352685003</v>
      </c>
      <c r="N24" s="336">
        <v>21.770682148041001</v>
      </c>
      <c r="O24" s="336">
        <v>14.223512336720001</v>
      </c>
      <c r="P24" s="328">
        <v>1.2</v>
      </c>
      <c r="Q24" s="328">
        <v>71.599999999999994</v>
      </c>
      <c r="R24" s="328">
        <v>5.0000000000000001E-3</v>
      </c>
      <c r="S24" s="337">
        <f>K24/L23</f>
        <v>17.241379310344968</v>
      </c>
      <c r="V24" s="337"/>
      <c r="W24" s="337"/>
      <c r="X24" s="337"/>
      <c r="Y24" s="337"/>
      <c r="Z24" s="337"/>
      <c r="AA24" s="337"/>
      <c r="AB24" s="337"/>
      <c r="AC24" s="337"/>
      <c r="AD24" s="337"/>
      <c r="AF24" s="345" t="str">
        <f>A113</f>
        <v xml:space="preserve">T8S/3900 </v>
      </c>
    </row>
    <row r="25" spans="1:32">
      <c r="A25" s="333">
        <v>-0.5</v>
      </c>
      <c r="B25" s="333">
        <v>125</v>
      </c>
      <c r="C25" s="333">
        <v>0.66</v>
      </c>
      <c r="D25" s="334">
        <v>1.6</v>
      </c>
      <c r="E25" s="334">
        <v>0.51600000000000001</v>
      </c>
      <c r="F25" s="333">
        <v>0.5</v>
      </c>
      <c r="G25" s="333">
        <v>0.2</v>
      </c>
      <c r="H25" s="333">
        <v>0.9</v>
      </c>
      <c r="I25" s="334">
        <f>B24/B23</f>
        <v>7.5862068965517242</v>
      </c>
      <c r="K25" s="328">
        <v>-0.5</v>
      </c>
      <c r="L25" s="338">
        <v>4925</v>
      </c>
      <c r="M25" s="328">
        <v>0.66</v>
      </c>
      <c r="N25" s="328">
        <v>1.6</v>
      </c>
      <c r="O25" s="328">
        <v>0.51600000000000001</v>
      </c>
      <c r="P25" s="328">
        <v>0.5</v>
      </c>
      <c r="Q25" s="328">
        <v>0.2</v>
      </c>
      <c r="R25" s="328">
        <v>0.9</v>
      </c>
      <c r="S25" s="337">
        <f>L24/L23</f>
        <v>7.5862068965516771</v>
      </c>
      <c r="AF25" s="332" t="str">
        <f>A118</f>
        <v>T650/ep fabric</v>
      </c>
    </row>
    <row r="26" spans="1:32">
      <c r="A26" s="333">
        <v>-0.3</v>
      </c>
      <c r="B26" s="333">
        <v>28.1</v>
      </c>
      <c r="C26" s="334">
        <v>0</v>
      </c>
      <c r="D26" s="334">
        <v>0.6</v>
      </c>
      <c r="E26" s="334">
        <v>0.316</v>
      </c>
      <c r="F26" s="333">
        <v>4.0000000000000001E-3</v>
      </c>
      <c r="G26" s="333">
        <v>4.0000000000000001E-3</v>
      </c>
      <c r="H26" s="333">
        <v>2000</v>
      </c>
      <c r="I26" s="334">
        <f>C24/C23</f>
        <v>5</v>
      </c>
      <c r="K26" s="336">
        <v>-0.16666666666666999</v>
      </c>
      <c r="L26" s="336">
        <v>15.611111111111001</v>
      </c>
      <c r="M26" s="328">
        <v>0</v>
      </c>
      <c r="N26" s="328">
        <v>0.6</v>
      </c>
      <c r="O26" s="328">
        <v>0.316</v>
      </c>
      <c r="P26" s="328">
        <v>4.0000000000000001E-3</v>
      </c>
      <c r="Q26" s="328">
        <v>4.0000000000000001E-3</v>
      </c>
      <c r="R26" s="328">
        <v>3600</v>
      </c>
      <c r="S26" s="337">
        <f>M24/M23</f>
        <v>5</v>
      </c>
      <c r="AF26" s="332" t="str">
        <f>A123</f>
        <v>IM7/M</v>
      </c>
    </row>
    <row r="27" spans="1:32">
      <c r="A27" s="333">
        <v>0.04</v>
      </c>
      <c r="B27" s="333">
        <v>0.01</v>
      </c>
      <c r="C27" s="333">
        <v>1</v>
      </c>
      <c r="D27" s="334">
        <v>1</v>
      </c>
      <c r="E27" s="334">
        <v>0</v>
      </c>
      <c r="F27" s="333">
        <v>0.5</v>
      </c>
      <c r="G27" s="339">
        <f>I26</f>
        <v>5</v>
      </c>
      <c r="H27" s="339">
        <f>MIN(I25,I27)</f>
        <v>7.5862068965517242</v>
      </c>
      <c r="I27" s="334">
        <f>D24/C23</f>
        <v>13.392857142857144</v>
      </c>
      <c r="K27" s="328">
        <v>0.04</v>
      </c>
      <c r="L27" s="336">
        <v>0.01</v>
      </c>
      <c r="M27" s="328">
        <v>1</v>
      </c>
      <c r="N27" s="328">
        <v>0</v>
      </c>
      <c r="O27" s="328">
        <v>0.02</v>
      </c>
      <c r="Q27" s="339">
        <f>S26</f>
        <v>5</v>
      </c>
      <c r="R27" s="339">
        <f>MIN(S25,S27)</f>
        <v>7.5862068965516771</v>
      </c>
      <c r="S27" s="334">
        <f>N24/M23</f>
        <v>13.392857142857375</v>
      </c>
      <c r="AF27" s="332" t="str">
        <f>A128</f>
        <v xml:space="preserve">Steel </v>
      </c>
    </row>
    <row r="28" spans="1:32">
      <c r="A28" s="335" t="s">
        <v>257</v>
      </c>
      <c r="B28" s="333">
        <v>76</v>
      </c>
      <c r="C28" s="333">
        <v>5.5</v>
      </c>
      <c r="D28" s="334">
        <v>0.34</v>
      </c>
      <c r="E28" s="334">
        <v>2.2999999999999998</v>
      </c>
      <c r="F28" s="333">
        <v>3.4</v>
      </c>
      <c r="G28" s="333">
        <v>62</v>
      </c>
      <c r="H28" s="333">
        <v>160</v>
      </c>
      <c r="I28" s="334"/>
      <c r="K28" s="328" t="s">
        <v>258</v>
      </c>
      <c r="L28" s="336">
        <v>11.030478955007</v>
      </c>
      <c r="M28" s="336">
        <v>0.79825834542815999</v>
      </c>
      <c r="N28" s="336">
        <v>0.34</v>
      </c>
      <c r="O28" s="336">
        <v>0.33381712626996002</v>
      </c>
      <c r="P28" s="328">
        <v>0.49346879535559002</v>
      </c>
      <c r="Q28" s="328">
        <v>143.6</v>
      </c>
      <c r="R28" s="328">
        <v>320</v>
      </c>
      <c r="S28" s="337"/>
      <c r="AF28" s="332" t="str">
        <f>A133</f>
        <v>T3/N52 Thin ply</v>
      </c>
    </row>
    <row r="29" spans="1:32">
      <c r="A29" s="333">
        <v>1400</v>
      </c>
      <c r="B29" s="333">
        <v>235</v>
      </c>
      <c r="C29" s="333">
        <v>12</v>
      </c>
      <c r="D29" s="334">
        <v>53</v>
      </c>
      <c r="E29" s="334">
        <v>34</v>
      </c>
      <c r="F29" s="333">
        <v>1.2</v>
      </c>
      <c r="G29" s="333">
        <v>22</v>
      </c>
      <c r="H29" s="333">
        <v>5.0000000000000001E-3</v>
      </c>
      <c r="I29" s="334">
        <f>A29/B28</f>
        <v>18.421052631578949</v>
      </c>
      <c r="K29" s="336">
        <v>203.19303338170999</v>
      </c>
      <c r="L29" s="336">
        <v>34.10740203193</v>
      </c>
      <c r="M29" s="336">
        <v>1.7416545718433001</v>
      </c>
      <c r="N29" s="336">
        <v>7.6923076923076996</v>
      </c>
      <c r="O29" s="336">
        <v>4.9346879535559003</v>
      </c>
      <c r="P29" s="328">
        <v>1.2</v>
      </c>
      <c r="Q29" s="328">
        <v>71.599999999999994</v>
      </c>
      <c r="R29" s="328">
        <v>5.0000000000000001E-3</v>
      </c>
      <c r="S29" s="337">
        <f>K29/L28</f>
        <v>18.421052631579137</v>
      </c>
      <c r="AF29" s="332" t="str">
        <f>A138</f>
        <v>M T40/1564</v>
      </c>
    </row>
    <row r="30" spans="1:32">
      <c r="A30" s="333">
        <v>-0.5</v>
      </c>
      <c r="B30" s="333">
        <v>125</v>
      </c>
      <c r="C30" s="333">
        <v>0.6</v>
      </c>
      <c r="D30" s="334">
        <v>1.46</v>
      </c>
      <c r="E30" s="334">
        <v>0.51600000000000001</v>
      </c>
      <c r="F30" s="333">
        <v>0.5</v>
      </c>
      <c r="G30" s="333">
        <v>0.2</v>
      </c>
      <c r="H30" s="333">
        <v>0.9</v>
      </c>
      <c r="I30" s="334">
        <f>B29/B28</f>
        <v>3.0921052631578947</v>
      </c>
      <c r="K30" s="328">
        <v>-0.5</v>
      </c>
      <c r="L30" s="338">
        <v>4925</v>
      </c>
      <c r="M30" s="328">
        <v>0.6</v>
      </c>
      <c r="N30" s="328">
        <v>1.46</v>
      </c>
      <c r="O30" s="328">
        <v>0.51600000000000001</v>
      </c>
      <c r="P30" s="328">
        <v>0.5</v>
      </c>
      <c r="Q30" s="328">
        <v>0.2</v>
      </c>
      <c r="R30" s="328">
        <v>0.9</v>
      </c>
      <c r="S30" s="337">
        <f>L29/L28</f>
        <v>3.0921052631579364</v>
      </c>
      <c r="AF30" s="332" t="str">
        <f>A143</f>
        <v>New3</v>
      </c>
    </row>
    <row r="31" spans="1:32">
      <c r="A31" s="333">
        <v>-4</v>
      </c>
      <c r="B31" s="333">
        <v>79</v>
      </c>
      <c r="C31" s="334">
        <v>0</v>
      </c>
      <c r="D31" s="334">
        <v>0.6</v>
      </c>
      <c r="E31" s="334">
        <v>0.316</v>
      </c>
      <c r="F31" s="333">
        <v>0.01</v>
      </c>
      <c r="G31" s="333">
        <v>0.01</v>
      </c>
      <c r="H31" s="333">
        <v>2000</v>
      </c>
      <c r="I31" s="334">
        <f>C29/C28</f>
        <v>2.1818181818181817</v>
      </c>
      <c r="K31" s="336">
        <v>-2.2222222222222001</v>
      </c>
      <c r="L31" s="336">
        <v>43.888888888888999</v>
      </c>
      <c r="M31" s="328">
        <v>0</v>
      </c>
      <c r="N31" s="328">
        <v>0.6</v>
      </c>
      <c r="O31" s="328">
        <v>0.316</v>
      </c>
      <c r="P31" s="328">
        <v>0.01</v>
      </c>
      <c r="Q31" s="328">
        <v>0.01</v>
      </c>
      <c r="R31" s="328">
        <v>3600</v>
      </c>
      <c r="S31" s="337">
        <f>M29/M28</f>
        <v>2.1818181818182345</v>
      </c>
      <c r="AF31" s="332" t="str">
        <f>A148</f>
        <v>New4</v>
      </c>
    </row>
    <row r="32" spans="1:32">
      <c r="A32" s="333">
        <v>0.02</v>
      </c>
      <c r="B32" s="333">
        <v>0.01</v>
      </c>
      <c r="C32" s="333">
        <v>1</v>
      </c>
      <c r="D32" s="334">
        <v>1</v>
      </c>
      <c r="E32" s="334">
        <v>0</v>
      </c>
      <c r="F32" s="333">
        <v>0.5</v>
      </c>
      <c r="G32" s="339">
        <f>I31</f>
        <v>2.1818181818181817</v>
      </c>
      <c r="H32" s="339">
        <f>MIN(I30,I32)</f>
        <v>3.0921052631578947</v>
      </c>
      <c r="I32" s="334">
        <f>D29/C28</f>
        <v>9.6363636363636367</v>
      </c>
      <c r="K32" s="328">
        <v>0.02</v>
      </c>
      <c r="L32" s="336">
        <v>0.01</v>
      </c>
      <c r="M32" s="328">
        <v>1</v>
      </c>
      <c r="N32" s="328">
        <v>0</v>
      </c>
      <c r="O32" s="328">
        <v>0</v>
      </c>
      <c r="Q32" s="339">
        <f>S31</f>
        <v>2.1818181818182345</v>
      </c>
      <c r="R32" s="339">
        <f>MIN(S30,S32)</f>
        <v>3.0921052631579364</v>
      </c>
      <c r="S32" s="334">
        <f>N29/M28</f>
        <v>9.6363636363636065</v>
      </c>
      <c r="AF32" s="332" t="str">
        <f>A153</f>
        <v>New5</v>
      </c>
    </row>
    <row r="33" spans="1:32">
      <c r="A33" s="333" t="s">
        <v>259</v>
      </c>
      <c r="B33" s="333">
        <v>38.6</v>
      </c>
      <c r="C33" s="333">
        <v>8.27</v>
      </c>
      <c r="D33" s="334">
        <v>0.26</v>
      </c>
      <c r="E33" s="334">
        <v>4.1399999999999997</v>
      </c>
      <c r="F33" s="333">
        <v>3.4</v>
      </c>
      <c r="G33" s="333">
        <v>122</v>
      </c>
      <c r="H33" s="333">
        <v>160</v>
      </c>
      <c r="I33" s="340"/>
      <c r="K33" s="336" t="s">
        <v>260</v>
      </c>
      <c r="L33" s="336">
        <v>5.6023222060958</v>
      </c>
      <c r="M33" s="336">
        <v>1.200290275762</v>
      </c>
      <c r="N33" s="336">
        <v>0.26</v>
      </c>
      <c r="O33" s="336">
        <v>0.60087082728592001</v>
      </c>
      <c r="P33" s="328">
        <v>0.49346879535559002</v>
      </c>
      <c r="Q33" s="328">
        <v>251.6</v>
      </c>
      <c r="R33" s="328">
        <v>320</v>
      </c>
      <c r="S33" s="341"/>
      <c r="AF33" s="345" t="str">
        <f>A158</f>
        <v>New6</v>
      </c>
    </row>
    <row r="34" spans="1:32">
      <c r="A34" s="333">
        <v>1062</v>
      </c>
      <c r="B34" s="333">
        <v>610</v>
      </c>
      <c r="C34" s="333">
        <v>31</v>
      </c>
      <c r="D34" s="334">
        <v>118</v>
      </c>
      <c r="E34" s="334">
        <v>72</v>
      </c>
      <c r="F34" s="333">
        <v>1.2</v>
      </c>
      <c r="G34" s="333">
        <v>22</v>
      </c>
      <c r="H34" s="333">
        <v>5.0000000000000001E-3</v>
      </c>
      <c r="I34" s="334">
        <f>A34/B33</f>
        <v>27.512953367875646</v>
      </c>
      <c r="K34" s="336">
        <v>154.13642960812999</v>
      </c>
      <c r="L34" s="336">
        <v>88.534107402032006</v>
      </c>
      <c r="M34" s="336">
        <v>4.4992743105950996</v>
      </c>
      <c r="N34" s="336">
        <v>17.126269956459002</v>
      </c>
      <c r="O34" s="336">
        <v>10.449927431060001</v>
      </c>
      <c r="P34" s="328">
        <v>1.2</v>
      </c>
      <c r="Q34" s="328">
        <v>71.599999999999994</v>
      </c>
      <c r="R34" s="328">
        <v>5.0000000000000001E-3</v>
      </c>
      <c r="S34" s="337">
        <f>K34/L33</f>
        <v>27.512953367876008</v>
      </c>
      <c r="AF34" s="345" t="s">
        <v>417</v>
      </c>
    </row>
    <row r="35" spans="1:32">
      <c r="A35" s="333">
        <v>-0.5</v>
      </c>
      <c r="B35" s="333">
        <v>125</v>
      </c>
      <c r="C35" s="333">
        <v>0.45</v>
      </c>
      <c r="D35" s="334">
        <v>1.8</v>
      </c>
      <c r="E35" s="334">
        <v>0.51600000000000001</v>
      </c>
      <c r="F35" s="333">
        <v>0.5</v>
      </c>
      <c r="G35" s="333">
        <v>0.2</v>
      </c>
      <c r="H35" s="333">
        <v>0.9</v>
      </c>
      <c r="I35" s="334">
        <f>B34/B33</f>
        <v>15.803108808290155</v>
      </c>
      <c r="K35" s="328">
        <v>-0.5</v>
      </c>
      <c r="L35" s="338">
        <v>4925</v>
      </c>
      <c r="M35" s="328">
        <v>0.45</v>
      </c>
      <c r="N35" s="328">
        <v>1.8</v>
      </c>
      <c r="O35" s="328">
        <v>0.51600000000000001</v>
      </c>
      <c r="P35" s="328">
        <v>0.5</v>
      </c>
      <c r="Q35" s="328">
        <v>0.2</v>
      </c>
      <c r="R35" s="328">
        <v>0.9</v>
      </c>
      <c r="S35" s="337">
        <f>L34/L33</f>
        <v>15.803108808290144</v>
      </c>
      <c r="AF35" s="345" t="s">
        <v>419</v>
      </c>
    </row>
    <row r="36" spans="1:32">
      <c r="A36" s="333">
        <v>8.6</v>
      </c>
      <c r="B36" s="333">
        <v>22.1</v>
      </c>
      <c r="C36" s="333">
        <v>0</v>
      </c>
      <c r="D36" s="334">
        <v>0.6</v>
      </c>
      <c r="E36" s="334">
        <v>0.316</v>
      </c>
      <c r="F36" s="333">
        <v>0.1</v>
      </c>
      <c r="G36" s="333">
        <v>0.1</v>
      </c>
      <c r="H36" s="333">
        <v>2000</v>
      </c>
      <c r="I36" s="334">
        <f>C34/C33</f>
        <v>3.7484885126964937</v>
      </c>
      <c r="K36" s="336">
        <v>4.7777777777777999</v>
      </c>
      <c r="L36" s="336">
        <v>12.277777777778001</v>
      </c>
      <c r="M36" s="328">
        <v>0</v>
      </c>
      <c r="N36" s="328">
        <v>0.6</v>
      </c>
      <c r="O36" s="328">
        <v>0.316</v>
      </c>
      <c r="P36" s="328">
        <v>0.01</v>
      </c>
      <c r="Q36" s="328">
        <v>0.01</v>
      </c>
      <c r="R36" s="328">
        <v>3600</v>
      </c>
      <c r="S36" s="337">
        <f>M34/M33</f>
        <v>3.7484885126964405</v>
      </c>
      <c r="U36" s="346" t="s">
        <v>261</v>
      </c>
      <c r="V36" s="328">
        <v>1</v>
      </c>
      <c r="X36" s="328">
        <v>1</v>
      </c>
      <c r="AF36" s="345" t="s">
        <v>418</v>
      </c>
    </row>
    <row r="37" spans="1:32">
      <c r="A37" s="333">
        <v>0.15</v>
      </c>
      <c r="B37" s="333">
        <v>0.01</v>
      </c>
      <c r="C37" s="333">
        <v>1</v>
      </c>
      <c r="D37" s="334">
        <v>1</v>
      </c>
      <c r="E37" s="334">
        <v>0</v>
      </c>
      <c r="F37" s="333">
        <v>0.5</v>
      </c>
      <c r="G37" s="339">
        <f>I36</f>
        <v>3.7484885126964937</v>
      </c>
      <c r="H37" s="339">
        <f>MIN(I35,I37)</f>
        <v>14.268440145102781</v>
      </c>
      <c r="I37" s="334">
        <f>D34/C33</f>
        <v>14.268440145102781</v>
      </c>
      <c r="K37" s="328">
        <v>0.04</v>
      </c>
      <c r="L37" s="336">
        <v>0.01</v>
      </c>
      <c r="M37" s="328">
        <v>1</v>
      </c>
      <c r="N37" s="328">
        <v>0</v>
      </c>
      <c r="O37" s="328">
        <v>0.04</v>
      </c>
      <c r="Q37" s="339">
        <f>S36</f>
        <v>3.7484885126964405</v>
      </c>
      <c r="R37" s="339">
        <f>MIN(S35,S37)</f>
        <v>14.268440145102776</v>
      </c>
      <c r="S37" s="334">
        <f>N34/M33</f>
        <v>14.268440145102776</v>
      </c>
      <c r="U37" s="347" t="s">
        <v>262</v>
      </c>
      <c r="V37" s="328">
        <v>2</v>
      </c>
      <c r="AF37" s="345" t="s">
        <v>420</v>
      </c>
    </row>
    <row r="38" spans="1:32">
      <c r="A38" s="335" t="s">
        <v>263</v>
      </c>
      <c r="B38" s="333">
        <v>148</v>
      </c>
      <c r="C38" s="333">
        <v>9.65</v>
      </c>
      <c r="D38" s="334">
        <v>0.3</v>
      </c>
      <c r="E38" s="334">
        <v>4.55</v>
      </c>
      <c r="F38" s="333">
        <v>3.4</v>
      </c>
      <c r="G38" s="333">
        <v>122</v>
      </c>
      <c r="H38" s="333">
        <v>160</v>
      </c>
      <c r="I38" s="343"/>
      <c r="K38" s="328" t="s">
        <v>264</v>
      </c>
      <c r="L38" s="336">
        <v>21.480406386066999</v>
      </c>
      <c r="M38" s="336">
        <v>1.4005805515239</v>
      </c>
      <c r="N38" s="336">
        <v>0.3</v>
      </c>
      <c r="O38" s="336">
        <v>0.66037735849057</v>
      </c>
      <c r="P38" s="336">
        <v>0.49346879535559002</v>
      </c>
      <c r="Q38" s="328">
        <v>251.6</v>
      </c>
      <c r="R38" s="328">
        <v>320</v>
      </c>
      <c r="S38" s="344"/>
      <c r="AF38" s="345"/>
    </row>
    <row r="39" spans="1:32">
      <c r="A39" s="333">
        <v>1314</v>
      </c>
      <c r="B39" s="333">
        <v>1220</v>
      </c>
      <c r="C39" s="333">
        <v>43</v>
      </c>
      <c r="D39" s="334">
        <v>168</v>
      </c>
      <c r="E39" s="334">
        <v>48</v>
      </c>
      <c r="F39" s="333">
        <v>1.2</v>
      </c>
      <c r="G39" s="333">
        <v>22</v>
      </c>
      <c r="H39" s="333">
        <v>5.0000000000000001E-3</v>
      </c>
      <c r="I39" s="334">
        <f>A39/B38</f>
        <v>8.878378378378379</v>
      </c>
      <c r="K39" s="336">
        <v>190.71117561683999</v>
      </c>
      <c r="L39" s="336">
        <v>177.06821480406001</v>
      </c>
      <c r="M39" s="336">
        <v>6.2409288824382996</v>
      </c>
      <c r="N39" s="336">
        <v>24.383164005806002</v>
      </c>
      <c r="O39" s="336">
        <v>6.9666182873729996</v>
      </c>
      <c r="P39" s="336">
        <v>1.2</v>
      </c>
      <c r="Q39" s="328">
        <v>71.599999999999994</v>
      </c>
      <c r="R39" s="328">
        <v>5.0000000000000001E-3</v>
      </c>
      <c r="S39" s="337">
        <f>K39/L38</f>
        <v>8.8783783783784678</v>
      </c>
      <c r="U39" s="328" t="s">
        <v>265</v>
      </c>
      <c r="V39" s="328" t="s">
        <v>266</v>
      </c>
      <c r="W39" s="328" t="s">
        <v>267</v>
      </c>
      <c r="X39" s="328" t="s">
        <v>268</v>
      </c>
      <c r="Y39" s="328" t="s">
        <v>269</v>
      </c>
      <c r="Z39" s="328" t="s">
        <v>270</v>
      </c>
      <c r="AA39" s="328" t="s">
        <v>271</v>
      </c>
      <c r="AB39" s="328" t="s">
        <v>272</v>
      </c>
      <c r="AF39" s="345"/>
    </row>
    <row r="40" spans="1:32">
      <c r="A40" s="333">
        <v>-0.5</v>
      </c>
      <c r="B40" s="333">
        <v>100</v>
      </c>
      <c r="C40" s="333">
        <v>0.6</v>
      </c>
      <c r="D40" s="334">
        <v>1.5</v>
      </c>
      <c r="E40" s="334">
        <v>0.51600000000000001</v>
      </c>
      <c r="F40" s="333">
        <v>0.5</v>
      </c>
      <c r="G40" s="333">
        <v>0.2</v>
      </c>
      <c r="H40" s="333">
        <v>0.9</v>
      </c>
      <c r="I40" s="334">
        <f>B39/B38</f>
        <v>8.2432432432432439</v>
      </c>
      <c r="K40" s="328">
        <v>-0.5</v>
      </c>
      <c r="L40" s="338">
        <v>3940</v>
      </c>
      <c r="M40" s="328">
        <v>0.6</v>
      </c>
      <c r="N40" s="328">
        <v>1.5</v>
      </c>
      <c r="O40" s="328">
        <v>0.51600000000000001</v>
      </c>
      <c r="P40" s="328">
        <v>0.5</v>
      </c>
      <c r="Q40" s="328">
        <v>0.2</v>
      </c>
      <c r="R40" s="328">
        <v>0.9</v>
      </c>
      <c r="S40" s="337">
        <f>L39/L38</f>
        <v>8.2432432432429739</v>
      </c>
      <c r="U40" s="336">
        <f>Sheet1!U72</f>
        <v>11</v>
      </c>
      <c r="V40" s="328">
        <v>1</v>
      </c>
      <c r="W40" s="328">
        <v>2</v>
      </c>
      <c r="X40" s="328">
        <v>3</v>
      </c>
      <c r="Y40" s="328">
        <v>4</v>
      </c>
      <c r="Z40" s="328">
        <v>5</v>
      </c>
      <c r="AA40" s="328">
        <v>6</v>
      </c>
      <c r="AB40" s="328">
        <v>7</v>
      </c>
      <c r="AF40" s="345"/>
    </row>
    <row r="41" spans="1:32">
      <c r="A41" s="333">
        <v>-0.3</v>
      </c>
      <c r="B41" s="333">
        <v>28.1</v>
      </c>
      <c r="C41" s="334">
        <v>0</v>
      </c>
      <c r="D41" s="334">
        <v>0.6</v>
      </c>
      <c r="E41" s="334">
        <v>0.316</v>
      </c>
      <c r="F41" s="333">
        <v>4.0000000000000001E-3</v>
      </c>
      <c r="G41" s="333">
        <v>4.0000000000000001E-3</v>
      </c>
      <c r="H41" s="333">
        <v>2000</v>
      </c>
      <c r="I41" s="334">
        <f>C39/C38</f>
        <v>4.4559585492227978</v>
      </c>
      <c r="K41" s="336">
        <v>-0.17</v>
      </c>
      <c r="L41" s="336">
        <v>15.611111111111001</v>
      </c>
      <c r="M41" s="328">
        <v>0</v>
      </c>
      <c r="N41" s="328">
        <v>0.6</v>
      </c>
      <c r="O41" s="328">
        <v>0.316</v>
      </c>
      <c r="P41" s="328">
        <v>4.0000000000000001E-3</v>
      </c>
      <c r="Q41" s="328">
        <v>4.0000000000000001E-3</v>
      </c>
      <c r="R41" s="328">
        <v>3600</v>
      </c>
      <c r="S41" s="337">
        <f>M39/M38</f>
        <v>4.4559585492229381</v>
      </c>
      <c r="U41" s="328" t="s">
        <v>221</v>
      </c>
      <c r="AE41" s="328" t="s">
        <v>273</v>
      </c>
      <c r="AF41" s="345"/>
    </row>
    <row r="42" spans="1:32" ht="13.5" thickBot="1">
      <c r="A42" s="333">
        <v>0.15</v>
      </c>
      <c r="B42" s="333">
        <v>0.01</v>
      </c>
      <c r="C42" s="333">
        <v>1</v>
      </c>
      <c r="D42" s="334">
        <v>1</v>
      </c>
      <c r="E42" s="334">
        <v>0</v>
      </c>
      <c r="F42" s="333">
        <v>0.5</v>
      </c>
      <c r="G42" s="339">
        <f>I41</f>
        <v>4.4559585492227978</v>
      </c>
      <c r="H42" s="339">
        <f>MIN(I40,I42)</f>
        <v>8.2432432432432439</v>
      </c>
      <c r="I42" s="334">
        <f>D39/C38</f>
        <v>17.409326424870464</v>
      </c>
      <c r="K42" s="328">
        <v>0.15</v>
      </c>
      <c r="L42" s="328">
        <v>0.01</v>
      </c>
      <c r="M42" s="328">
        <v>1</v>
      </c>
      <c r="N42" s="328">
        <v>0</v>
      </c>
      <c r="O42" s="328">
        <v>0.1</v>
      </c>
      <c r="Q42" s="339">
        <f>S41</f>
        <v>4.4559585492229381</v>
      </c>
      <c r="R42" s="339">
        <f>MIN(S40,S42)</f>
        <v>8.2432432432429739</v>
      </c>
      <c r="S42" s="334">
        <f>N39/M38</f>
        <v>17.409326424871406</v>
      </c>
      <c r="U42" s="328" t="str">
        <f ca="1">INDIRECT(ADDRESS(7+4*(_xlfn.NUMBERVALUE($U$40)-1)+$U$40,1))</f>
        <v xml:space="preserve">C-Ply 64 </v>
      </c>
      <c r="V42" s="328">
        <f ca="1">INDIRECT(ADDRESS(7+4*(_xlfn.NUMBERVALUE($U40)-1)+$U$40,2))</f>
        <v>140.80000000000001</v>
      </c>
      <c r="W42" s="328">
        <f ca="1">INDIRECT(ADDRESS(7+4*(_xlfn.NUMBERVALUE($U40)-1)+$U$40,3))</f>
        <v>9.3000000000000007</v>
      </c>
      <c r="X42" s="328">
        <f ca="1">INDIRECT(ADDRESS(7+4*(_xlfn.NUMBERVALUE($U40)-1)+$U$40,4))</f>
        <v>0.3</v>
      </c>
      <c r="Y42" s="328">
        <f ca="1">INDIRECT(ADDRESS(7+4*(_xlfn.NUMBERVALUE($U40)-1)+$U$40,5))</f>
        <v>5.8</v>
      </c>
      <c r="Z42" s="328">
        <f ca="1">INDIRECT(ADDRESS(7+4*(_xlfn.NUMBERVALUE($U40)-1)+$U$40,6))</f>
        <v>3.4</v>
      </c>
      <c r="AA42" s="328">
        <f ca="1">INDIRECT(ADDRESS(7+4*(_xlfn.NUMBERVALUE($U40)-1)+$U$40,7))</f>
        <v>122</v>
      </c>
      <c r="AB42" s="328">
        <f ca="1">INDIRECT(ADDRESS(7+4*(_xlfn.NUMBERVALUE($U40)-1)+$U$40,8))</f>
        <v>160</v>
      </c>
      <c r="AC42" s="328">
        <f ca="1">INDIRECT(ADDRESS(7+4*(_xlfn.NUMBERVALUE($U40)-1)+$U$40,9))</f>
        <v>0</v>
      </c>
      <c r="AF42" s="348"/>
    </row>
    <row r="43" spans="1:32">
      <c r="A43" s="335" t="s">
        <v>274</v>
      </c>
      <c r="B43" s="333">
        <v>181</v>
      </c>
      <c r="C43" s="333">
        <v>10.3</v>
      </c>
      <c r="D43" s="334">
        <v>0.28000000000000003</v>
      </c>
      <c r="E43" s="334">
        <v>7.17</v>
      </c>
      <c r="F43" s="333">
        <v>3.4</v>
      </c>
      <c r="G43" s="333">
        <v>122</v>
      </c>
      <c r="H43" s="333">
        <v>160</v>
      </c>
      <c r="I43" s="333"/>
      <c r="K43" s="328" t="s">
        <v>275</v>
      </c>
      <c r="L43" s="336">
        <v>26.269956458635999</v>
      </c>
      <c r="M43" s="336">
        <v>1.4949201741655</v>
      </c>
      <c r="N43" s="336">
        <v>0.28000000000000003</v>
      </c>
      <c r="O43" s="336">
        <v>1.0406386066763</v>
      </c>
      <c r="P43" s="328">
        <v>0.49346879535559002</v>
      </c>
      <c r="Q43" s="328">
        <v>251.6</v>
      </c>
      <c r="R43" s="328">
        <v>320</v>
      </c>
      <c r="U43" s="328">
        <f ca="1">INDIRECT(ADDRESS(8+4*(_xlfn.NUMBERVALUE($U$40)-1)+$U$40,1))</f>
        <v>2944</v>
      </c>
      <c r="V43" s="328">
        <f ca="1">INDIRECT(ADDRESS(8+4*(_xlfn.NUMBERVALUE($U$40)-1)+$U$40,2))</f>
        <v>1983</v>
      </c>
      <c r="W43" s="328">
        <f ca="1">INDIRECT(ADDRESS(8+4*(_xlfn.NUMBERVALUE($U$40)-1)+$U$40,3))</f>
        <v>66</v>
      </c>
      <c r="X43" s="328">
        <f ca="1">INDIRECT(ADDRESS(8+4*(_xlfn.NUMBERVALUE($U$40)-1)+$U$40,4))</f>
        <v>220</v>
      </c>
      <c r="Y43" s="328">
        <f ca="1">INDIRECT(ADDRESS(8+4*(_xlfn.NUMBERVALUE($U$40)-1)+$U$40,5))</f>
        <v>93</v>
      </c>
      <c r="Z43" s="328">
        <f ca="1">INDIRECT(ADDRESS(8+4*(_xlfn.NUMBERVALUE($U$40)-1)+$U$40,6))</f>
        <v>1.2</v>
      </c>
      <c r="AA43" s="328">
        <f ca="1">INDIRECT(ADDRESS(8+4*(_xlfn.NUMBERVALUE($U$40)-1)+$U$40,7))</f>
        <v>22</v>
      </c>
      <c r="AB43" s="328">
        <f ca="1">INDIRECT(ADDRESS(8+4*(_xlfn.NUMBERVALUE($U$40)-1)+$U$40,8))</f>
        <v>5.0000000000000001E-3</v>
      </c>
      <c r="AC43" s="328">
        <f ca="1">INDIRECT(ADDRESS(8+4*(_xlfn.NUMBERVALUE($U$40)-1)+$U$40,9))</f>
        <v>20.909090909090907</v>
      </c>
    </row>
    <row r="44" spans="1:32">
      <c r="A44" s="333">
        <v>1500</v>
      </c>
      <c r="B44" s="333">
        <v>1500</v>
      </c>
      <c r="C44" s="333">
        <v>40</v>
      </c>
      <c r="D44" s="334">
        <v>246</v>
      </c>
      <c r="E44" s="334">
        <v>68</v>
      </c>
      <c r="F44" s="333">
        <v>1.2</v>
      </c>
      <c r="G44" s="333">
        <v>22</v>
      </c>
      <c r="H44" s="333">
        <v>5.0000000000000001E-3</v>
      </c>
      <c r="I44" s="334">
        <f>A44/B43</f>
        <v>8.2872928176795586</v>
      </c>
      <c r="K44" s="336">
        <v>217.70682148041001</v>
      </c>
      <c r="L44" s="336">
        <v>217.70682148041001</v>
      </c>
      <c r="M44" s="336">
        <v>5.8055152394774998</v>
      </c>
      <c r="N44" s="336">
        <v>35.703918722787002</v>
      </c>
      <c r="O44" s="336">
        <v>9.8693759071118006</v>
      </c>
      <c r="P44" s="328">
        <v>1.2</v>
      </c>
      <c r="Q44" s="328">
        <v>71.599999999999994</v>
      </c>
      <c r="R44" s="328">
        <v>5.0000000000000001E-3</v>
      </c>
      <c r="S44" s="337">
        <f>K44/L43</f>
        <v>8.287292817679603</v>
      </c>
      <c r="U44" s="328">
        <f ca="1">INDIRECT(ADDRESS(9+4*(_xlfn.NUMBERVALUE($U$40)-1)+$U$40,1))</f>
        <v>-0.5</v>
      </c>
      <c r="V44" s="328">
        <f ca="1">INDIRECT(ADDRESS(9+4*(_xlfn.NUMBERVALUE($U$40)-1)+$U$40,2))</f>
        <v>72</v>
      </c>
      <c r="W44" s="328">
        <f ca="1">INDIRECT(ADDRESS(9+4*(_xlfn.NUMBERVALUE($U$40)-1)+$U$40,3))</f>
        <v>0.64</v>
      </c>
      <c r="X44" s="328">
        <f ca="1">INDIRECT(ADDRESS(9+4*(_xlfn.NUMBERVALUE($U$40)-1)+$U$40,4))</f>
        <v>1.6</v>
      </c>
      <c r="Y44" s="328">
        <f ca="1">INDIRECT(ADDRESS(9+4*(_xlfn.NUMBERVALUE($U$40)-1)+$U$40,5))</f>
        <v>0.51600000000000001</v>
      </c>
      <c r="Z44" s="328">
        <f ca="1">INDIRECT(ADDRESS(9+4*(_xlfn.NUMBERVALUE($U$40)-1)+$U$40,6))</f>
        <v>0.5</v>
      </c>
      <c r="AA44" s="328">
        <f ca="1">INDIRECT(ADDRESS(9+4*(_xlfn.NUMBERVALUE($U$40)-1)+$U$40,7))</f>
        <v>0.2</v>
      </c>
      <c r="AB44" s="328">
        <f ca="1">INDIRECT(ADDRESS(9+4*(_xlfn.NUMBERVALUE($U$40)-1)+$U$40,8))</f>
        <v>0.9</v>
      </c>
      <c r="AC44" s="328">
        <f ca="1">INDIRECT(ADDRESS(9+4*(_xlfn.NUMBERVALUE($U$40)-1)+$U$40,9))</f>
        <v>14.083806818181817</v>
      </c>
    </row>
    <row r="45" spans="1:32">
      <c r="A45" s="333">
        <v>-0.5</v>
      </c>
      <c r="B45" s="333">
        <v>125</v>
      </c>
      <c r="C45" s="333">
        <v>0.7</v>
      </c>
      <c r="D45" s="334">
        <v>1.6</v>
      </c>
      <c r="E45" s="334">
        <v>0.51600000000000001</v>
      </c>
      <c r="F45" s="333">
        <v>0.5</v>
      </c>
      <c r="G45" s="333">
        <v>0.2</v>
      </c>
      <c r="H45" s="333">
        <v>0.9</v>
      </c>
      <c r="I45" s="334">
        <f>B44/B43</f>
        <v>8.2872928176795586</v>
      </c>
      <c r="K45" s="328">
        <v>-0.5</v>
      </c>
      <c r="L45" s="338">
        <v>4925</v>
      </c>
      <c r="M45" s="328">
        <v>0.7</v>
      </c>
      <c r="N45" s="328">
        <v>1.6</v>
      </c>
      <c r="O45" s="328">
        <v>0.51600000000000001</v>
      </c>
      <c r="P45" s="328">
        <v>0.5</v>
      </c>
      <c r="Q45" s="328">
        <v>0.2</v>
      </c>
      <c r="R45" s="328">
        <v>0.9</v>
      </c>
      <c r="S45" s="337">
        <f>L44/L43</f>
        <v>8.287292817679603</v>
      </c>
      <c r="U45" s="328">
        <f ca="1">INDIRECT(ADDRESS(10+4*(_xlfn.NUMBERVALUE($U$40)-1)+$U$40,1))</f>
        <v>0.02</v>
      </c>
      <c r="V45" s="328">
        <f ca="1">INDIRECT(ADDRESS(10+4*(_xlfn.NUMBERVALUE($U$40)-1)+$U$40,2))</f>
        <v>22.5</v>
      </c>
      <c r="W45" s="328">
        <f ca="1">INDIRECT(ADDRESS(10+4*(_xlfn.NUMBERVALUE($U$40)-1)+$U$40,3))</f>
        <v>0</v>
      </c>
      <c r="X45" s="328">
        <f ca="1">INDIRECT(ADDRESS(10+4*(_xlfn.NUMBERVALUE($U$40)-1)+$U$40,4))</f>
        <v>0.6</v>
      </c>
      <c r="Y45" s="328">
        <f ca="1">INDIRECT(ADDRESS(10+4*(_xlfn.NUMBERVALUE($U$40)-1)+$U$40,5))</f>
        <v>0.316</v>
      </c>
      <c r="Z45" s="328">
        <f ca="1">INDIRECT(ADDRESS(10+4*(_xlfn.NUMBERVALUE($U$40)-1)+$U$40,6))</f>
        <v>4.0000000000000001E-3</v>
      </c>
      <c r="AA45" s="328">
        <f ca="1">INDIRECT(ADDRESS(10+4*(_xlfn.NUMBERVALUE($U$40)-1)+$U$40,7))</f>
        <v>4.0000000000000001E-3</v>
      </c>
      <c r="AB45" s="328">
        <f ca="1">INDIRECT(ADDRESS(10+4*(_xlfn.NUMBERVALUE($U$40)-1)+$U$40,8))</f>
        <v>2000</v>
      </c>
      <c r="AC45" s="328">
        <f ca="1">INDIRECT(ADDRESS(10+4*(_xlfn.NUMBERVALUE($U$40)-1)+$U$40,9))</f>
        <v>7.0967741935483861</v>
      </c>
    </row>
    <row r="46" spans="1:32">
      <c r="A46" s="333">
        <v>0.02</v>
      </c>
      <c r="B46" s="333">
        <v>22.5</v>
      </c>
      <c r="C46" s="334">
        <v>0</v>
      </c>
      <c r="D46" s="334">
        <v>0.6</v>
      </c>
      <c r="E46" s="334">
        <v>0.316</v>
      </c>
      <c r="F46" s="333">
        <v>4.0000000000000001E-3</v>
      </c>
      <c r="G46" s="333">
        <v>4.0000000000000001E-3</v>
      </c>
      <c r="H46" s="333">
        <v>2000</v>
      </c>
      <c r="I46" s="334">
        <f>C44/C43</f>
        <v>3.8834951456310676</v>
      </c>
      <c r="K46" s="336">
        <v>1.1111111111111001E-2</v>
      </c>
      <c r="L46" s="336">
        <v>12.5</v>
      </c>
      <c r="M46" s="328">
        <v>0</v>
      </c>
      <c r="N46" s="328">
        <v>0.6</v>
      </c>
      <c r="O46" s="328">
        <v>0.316</v>
      </c>
      <c r="P46" s="328">
        <v>4.0000000000000001E-3</v>
      </c>
      <c r="Q46" s="328">
        <v>4.0000000000000001E-3</v>
      </c>
      <c r="R46" s="328">
        <v>3600</v>
      </c>
      <c r="S46" s="337">
        <f>M44/M43</f>
        <v>3.8834951456309539</v>
      </c>
      <c r="U46" s="328">
        <f ca="1">INDIRECT(ADDRESS(11+4*(_xlfn.NUMBERVALUE($U$40)-1)+$U$40,1))</f>
        <v>0.15</v>
      </c>
      <c r="V46" s="328">
        <f ca="1">INDIRECT(ADDRESS(11+4*(_xlfn.NUMBERVALUE($U$40)-1)+$U$40,2))</f>
        <v>0.01</v>
      </c>
      <c r="W46" s="328">
        <f ca="1">INDIRECT(ADDRESS(11+4*(_xlfn.NUMBERVALUE($U$40)-1)+$U$40,3))</f>
        <v>1</v>
      </c>
      <c r="X46" s="328">
        <f ca="1">INDIRECT(ADDRESS(11+4*(_xlfn.NUMBERVALUE($U$40)-1)+$U$40,4))</f>
        <v>1</v>
      </c>
      <c r="Y46" s="328">
        <f ca="1">INDIRECT(ADDRESS(11+4*(_xlfn.NUMBERVALUE($U$40)-1)+$U$40,5))</f>
        <v>0</v>
      </c>
      <c r="Z46" s="328">
        <f ca="1">INDIRECT(ADDRESS(11+4*(_xlfn.NUMBERVALUE($U$40)-1)+$U$40,6))</f>
        <v>0.5</v>
      </c>
      <c r="AA46" s="328">
        <f ca="1">INDIRECT(ADDRESS(11+4*(_xlfn.NUMBERVALUE($U$40)-1)+$U$40,7))</f>
        <v>7.0967741935483861</v>
      </c>
      <c r="AB46" s="328">
        <f ca="1">INDIRECT(ADDRESS(11+4*(_xlfn.NUMBERVALUE($U$40)-1)+$U$40,8))</f>
        <v>14.083806818181817</v>
      </c>
      <c r="AC46" s="328">
        <f ca="1">INDIRECT(ADDRESS(11+4*(_xlfn.NUMBERVALUE($U$40)-1)+$U$40,9))</f>
        <v>23.65591397849462</v>
      </c>
    </row>
    <row r="47" spans="1:32">
      <c r="A47" s="333">
        <v>0.15</v>
      </c>
      <c r="B47" s="333">
        <v>0.01</v>
      </c>
      <c r="C47" s="333">
        <v>1</v>
      </c>
      <c r="D47" s="334">
        <v>1</v>
      </c>
      <c r="E47" s="334">
        <v>0</v>
      </c>
      <c r="F47" s="333">
        <v>0.5</v>
      </c>
      <c r="G47" s="339">
        <f>I46</f>
        <v>3.8834951456310676</v>
      </c>
      <c r="H47" s="339">
        <f>MIN(I45,I47)</f>
        <v>8.2872928176795586</v>
      </c>
      <c r="I47" s="334">
        <f>D44/C43</f>
        <v>23.883495145631066</v>
      </c>
      <c r="K47" s="328">
        <v>0.15</v>
      </c>
      <c r="L47" s="328">
        <v>0.01</v>
      </c>
      <c r="M47" s="328">
        <v>1</v>
      </c>
      <c r="N47" s="328">
        <v>0</v>
      </c>
      <c r="O47" s="328">
        <v>0.1</v>
      </c>
      <c r="Q47" s="339">
        <f>S46</f>
        <v>3.8834951456309539</v>
      </c>
      <c r="R47" s="339">
        <f>MIN(S45,S47)</f>
        <v>8.287292817679603</v>
      </c>
      <c r="S47" s="334">
        <f>N44/M43</f>
        <v>23.883495145630619</v>
      </c>
      <c r="AE47" s="328" t="s">
        <v>276</v>
      </c>
    </row>
    <row r="48" spans="1:32">
      <c r="A48" s="333" t="s">
        <v>277</v>
      </c>
      <c r="B48" s="333">
        <v>68.900000000000006</v>
      </c>
      <c r="C48" s="333">
        <v>68.900000000000006</v>
      </c>
      <c r="D48" s="334">
        <v>0.3</v>
      </c>
      <c r="E48" s="334">
        <v>26.5</v>
      </c>
      <c r="F48" s="333">
        <v>68.900000000000006</v>
      </c>
      <c r="G48" s="333">
        <v>22</v>
      </c>
      <c r="H48" s="333"/>
      <c r="I48" s="333"/>
      <c r="K48" s="328" t="s">
        <v>278</v>
      </c>
      <c r="L48" s="328">
        <v>10</v>
      </c>
      <c r="M48" s="328">
        <v>10</v>
      </c>
      <c r="N48" s="328">
        <v>0.3</v>
      </c>
      <c r="O48" s="328">
        <v>3.8461538461538498</v>
      </c>
      <c r="P48" s="328">
        <v>10</v>
      </c>
      <c r="Q48" s="328">
        <v>72</v>
      </c>
      <c r="U48" s="328" t="str">
        <f ca="1">INDIRECT(ADDRESS(7+4*(_xlfn.NUMBERVALUE($U$40)-1)+$U$40,11))</f>
        <v>C-Ply 55[Eng]</v>
      </c>
      <c r="V48" s="328">
        <f ca="1">INDIRECT(ADDRESS(7+4*(_xlfn.NUMBERVALUE($U40)-1)+$U$40,12))</f>
        <v>20.1142857142857</v>
      </c>
      <c r="W48" s="328">
        <f ca="1">INDIRECT(ADDRESS(7+4*(_xlfn.NUMBERVALUE($U$40)-1)+$U$40,13))</f>
        <v>1.3285714285714301</v>
      </c>
      <c r="X48" s="328">
        <f ca="1">INDIRECT(ADDRESS(7+4*(_xlfn.NUMBERVALUE($U$40)-1)+$U$40,14))</f>
        <v>0.3</v>
      </c>
      <c r="Y48" s="328">
        <f ca="1">INDIRECT(ADDRESS(7+4*(_xlfn.NUMBERVALUE($U$40)-1)+$U$40,15))</f>
        <v>0.82857142857142896</v>
      </c>
      <c r="Z48" s="328">
        <f ca="1">INDIRECT(ADDRESS(7+4*(_xlfn.NUMBERVALUE($U$40)-1)+$U$40,16))</f>
        <v>0.49346879535559002</v>
      </c>
      <c r="AA48" s="328">
        <f ca="1">INDIRECT(ADDRESS(7+4*(_xlfn.NUMBERVALUE($U$40)-1)+$U$40,17))</f>
        <v>251.6</v>
      </c>
      <c r="AB48" s="328">
        <f ca="1">INDIRECT(ADDRESS(7+4*(_xlfn.NUMBERVALUE($U$40)-1)+$U$40,18))</f>
        <v>320</v>
      </c>
      <c r="AC48" s="328">
        <f ca="1">INDIRECT(ADDRESS(7+4*(_xlfn.NUMBERVALUE($U$40)-1)+$U$40,19))</f>
        <v>0</v>
      </c>
    </row>
    <row r="49" spans="1:31">
      <c r="A49" s="333">
        <v>206</v>
      </c>
      <c r="B49" s="333">
        <v>206</v>
      </c>
      <c r="C49" s="333">
        <v>206</v>
      </c>
      <c r="D49" s="334">
        <v>206</v>
      </c>
      <c r="E49" s="334">
        <v>118.934155453063</v>
      </c>
      <c r="F49" s="333">
        <v>2.6</v>
      </c>
      <c r="G49" s="333">
        <v>22</v>
      </c>
      <c r="H49" s="333"/>
      <c r="I49" s="334">
        <f>A49/B48</f>
        <v>2.9898403483309139</v>
      </c>
      <c r="K49" s="328">
        <v>30</v>
      </c>
      <c r="L49" s="328">
        <v>30</v>
      </c>
      <c r="M49" s="328">
        <v>30</v>
      </c>
      <c r="N49" s="328">
        <v>30</v>
      </c>
      <c r="O49" s="328">
        <v>17.320508075688799</v>
      </c>
      <c r="P49" s="328">
        <v>2.6</v>
      </c>
      <c r="Q49" s="328">
        <v>72</v>
      </c>
      <c r="S49" s="337">
        <f>K49/L48</f>
        <v>3</v>
      </c>
      <c r="U49" s="328">
        <f ca="1">INDIRECT(ADDRESS(8+4*(_xlfn.NUMBERVALUE($U$40)-1)+$U$40,11))</f>
        <v>420.57142857142901</v>
      </c>
      <c r="V49" s="328">
        <f ca="1">INDIRECT(ADDRESS(8+4*(_xlfn.NUMBERVALUE($U$40)-1)+$U$40,12))</f>
        <v>283.28571428571399</v>
      </c>
      <c r="W49" s="328">
        <f ca="1">INDIRECT(ADDRESS(8+4*(_xlfn.NUMBERVALUE($U$40)-1)+$U$40,13))</f>
        <v>9.4285714285714306</v>
      </c>
      <c r="X49" s="328">
        <f ca="1">INDIRECT(ADDRESS(8+4*(_xlfn.NUMBERVALUE($U$40)-1)+$U$40,14))</f>
        <v>31.428571428571399</v>
      </c>
      <c r="Y49" s="328">
        <f ca="1">INDIRECT(ADDRESS(8+4*(_xlfn.NUMBERVALUE($U$40)-1)+$U$40,15))</f>
        <v>13.285714285714301</v>
      </c>
      <c r="Z49" s="328">
        <f ca="1">INDIRECT(ADDRESS(8+4*(_xlfn.NUMBERVALUE($U$40)-1)+$U$40,16))</f>
        <v>1.2</v>
      </c>
      <c r="AA49" s="328">
        <f ca="1">INDIRECT(ADDRESS(8+4*(_xlfn.NUMBERVALUE($U$40)-1)+$U$40,17))</f>
        <v>71.599999999999994</v>
      </c>
      <c r="AB49" s="328">
        <f ca="1">INDIRECT(ADDRESS(8+4*(_xlfn.NUMBERVALUE($U$40)-1)+$U$40,18))</f>
        <v>5.0000000000000001E-3</v>
      </c>
      <c r="AC49" s="328">
        <f ca="1">INDIRECT(ADDRESS(8+4*(_xlfn.NUMBERVALUE($U$40)-1)+$U$40,9))</f>
        <v>20.909090909090907</v>
      </c>
    </row>
    <row r="50" spans="1:31">
      <c r="A50" s="333">
        <v>-0.5</v>
      </c>
      <c r="B50" s="333">
        <v>125</v>
      </c>
      <c r="C50" s="333">
        <v>0.99990000000000001</v>
      </c>
      <c r="D50" s="334">
        <v>2.6</v>
      </c>
      <c r="E50" s="334">
        <v>1</v>
      </c>
      <c r="F50" s="333">
        <v>1</v>
      </c>
      <c r="G50" s="333">
        <v>1</v>
      </c>
      <c r="H50" s="333"/>
      <c r="I50" s="334">
        <f>B49/B48</f>
        <v>2.9898403483309139</v>
      </c>
      <c r="K50" s="328">
        <v>-0.5</v>
      </c>
      <c r="L50" s="328">
        <v>4925</v>
      </c>
      <c r="M50" s="328">
        <v>0.99990000000000001</v>
      </c>
      <c r="N50" s="328">
        <v>2.6</v>
      </c>
      <c r="O50" s="328">
        <v>1</v>
      </c>
      <c r="P50" s="328">
        <v>1</v>
      </c>
      <c r="Q50" s="328">
        <v>1</v>
      </c>
      <c r="S50" s="337">
        <f>L49/L48</f>
        <v>3</v>
      </c>
      <c r="U50" s="328">
        <f ca="1">INDIRECT(ADDRESS(9+4*(_xlfn.NUMBERVALUE($U$40)-1)+$U$40,11))</f>
        <v>-0.5</v>
      </c>
      <c r="V50" s="328">
        <f ca="1">INDIRECT(ADDRESS(9+4*(_xlfn.NUMBERVALUE($U$40)-1)+$U$40,12))</f>
        <v>4925</v>
      </c>
      <c r="W50" s="328">
        <f ca="1">INDIRECT(ADDRESS(9+4*(_xlfn.NUMBERVALUE($U$40)-1)+$U$40,13))</f>
        <v>0.64</v>
      </c>
      <c r="X50" s="328">
        <f ca="1">INDIRECT(ADDRESS(9+4*(_xlfn.NUMBERVALUE($U$40)-1)+$U$40,14))</f>
        <v>1.6</v>
      </c>
      <c r="Y50" s="328">
        <f ca="1">INDIRECT(ADDRESS(9+4*(_xlfn.NUMBERVALUE($U$40)-1)+$U$40,15))</f>
        <v>0.51600000000000001</v>
      </c>
      <c r="Z50" s="328">
        <f ca="1">INDIRECT(ADDRESS(9+4*(_xlfn.NUMBERVALUE($U$40)-1)+$U$40,16))</f>
        <v>0.5</v>
      </c>
      <c r="AA50" s="328">
        <f ca="1">INDIRECT(ADDRESS(9+4*(_xlfn.NUMBERVALUE($U$40)-1)+$U$40,17))</f>
        <v>0.2</v>
      </c>
      <c r="AB50" s="328">
        <f ca="1">INDIRECT(ADDRESS(9+4*(_xlfn.NUMBERVALUE($U$40)-1)+$U$40,18))</f>
        <v>0.9</v>
      </c>
      <c r="AC50" s="328">
        <f ca="1">INDIRECT(ADDRESS(9+4*(_xlfn.NUMBERVALUE($U$40)-1)+$U$40,19))</f>
        <v>14.083806818181813</v>
      </c>
    </row>
    <row r="51" spans="1:31">
      <c r="A51" s="333">
        <v>23.58</v>
      </c>
      <c r="B51" s="333">
        <v>23.58</v>
      </c>
      <c r="C51" s="333">
        <v>1</v>
      </c>
      <c r="D51" s="334">
        <v>1</v>
      </c>
      <c r="E51" s="334">
        <v>1</v>
      </c>
      <c r="F51" s="333">
        <v>1</v>
      </c>
      <c r="G51" s="333">
        <v>1</v>
      </c>
      <c r="H51" s="333"/>
      <c r="I51" s="334">
        <f>C49/C48</f>
        <v>2.9898403483309139</v>
      </c>
      <c r="K51" s="328">
        <v>13.1</v>
      </c>
      <c r="L51" s="328">
        <v>13.1</v>
      </c>
      <c r="M51" s="328">
        <v>0</v>
      </c>
      <c r="N51" s="328">
        <v>0</v>
      </c>
      <c r="O51" s="328">
        <v>1</v>
      </c>
      <c r="P51" s="328">
        <v>1</v>
      </c>
      <c r="Q51" s="328">
        <v>1</v>
      </c>
      <c r="S51" s="337">
        <f>M49/M48</f>
        <v>3</v>
      </c>
      <c r="U51" s="328">
        <f ca="1">INDIRECT(ADDRESS(10+4*(_xlfn.NUMBERVALUE($U$40)-1)+$U$40,11))</f>
        <v>1.1111111111111001E-2</v>
      </c>
      <c r="V51" s="328">
        <f ca="1">INDIRECT(ADDRESS(10+4*(_xlfn.NUMBERVALUE($U$40)-1)+$U$40,12))</f>
        <v>12.5</v>
      </c>
      <c r="W51" s="328">
        <f ca="1">INDIRECT(ADDRESS(10+4*(_xlfn.NUMBERVALUE($U$40)-1)+$U$40,13))</f>
        <v>0</v>
      </c>
      <c r="X51" s="328">
        <f ca="1">INDIRECT(ADDRESS(10+4*(_xlfn.NUMBERVALUE($U$40)-1)+$U$40,14))</f>
        <v>0.6</v>
      </c>
      <c r="Y51" s="328">
        <f ca="1">INDIRECT(ADDRESS(10+4*(_xlfn.NUMBERVALUE($U$40)-1)+$U$40,15))</f>
        <v>0.316</v>
      </c>
      <c r="Z51" s="328">
        <f ca="1">INDIRECT(ADDRESS(10+4*(_xlfn.NUMBERVALUE($U$40)-1)+$U$40,16))</f>
        <v>4.0000000000000001E-3</v>
      </c>
      <c r="AA51" s="328">
        <f ca="1">INDIRECT(ADDRESS(10+4*(_xlfn.NUMBERVALUE($U$40)-1)+$U$40,17))</f>
        <v>4.0000000000000001E-3</v>
      </c>
      <c r="AB51" s="328">
        <f ca="1">INDIRECT(ADDRESS(10+4*(_xlfn.NUMBERVALUE($U$40)-1)+$U$40,18))</f>
        <v>3600</v>
      </c>
      <c r="AC51" s="328">
        <f ca="1">INDIRECT(ADDRESS(10+4*(_xlfn.NUMBERVALUE($U$40)-1)+$U$40,19))</f>
        <v>7.0967741935483808</v>
      </c>
    </row>
    <row r="52" spans="1:31">
      <c r="A52" s="333">
        <v>0.99999990000000005</v>
      </c>
      <c r="B52" s="333">
        <v>1E-3</v>
      </c>
      <c r="C52" s="333">
        <v>1</v>
      </c>
      <c r="D52" s="334">
        <v>1</v>
      </c>
      <c r="E52" s="334">
        <v>0</v>
      </c>
      <c r="F52" s="333">
        <v>0.3</v>
      </c>
      <c r="G52" s="333"/>
      <c r="H52" s="333"/>
      <c r="I52" s="334">
        <f>D49/C48</f>
        <v>2.9898403483309139</v>
      </c>
      <c r="K52" s="328">
        <v>0.99999999900000003</v>
      </c>
      <c r="L52" s="328">
        <v>1E-3</v>
      </c>
      <c r="M52" s="328">
        <v>1</v>
      </c>
      <c r="N52" s="328">
        <v>0</v>
      </c>
      <c r="O52" s="328">
        <v>1</v>
      </c>
      <c r="U52" s="328">
        <f ca="1">INDIRECT(ADDRESS(11+4*(_xlfn.NUMBERVALUE($U$40)-1)+$U$40,11))</f>
        <v>0.15</v>
      </c>
      <c r="V52" s="328">
        <f ca="1">INDIRECT(ADDRESS(11+4*(_xlfn.NUMBERVALUE($U$40)-1)+$U$40,12))</f>
        <v>0.01</v>
      </c>
      <c r="W52" s="328">
        <f ca="1">INDIRECT(ADDRESS(11+4*(_xlfn.NUMBERVALUE($U$40)-1)+$U$40,13))</f>
        <v>1</v>
      </c>
      <c r="X52" s="328">
        <f ca="1">INDIRECT(ADDRESS(11+4*(_xlfn.NUMBERVALUE($U$40)-1)+$U$40,14))</f>
        <v>1</v>
      </c>
      <c r="Y52" s="328">
        <f ca="1">INDIRECT(ADDRESS(11+4*(_xlfn.NUMBERVALUE($U$40)-1)+$U$40,15))</f>
        <v>0</v>
      </c>
      <c r="Z52" s="328">
        <f ca="1">INDIRECT(ADDRESS(11+4*(_xlfn.NUMBERVALUE($U$40)-1)+$U$40,16))</f>
        <v>0.5</v>
      </c>
      <c r="AA52" s="328">
        <f ca="1">INDIRECT(ADDRESS(11+4*(_xlfn.NUMBERVALUE($U$40)-1)+$U$40,17))</f>
        <v>7.0967741935483808</v>
      </c>
      <c r="AB52" s="328">
        <f ca="1">INDIRECT(ADDRESS(11+4*(_xlfn.NUMBERVALUE($U$40)-1)+$U$40,18))</f>
        <v>14.083806818181813</v>
      </c>
      <c r="AC52" s="328">
        <f ca="1">INDIRECT(ADDRESS(11+4*(_xlfn.NUMBERVALUE($U$40)-1)+$U$40,19))</f>
        <v>23.655913978494574</v>
      </c>
    </row>
    <row r="53" spans="1:31" ht="13.5" thickBot="1">
      <c r="A53" s="335" t="s">
        <v>279</v>
      </c>
      <c r="B53" s="333">
        <v>121</v>
      </c>
      <c r="C53" s="333">
        <v>8</v>
      </c>
      <c r="D53" s="334">
        <v>0.3</v>
      </c>
      <c r="E53" s="334">
        <v>4.7</v>
      </c>
      <c r="F53" s="333">
        <v>3.4</v>
      </c>
      <c r="G53" s="333">
        <v>122</v>
      </c>
      <c r="H53" s="333">
        <v>160</v>
      </c>
      <c r="I53" s="333"/>
      <c r="K53" s="349" t="s">
        <v>280</v>
      </c>
      <c r="L53" s="349">
        <v>30</v>
      </c>
      <c r="M53" s="349">
        <v>30</v>
      </c>
      <c r="N53" s="349">
        <v>0.3</v>
      </c>
      <c r="O53" s="349">
        <v>11.538461538461499</v>
      </c>
      <c r="P53" s="349">
        <v>30</v>
      </c>
      <c r="Q53" s="349">
        <v>72</v>
      </c>
      <c r="R53" s="329"/>
    </row>
    <row r="54" spans="1:31">
      <c r="A54" s="333">
        <v>2530</v>
      </c>
      <c r="B54" s="333">
        <v>1669</v>
      </c>
      <c r="C54" s="333">
        <v>66</v>
      </c>
      <c r="D54" s="334">
        <v>220</v>
      </c>
      <c r="E54" s="334">
        <v>93</v>
      </c>
      <c r="F54" s="333">
        <v>1.2</v>
      </c>
      <c r="G54" s="333">
        <v>22</v>
      </c>
      <c r="H54" s="333">
        <v>5.0000000000000001E-3</v>
      </c>
      <c r="I54" s="334">
        <f>A54/B53</f>
        <v>20.90909090909091</v>
      </c>
      <c r="K54" s="349">
        <v>40</v>
      </c>
      <c r="L54" s="349">
        <v>40</v>
      </c>
      <c r="M54" s="349">
        <v>40</v>
      </c>
      <c r="N54" s="349">
        <v>40</v>
      </c>
      <c r="O54" s="349">
        <v>23.094010767585001</v>
      </c>
      <c r="P54" s="349">
        <v>7.8</v>
      </c>
      <c r="Q54" s="349">
        <v>72</v>
      </c>
      <c r="R54" s="329"/>
      <c r="S54" s="337">
        <f>K54/L53</f>
        <v>1.3333333333333333</v>
      </c>
      <c r="U54" s="350" t="str">
        <f t="shared" ref="U54:AC58" ca="1" si="0">IF(($X$36=1),U42,U48)</f>
        <v xml:space="preserve">C-Ply 64 </v>
      </c>
      <c r="V54" s="351">
        <f t="shared" ca="1" si="0"/>
        <v>140.80000000000001</v>
      </c>
      <c r="W54" s="351">
        <f t="shared" ca="1" si="0"/>
        <v>9.3000000000000007</v>
      </c>
      <c r="X54" s="351">
        <f t="shared" ca="1" si="0"/>
        <v>0.3</v>
      </c>
      <c r="Y54" s="351">
        <f t="shared" ca="1" si="0"/>
        <v>5.8</v>
      </c>
      <c r="Z54" s="351">
        <f t="shared" ca="1" si="0"/>
        <v>3.4</v>
      </c>
      <c r="AA54" s="351">
        <f t="shared" ca="1" si="0"/>
        <v>122</v>
      </c>
      <c r="AB54" s="351">
        <f t="shared" ca="1" si="0"/>
        <v>160</v>
      </c>
      <c r="AC54" s="352">
        <f t="shared" ca="1" si="0"/>
        <v>0</v>
      </c>
      <c r="AE54" s="328" t="s">
        <v>281</v>
      </c>
    </row>
    <row r="55" spans="1:31">
      <c r="A55" s="333">
        <v>-0.5</v>
      </c>
      <c r="B55" s="333">
        <v>72</v>
      </c>
      <c r="C55" s="333">
        <v>0.55000000000000004</v>
      </c>
      <c r="D55" s="334">
        <v>1.6</v>
      </c>
      <c r="E55" s="334">
        <v>0.51600000000000001</v>
      </c>
      <c r="F55" s="333">
        <v>0.5</v>
      </c>
      <c r="G55" s="333">
        <v>0.2</v>
      </c>
      <c r="H55" s="333">
        <v>0.9</v>
      </c>
      <c r="I55" s="334">
        <f>B54/B53</f>
        <v>13.793388429752065</v>
      </c>
      <c r="K55" s="349">
        <v>-0.5</v>
      </c>
      <c r="L55" s="349">
        <v>4925</v>
      </c>
      <c r="M55" s="349">
        <v>0.99990000000000001</v>
      </c>
      <c r="N55" s="349">
        <v>7.8</v>
      </c>
      <c r="O55" s="349">
        <v>1</v>
      </c>
      <c r="P55" s="349">
        <v>1</v>
      </c>
      <c r="Q55" s="349">
        <v>1</v>
      </c>
      <c r="R55" s="329"/>
      <c r="S55" s="337">
        <f>L54/L53</f>
        <v>1.3333333333333333</v>
      </c>
      <c r="U55" s="353">
        <f t="shared" ca="1" si="0"/>
        <v>2944</v>
      </c>
      <c r="V55" s="354">
        <f t="shared" ca="1" si="0"/>
        <v>1983</v>
      </c>
      <c r="W55" s="354">
        <f t="shared" ca="1" si="0"/>
        <v>66</v>
      </c>
      <c r="X55" s="354">
        <f t="shared" ca="1" si="0"/>
        <v>220</v>
      </c>
      <c r="Y55" s="354">
        <f t="shared" ca="1" si="0"/>
        <v>93</v>
      </c>
      <c r="Z55" s="354">
        <f t="shared" ca="1" si="0"/>
        <v>1.2</v>
      </c>
      <c r="AA55" s="354">
        <f t="shared" ca="1" si="0"/>
        <v>22</v>
      </c>
      <c r="AB55" s="354">
        <f t="shared" ca="1" si="0"/>
        <v>5.0000000000000001E-3</v>
      </c>
      <c r="AC55" s="355">
        <f t="shared" ca="1" si="0"/>
        <v>20.909090909090907</v>
      </c>
    </row>
    <row r="56" spans="1:31">
      <c r="A56" s="333">
        <v>0.02</v>
      </c>
      <c r="B56" s="333">
        <v>22.5</v>
      </c>
      <c r="C56" s="334">
        <v>0</v>
      </c>
      <c r="D56" s="334">
        <v>0.6</v>
      </c>
      <c r="E56" s="334">
        <v>0.316</v>
      </c>
      <c r="F56" s="333">
        <v>4.0000000000000001E-3</v>
      </c>
      <c r="G56" s="333">
        <v>4.0000000000000001E-3</v>
      </c>
      <c r="H56" s="333">
        <v>2000</v>
      </c>
      <c r="I56" s="334">
        <f>C54/C53</f>
        <v>8.25</v>
      </c>
      <c r="K56" s="349">
        <v>6.9</v>
      </c>
      <c r="L56" s="349">
        <v>6.9</v>
      </c>
      <c r="M56" s="349">
        <v>0</v>
      </c>
      <c r="N56" s="349">
        <v>0</v>
      </c>
      <c r="O56" s="349">
        <v>1</v>
      </c>
      <c r="P56" s="349">
        <v>1</v>
      </c>
      <c r="Q56" s="349">
        <v>1</v>
      </c>
      <c r="R56" s="329"/>
      <c r="S56" s="337">
        <f>M54/M53</f>
        <v>1.3333333333333333</v>
      </c>
      <c r="U56" s="353">
        <f t="shared" ca="1" si="0"/>
        <v>-0.5</v>
      </c>
      <c r="V56" s="354">
        <f t="shared" ca="1" si="0"/>
        <v>72</v>
      </c>
      <c r="W56" s="354">
        <f t="shared" ca="1" si="0"/>
        <v>0.64</v>
      </c>
      <c r="X56" s="354">
        <f t="shared" ca="1" si="0"/>
        <v>1.6</v>
      </c>
      <c r="Y56" s="354">
        <f t="shared" ca="1" si="0"/>
        <v>0.51600000000000001</v>
      </c>
      <c r="Z56" s="354">
        <f t="shared" ca="1" si="0"/>
        <v>0.5</v>
      </c>
      <c r="AA56" s="354">
        <f t="shared" ca="1" si="0"/>
        <v>0.2</v>
      </c>
      <c r="AB56" s="354">
        <f t="shared" ca="1" si="0"/>
        <v>0.9</v>
      </c>
      <c r="AC56" s="355">
        <f t="shared" ca="1" si="0"/>
        <v>14.083806818181817</v>
      </c>
    </row>
    <row r="57" spans="1:31">
      <c r="A57" s="333">
        <v>0.15</v>
      </c>
      <c r="B57" s="333">
        <v>0.01</v>
      </c>
      <c r="C57" s="333">
        <v>1</v>
      </c>
      <c r="D57" s="334">
        <v>1</v>
      </c>
      <c r="E57" s="334">
        <v>0</v>
      </c>
      <c r="F57" s="333">
        <v>0.5</v>
      </c>
      <c r="G57" s="339">
        <f>I56</f>
        <v>8.25</v>
      </c>
      <c r="H57" s="339">
        <f>MIN(I55,I57)</f>
        <v>13.793388429752065</v>
      </c>
      <c r="I57" s="334">
        <f>D54/C53</f>
        <v>27.5</v>
      </c>
      <c r="K57" s="349">
        <v>0.99999999900000003</v>
      </c>
      <c r="L57" s="349">
        <v>1E-3</v>
      </c>
      <c r="M57" s="349">
        <v>1</v>
      </c>
      <c r="N57" s="349">
        <v>0</v>
      </c>
      <c r="O57" s="349">
        <v>1</v>
      </c>
      <c r="P57" s="356"/>
      <c r="Q57" s="349"/>
      <c r="R57" s="329"/>
      <c r="S57" s="337"/>
      <c r="U57" s="353">
        <f t="shared" ca="1" si="0"/>
        <v>0.02</v>
      </c>
      <c r="V57" s="354">
        <f t="shared" ca="1" si="0"/>
        <v>22.5</v>
      </c>
      <c r="W57" s="354">
        <f t="shared" ca="1" si="0"/>
        <v>0</v>
      </c>
      <c r="X57" s="354">
        <f t="shared" ca="1" si="0"/>
        <v>0.6</v>
      </c>
      <c r="Y57" s="354">
        <f t="shared" ca="1" si="0"/>
        <v>0.316</v>
      </c>
      <c r="Z57" s="354">
        <f t="shared" ca="1" si="0"/>
        <v>4.0000000000000001E-3</v>
      </c>
      <c r="AA57" s="354">
        <f t="shared" ca="1" si="0"/>
        <v>4.0000000000000001E-3</v>
      </c>
      <c r="AB57" s="354">
        <f t="shared" ca="1" si="0"/>
        <v>2000</v>
      </c>
      <c r="AC57" s="355">
        <f t="shared" ca="1" si="0"/>
        <v>7.0967741935483861</v>
      </c>
    </row>
    <row r="58" spans="1:31" ht="13.5" thickBot="1">
      <c r="A58" s="335" t="s">
        <v>282</v>
      </c>
      <c r="B58" s="333">
        <v>140.80000000000001</v>
      </c>
      <c r="C58" s="333">
        <v>9.3000000000000007</v>
      </c>
      <c r="D58" s="334">
        <v>0.3</v>
      </c>
      <c r="E58" s="334">
        <v>5.8</v>
      </c>
      <c r="F58" s="333">
        <v>3.4</v>
      </c>
      <c r="G58" s="333">
        <v>122</v>
      </c>
      <c r="H58" s="333">
        <v>160</v>
      </c>
      <c r="I58" s="340"/>
      <c r="K58" s="328" t="s">
        <v>283</v>
      </c>
      <c r="L58" s="336">
        <v>20.1142857142857</v>
      </c>
      <c r="M58" s="336">
        <v>1.3285714285714301</v>
      </c>
      <c r="N58" s="336">
        <v>0.3</v>
      </c>
      <c r="O58" s="336">
        <v>0.82857142857142896</v>
      </c>
      <c r="P58" s="336">
        <v>0.49346879535559002</v>
      </c>
      <c r="Q58" s="328">
        <v>251.6</v>
      </c>
      <c r="R58" s="328">
        <v>320</v>
      </c>
      <c r="S58" s="341"/>
      <c r="U58" s="357">
        <f t="shared" ca="1" si="0"/>
        <v>0.15</v>
      </c>
      <c r="V58" s="358">
        <f t="shared" ca="1" si="0"/>
        <v>0.01</v>
      </c>
      <c r="W58" s="358">
        <f t="shared" ca="1" si="0"/>
        <v>1</v>
      </c>
      <c r="X58" s="358">
        <f t="shared" ca="1" si="0"/>
        <v>1</v>
      </c>
      <c r="Y58" s="358">
        <f t="shared" ca="1" si="0"/>
        <v>0</v>
      </c>
      <c r="Z58" s="358">
        <f t="shared" ca="1" si="0"/>
        <v>0.5</v>
      </c>
      <c r="AA58" s="358">
        <f t="shared" ca="1" si="0"/>
        <v>7.0967741935483861</v>
      </c>
      <c r="AB58" s="358">
        <f t="shared" ca="1" si="0"/>
        <v>14.083806818181817</v>
      </c>
      <c r="AC58" s="359">
        <f t="shared" ca="1" si="0"/>
        <v>23.65591397849462</v>
      </c>
    </row>
    <row r="59" spans="1:31">
      <c r="A59" s="333">
        <v>2944</v>
      </c>
      <c r="B59" s="333">
        <v>1983</v>
      </c>
      <c r="C59" s="333">
        <v>66</v>
      </c>
      <c r="D59" s="334">
        <v>220</v>
      </c>
      <c r="E59" s="334">
        <v>93</v>
      </c>
      <c r="F59" s="333">
        <v>1.2</v>
      </c>
      <c r="G59" s="333">
        <v>22</v>
      </c>
      <c r="H59" s="333">
        <v>5.0000000000000001E-3</v>
      </c>
      <c r="I59" s="334">
        <f>A59/B58</f>
        <v>20.909090909090907</v>
      </c>
      <c r="K59" s="336">
        <v>420.57142857142901</v>
      </c>
      <c r="L59" s="336">
        <v>283.28571428571399</v>
      </c>
      <c r="M59" s="336">
        <v>9.4285714285714306</v>
      </c>
      <c r="N59" s="336">
        <v>31.428571428571399</v>
      </c>
      <c r="O59" s="336">
        <v>13.285714285714301</v>
      </c>
      <c r="P59" s="328">
        <v>1.2</v>
      </c>
      <c r="Q59" s="328">
        <v>71.599999999999994</v>
      </c>
      <c r="R59" s="328">
        <v>5.0000000000000001E-3</v>
      </c>
      <c r="S59" s="337">
        <f>K59/L58</f>
        <v>20.909090909090946</v>
      </c>
    </row>
    <row r="60" spans="1:31">
      <c r="A60" s="333">
        <v>-0.5</v>
      </c>
      <c r="B60" s="333">
        <v>72</v>
      </c>
      <c r="C60" s="333">
        <v>0.64</v>
      </c>
      <c r="D60" s="334">
        <v>1.6</v>
      </c>
      <c r="E60" s="334">
        <v>0.51600000000000001</v>
      </c>
      <c r="F60" s="333">
        <v>0.5</v>
      </c>
      <c r="G60" s="333">
        <v>0.2</v>
      </c>
      <c r="H60" s="333">
        <v>0.9</v>
      </c>
      <c r="I60" s="334">
        <f>B59/B58</f>
        <v>14.083806818181817</v>
      </c>
      <c r="K60" s="360">
        <v>-0.5</v>
      </c>
      <c r="L60" s="36">
        <v>4925</v>
      </c>
      <c r="M60" s="360">
        <v>0.64</v>
      </c>
      <c r="N60" s="36">
        <v>1.6</v>
      </c>
      <c r="O60" s="37">
        <v>0.51600000000000001</v>
      </c>
      <c r="P60" s="328">
        <v>0.5</v>
      </c>
      <c r="Q60" s="328">
        <v>0.2</v>
      </c>
      <c r="R60" s="328">
        <v>0.9</v>
      </c>
      <c r="S60" s="337">
        <f>L59/L58</f>
        <v>14.083806818181813</v>
      </c>
    </row>
    <row r="61" spans="1:31">
      <c r="A61" s="333">
        <v>0.02</v>
      </c>
      <c r="B61" s="333">
        <v>22.5</v>
      </c>
      <c r="C61" s="334">
        <v>0</v>
      </c>
      <c r="D61" s="334">
        <v>0.6</v>
      </c>
      <c r="E61" s="334">
        <v>0.316</v>
      </c>
      <c r="F61" s="333">
        <v>4.0000000000000001E-3</v>
      </c>
      <c r="G61" s="333">
        <v>4.0000000000000001E-3</v>
      </c>
      <c r="H61" s="333">
        <v>2000</v>
      </c>
      <c r="I61" s="334">
        <f>C59/C58</f>
        <v>7.0967741935483861</v>
      </c>
      <c r="K61" s="336">
        <v>1.1111111111111001E-2</v>
      </c>
      <c r="L61" s="336">
        <v>12.5</v>
      </c>
      <c r="M61" s="328">
        <v>0</v>
      </c>
      <c r="N61" s="328">
        <v>0.6</v>
      </c>
      <c r="O61" s="37">
        <v>0.316</v>
      </c>
      <c r="P61" s="328">
        <v>4.0000000000000001E-3</v>
      </c>
      <c r="Q61" s="328">
        <v>4.0000000000000001E-3</v>
      </c>
      <c r="R61" s="328">
        <v>3600</v>
      </c>
      <c r="S61" s="337">
        <f>M59/M58</f>
        <v>7.0967741935483808</v>
      </c>
      <c r="U61" s="328" t="s">
        <v>284</v>
      </c>
    </row>
    <row r="62" spans="1:31">
      <c r="A62" s="333">
        <v>0.15</v>
      </c>
      <c r="B62" s="333">
        <v>0.01</v>
      </c>
      <c r="C62" s="333">
        <v>1</v>
      </c>
      <c r="D62" s="334">
        <v>1</v>
      </c>
      <c r="E62" s="334">
        <v>0</v>
      </c>
      <c r="F62" s="333">
        <v>0.5</v>
      </c>
      <c r="G62" s="339">
        <f>I61</f>
        <v>7.0967741935483861</v>
      </c>
      <c r="H62" s="339">
        <f>MIN(I60,I62)</f>
        <v>14.083806818181817</v>
      </c>
      <c r="I62" s="334">
        <f>D59/C58</f>
        <v>23.65591397849462</v>
      </c>
      <c r="K62" s="360">
        <v>0.15</v>
      </c>
      <c r="L62" s="36">
        <v>0.01</v>
      </c>
      <c r="M62" s="360">
        <v>1</v>
      </c>
      <c r="N62" s="36">
        <v>1</v>
      </c>
      <c r="O62" s="37">
        <v>0</v>
      </c>
      <c r="P62" s="328">
        <v>0.5</v>
      </c>
      <c r="Q62" s="339">
        <f>S61</f>
        <v>7.0967741935483808</v>
      </c>
      <c r="R62" s="339">
        <f>MIN(S60,S62)</f>
        <v>14.083806818181813</v>
      </c>
      <c r="S62" s="334">
        <f>N59/M58</f>
        <v>23.655913978494574</v>
      </c>
      <c r="U62" s="328" t="str">
        <f ca="1">INDIRECT(ADDRESS(7+4*(_xlfn.NUMBERVALUE($V$40)-1)+$V$40,1))</f>
        <v>AS4/H3501</v>
      </c>
      <c r="V62" s="328">
        <f ca="1">INDIRECT(ADDRESS(7+4*(_xlfn.NUMBERVALUE($V$40)-1)+$V$40,2))</f>
        <v>138</v>
      </c>
      <c r="W62" s="328">
        <f ca="1">INDIRECT(ADDRESS(7+4*(_xlfn.NUMBERVALUE($V$40)-1)+$V$40,3))</f>
        <v>8.9600000000000009</v>
      </c>
      <c r="X62" s="328">
        <f ca="1">INDIRECT(ADDRESS(7+4*(_xlfn.NUMBERVALUE($V$40)-1)+$V$40,4))</f>
        <v>0.3</v>
      </c>
      <c r="Y62" s="328">
        <f ca="1">INDIRECT(ADDRESS(7+4*(_xlfn.NUMBERVALUE($V$40)-1)+$V$40,5))</f>
        <v>7.1</v>
      </c>
      <c r="Z62" s="328">
        <f ca="1">INDIRECT(ADDRESS(7+4*(_xlfn.NUMBERVALUE($V$40)-1)+$V$40,6))</f>
        <v>3.4</v>
      </c>
      <c r="AA62" s="328">
        <f ca="1">INDIRECT(ADDRESS(7+4*(_xlfn.NUMBERVALUE($V$40)-1)+$V$40,7))</f>
        <v>122</v>
      </c>
      <c r="AB62" s="328">
        <f ca="1">INDIRECT(ADDRESS(7+4*(_xlfn.NUMBERVALUE($V$40)-1)+$V$40,8))</f>
        <v>160</v>
      </c>
      <c r="AC62" s="328">
        <f ca="1">INDIRECT(ADDRESS(7+4*(_xlfn.NUMBERVALUE($V$40)-1)+$V$40,9))</f>
        <v>0</v>
      </c>
    </row>
    <row r="63" spans="1:31">
      <c r="A63" s="361" t="s">
        <v>285</v>
      </c>
      <c r="B63" s="361">
        <v>191</v>
      </c>
      <c r="C63" s="361">
        <v>9.94</v>
      </c>
      <c r="D63" s="362">
        <v>0.35</v>
      </c>
      <c r="E63" s="362">
        <v>7.79</v>
      </c>
      <c r="F63" s="363">
        <v>3.4</v>
      </c>
      <c r="G63" s="363">
        <v>122</v>
      </c>
      <c r="H63" s="363">
        <v>160</v>
      </c>
      <c r="I63" s="333"/>
      <c r="K63" s="341" t="s">
        <v>286</v>
      </c>
      <c r="L63" s="341">
        <v>27.285714285714299</v>
      </c>
      <c r="M63" s="341">
        <v>1.42</v>
      </c>
      <c r="N63" s="341">
        <v>0.35</v>
      </c>
      <c r="O63" s="341">
        <v>1.1128571428571401</v>
      </c>
      <c r="P63" s="341">
        <v>0.49346879535559002</v>
      </c>
      <c r="Q63" s="341">
        <v>251.6</v>
      </c>
      <c r="R63" s="341">
        <v>320</v>
      </c>
      <c r="U63" s="328">
        <f ca="1">INDIRECT(ADDRESS(8+4*(_xlfn.NUMBERVALUE($V$40)-1)+$V$40,1))</f>
        <v>1447</v>
      </c>
      <c r="V63" s="328">
        <f ca="1">INDIRECT(ADDRESS(8+4*(_xlfn.NUMBERVALUE($V$40)-1)+$V$40,2))</f>
        <v>1447</v>
      </c>
      <c r="W63" s="328">
        <f ca="1">INDIRECT(ADDRESS(8+4*(_xlfn.NUMBERVALUE($V$40)-1)+$V$40,3))</f>
        <v>52</v>
      </c>
      <c r="X63" s="328">
        <f ca="1">INDIRECT(ADDRESS(8+4*(_xlfn.NUMBERVALUE($V$40)-1)+$V$40,4))</f>
        <v>206</v>
      </c>
      <c r="Y63" s="328">
        <f ca="1">INDIRECT(ADDRESS(8+4*(_xlfn.NUMBERVALUE($V$40)-1)+$V$40,5))</f>
        <v>93</v>
      </c>
      <c r="Z63" s="328">
        <f ca="1">INDIRECT(ADDRESS(8+4*(_xlfn.NUMBERVALUE($V$40)-1)+$V$40,6))</f>
        <v>1.2</v>
      </c>
      <c r="AA63" s="328">
        <f ca="1">INDIRECT(ADDRESS(8+4*(_xlfn.NUMBERVALUE($V$40)-1)+$V$40,7))</f>
        <v>22</v>
      </c>
      <c r="AB63" s="328">
        <f ca="1">INDIRECT(ADDRESS(8+4*(_xlfn.NUMBERVALUE($V$40)-1)+$V$40,8))</f>
        <v>5.0000000000000001E-3</v>
      </c>
      <c r="AC63" s="328">
        <f ca="1">INDIRECT(ADDRESS(8+4*(_xlfn.NUMBERVALUE($V$40)-1)+$V$40,9))</f>
        <v>10.485507246376812</v>
      </c>
    </row>
    <row r="64" spans="1:31">
      <c r="A64" s="361">
        <v>3250</v>
      </c>
      <c r="B64" s="361">
        <v>1600</v>
      </c>
      <c r="C64" s="361">
        <v>62</v>
      </c>
      <c r="D64" s="362">
        <v>98</v>
      </c>
      <c r="E64" s="362">
        <v>75</v>
      </c>
      <c r="F64" s="363">
        <v>1.2</v>
      </c>
      <c r="G64" s="363">
        <v>22</v>
      </c>
      <c r="H64" s="364">
        <v>5.0000000000000001E-3</v>
      </c>
      <c r="I64" s="334">
        <f>A64/B63</f>
        <v>17.015706806282722</v>
      </c>
      <c r="K64" s="341">
        <v>464.28571428571399</v>
      </c>
      <c r="L64" s="341">
        <v>228.57142857142901</v>
      </c>
      <c r="M64" s="341">
        <v>8.8571428571428594</v>
      </c>
      <c r="N64" s="341">
        <v>14</v>
      </c>
      <c r="O64" s="341">
        <v>10.714285714285699</v>
      </c>
      <c r="P64" s="341">
        <v>1.2</v>
      </c>
      <c r="Q64" s="341">
        <v>71.599999999999994</v>
      </c>
      <c r="R64" s="341">
        <v>5.0000000000000001E-3</v>
      </c>
      <c r="S64" s="337">
        <f>K64/L63</f>
        <v>17.015706806282704</v>
      </c>
      <c r="U64" s="328">
        <f ca="1">INDIRECT(ADDRESS(9+4*(_xlfn.NUMBERVALUE($V$40)-1)+$V$40,1))</f>
        <v>-0.5</v>
      </c>
      <c r="V64" s="328">
        <f ca="1">INDIRECT(ADDRESS(9+4*(_xlfn.NUMBERVALUE($V$40)-1)+$V$40,2))</f>
        <v>125</v>
      </c>
      <c r="W64" s="328">
        <f ca="1">INDIRECT(ADDRESS(9+4*(_xlfn.NUMBERVALUE($V$40)-1)+$V$40,3))</f>
        <v>0.66</v>
      </c>
      <c r="X64" s="328">
        <f ca="1">INDIRECT(ADDRESS(9+4*(_xlfn.NUMBERVALUE($V$40)-1)+$V$40,4))</f>
        <v>1.6</v>
      </c>
      <c r="Y64" s="328">
        <f ca="1">INDIRECT(ADDRESS(9+4*(_xlfn.NUMBERVALUE($V$40)-1)+$V$40,5))</f>
        <v>0.51600000000000001</v>
      </c>
      <c r="Z64" s="328">
        <f ca="1">INDIRECT(ADDRESS(9+4*(_xlfn.NUMBERVALUE($V$40)-1)+$V$40,6))</f>
        <v>0.5</v>
      </c>
      <c r="AA64" s="328">
        <f ca="1">INDIRECT(ADDRESS(9+4*(_xlfn.NUMBERVALUE($V$40)-1)+$V$40,7))</f>
        <v>0.2</v>
      </c>
      <c r="AB64" s="328">
        <f ca="1">INDIRECT(ADDRESS(9+4*(_xlfn.NUMBERVALUE($V$40)-1)+$V$40,8))</f>
        <v>0.9</v>
      </c>
      <c r="AC64" s="328">
        <f ca="1">INDIRECT(ADDRESS(9+4*(_xlfn.NUMBERVALUE($V$40)-1)+$V$40,9))</f>
        <v>10.485507246376812</v>
      </c>
    </row>
    <row r="65" spans="1:29">
      <c r="A65" s="363">
        <v>-0.5</v>
      </c>
      <c r="B65" s="363">
        <v>125</v>
      </c>
      <c r="C65" s="363">
        <v>0.64</v>
      </c>
      <c r="D65" s="362">
        <v>1.6</v>
      </c>
      <c r="E65" s="362">
        <v>0.52</v>
      </c>
      <c r="F65" s="363">
        <v>0.5</v>
      </c>
      <c r="G65" s="363">
        <v>0.2</v>
      </c>
      <c r="H65" s="363">
        <v>0.9</v>
      </c>
      <c r="I65" s="334">
        <f>B64/B63</f>
        <v>8.3769633507853403</v>
      </c>
      <c r="K65" s="341">
        <v>-0.5</v>
      </c>
      <c r="L65" s="341">
        <v>4925</v>
      </c>
      <c r="M65" s="341">
        <v>0.64</v>
      </c>
      <c r="N65" s="341">
        <v>1.6</v>
      </c>
      <c r="O65" s="341">
        <v>0.51600000000000001</v>
      </c>
      <c r="P65" s="341">
        <v>0.5</v>
      </c>
      <c r="Q65" s="341">
        <v>0.2</v>
      </c>
      <c r="R65" s="341">
        <v>0.9</v>
      </c>
      <c r="S65" s="337">
        <f>L64/L63</f>
        <v>8.3769633507853527</v>
      </c>
      <c r="U65" s="328">
        <f ca="1">INDIRECT(ADDRESS(10+4*(_xlfn.NUMBERVALUE($V$40)-1)+$V$40,1))</f>
        <v>-0.3</v>
      </c>
      <c r="V65" s="328">
        <f ca="1">INDIRECT(ADDRESS(10+4*(_xlfn.NUMBERVALUE($V$40)-1)+$V$40,2))</f>
        <v>28.1</v>
      </c>
      <c r="W65" s="328">
        <f ca="1">INDIRECT(ADDRESS(10+4*(_xlfn.NUMBERVALUE($V$40)-1)+$V$40,3))</f>
        <v>0</v>
      </c>
      <c r="X65" s="328">
        <f ca="1">INDIRECT(ADDRESS(10+4*(_xlfn.NUMBERVALUE($V$40)-1)+$V$40,4))</f>
        <v>0.44</v>
      </c>
      <c r="Y65" s="328">
        <f ca="1">INDIRECT(ADDRESS(10+4*(_xlfn.NUMBERVALUE($V$40)-1)+$V$40,5))</f>
        <v>0.316</v>
      </c>
      <c r="Z65" s="328">
        <f ca="1">INDIRECT(ADDRESS(10+4*(_xlfn.NUMBERVALUE($V$40)-1)+$V$40,6))</f>
        <v>4.0000000000000001E-3</v>
      </c>
      <c r="AA65" s="328">
        <f ca="1">INDIRECT(ADDRESS(10+4*(_xlfn.NUMBERVALUE($V$40)-1)+$V$40,7))</f>
        <v>4.0000000000000001E-3</v>
      </c>
      <c r="AB65" s="328">
        <f ca="1">INDIRECT(ADDRESS(10+4*(_xlfn.NUMBERVALUE($V$40)-1)+$V$40,8))</f>
        <v>2000</v>
      </c>
      <c r="AC65" s="328">
        <f ca="1">INDIRECT(ADDRESS(10+4*(_xlfn.NUMBERVALUE($V$40)-1)+$V$40,9))</f>
        <v>5.8035714285714279</v>
      </c>
    </row>
    <row r="66" spans="1:29">
      <c r="A66" s="363">
        <v>0.02</v>
      </c>
      <c r="B66" s="363">
        <v>22.5</v>
      </c>
      <c r="C66" s="363">
        <v>0</v>
      </c>
      <c r="D66" s="362">
        <v>0.6</v>
      </c>
      <c r="E66" s="362">
        <v>0.32</v>
      </c>
      <c r="F66" s="363">
        <v>0</v>
      </c>
      <c r="G66" s="363">
        <v>0</v>
      </c>
      <c r="H66" s="363">
        <v>2000</v>
      </c>
      <c r="I66" s="334">
        <f>C64/C63</f>
        <v>6.2374245472837027</v>
      </c>
      <c r="K66" s="341">
        <v>1.1111111111111001E-2</v>
      </c>
      <c r="L66" s="341">
        <v>12.5</v>
      </c>
      <c r="M66" s="341">
        <v>0</v>
      </c>
      <c r="N66" s="341">
        <v>0.6</v>
      </c>
      <c r="O66" s="341">
        <v>0.316</v>
      </c>
      <c r="P66" s="341">
        <v>4.0000000000000001E-3</v>
      </c>
      <c r="Q66" s="341">
        <v>4.0000000000000001E-3</v>
      </c>
      <c r="R66" s="341">
        <v>3600</v>
      </c>
      <c r="S66" s="337">
        <f>M64/M63</f>
        <v>6.2374245472837044</v>
      </c>
      <c r="U66" s="328">
        <f ca="1">INDIRECT(ADDRESS(11+4*(_xlfn.NUMBERVALUE($V$40)-1)+$V$40,1))</f>
        <v>0.15</v>
      </c>
      <c r="V66" s="328">
        <f ca="1">INDIRECT(ADDRESS(11+4*(_xlfn.NUMBERVALUE($V$40)-1)+$V$40,2))</f>
        <v>0.01</v>
      </c>
      <c r="W66" s="328">
        <f ca="1">INDIRECT(ADDRESS(11+4*(_xlfn.NUMBERVALUE($V$40)-1)+$V$40,3))</f>
        <v>1</v>
      </c>
      <c r="X66" s="328">
        <f ca="1">INDIRECT(ADDRESS(11+4*(_xlfn.NUMBERVALUE($V$40)-1)+$V$40,4))</f>
        <v>1</v>
      </c>
      <c r="Y66" s="328">
        <f ca="1">INDIRECT(ADDRESS(11+4*(_xlfn.NUMBERVALUE($V$40)-1)+$V$40,5))</f>
        <v>0</v>
      </c>
      <c r="Z66" s="328">
        <f ca="1">INDIRECT(ADDRESS(11+4*(_xlfn.NUMBERVALUE($V$40)-1)+$V$40,6))</f>
        <v>0.5</v>
      </c>
      <c r="AA66" s="328">
        <f ca="1">INDIRECT(ADDRESS(11+4*(_xlfn.NUMBERVALUE($V$40)-1)+$V$40,7))</f>
        <v>5.8035714285714279</v>
      </c>
      <c r="AB66" s="328">
        <f ca="1">INDIRECT(ADDRESS(11+4*(_xlfn.NUMBERVALUE($V$40)-1)+$V$40,8))</f>
        <v>10.485507246376812</v>
      </c>
      <c r="AC66" s="328">
        <f ca="1">INDIRECT(ADDRESS(11+4*(_xlfn.NUMBERVALUE($W$40)-1)+$W$40,9))</f>
        <v>22.471910112359549</v>
      </c>
    </row>
    <row r="67" spans="1:29">
      <c r="A67" s="363">
        <v>0.15</v>
      </c>
      <c r="B67" s="363">
        <v>0.01</v>
      </c>
      <c r="C67" s="363">
        <v>1</v>
      </c>
      <c r="D67" s="362">
        <v>1</v>
      </c>
      <c r="E67" s="362">
        <v>0</v>
      </c>
      <c r="F67" s="363">
        <v>0.5</v>
      </c>
      <c r="G67" s="339">
        <f>I66</f>
        <v>6.2374245472837027</v>
      </c>
      <c r="H67" s="339">
        <f>MIN(I65,I67)</f>
        <v>8.3769633507853403</v>
      </c>
      <c r="I67" s="334">
        <f>D64/C63</f>
        <v>9.8591549295774659</v>
      </c>
      <c r="K67" s="341">
        <v>0.15</v>
      </c>
      <c r="L67" s="341">
        <v>0.01</v>
      </c>
      <c r="M67" s="341">
        <v>1</v>
      </c>
      <c r="N67" s="341">
        <v>1</v>
      </c>
      <c r="O67" s="341">
        <v>0</v>
      </c>
      <c r="P67" s="365">
        <v>0.5</v>
      </c>
      <c r="Q67" s="339">
        <f>S66</f>
        <v>6.2374245472837044</v>
      </c>
      <c r="R67" s="339">
        <f>MIN(S65,S67)</f>
        <v>8.3769633507853527</v>
      </c>
      <c r="S67" s="334">
        <f>N64/M63</f>
        <v>9.8591549295774659</v>
      </c>
    </row>
    <row r="68" spans="1:29">
      <c r="A68" s="366" t="s">
        <v>287</v>
      </c>
      <c r="B68" s="363">
        <v>162</v>
      </c>
      <c r="C68" s="363">
        <v>9</v>
      </c>
      <c r="D68" s="362">
        <v>0.4</v>
      </c>
      <c r="E68" s="362">
        <v>5</v>
      </c>
      <c r="F68" s="363">
        <v>3.4</v>
      </c>
      <c r="G68" s="363">
        <v>122</v>
      </c>
      <c r="H68" s="363">
        <v>160</v>
      </c>
      <c r="I68" s="333"/>
      <c r="K68" s="341" t="s">
        <v>288</v>
      </c>
      <c r="L68" s="341">
        <v>23.1428571428571</v>
      </c>
      <c r="M68" s="341">
        <v>1.28571428571429</v>
      </c>
      <c r="N68" s="341">
        <v>0.4</v>
      </c>
      <c r="O68" s="341">
        <v>0.71428571428571397</v>
      </c>
      <c r="P68" s="341">
        <v>0.49346879535559002</v>
      </c>
      <c r="Q68" s="341">
        <v>251.6</v>
      </c>
      <c r="R68" s="341">
        <v>320</v>
      </c>
      <c r="U68" s="328" t="str">
        <f ca="1">INDIRECT(ADDRESS(7+4*(_xlfn.NUMBERVALUE($V$40)-1)+$V$40,11))</f>
        <v>AS4/H3501[Eng]</v>
      </c>
      <c r="V68" s="328">
        <f ca="1">INDIRECT(ADDRESS(7+4*(_xlfn.NUMBERVALUE($V$40)-1)+$V$40,12))</f>
        <v>20.029027576196999</v>
      </c>
      <c r="W68" s="328">
        <f ca="1">INDIRECT(ADDRESS(7+4*(_xlfn.NUMBERVALUE($V$40)-1)+$V$40,13))</f>
        <v>1.3004354136430001</v>
      </c>
      <c r="X68" s="328">
        <f ca="1">INDIRECT(ADDRESS(7+4*(_xlfn.NUMBERVALUE($V$40)-1)+$V$40,14))</f>
        <v>0.3</v>
      </c>
      <c r="Y68" s="328">
        <f ca="1">INDIRECT(ADDRESS(7+4*(_xlfn.NUMBERVALUE($V$40)-1)+$V$40,15))</f>
        <v>1.0304789550072999</v>
      </c>
      <c r="Z68" s="328">
        <f ca="1">INDIRECT(ADDRESS(7+4*(_xlfn.NUMBERVALUE($V$40)-1)+$V$40,16))</f>
        <v>0.49346879535559002</v>
      </c>
      <c r="AA68" s="328">
        <f ca="1">INDIRECT(ADDRESS(7+4*(_xlfn.NUMBERVALUE($V$40)-1)+$V$40,17))</f>
        <v>251.6</v>
      </c>
      <c r="AB68" s="328">
        <f ca="1">INDIRECT(ADDRESS(7+4*(_xlfn.NUMBERVALUE($V$40)-1)+$V$40,18))</f>
        <v>320</v>
      </c>
      <c r="AC68" s="328">
        <f ca="1">INDIRECT(ADDRESS(7+4*(_xlfn.NUMBERVALUE($V$40)-1)+$V$40,19))</f>
        <v>0</v>
      </c>
    </row>
    <row r="69" spans="1:29">
      <c r="A69" s="367">
        <v>3768</v>
      </c>
      <c r="B69" s="367">
        <v>1656</v>
      </c>
      <c r="C69" s="367">
        <v>56</v>
      </c>
      <c r="D69" s="362">
        <v>150</v>
      </c>
      <c r="E69" s="362">
        <v>98</v>
      </c>
      <c r="F69" s="363">
        <v>1.2</v>
      </c>
      <c r="G69" s="363">
        <v>22</v>
      </c>
      <c r="H69" s="364">
        <v>5.0000000000000001E-3</v>
      </c>
      <c r="I69" s="334">
        <f>A69/B68</f>
        <v>23.25925925925926</v>
      </c>
      <c r="K69" s="341">
        <v>538.28571428571399</v>
      </c>
      <c r="L69" s="341">
        <v>236.57142857142901</v>
      </c>
      <c r="M69" s="341">
        <v>8</v>
      </c>
      <c r="N69" s="341">
        <v>21.428571428571399</v>
      </c>
      <c r="O69" s="341">
        <v>14</v>
      </c>
      <c r="P69" s="341">
        <v>1.2</v>
      </c>
      <c r="Q69" s="341">
        <v>71.599999999999994</v>
      </c>
      <c r="R69" s="341">
        <v>5.0000000000000001E-3</v>
      </c>
      <c r="S69" s="337">
        <f>K69/L68</f>
        <v>23.259259259259291</v>
      </c>
      <c r="U69" s="328">
        <f ca="1">INDIRECT(ADDRESS(8+4*(_xlfn.NUMBERVALUE($V$40)-1)+$V$40,11))</f>
        <v>210.0145137881</v>
      </c>
      <c r="V69" s="328">
        <f ca="1">INDIRECT(ADDRESS(8+4*(_xlfn.NUMBERVALUE($V$40)-1)+$V$40,12))</f>
        <v>210.0145137881</v>
      </c>
      <c r="W69" s="328">
        <f ca="1">INDIRECT(ADDRESS(8+4*(_xlfn.NUMBERVALUE($V$40)-1)+$V$40,13))</f>
        <v>7.5471698113208001</v>
      </c>
      <c r="X69" s="328">
        <f ca="1">INDIRECT(ADDRESS(8+4*(_xlfn.NUMBERVALUE($V$40)-1)+$V$40,14))</f>
        <v>29.898403483309</v>
      </c>
      <c r="Y69" s="328">
        <f ca="1">INDIRECT(ADDRESS(8+4*(_xlfn.NUMBERVALUE($V$40)-1)+$V$40,15))</f>
        <v>13.497822931785</v>
      </c>
      <c r="Z69" s="328">
        <f ca="1">INDIRECT(ADDRESS(8+4*(_xlfn.NUMBERVALUE($V$40)-1)+$V$40,16))</f>
        <v>1.2</v>
      </c>
      <c r="AA69" s="328">
        <f ca="1">INDIRECT(ADDRESS(8+4*(_xlfn.NUMBERVALUE($V$40)-1)+$V$40,17))</f>
        <v>71.599999999999994</v>
      </c>
      <c r="AB69" s="328">
        <f ca="1">INDIRECT(ADDRESS(8+4*(_xlfn.NUMBERVALUE($V$40)-1)+$V$40,18))</f>
        <v>5.0000000000000001E-3</v>
      </c>
      <c r="AC69" s="328">
        <f ca="1">INDIRECT(ADDRESS(8+4*(_xlfn.NUMBERVALUE($V$40)-1)+$V$40,9))</f>
        <v>10.485507246376812</v>
      </c>
    </row>
    <row r="70" spans="1:29">
      <c r="A70" s="363">
        <v>-0.5</v>
      </c>
      <c r="B70" s="363">
        <v>125</v>
      </c>
      <c r="C70" s="363">
        <v>0.64</v>
      </c>
      <c r="D70" s="362">
        <v>1.6</v>
      </c>
      <c r="E70" s="362">
        <v>0.52</v>
      </c>
      <c r="F70" s="363">
        <v>0.5</v>
      </c>
      <c r="G70" s="363">
        <v>0.2</v>
      </c>
      <c r="H70" s="363">
        <v>0.9</v>
      </c>
      <c r="I70" s="334">
        <f>B69/B68</f>
        <v>10.222222222222221</v>
      </c>
      <c r="K70" s="341">
        <v>-0.5</v>
      </c>
      <c r="L70" s="341">
        <v>4925</v>
      </c>
      <c r="M70" s="341">
        <v>0.64</v>
      </c>
      <c r="N70" s="341">
        <v>1.6</v>
      </c>
      <c r="O70" s="341">
        <v>0.51600000000000001</v>
      </c>
      <c r="P70" s="341">
        <v>0.5</v>
      </c>
      <c r="Q70" s="341">
        <v>0.2</v>
      </c>
      <c r="R70" s="341">
        <v>0.9</v>
      </c>
      <c r="S70" s="337">
        <f>L69/L68</f>
        <v>10.222222222222261</v>
      </c>
      <c r="U70" s="328">
        <f ca="1">INDIRECT(ADDRESS(9+4*(_xlfn.NUMBERVALUE($V$40)-1)+$V$40,11))</f>
        <v>-0.5</v>
      </c>
      <c r="V70" s="328">
        <f ca="1">INDIRECT(ADDRESS(9+4*(_xlfn.NUMBERVALUE($V$40)-1)+$V$40,12))</f>
        <v>4925</v>
      </c>
      <c r="W70" s="328">
        <f ca="1">INDIRECT(ADDRESS(9+4*(_xlfn.NUMBERVALUE($V$40)-1)+$V$40,13))</f>
        <v>0.66</v>
      </c>
      <c r="X70" s="328">
        <f ca="1">INDIRECT(ADDRESS(9+4*(_xlfn.NUMBERVALUE($V$40)-1)+$V$40,14))</f>
        <v>1.6</v>
      </c>
      <c r="Y70" s="328">
        <f ca="1">INDIRECT(ADDRESS(9+4*(_xlfn.NUMBERVALUE($V$40)-1)+$V$40,15))</f>
        <v>0.51600000000000001</v>
      </c>
      <c r="Z70" s="328">
        <f ca="1">INDIRECT(ADDRESS(9+4*(_xlfn.NUMBERVALUE($V$40)-1)+$V$40,16))</f>
        <v>0.5</v>
      </c>
      <c r="AA70" s="328">
        <f ca="1">INDIRECT(ADDRESS(9+4*(_xlfn.NUMBERVALUE($V$40)-1)+$V$40,17))</f>
        <v>0.2</v>
      </c>
      <c r="AB70" s="328">
        <f ca="1">INDIRECT(ADDRESS(9+4*(_xlfn.NUMBERVALUE($V$40)-1)+$V$40,18))</f>
        <v>0.9</v>
      </c>
      <c r="AC70" s="328">
        <f ca="1">INDIRECT(ADDRESS(9+4*(_xlfn.NUMBERVALUE($V$40)-1)+$V$40,19))</f>
        <v>10.485507246377081</v>
      </c>
    </row>
    <row r="71" spans="1:29">
      <c r="A71" s="363">
        <v>0.02</v>
      </c>
      <c r="B71" s="363">
        <v>22.5</v>
      </c>
      <c r="C71" s="363">
        <v>0</v>
      </c>
      <c r="D71" s="362">
        <v>0.6</v>
      </c>
      <c r="E71" s="362">
        <v>0.32</v>
      </c>
      <c r="F71" s="363">
        <v>0</v>
      </c>
      <c r="G71" s="363">
        <v>0</v>
      </c>
      <c r="H71" s="363">
        <v>2000</v>
      </c>
      <c r="I71" s="334">
        <f>C69/C68</f>
        <v>6.2222222222222223</v>
      </c>
      <c r="K71" s="341">
        <v>1.1111111111111001E-2</v>
      </c>
      <c r="L71" s="341">
        <v>12.5</v>
      </c>
      <c r="M71" s="341">
        <v>0</v>
      </c>
      <c r="N71" s="341">
        <v>0.6</v>
      </c>
      <c r="O71" s="341">
        <v>0.316</v>
      </c>
      <c r="P71" s="341">
        <v>4.0000000000000001E-3</v>
      </c>
      <c r="Q71" s="341">
        <v>4.0000000000000001E-3</v>
      </c>
      <c r="R71" s="341">
        <v>3600</v>
      </c>
      <c r="S71" s="337">
        <f>M69/M68</f>
        <v>6.222222222222201</v>
      </c>
      <c r="U71" s="328">
        <f ca="1">INDIRECT(ADDRESS(10+4*(_xlfn.NUMBERVALUE($V$40)-1)+$V$40,11))</f>
        <v>-0.16666666666666999</v>
      </c>
      <c r="V71" s="328">
        <f ca="1">INDIRECT(ADDRESS(10+4*(_xlfn.NUMBERVALUE($V$40)-1)+$V$40,12))</f>
        <v>15.611111111111001</v>
      </c>
      <c r="W71" s="328">
        <f ca="1">INDIRECT(ADDRESS(10+4*(_xlfn.NUMBERVALUE($V$40)-1)+$V$40,13))</f>
        <v>0</v>
      </c>
      <c r="X71" s="328">
        <f ca="1">INDIRECT(ADDRESS(10+4*(_xlfn.NUMBERVALUE($V$40)-1)+$V$40,14))</f>
        <v>0.44</v>
      </c>
      <c r="Y71" s="328">
        <f ca="1">INDIRECT(ADDRESS(10+4*(_xlfn.NUMBERVALUE($V$40)-1)+$V$40,15))</f>
        <v>0.316</v>
      </c>
      <c r="Z71" s="328">
        <f ca="1">INDIRECT(ADDRESS(10+4*(_xlfn.NUMBERVALUE($V$40)-1)+$V$40,16))</f>
        <v>4.0000000000000001E-3</v>
      </c>
      <c r="AA71" s="328">
        <f ca="1">INDIRECT(ADDRESS(10+4*(_xlfn.NUMBERVALUE($V$40)-1)+$V$40,17))</f>
        <v>4.0000000000000001E-3</v>
      </c>
      <c r="AB71" s="328">
        <f ca="1">INDIRECT(ADDRESS(10+4*(_xlfn.NUMBERVALUE($V$40)-1)+$V$40,18))</f>
        <v>3600</v>
      </c>
      <c r="AC71" s="328">
        <f ca="1">INDIRECT(ADDRESS(10+4*(_xlfn.NUMBERVALUE($V$40)-1)+$V$40,19))</f>
        <v>5.8035714285712885</v>
      </c>
    </row>
    <row r="72" spans="1:29">
      <c r="A72" s="363">
        <v>0.15</v>
      </c>
      <c r="B72" s="363">
        <v>0.01</v>
      </c>
      <c r="C72" s="363">
        <v>1</v>
      </c>
      <c r="D72" s="362">
        <v>1</v>
      </c>
      <c r="E72" s="362">
        <v>0</v>
      </c>
      <c r="F72" s="363">
        <v>0.5</v>
      </c>
      <c r="G72" s="339">
        <f>I71</f>
        <v>6.2222222222222223</v>
      </c>
      <c r="H72" s="339">
        <f>MIN(I70,I72)</f>
        <v>10.222222222222221</v>
      </c>
      <c r="I72" s="334">
        <f>D69/C68</f>
        <v>16.666666666666668</v>
      </c>
      <c r="K72" s="341">
        <v>0.15</v>
      </c>
      <c r="L72" s="341">
        <v>0.01</v>
      </c>
      <c r="M72" s="341">
        <v>1</v>
      </c>
      <c r="N72" s="341">
        <v>1</v>
      </c>
      <c r="O72" s="341">
        <v>0</v>
      </c>
      <c r="P72" s="365">
        <v>0.5</v>
      </c>
      <c r="Q72" s="339">
        <f>S71</f>
        <v>6.222222222222201</v>
      </c>
      <c r="R72" s="339">
        <f>MIN(S70,S72)</f>
        <v>10.222222222222261</v>
      </c>
      <c r="S72" s="334">
        <f>N69/M68</f>
        <v>16.666666666666586</v>
      </c>
      <c r="U72" s="328">
        <f ca="1">INDIRECT(ADDRESS(11+4*(_xlfn.NUMBERVALUE($V$40)-1)+$V$40,11))</f>
        <v>0.15</v>
      </c>
      <c r="V72" s="328">
        <f ca="1">INDIRECT(ADDRESS(11+4*(_xlfn.NUMBERVALUE($V$40)-1)+$V$40,12))</f>
        <v>0.01</v>
      </c>
      <c r="W72" s="328">
        <f ca="1">INDIRECT(ADDRESS(11+4*(_xlfn.NUMBERVALUE($V$40)-1)+$V$40,13))</f>
        <v>1</v>
      </c>
      <c r="X72" s="328">
        <f ca="1">INDIRECT(ADDRESS(11+4*(_xlfn.NUMBERVALUE($V$40)-1)+$V$40,14))</f>
        <v>0</v>
      </c>
      <c r="Y72" s="328">
        <f ca="1">INDIRECT(ADDRESS(11+4*(_xlfn.NUMBERVALUE($V$40)-1)+$V$40,15))</f>
        <v>0.1</v>
      </c>
      <c r="Z72" s="328">
        <f ca="1">INDIRECT(ADDRESS(11+4*(_xlfn.NUMBERVALUE($V$40)-1)+$V$40,16))</f>
        <v>0</v>
      </c>
      <c r="AA72" s="328">
        <f ca="1">INDIRECT(ADDRESS(11+4*(_xlfn.NUMBERVALUE($V$40)-1)+$V$40,17))</f>
        <v>5.8035714285712885</v>
      </c>
      <c r="AB72" s="328">
        <f ca="1">INDIRECT(ADDRESS(11+4*(_xlfn.NUMBERVALUE($V$40)-1)+$V$40,18))</f>
        <v>10.485507246377081</v>
      </c>
      <c r="AC72" s="328">
        <f ca="1">INDIRECT(ADDRESS(11+4*(_xlfn.NUMBERVALUE($V$40)-1)+$V$40,19))</f>
        <v>22.991071428570624</v>
      </c>
    </row>
    <row r="73" spans="1:29">
      <c r="A73" s="368" t="s">
        <v>289</v>
      </c>
      <c r="B73" s="369">
        <v>88</v>
      </c>
      <c r="C73" s="369">
        <v>5.2</v>
      </c>
      <c r="D73" s="369">
        <v>0.32</v>
      </c>
      <c r="E73" s="369">
        <v>3.1</v>
      </c>
      <c r="F73" s="363">
        <v>3.4</v>
      </c>
      <c r="G73" s="363">
        <v>122</v>
      </c>
      <c r="H73" s="363">
        <v>160</v>
      </c>
      <c r="I73" s="334"/>
      <c r="K73" s="370" t="s">
        <v>290</v>
      </c>
      <c r="L73" s="371">
        <v>88</v>
      </c>
      <c r="M73" s="371">
        <v>5.2</v>
      </c>
      <c r="N73" s="371">
        <v>0.32</v>
      </c>
      <c r="O73" s="371">
        <v>3.1</v>
      </c>
      <c r="P73" s="341">
        <v>0.49346879535559002</v>
      </c>
      <c r="Q73" s="341">
        <v>251.6</v>
      </c>
      <c r="R73" s="341">
        <v>320</v>
      </c>
    </row>
    <row r="74" spans="1:29" ht="13.5" thickBot="1">
      <c r="A74" s="372">
        <v>14</v>
      </c>
      <c r="B74" s="372">
        <v>10</v>
      </c>
      <c r="C74" s="373">
        <v>0.1</v>
      </c>
      <c r="D74" s="373">
        <v>0.4</v>
      </c>
      <c r="E74" s="373">
        <v>0.02</v>
      </c>
      <c r="F74" s="363">
        <v>1.2</v>
      </c>
      <c r="G74" s="363">
        <v>22</v>
      </c>
      <c r="H74" s="364">
        <v>5.0000000000000001E-3</v>
      </c>
      <c r="I74" s="374">
        <f>A74/B73</f>
        <v>0.15909090909090909</v>
      </c>
      <c r="K74" s="341">
        <v>332.28571428571399</v>
      </c>
      <c r="L74" s="341">
        <v>171.42857142857099</v>
      </c>
      <c r="M74" s="341">
        <v>8.8571428571428594</v>
      </c>
      <c r="N74" s="341">
        <v>28.571428571428601</v>
      </c>
      <c r="O74" s="341">
        <v>11.6428571428571</v>
      </c>
      <c r="P74" s="341">
        <v>1.2</v>
      </c>
      <c r="Q74" s="341">
        <v>71.599999999999994</v>
      </c>
      <c r="R74" s="341">
        <v>5.0000000000000001E-3</v>
      </c>
      <c r="S74" s="328">
        <v>377.597402597403</v>
      </c>
    </row>
    <row r="75" spans="1:29">
      <c r="A75" s="363">
        <v>-0.5</v>
      </c>
      <c r="B75" s="363">
        <v>125</v>
      </c>
      <c r="C75" s="363">
        <v>0.55000000000000004</v>
      </c>
      <c r="D75" s="362">
        <v>1.6</v>
      </c>
      <c r="E75" s="362">
        <v>0.52</v>
      </c>
      <c r="F75" s="363">
        <v>0.5</v>
      </c>
      <c r="G75" s="363">
        <v>0.2</v>
      </c>
      <c r="H75" s="363">
        <v>0.9</v>
      </c>
      <c r="I75" s="374">
        <f>B74/B73</f>
        <v>0.11363636363636363</v>
      </c>
      <c r="K75" s="341">
        <v>-0.5</v>
      </c>
      <c r="L75" s="341">
        <v>4925</v>
      </c>
      <c r="M75" s="341">
        <v>0.64</v>
      </c>
      <c r="N75" s="341">
        <v>1.6</v>
      </c>
      <c r="O75" s="341">
        <v>0.51600000000000001</v>
      </c>
      <c r="P75" s="341">
        <v>0.5</v>
      </c>
      <c r="Q75" s="341">
        <v>0.2</v>
      </c>
      <c r="R75" s="341">
        <v>0.9</v>
      </c>
      <c r="S75" s="328">
        <v>194.80519480519499</v>
      </c>
      <c r="U75" s="350" t="str">
        <f t="shared" ref="U75:AC79" ca="1" si="1">IF(($X$36=1),U62,U68)</f>
        <v>AS4/H3501</v>
      </c>
      <c r="V75" s="351">
        <f t="shared" ca="1" si="1"/>
        <v>138</v>
      </c>
      <c r="W75" s="351">
        <f t="shared" ca="1" si="1"/>
        <v>8.9600000000000009</v>
      </c>
      <c r="X75" s="351">
        <f t="shared" ca="1" si="1"/>
        <v>0.3</v>
      </c>
      <c r="Y75" s="351">
        <f t="shared" ca="1" si="1"/>
        <v>7.1</v>
      </c>
      <c r="Z75" s="351">
        <f t="shared" ca="1" si="1"/>
        <v>3.4</v>
      </c>
      <c r="AA75" s="351">
        <f t="shared" ca="1" si="1"/>
        <v>122</v>
      </c>
      <c r="AB75" s="351">
        <f t="shared" ca="1" si="1"/>
        <v>160</v>
      </c>
      <c r="AC75" s="352">
        <f t="shared" ca="1" si="1"/>
        <v>0</v>
      </c>
    </row>
    <row r="76" spans="1:29">
      <c r="A76" s="363">
        <v>0.02</v>
      </c>
      <c r="B76" s="363">
        <v>22.5</v>
      </c>
      <c r="C76" s="363">
        <v>0</v>
      </c>
      <c r="D76" s="362">
        <v>0.6</v>
      </c>
      <c r="E76" s="362">
        <v>0.32</v>
      </c>
      <c r="F76" s="363">
        <v>0</v>
      </c>
      <c r="G76" s="363">
        <v>0</v>
      </c>
      <c r="H76" s="363">
        <v>2000</v>
      </c>
      <c r="I76" s="374">
        <f>C74/C73</f>
        <v>1.9230769230769232E-2</v>
      </c>
      <c r="K76" s="341">
        <v>1.1111111111111001E-2</v>
      </c>
      <c r="L76" s="341">
        <v>12.5</v>
      </c>
      <c r="M76" s="341">
        <v>0</v>
      </c>
      <c r="N76" s="341">
        <v>0.6</v>
      </c>
      <c r="O76" s="341">
        <v>0.316</v>
      </c>
      <c r="P76" s="341">
        <v>4.0000000000000001E-3</v>
      </c>
      <c r="Q76" s="341">
        <v>4.0000000000000001E-3</v>
      </c>
      <c r="R76" s="341">
        <v>3600</v>
      </c>
      <c r="U76" s="353">
        <f t="shared" ca="1" si="1"/>
        <v>1447</v>
      </c>
      <c r="V76" s="354">
        <f t="shared" ca="1" si="1"/>
        <v>1447</v>
      </c>
      <c r="W76" s="354">
        <f t="shared" ca="1" si="1"/>
        <v>52</v>
      </c>
      <c r="X76" s="354">
        <f t="shared" ca="1" si="1"/>
        <v>206</v>
      </c>
      <c r="Y76" s="354">
        <f t="shared" ca="1" si="1"/>
        <v>93</v>
      </c>
      <c r="Z76" s="354">
        <f t="shared" ca="1" si="1"/>
        <v>1.2</v>
      </c>
      <c r="AA76" s="354">
        <f t="shared" ca="1" si="1"/>
        <v>22</v>
      </c>
      <c r="AB76" s="354">
        <f t="shared" ca="1" si="1"/>
        <v>5.0000000000000001E-3</v>
      </c>
      <c r="AC76" s="355">
        <f t="shared" ca="1" si="1"/>
        <v>10.485507246376812</v>
      </c>
    </row>
    <row r="77" spans="1:29">
      <c r="A77" s="363">
        <v>0.15</v>
      </c>
      <c r="B77" s="363">
        <v>0.01</v>
      </c>
      <c r="C77" s="363">
        <v>1</v>
      </c>
      <c r="D77" s="362">
        <v>1</v>
      </c>
      <c r="E77" s="362">
        <v>0</v>
      </c>
      <c r="F77" s="363">
        <v>0.5</v>
      </c>
      <c r="G77" s="339">
        <f>I76</f>
        <v>1.9230769230769232E-2</v>
      </c>
      <c r="H77" s="339">
        <f>MIN(I75,I77)</f>
        <v>7.6923076923076927E-2</v>
      </c>
      <c r="I77" s="374">
        <f>D74/C73</f>
        <v>7.6923076923076927E-2</v>
      </c>
      <c r="K77" s="341">
        <v>0.15</v>
      </c>
      <c r="L77" s="341">
        <v>0.01</v>
      </c>
      <c r="M77" s="341">
        <v>1</v>
      </c>
      <c r="N77" s="341">
        <v>1</v>
      </c>
      <c r="O77" s="341">
        <v>0</v>
      </c>
      <c r="P77" s="365">
        <v>0.5</v>
      </c>
      <c r="Q77" s="339">
        <f>S76</f>
        <v>0</v>
      </c>
      <c r="R77" s="339">
        <f>MIN(S75,S77)</f>
        <v>5.4945054945054999</v>
      </c>
      <c r="S77" s="334">
        <f>N74/M73</f>
        <v>5.4945054945054999</v>
      </c>
      <c r="U77" s="353">
        <f t="shared" ca="1" si="1"/>
        <v>-0.5</v>
      </c>
      <c r="V77" s="354">
        <f t="shared" ca="1" si="1"/>
        <v>125</v>
      </c>
      <c r="W77" s="354">
        <f t="shared" ca="1" si="1"/>
        <v>0.66</v>
      </c>
      <c r="X77" s="354">
        <f t="shared" ca="1" si="1"/>
        <v>1.6</v>
      </c>
      <c r="Y77" s="354">
        <f t="shared" ca="1" si="1"/>
        <v>0.51600000000000001</v>
      </c>
      <c r="Z77" s="354">
        <f t="shared" ca="1" si="1"/>
        <v>0.5</v>
      </c>
      <c r="AA77" s="354">
        <f t="shared" ca="1" si="1"/>
        <v>0.2</v>
      </c>
      <c r="AB77" s="354">
        <f t="shared" ca="1" si="1"/>
        <v>0.9</v>
      </c>
      <c r="AC77" s="355">
        <f t="shared" ca="1" si="1"/>
        <v>10.485507246376812</v>
      </c>
    </row>
    <row r="78" spans="1:29">
      <c r="A78" s="361" t="s">
        <v>291</v>
      </c>
      <c r="B78" s="361">
        <v>171</v>
      </c>
      <c r="C78" s="361">
        <v>9.08</v>
      </c>
      <c r="D78" s="362">
        <v>0.32</v>
      </c>
      <c r="E78" s="362">
        <v>5.29</v>
      </c>
      <c r="F78" s="363">
        <v>3.4</v>
      </c>
      <c r="G78" s="363">
        <v>122</v>
      </c>
      <c r="H78" s="363">
        <v>160</v>
      </c>
      <c r="I78" s="340"/>
      <c r="J78" s="336">
        <v>0</v>
      </c>
      <c r="K78" s="375" t="s">
        <v>292</v>
      </c>
      <c r="L78" s="341">
        <v>24.428571428571399</v>
      </c>
      <c r="M78" s="376">
        <v>1.29714285714286</v>
      </c>
      <c r="N78" s="376">
        <v>0.32</v>
      </c>
      <c r="O78" s="376">
        <v>0.755714285714286</v>
      </c>
      <c r="P78" s="328">
        <v>0.49346879535559002</v>
      </c>
      <c r="Q78" s="328">
        <v>251.6</v>
      </c>
      <c r="R78" s="328">
        <v>320</v>
      </c>
      <c r="U78" s="353">
        <f t="shared" ca="1" si="1"/>
        <v>-0.3</v>
      </c>
      <c r="V78" s="354">
        <f t="shared" ca="1" si="1"/>
        <v>28.1</v>
      </c>
      <c r="W78" s="354">
        <f t="shared" ca="1" si="1"/>
        <v>0</v>
      </c>
      <c r="X78" s="354">
        <f t="shared" ca="1" si="1"/>
        <v>0.44</v>
      </c>
      <c r="Y78" s="354">
        <f t="shared" ca="1" si="1"/>
        <v>0.316</v>
      </c>
      <c r="Z78" s="354">
        <f t="shared" ca="1" si="1"/>
        <v>4.0000000000000001E-3</v>
      </c>
      <c r="AA78" s="354">
        <f t="shared" ca="1" si="1"/>
        <v>4.0000000000000001E-3</v>
      </c>
      <c r="AB78" s="354">
        <f t="shared" ca="1" si="1"/>
        <v>2000</v>
      </c>
      <c r="AC78" s="355">
        <f t="shared" ca="1" si="1"/>
        <v>5.8035714285714279</v>
      </c>
    </row>
    <row r="79" spans="1:29" ht="13.5" thickBot="1">
      <c r="A79" s="361">
        <v>2326</v>
      </c>
      <c r="B79" s="361">
        <v>1200</v>
      </c>
      <c r="C79" s="361">
        <v>62</v>
      </c>
      <c r="D79" s="362">
        <v>200</v>
      </c>
      <c r="E79" s="362">
        <v>81.5</v>
      </c>
      <c r="F79" s="363">
        <v>1.2</v>
      </c>
      <c r="G79" s="363">
        <v>22</v>
      </c>
      <c r="H79" s="364">
        <v>5.0000000000000001E-3</v>
      </c>
      <c r="I79" s="334">
        <f>A79/B78</f>
        <v>13.602339181286549</v>
      </c>
      <c r="J79" s="336"/>
      <c r="K79" s="377">
        <v>332.28571428571399</v>
      </c>
      <c r="L79" s="377">
        <v>171.42857142857099</v>
      </c>
      <c r="M79" s="377">
        <v>8.8571428571428594</v>
      </c>
      <c r="N79" s="377">
        <v>28.571428571428601</v>
      </c>
      <c r="O79" s="377">
        <v>11.6428571428571</v>
      </c>
      <c r="P79" s="328">
        <v>1.2</v>
      </c>
      <c r="Q79" s="328">
        <v>71.599999999999994</v>
      </c>
      <c r="R79" s="328">
        <v>5.0000000000000001E-3</v>
      </c>
      <c r="S79" s="337">
        <f>K79/L78</f>
        <v>13.602339181286554</v>
      </c>
      <c r="U79" s="357">
        <f t="shared" ca="1" si="1"/>
        <v>0.15</v>
      </c>
      <c r="V79" s="358">
        <f t="shared" ca="1" si="1"/>
        <v>0.01</v>
      </c>
      <c r="W79" s="358">
        <f t="shared" ca="1" si="1"/>
        <v>1</v>
      </c>
      <c r="X79" s="358">
        <f t="shared" ca="1" si="1"/>
        <v>1</v>
      </c>
      <c r="Y79" s="358">
        <f t="shared" ca="1" si="1"/>
        <v>0</v>
      </c>
      <c r="Z79" s="358">
        <f t="shared" ca="1" si="1"/>
        <v>0.5</v>
      </c>
      <c r="AA79" s="358">
        <f t="shared" ca="1" si="1"/>
        <v>5.8035714285714279</v>
      </c>
      <c r="AB79" s="358">
        <f t="shared" ca="1" si="1"/>
        <v>10.485507246376812</v>
      </c>
      <c r="AC79" s="359">
        <f t="shared" ca="1" si="1"/>
        <v>22.471910112359549</v>
      </c>
    </row>
    <row r="80" spans="1:29">
      <c r="A80" s="363">
        <v>-0.5</v>
      </c>
      <c r="B80" s="363">
        <v>125</v>
      </c>
      <c r="C80" s="363">
        <v>0.56999999999999995</v>
      </c>
      <c r="D80" s="362">
        <v>1.6</v>
      </c>
      <c r="E80" s="362">
        <v>0.52</v>
      </c>
      <c r="F80" s="363">
        <v>0.5</v>
      </c>
      <c r="G80" s="363">
        <v>0.2</v>
      </c>
      <c r="H80" s="363">
        <v>0.9</v>
      </c>
      <c r="I80" s="334">
        <f>B79/B78</f>
        <v>7.0175438596491224</v>
      </c>
      <c r="J80" s="336"/>
      <c r="K80" s="360">
        <v>-0.5</v>
      </c>
      <c r="L80" s="36">
        <v>4925</v>
      </c>
      <c r="M80" s="360">
        <v>0.64</v>
      </c>
      <c r="N80" s="36">
        <v>1.6</v>
      </c>
      <c r="O80" s="37">
        <v>0.51600000000000001</v>
      </c>
      <c r="P80" s="360">
        <v>0.5</v>
      </c>
      <c r="Q80" s="360">
        <v>0.2</v>
      </c>
      <c r="R80" s="360">
        <v>0.9</v>
      </c>
      <c r="S80" s="337">
        <f>L79/L78</f>
        <v>7.0175438596491135</v>
      </c>
    </row>
    <row r="81" spans="1:29">
      <c r="A81" s="363">
        <v>0.02</v>
      </c>
      <c r="B81" s="367">
        <v>22.5</v>
      </c>
      <c r="C81" s="363">
        <v>0</v>
      </c>
      <c r="D81" s="362">
        <v>0.6</v>
      </c>
      <c r="E81" s="362">
        <v>0.32</v>
      </c>
      <c r="F81" s="363">
        <v>0</v>
      </c>
      <c r="G81" s="363">
        <v>0</v>
      </c>
      <c r="H81" s="363">
        <v>2000</v>
      </c>
      <c r="I81" s="334">
        <f>C79/C78</f>
        <v>6.8281938325991192</v>
      </c>
      <c r="J81" s="336"/>
      <c r="K81" s="336">
        <v>1.1111111111111001E-2</v>
      </c>
      <c r="L81" s="336">
        <v>12.5</v>
      </c>
      <c r="M81" s="328">
        <v>0</v>
      </c>
      <c r="N81" s="328">
        <v>0.6</v>
      </c>
      <c r="O81" s="37">
        <v>0.316</v>
      </c>
      <c r="P81" s="360">
        <v>4.0000000000000001E-3</v>
      </c>
      <c r="Q81" s="360">
        <v>4.0000000000000001E-3</v>
      </c>
      <c r="R81" s="360">
        <v>3600</v>
      </c>
      <c r="S81" s="337">
        <f>M79/M78</f>
        <v>6.8281938325991058</v>
      </c>
    </row>
    <row r="82" spans="1:29">
      <c r="A82" s="363">
        <v>0.15</v>
      </c>
      <c r="B82" s="367">
        <v>0.01</v>
      </c>
      <c r="C82" s="363">
        <v>1</v>
      </c>
      <c r="D82" s="362">
        <v>1</v>
      </c>
      <c r="E82" s="362">
        <v>0</v>
      </c>
      <c r="F82" s="363">
        <v>0.5</v>
      </c>
      <c r="G82" s="339">
        <f>I81</f>
        <v>6.8281938325991192</v>
      </c>
      <c r="H82" s="339">
        <f>MIN(I80,I82)</f>
        <v>7.0175438596491224</v>
      </c>
      <c r="I82" s="334">
        <f>D79/C78</f>
        <v>22.026431718061673</v>
      </c>
      <c r="J82" s="336"/>
      <c r="K82" s="360">
        <v>0.15</v>
      </c>
      <c r="L82" s="36">
        <v>0.01</v>
      </c>
      <c r="M82" s="360">
        <v>1</v>
      </c>
      <c r="N82" s="36">
        <v>1</v>
      </c>
      <c r="O82" s="37">
        <v>0</v>
      </c>
      <c r="P82" s="360">
        <v>0.5</v>
      </c>
      <c r="Q82" s="339">
        <f>S81</f>
        <v>6.8281938325991058</v>
      </c>
      <c r="R82" s="339">
        <f>MIN(S80,S82)</f>
        <v>7.0175438596491135</v>
      </c>
      <c r="S82" s="334">
        <f>N79/M78</f>
        <v>22.026431718061648</v>
      </c>
      <c r="U82" s="328" t="s">
        <v>293</v>
      </c>
    </row>
    <row r="83" spans="1:29">
      <c r="A83" s="361" t="s">
        <v>294</v>
      </c>
      <c r="B83" s="367">
        <v>175</v>
      </c>
      <c r="C83" s="361">
        <v>8.1999999999999993</v>
      </c>
      <c r="D83" s="362">
        <v>0.33</v>
      </c>
      <c r="E83" s="362">
        <v>5.5</v>
      </c>
      <c r="F83" s="363">
        <v>3.4</v>
      </c>
      <c r="G83" s="363">
        <v>122</v>
      </c>
      <c r="H83" s="363">
        <v>160</v>
      </c>
      <c r="I83" s="340"/>
      <c r="J83" s="378">
        <v>0</v>
      </c>
      <c r="K83" s="341" t="s">
        <v>295</v>
      </c>
      <c r="L83" s="341">
        <v>25</v>
      </c>
      <c r="M83" s="341">
        <v>1.1714285714285699</v>
      </c>
      <c r="N83" s="341">
        <v>0.33</v>
      </c>
      <c r="O83" s="341">
        <v>0.78571428571428603</v>
      </c>
      <c r="P83" s="341">
        <v>0.49346879535559002</v>
      </c>
      <c r="Q83" s="341">
        <v>251.6</v>
      </c>
      <c r="R83" s="341">
        <v>320</v>
      </c>
      <c r="U83" s="328" t="str">
        <f ca="1">INDIRECT(ADDRESS(7+4*(_xlfn.NUMBERVALUE($W$40)-1)+$W$40,1))</f>
        <v>AS4/PEEK</v>
      </c>
      <c r="V83" s="328">
        <f ca="1">INDIRECT(ADDRESS(7+4*(_xlfn.NUMBERVALUE($W$40)-1)+$W$40,2))</f>
        <v>134</v>
      </c>
      <c r="W83" s="328">
        <f ca="1">INDIRECT(ADDRESS(7+4*(_xlfn.NUMBERVALUE($W$40)-1)+$W$40,3))</f>
        <v>8.9</v>
      </c>
      <c r="X83" s="328">
        <f ca="1">INDIRECT(ADDRESS(7+4*(_xlfn.NUMBERVALUE($W$40)-1)+$W$40,4))</f>
        <v>0.28000000000000003</v>
      </c>
      <c r="Y83" s="328">
        <f ca="1">INDIRECT(ADDRESS(7+4*(_xlfn.NUMBERVALUE($W$40)-1)+$W$40,5))</f>
        <v>5.0999999999999996</v>
      </c>
      <c r="Z83" s="328">
        <f ca="1">INDIRECT(ADDRESS(7+4*(_xlfn.NUMBERVALUE($W$40)-1)+$W$40,6))</f>
        <v>3.4</v>
      </c>
      <c r="AA83" s="328">
        <f ca="1">INDIRECT(ADDRESS(7+4*(_xlfn.NUMBERVALUE($W$40)-1)+$W$40,7))</f>
        <v>200</v>
      </c>
      <c r="AB83" s="328">
        <f ca="1">INDIRECT(ADDRESS(7+4*(_xlfn.NUMBERVALUE($W$40)-1)+$W$40,8))</f>
        <v>400</v>
      </c>
      <c r="AC83" s="328">
        <f ca="1">INDIRECT(ADDRESS(7+4*(_xlfn.NUMBERVALUE($W$40)-1)+$W$40,9))</f>
        <v>0</v>
      </c>
    </row>
    <row r="84" spans="1:29">
      <c r="A84" s="361">
        <v>2500</v>
      </c>
      <c r="B84" s="367">
        <v>1700</v>
      </c>
      <c r="C84" s="361">
        <v>69</v>
      </c>
      <c r="D84" s="367">
        <v>169</v>
      </c>
      <c r="E84" s="362">
        <v>43</v>
      </c>
      <c r="F84" s="363">
        <v>1.2</v>
      </c>
      <c r="G84" s="363">
        <v>22</v>
      </c>
      <c r="H84" s="364">
        <v>5.0000000000000001E-3</v>
      </c>
      <c r="I84" s="334">
        <f>A84/B83</f>
        <v>14.285714285714286</v>
      </c>
      <c r="J84" s="336"/>
      <c r="K84" s="341">
        <v>357.142857142857</v>
      </c>
      <c r="L84" s="341">
        <v>242.857142857143</v>
      </c>
      <c r="M84" s="341">
        <v>9.8571428571428594</v>
      </c>
      <c r="N84" s="341">
        <v>24.1428571428571</v>
      </c>
      <c r="O84" s="341">
        <v>6.1428571428571397</v>
      </c>
      <c r="P84" s="341">
        <v>1.2</v>
      </c>
      <c r="Q84" s="341">
        <v>71.599999999999994</v>
      </c>
      <c r="R84" s="341">
        <v>5.0000000000000001E-3</v>
      </c>
      <c r="S84" s="337">
        <f>K84/L83</f>
        <v>14.285714285714279</v>
      </c>
      <c r="U84" s="328">
        <f ca="1">INDIRECT(ADDRESS(8+4*(_xlfn.NUMBERVALUE($W$40)-1)+$W$40,1))</f>
        <v>2130</v>
      </c>
      <c r="V84" s="328">
        <f ca="1">INDIRECT(ADDRESS(8+4*(_xlfn.NUMBERVALUE($W$40)-1)+$W$40,2))</f>
        <v>1100</v>
      </c>
      <c r="W84" s="328">
        <f ca="1">INDIRECT(ADDRESS(8+4*(_xlfn.NUMBERVALUE($W$40)-1)+$W$40,3))</f>
        <v>80</v>
      </c>
      <c r="X84" s="328">
        <f ca="1">INDIRECT(ADDRESS(8+4*(_xlfn.NUMBERVALUE($W$40)-1)+$W$40,4))</f>
        <v>200</v>
      </c>
      <c r="Y84" s="328">
        <f ca="1">INDIRECT(ADDRESS(8+4*(_xlfn.NUMBERVALUE($W$40)-1)+$W$40,5))</f>
        <v>160</v>
      </c>
      <c r="Z84" s="328">
        <f ca="1">INDIRECT(ADDRESS(8+4*(_xlfn.NUMBERVALUE($W$40)-1)+$W$40,6))</f>
        <v>1.2</v>
      </c>
      <c r="AA84" s="328">
        <f ca="1">INDIRECT(ADDRESS(8+4*(_xlfn.NUMBERVALUE($W$40)-1)+$W$40,7))</f>
        <v>22</v>
      </c>
      <c r="AB84" s="328">
        <f ca="1">INDIRECT(ADDRESS(8+4*(_xlfn.NUMBERVALUE($W$40)-1)+$W$40,8))</f>
        <v>0</v>
      </c>
      <c r="AC84" s="328">
        <f ca="1">INDIRECT(ADDRESS(8+4*(_xlfn.NUMBERVALUE($W$40)-1)+$W$40,9))</f>
        <v>15.895522388059701</v>
      </c>
    </row>
    <row r="85" spans="1:29">
      <c r="A85" s="363">
        <v>-0.5</v>
      </c>
      <c r="B85" s="367">
        <v>125</v>
      </c>
      <c r="C85" s="363">
        <v>0.59</v>
      </c>
      <c r="D85" s="367">
        <v>1.6</v>
      </c>
      <c r="E85" s="362">
        <v>0.52</v>
      </c>
      <c r="F85" s="363">
        <v>0.5</v>
      </c>
      <c r="G85" s="363">
        <v>0.2</v>
      </c>
      <c r="H85" s="363">
        <v>0.9</v>
      </c>
      <c r="I85" s="334">
        <f>B84/B83</f>
        <v>9.7142857142857135</v>
      </c>
      <c r="J85" s="336"/>
      <c r="K85" s="341">
        <v>-0.5</v>
      </c>
      <c r="L85" s="341">
        <v>4925</v>
      </c>
      <c r="M85" s="341">
        <v>0.64</v>
      </c>
      <c r="N85" s="341">
        <v>1.6</v>
      </c>
      <c r="O85" s="341">
        <v>0.51600000000000001</v>
      </c>
      <c r="P85" s="341">
        <v>0.5</v>
      </c>
      <c r="Q85" s="341">
        <v>0.2</v>
      </c>
      <c r="R85" s="341">
        <v>0.9</v>
      </c>
      <c r="S85" s="337">
        <f>L84/L83</f>
        <v>9.7142857142857206</v>
      </c>
      <c r="U85" s="328">
        <f ca="1">INDIRECT(ADDRESS(9+4*(_xlfn.NUMBERVALUE($W$40)-1)+$W$40,1))</f>
        <v>-0.5</v>
      </c>
      <c r="V85" s="328">
        <f ca="1">INDIRECT(ADDRESS(9+4*(_xlfn.NUMBERVALUE($W$40)-1)+$W$40,2))</f>
        <v>125</v>
      </c>
      <c r="W85" s="328">
        <f ca="1">INDIRECT(ADDRESS(9+4*(_xlfn.NUMBERVALUE($W$40)-1)+$W$40,3))</f>
        <v>0.66</v>
      </c>
      <c r="X85" s="328">
        <f ca="1">INDIRECT(ADDRESS(9+4*(_xlfn.NUMBERVALUE($W$40)-1)+$W$40,4))</f>
        <v>1.6</v>
      </c>
      <c r="Y85" s="328">
        <f ca="1">INDIRECT(ADDRESS(9+4*(_xlfn.NUMBERVALUE($W$40)-1)+$W$40,5))</f>
        <v>0.51600000000000001</v>
      </c>
      <c r="Z85" s="328">
        <f ca="1">INDIRECT(ADDRESS(9+4*(_xlfn.NUMBERVALUE($W$40)-1)+$W$40,6))</f>
        <v>0.5</v>
      </c>
      <c r="AA85" s="328">
        <f ca="1">INDIRECT(ADDRESS(9+4*(_xlfn.NUMBERVALUE($W$40)-1)+$W$40,7))</f>
        <v>0.2</v>
      </c>
      <c r="AB85" s="328">
        <f ca="1">INDIRECT(ADDRESS(9+4*(_xlfn.NUMBERVALUE($W$40)-1)+$W$40,8))</f>
        <v>0.9</v>
      </c>
      <c r="AC85" s="328">
        <f ca="1">INDIRECT(ADDRESS(9+4*(_xlfn.NUMBERVALUE($W$40)-1)+$W$40,9))</f>
        <v>8.2089552238805972</v>
      </c>
    </row>
    <row r="86" spans="1:29">
      <c r="A86" s="363">
        <v>0.02</v>
      </c>
      <c r="B86" s="367">
        <v>22.5</v>
      </c>
      <c r="C86" s="363">
        <v>0</v>
      </c>
      <c r="D86" s="367">
        <v>0.6</v>
      </c>
      <c r="E86" s="362">
        <v>0.32</v>
      </c>
      <c r="F86" s="363">
        <v>0</v>
      </c>
      <c r="G86" s="363">
        <v>0</v>
      </c>
      <c r="H86" s="363">
        <v>2000</v>
      </c>
      <c r="I86" s="334">
        <f>C84/C83</f>
        <v>8.4146341463414647</v>
      </c>
      <c r="J86" s="336"/>
      <c r="K86" s="341">
        <v>1.1111111111111001E-2</v>
      </c>
      <c r="L86" s="341">
        <v>12.5</v>
      </c>
      <c r="M86" s="341">
        <v>0</v>
      </c>
      <c r="N86" s="341">
        <v>0.6</v>
      </c>
      <c r="O86" s="341">
        <v>0.316</v>
      </c>
      <c r="P86" s="341">
        <v>4.0000000000000001E-3</v>
      </c>
      <c r="Q86" s="341">
        <v>4.0000000000000001E-3</v>
      </c>
      <c r="R86" s="341">
        <v>3600</v>
      </c>
      <c r="S86" s="337">
        <f>M84/M83</f>
        <v>8.4146341463414753</v>
      </c>
      <c r="U86" s="328">
        <f ca="1">INDIRECT(ADDRESS(10+4*(_xlfn.NUMBERVALUE($W$40)-1)+$W$40,1))</f>
        <v>-0.3</v>
      </c>
      <c r="V86" s="328">
        <f ca="1">INDIRECT(ADDRESS(10+4*(_xlfn.NUMBERVALUE($W$40)-1)+$W$40,2))</f>
        <v>28.1</v>
      </c>
      <c r="W86" s="328">
        <f ca="1">INDIRECT(ADDRESS(10+4*(_xlfn.NUMBERVALUE($W$40)-1)+$W$40,3))</f>
        <v>0</v>
      </c>
      <c r="X86" s="328">
        <f ca="1">INDIRECT(ADDRESS(10+4*(_xlfn.NUMBERVALUE($W$40)-1)+$W$40,4))</f>
        <v>0</v>
      </c>
      <c r="Y86" s="328">
        <f ca="1">INDIRECT(ADDRESS(10+4*(_xlfn.NUMBERVALUE($W$40)-1)+$W$40,5))</f>
        <v>0.316</v>
      </c>
      <c r="Z86" s="328">
        <f ca="1">INDIRECT(ADDRESS(10+4*(_xlfn.NUMBERVALUE($W$40)-1)+$W$40,6))</f>
        <v>4.0000000000000001E-3</v>
      </c>
      <c r="AA86" s="328">
        <f ca="1">INDIRECT(ADDRESS(10+4*(_xlfn.NUMBERVALUE($W$40)-1)+$W$40,7))</f>
        <v>4.0000000000000001E-3</v>
      </c>
      <c r="AB86" s="328">
        <f ca="1">INDIRECT(ADDRESS(10+4*(_xlfn.NUMBERVALUE($W$40)-1)+$W$40,8))</f>
        <v>2000</v>
      </c>
      <c r="AC86" s="328">
        <f ca="1">INDIRECT(ADDRESS(10+4*(_xlfn.NUMBERVALUE($W$40)-1)+$W$40,9))</f>
        <v>8.9887640449438191</v>
      </c>
    </row>
    <row r="87" spans="1:29">
      <c r="A87" s="363">
        <v>0.15</v>
      </c>
      <c r="B87" s="367">
        <v>0.01</v>
      </c>
      <c r="C87" s="363">
        <v>1</v>
      </c>
      <c r="D87" s="367">
        <v>1</v>
      </c>
      <c r="E87" s="362">
        <v>0</v>
      </c>
      <c r="F87" s="363">
        <v>0.5</v>
      </c>
      <c r="G87" s="339">
        <f>I86</f>
        <v>8.4146341463414647</v>
      </c>
      <c r="H87" s="339">
        <f>MIN(I85,I87)</f>
        <v>9.7142857142857135</v>
      </c>
      <c r="I87" s="334">
        <f>D84/C83</f>
        <v>20.609756097560979</v>
      </c>
      <c r="J87" s="336"/>
      <c r="K87" s="341">
        <v>0.15</v>
      </c>
      <c r="L87" s="341">
        <v>0.01</v>
      </c>
      <c r="M87" s="341">
        <v>1</v>
      </c>
      <c r="N87" s="341">
        <v>1</v>
      </c>
      <c r="O87" s="341">
        <v>0</v>
      </c>
      <c r="P87" s="365">
        <v>0.5</v>
      </c>
      <c r="Q87" s="339">
        <f>S86</f>
        <v>8.4146341463414753</v>
      </c>
      <c r="R87" s="339">
        <f>MIN(S85,S87)</f>
        <v>9.7142857142857206</v>
      </c>
      <c r="S87" s="334">
        <f>N84/M83</f>
        <v>20.609756097560965</v>
      </c>
      <c r="U87" s="328">
        <f ca="1">INDIRECT(ADDRESS(11+4*(_xlfn.NUMBERVALUE($W$40)-1)+$W$40,1))</f>
        <v>7.0000000000000007E-2</v>
      </c>
      <c r="V87" s="328">
        <f ca="1">INDIRECT(ADDRESS(11+4*(_xlfn.NUMBERVALUE($W$40)-1)+$W$40,2))</f>
        <v>0.01</v>
      </c>
      <c r="W87" s="328">
        <f ca="1">INDIRECT(ADDRESS(11+4*(_xlfn.NUMBERVALUE($W$40)-1)+$W$40,3))</f>
        <v>1</v>
      </c>
      <c r="X87" s="328">
        <f ca="1">INDIRECT(ADDRESS(11+4*(_xlfn.NUMBERVALUE($W$40)-1)+$W$40,4))</f>
        <v>1</v>
      </c>
      <c r="Y87" s="328">
        <f ca="1">INDIRECT(ADDRESS(11+4*(_xlfn.NUMBERVALUE($W$40)-1)+$W$40,5))</f>
        <v>0</v>
      </c>
      <c r="Z87" s="328">
        <f ca="1">INDIRECT(ADDRESS(11+4*(_xlfn.NUMBERVALUE($W$40)-1)+$W$40,6))</f>
        <v>0.5</v>
      </c>
      <c r="AA87" s="328">
        <f ca="1">INDIRECT(ADDRESS(11+4*(_xlfn.NUMBERVALUE($W$40)-1)+$W$40,7))</f>
        <v>8.9887640449438191</v>
      </c>
      <c r="AB87" s="328">
        <f ca="1">INDIRECT(ADDRESS(11+4*(_xlfn.NUMBERVALUE($W$40)-1)+$W$40,8))</f>
        <v>8.2089552238805972</v>
      </c>
      <c r="AC87" s="328">
        <f ca="1">INDIRECT(ADDRESS(11+4*(_xlfn.NUMBERVALUE($W$40)-1)+$W$40,9))</f>
        <v>22.471910112359549</v>
      </c>
    </row>
    <row r="88" spans="1:29">
      <c r="A88" s="361" t="s">
        <v>296</v>
      </c>
      <c r="B88" s="361">
        <v>126</v>
      </c>
      <c r="C88" s="361">
        <v>8.4</v>
      </c>
      <c r="D88" s="367">
        <v>0.309</v>
      </c>
      <c r="E88" s="362">
        <v>4.2300000000000004</v>
      </c>
      <c r="F88" s="363">
        <v>3.4</v>
      </c>
      <c r="G88" s="363">
        <v>122</v>
      </c>
      <c r="H88" s="363">
        <v>160</v>
      </c>
      <c r="I88" s="343"/>
      <c r="J88" s="336">
        <v>0</v>
      </c>
      <c r="K88" s="341" t="s">
        <v>297</v>
      </c>
      <c r="L88" s="341">
        <v>18</v>
      </c>
      <c r="M88" s="341">
        <v>1.2</v>
      </c>
      <c r="N88" s="341">
        <v>0.309</v>
      </c>
      <c r="O88" s="341">
        <v>0.60428571428571398</v>
      </c>
      <c r="P88" s="341">
        <v>0.49346879535559002</v>
      </c>
      <c r="Q88" s="341">
        <v>251.6</v>
      </c>
      <c r="R88" s="341">
        <v>320</v>
      </c>
    </row>
    <row r="89" spans="1:29">
      <c r="A89" s="361">
        <v>2172</v>
      </c>
      <c r="B89" s="361">
        <v>1450</v>
      </c>
      <c r="C89" s="361">
        <v>48.8</v>
      </c>
      <c r="D89" s="379">
        <v>199</v>
      </c>
      <c r="E89" s="372">
        <v>155</v>
      </c>
      <c r="F89" s="363">
        <v>1.2</v>
      </c>
      <c r="G89" s="363">
        <v>22</v>
      </c>
      <c r="H89" s="364">
        <v>5.0000000000000001E-3</v>
      </c>
      <c r="I89" s="334">
        <f>A89/B88</f>
        <v>17.238095238095237</v>
      </c>
      <c r="J89" s="336"/>
      <c r="K89" s="341">
        <v>310.28571428571399</v>
      </c>
      <c r="L89" s="341">
        <v>207.142857142857</v>
      </c>
      <c r="M89" s="341">
        <v>6.9714285714285698</v>
      </c>
      <c r="N89" s="341">
        <v>28.428571428571399</v>
      </c>
      <c r="O89" s="341">
        <v>22.1428571428571</v>
      </c>
      <c r="P89" s="341">
        <v>1.2</v>
      </c>
      <c r="Q89" s="341">
        <v>71.599999999999994</v>
      </c>
      <c r="R89" s="341">
        <v>5.0000000000000001E-3</v>
      </c>
      <c r="S89" s="337">
        <f>K89/L88</f>
        <v>17.238095238095223</v>
      </c>
      <c r="U89" s="328" t="str">
        <f ca="1">INDIRECT(ADDRESS(7+4*(_xlfn.NUMBERVALUE($W$40)-1)+$W$40,11))</f>
        <v>AS4/PEEK[Eng]</v>
      </c>
      <c r="V89" s="328">
        <f ca="1">INDIRECT(ADDRESS(7+4*(_xlfn.NUMBERVALUE($W$40)-1)+$W$40,12))</f>
        <v>19.448476052250001</v>
      </c>
      <c r="W89" s="328">
        <f ca="1">INDIRECT(ADDRESS(7+4*(_xlfn.NUMBERVALUE($W$40)-1)+$W$40,13))</f>
        <v>1.2917271407837001</v>
      </c>
      <c r="X89" s="328">
        <f ca="1">INDIRECT(ADDRESS(7+4*(_xlfn.NUMBERVALUE($W$40)-1)+$W$40,14))</f>
        <v>0.28000000000000003</v>
      </c>
      <c r="Y89" s="328">
        <f ca="1">INDIRECT(ADDRESS(7+4*(_xlfn.NUMBERVALUE($W$40)-1)+$W$40,15))</f>
        <v>0.74020319303338</v>
      </c>
      <c r="Z89" s="328">
        <f ca="1">INDIRECT(ADDRESS(7+4*(_xlfn.NUMBERVALUE($W$40)-1)+$W$40,16))</f>
        <v>0.49346879535559002</v>
      </c>
      <c r="AA89" s="328">
        <f ca="1">INDIRECT(ADDRESS(7+4*(_xlfn.NUMBERVALUE($W$40)-1)+$W$40,17))</f>
        <v>392</v>
      </c>
      <c r="AB89" s="328">
        <f ca="1">INDIRECT(ADDRESS(7+4*(_xlfn.NUMBERVALUE($W$40)-1)+$W$40,18))</f>
        <v>752</v>
      </c>
      <c r="AC89" s="328">
        <f ca="1">INDIRECT(ADDRESS(7+4*(_xlfn.NUMBERVALUE($W$40)-1)+$W$40,19))</f>
        <v>0</v>
      </c>
    </row>
    <row r="90" spans="1:29">
      <c r="A90" s="363">
        <v>-0.5</v>
      </c>
      <c r="B90" s="367">
        <v>125</v>
      </c>
      <c r="C90" s="363">
        <v>0.59</v>
      </c>
      <c r="D90" s="379">
        <v>1.6</v>
      </c>
      <c r="E90" s="372">
        <v>0.52</v>
      </c>
      <c r="F90" s="363">
        <v>0.5</v>
      </c>
      <c r="G90" s="363">
        <v>0.2</v>
      </c>
      <c r="H90" s="363">
        <v>0.9</v>
      </c>
      <c r="I90" s="334">
        <f>B89/B88</f>
        <v>11.507936507936508</v>
      </c>
      <c r="J90" s="336"/>
      <c r="K90" s="341">
        <v>-0.5</v>
      </c>
      <c r="L90" s="341">
        <v>4925</v>
      </c>
      <c r="M90" s="341">
        <v>0.64</v>
      </c>
      <c r="N90" s="341">
        <v>1.6</v>
      </c>
      <c r="O90" s="341">
        <v>0.51600000000000001</v>
      </c>
      <c r="P90" s="341">
        <v>0.5</v>
      </c>
      <c r="Q90" s="341">
        <v>0.2</v>
      </c>
      <c r="R90" s="341">
        <v>0.9</v>
      </c>
      <c r="S90" s="337">
        <f>L89/L88</f>
        <v>11.507936507936499</v>
      </c>
      <c r="U90" s="328">
        <f ca="1">INDIRECT(ADDRESS(8+4*(_xlfn.NUMBERVALUE($W$40)-1)+$W$40,11))</f>
        <v>309.14368650218</v>
      </c>
      <c r="V90" s="328">
        <f ca="1">INDIRECT(ADDRESS(8+4*(_xlfn.NUMBERVALUE($W$40)-1)+$W$40,12))</f>
        <v>159.65166908563</v>
      </c>
      <c r="W90" s="328">
        <f ca="1">INDIRECT(ADDRESS(8+4*(_xlfn.NUMBERVALUE($W$40)-1)+$W$40,13))</f>
        <v>11.611030478955</v>
      </c>
      <c r="X90" s="328">
        <f ca="1">INDIRECT(ADDRESS(8+4*(_xlfn.NUMBERVALUE($W$40)-1)+$W$40,14))</f>
        <v>29.027576197388001</v>
      </c>
      <c r="Y90" s="328">
        <f ca="1">INDIRECT(ADDRESS(8+4*(_xlfn.NUMBERVALUE($W$40)-1)+$W$40,15))</f>
        <v>23.222060957909999</v>
      </c>
      <c r="Z90" s="328">
        <f ca="1">INDIRECT(ADDRESS(8+4*(_xlfn.NUMBERVALUE($W$40)-1)+$W$40,16))</f>
        <v>1.2</v>
      </c>
      <c r="AA90" s="328">
        <f ca="1">INDIRECT(ADDRESS(8+4*(_xlfn.NUMBERVALUE($W$40)-1)+$W$40,17))</f>
        <v>71.599999999999994</v>
      </c>
      <c r="AB90" s="328">
        <f ca="1">INDIRECT(ADDRESS(8+4*(_xlfn.NUMBERVALUE($W$40)-1)+$W$40,18))</f>
        <v>5.0000000000000001E-3</v>
      </c>
      <c r="AC90" s="328">
        <f ca="1">INDIRECT(ADDRESS(8+4*(_xlfn.NUMBERVALUE($W$40)-1)+$W$40,9))</f>
        <v>15.895522388059701</v>
      </c>
    </row>
    <row r="91" spans="1:29">
      <c r="A91" s="363">
        <v>0.02</v>
      </c>
      <c r="B91" s="367">
        <v>22.5</v>
      </c>
      <c r="C91" s="363">
        <v>0</v>
      </c>
      <c r="D91" s="379">
        <v>0.6</v>
      </c>
      <c r="E91" s="372">
        <v>0.32</v>
      </c>
      <c r="F91" s="363">
        <v>0</v>
      </c>
      <c r="G91" s="363">
        <v>0</v>
      </c>
      <c r="H91" s="363">
        <v>2000</v>
      </c>
      <c r="I91" s="334">
        <f>C89/C88</f>
        <v>5.8095238095238093</v>
      </c>
      <c r="J91" s="336"/>
      <c r="K91" s="341">
        <v>1.1111111111111001E-2</v>
      </c>
      <c r="L91" s="341">
        <v>12.5</v>
      </c>
      <c r="M91" s="341">
        <v>0</v>
      </c>
      <c r="N91" s="341">
        <v>0.6</v>
      </c>
      <c r="O91" s="341">
        <v>0.316</v>
      </c>
      <c r="P91" s="341">
        <v>4.0000000000000001E-3</v>
      </c>
      <c r="Q91" s="341">
        <v>4.0000000000000001E-3</v>
      </c>
      <c r="R91" s="341">
        <v>3600</v>
      </c>
      <c r="S91" s="337">
        <f>M89/M88</f>
        <v>5.8095238095238084</v>
      </c>
      <c r="U91" s="328">
        <f ca="1">INDIRECT(ADDRESS(9+4*(_xlfn.NUMBERVALUE($W$40)-1)+$W$40,11))</f>
        <v>-0.5</v>
      </c>
      <c r="V91" s="328">
        <f ca="1">INDIRECT(ADDRESS(9+4*(_xlfn.NUMBERVALUE($W$40)-1)+$W$40,12))</f>
        <v>4925</v>
      </c>
      <c r="W91" s="328">
        <f ca="1">INDIRECT(ADDRESS(9+4*(_xlfn.NUMBERVALUE($W$40)-1)+$W$40,13))</f>
        <v>0.66</v>
      </c>
      <c r="X91" s="328">
        <f ca="1">INDIRECT(ADDRESS(9+4*(_xlfn.NUMBERVALUE($W$40)-1)+$W$40,14))</f>
        <v>1.6</v>
      </c>
      <c r="Y91" s="328">
        <f ca="1">INDIRECT(ADDRESS(9+4*(_xlfn.NUMBERVALUE($W$40)-1)+$W$40,15))</f>
        <v>0.51600000000000001</v>
      </c>
      <c r="Z91" s="328">
        <f ca="1">INDIRECT(ADDRESS(9+4*(_xlfn.NUMBERVALUE($W$40)-1)+$W$40,16))</f>
        <v>0.5</v>
      </c>
      <c r="AA91" s="328">
        <f ca="1">INDIRECT(ADDRESS(9+4*(_xlfn.NUMBERVALUE($W$40)-1)+$W$40,17))</f>
        <v>0.2</v>
      </c>
      <c r="AB91" s="328">
        <f ca="1">INDIRECT(ADDRESS(9+4*(_xlfn.NUMBERVALUE($W$40)-1)+$W$40,18))</f>
        <v>0.9</v>
      </c>
      <c r="AC91" s="328">
        <f ca="1">INDIRECT(ADDRESS(9+4*(_xlfn.NUMBERVALUE($W$40)-1)+$W$40,19))</f>
        <v>8.2089552238803734</v>
      </c>
    </row>
    <row r="92" spans="1:29">
      <c r="A92" s="363">
        <v>0.15</v>
      </c>
      <c r="B92" s="367">
        <v>0.01</v>
      </c>
      <c r="C92" s="363">
        <v>1</v>
      </c>
      <c r="D92" s="379">
        <v>1</v>
      </c>
      <c r="E92" s="372">
        <v>0</v>
      </c>
      <c r="F92" s="363">
        <v>0.5</v>
      </c>
      <c r="G92" s="339">
        <f>I91</f>
        <v>5.8095238095238093</v>
      </c>
      <c r="H92" s="339">
        <f>MIN(I90,I92)</f>
        <v>11.507936507936508</v>
      </c>
      <c r="I92" s="334">
        <f>D89/C88</f>
        <v>23.69047619047619</v>
      </c>
      <c r="J92" s="336"/>
      <c r="K92" s="341">
        <v>0.15</v>
      </c>
      <c r="L92" s="341">
        <v>0.01</v>
      </c>
      <c r="M92" s="341">
        <v>1</v>
      </c>
      <c r="N92" s="341">
        <v>1</v>
      </c>
      <c r="O92" s="341">
        <v>0</v>
      </c>
      <c r="P92" s="365">
        <v>0.5</v>
      </c>
      <c r="Q92" s="339">
        <f>S91</f>
        <v>5.8095238095238084</v>
      </c>
      <c r="R92" s="339">
        <f>MIN(S90,S92)</f>
        <v>11.507936507936499</v>
      </c>
      <c r="S92" s="334">
        <f>N89/M88</f>
        <v>23.690476190476165</v>
      </c>
      <c r="U92" s="328">
        <f ca="1">INDIRECT(ADDRESS(10+4*(_xlfn.NUMBERVALUE($W$40)-1)+$W$40,11))</f>
        <v>-0.16666666666666999</v>
      </c>
      <c r="V92" s="328">
        <f ca="1">INDIRECT(ADDRESS(10+4*(_xlfn.NUMBERVALUE($W$40)-1)+$W$40,12))</f>
        <v>15.611111111111001</v>
      </c>
      <c r="W92" s="328">
        <f ca="1">INDIRECT(ADDRESS(10+4*(_xlfn.NUMBERVALUE($W$40)-1)+$W$40,13))</f>
        <v>0</v>
      </c>
      <c r="X92" s="328">
        <f ca="1">INDIRECT(ADDRESS(10+4*(_xlfn.NUMBERVALUE($W$40)-1)+$W$40,14))</f>
        <v>0</v>
      </c>
      <c r="Y92" s="328">
        <f ca="1">INDIRECT(ADDRESS(10+4*(_xlfn.NUMBERVALUE($W$40)-1)+$W$40,15))</f>
        <v>0.316</v>
      </c>
      <c r="Z92" s="328">
        <f ca="1">INDIRECT(ADDRESS(10+4*(_xlfn.NUMBERVALUE($W$40)-1)+$W$40,16))</f>
        <v>4.0000000000000001E-3</v>
      </c>
      <c r="AA92" s="328">
        <f ca="1">INDIRECT(ADDRESS(10+4*(_xlfn.NUMBERVALUE($W$40)-1)+$W$40,17))</f>
        <v>4.0000000000000001E-3</v>
      </c>
      <c r="AB92" s="328">
        <f ca="1">INDIRECT(ADDRESS(10+4*(_xlfn.NUMBERVALUE($W$40)-1)+$W$40,18))</f>
        <v>3600</v>
      </c>
      <c r="AC92" s="328">
        <f ca="1">INDIRECT(ADDRESS(10+4*(_xlfn.NUMBERVALUE($W$40)-1)+$W$40,19))</f>
        <v>8.9887640449441228</v>
      </c>
    </row>
    <row r="93" spans="1:29">
      <c r="A93" s="361" t="s">
        <v>298</v>
      </c>
      <c r="B93" s="367">
        <v>139</v>
      </c>
      <c r="C93" s="361">
        <v>9.4</v>
      </c>
      <c r="D93" s="379">
        <v>0.316</v>
      </c>
      <c r="E93" s="372">
        <v>5.51</v>
      </c>
      <c r="F93" s="363">
        <v>3.4</v>
      </c>
      <c r="G93" s="339">
        <f>I92</f>
        <v>23.69047619047619</v>
      </c>
      <c r="H93" s="339">
        <f>MIN(I91,I93)</f>
        <v>5.8095238095238093</v>
      </c>
      <c r="I93" s="340"/>
      <c r="J93" s="336">
        <v>0</v>
      </c>
      <c r="K93" s="341" t="s">
        <v>299</v>
      </c>
      <c r="L93" s="341">
        <v>19.8571428571429</v>
      </c>
      <c r="M93" s="341">
        <v>1.3428571428571401</v>
      </c>
      <c r="N93" s="341">
        <v>0.316</v>
      </c>
      <c r="O93" s="341">
        <v>0.78714285714285703</v>
      </c>
      <c r="P93" s="341">
        <v>0.49346879535559002</v>
      </c>
      <c r="Q93" s="341">
        <v>251.6</v>
      </c>
      <c r="R93" s="341">
        <v>320</v>
      </c>
      <c r="U93" s="328">
        <f ca="1">INDIRECT(ADDRESS(11+4*(_xlfn.NUMBERVALUE($W$40)-1)+$W$40,11))</f>
        <v>7.0000000000000007E-2</v>
      </c>
      <c r="V93" s="328">
        <f ca="1">INDIRECT(ADDRESS(11+4*(_xlfn.NUMBERVALUE($W$40)-1)+$W$40,12))</f>
        <v>0.01</v>
      </c>
      <c r="W93" s="328">
        <f ca="1">INDIRECT(ADDRESS(11+4*(_xlfn.NUMBERVALUE($W$40)-1)+$W$40,13))</f>
        <v>1</v>
      </c>
      <c r="X93" s="328">
        <f ca="1">INDIRECT(ADDRESS(11+4*(_xlfn.NUMBERVALUE($W$40)-1)+$W$40,14))</f>
        <v>0</v>
      </c>
      <c r="Y93" s="328">
        <f ca="1">INDIRECT(ADDRESS(11+4*(_xlfn.NUMBERVALUE($W$40)-1)+$W$40,15))</f>
        <v>0.04</v>
      </c>
      <c r="Z93" s="328">
        <f ca="1">INDIRECT(ADDRESS(11+4*(_xlfn.NUMBERVALUE($W$40)-1)+$W$40,16))</f>
        <v>0</v>
      </c>
      <c r="AA93" s="328">
        <f ca="1">INDIRECT(ADDRESS(11+4*(_xlfn.NUMBERVALUE($W$40)-1)+$W$40,17))</f>
        <v>8.9887640449441228</v>
      </c>
      <c r="AB93" s="328">
        <f ca="1">INDIRECT(ADDRESS(11+4*(_xlfn.NUMBERVALUE($W$40)-1)+$W$40,18))</f>
        <v>8.2089552238803734</v>
      </c>
      <c r="AC93" s="328">
        <f ca="1">INDIRECT(ADDRESS(11+4*(_xlfn.NUMBERVALUE($W$40)-1)+$W$40,19))</f>
        <v>22.471910112360696</v>
      </c>
    </row>
    <row r="94" spans="1:29">
      <c r="A94" s="361">
        <v>2194</v>
      </c>
      <c r="B94" s="367">
        <v>1653</v>
      </c>
      <c r="C94" s="361">
        <v>60.5</v>
      </c>
      <c r="D94" s="379">
        <v>261</v>
      </c>
      <c r="E94" s="372">
        <v>149</v>
      </c>
      <c r="F94" s="363">
        <v>1.2</v>
      </c>
      <c r="G94" s="363">
        <v>22</v>
      </c>
      <c r="H94" s="364">
        <v>5.0000000000000001E-3</v>
      </c>
      <c r="I94" s="334">
        <f>A94/B93</f>
        <v>15.784172661870503</v>
      </c>
      <c r="K94" s="341">
        <v>313.42857142857099</v>
      </c>
      <c r="L94" s="341">
        <v>236.142857142857</v>
      </c>
      <c r="M94" s="341">
        <v>8.6428571428571406</v>
      </c>
      <c r="N94" s="341">
        <v>37.285714285714299</v>
      </c>
      <c r="O94" s="341">
        <v>21.285714285714299</v>
      </c>
      <c r="P94" s="341">
        <v>1.2</v>
      </c>
      <c r="Q94" s="341">
        <v>71.599999999999994</v>
      </c>
      <c r="R94" s="341">
        <v>5.0000000000000001E-3</v>
      </c>
      <c r="S94" s="337">
        <f>K94/L93</f>
        <v>15.784172661870448</v>
      </c>
    </row>
    <row r="95" spans="1:29" ht="13.5" thickBot="1">
      <c r="A95" s="363">
        <v>-0.5</v>
      </c>
      <c r="B95" s="367">
        <v>125</v>
      </c>
      <c r="C95" s="363">
        <v>0.59</v>
      </c>
      <c r="D95" s="379">
        <v>1.6</v>
      </c>
      <c r="E95" s="372">
        <v>0.52</v>
      </c>
      <c r="F95" s="363">
        <v>0.5</v>
      </c>
      <c r="G95" s="363">
        <v>0.2</v>
      </c>
      <c r="H95" s="363">
        <v>0.9</v>
      </c>
      <c r="I95" s="334">
        <f>B94/B93</f>
        <v>11.892086330935252</v>
      </c>
      <c r="K95" s="341">
        <v>-0.5</v>
      </c>
      <c r="L95" s="341">
        <v>4925</v>
      </c>
      <c r="M95" s="341">
        <v>0.64</v>
      </c>
      <c r="N95" s="341">
        <v>1.6</v>
      </c>
      <c r="O95" s="341">
        <v>0.51600000000000001</v>
      </c>
      <c r="P95" s="341">
        <v>0.5</v>
      </c>
      <c r="Q95" s="341">
        <v>0.2</v>
      </c>
      <c r="R95" s="341">
        <v>0.9</v>
      </c>
      <c r="S95" s="337">
        <f>L94/L93</f>
        <v>11.892086330935218</v>
      </c>
    </row>
    <row r="96" spans="1:29">
      <c r="A96" s="363">
        <v>0.02</v>
      </c>
      <c r="B96" s="367">
        <v>22.5</v>
      </c>
      <c r="C96" s="363">
        <v>0</v>
      </c>
      <c r="D96" s="379">
        <v>0.6</v>
      </c>
      <c r="E96" s="372">
        <v>0.32</v>
      </c>
      <c r="F96" s="363">
        <v>0</v>
      </c>
      <c r="G96" s="363">
        <v>0</v>
      </c>
      <c r="H96" s="363">
        <v>2000</v>
      </c>
      <c r="I96" s="334">
        <f>C94/C93</f>
        <v>6.4361702127659575</v>
      </c>
      <c r="K96" s="341">
        <v>1.1111111111111001E-2</v>
      </c>
      <c r="L96" s="341">
        <v>12.5</v>
      </c>
      <c r="M96" s="341">
        <v>0</v>
      </c>
      <c r="N96" s="341">
        <v>0.6</v>
      </c>
      <c r="O96" s="341">
        <v>0.316</v>
      </c>
      <c r="P96" s="341">
        <v>4.0000000000000001E-3</v>
      </c>
      <c r="Q96" s="341">
        <v>4.0000000000000001E-3</v>
      </c>
      <c r="R96" s="341">
        <v>3600</v>
      </c>
      <c r="S96" s="337">
        <f>M94/M93</f>
        <v>6.436170212765969</v>
      </c>
      <c r="U96" s="350" t="str">
        <f t="shared" ref="U96:AC100" ca="1" si="2">IF(($X$36=1),U83,U89)</f>
        <v>AS4/PEEK</v>
      </c>
      <c r="V96" s="351">
        <f t="shared" ca="1" si="2"/>
        <v>134</v>
      </c>
      <c r="W96" s="351">
        <f t="shared" ca="1" si="2"/>
        <v>8.9</v>
      </c>
      <c r="X96" s="351">
        <f t="shared" ca="1" si="2"/>
        <v>0.28000000000000003</v>
      </c>
      <c r="Y96" s="351">
        <f t="shared" ca="1" si="2"/>
        <v>5.0999999999999996</v>
      </c>
      <c r="Z96" s="351">
        <f t="shared" ca="1" si="2"/>
        <v>3.4</v>
      </c>
      <c r="AA96" s="351">
        <f t="shared" ca="1" si="2"/>
        <v>200</v>
      </c>
      <c r="AB96" s="351">
        <f t="shared" ca="1" si="2"/>
        <v>400</v>
      </c>
      <c r="AC96" s="352">
        <f t="shared" ca="1" si="2"/>
        <v>0</v>
      </c>
    </row>
    <row r="97" spans="1:29">
      <c r="A97" s="363">
        <v>0.15</v>
      </c>
      <c r="B97" s="367">
        <v>0.01</v>
      </c>
      <c r="C97" s="363">
        <v>1</v>
      </c>
      <c r="D97" s="379">
        <v>1</v>
      </c>
      <c r="E97" s="372">
        <v>0</v>
      </c>
      <c r="F97" s="363">
        <v>0.5</v>
      </c>
      <c r="G97" s="339">
        <f>I96</f>
        <v>6.4361702127659575</v>
      </c>
      <c r="H97" s="339">
        <f>MIN(I95,I97)</f>
        <v>11.892086330935252</v>
      </c>
      <c r="I97" s="334">
        <f>D94/C93</f>
        <v>27.76595744680851</v>
      </c>
      <c r="K97" s="341">
        <v>0.15</v>
      </c>
      <c r="L97" s="341">
        <v>0.01</v>
      </c>
      <c r="M97" s="341">
        <v>1</v>
      </c>
      <c r="N97" s="341">
        <v>1</v>
      </c>
      <c r="O97" s="341">
        <v>0</v>
      </c>
      <c r="P97" s="365">
        <v>0.5</v>
      </c>
      <c r="Q97" s="339">
        <f>S96</f>
        <v>6.436170212765969</v>
      </c>
      <c r="R97" s="339">
        <f>MIN(S95,S97)</f>
        <v>11.892086330935218</v>
      </c>
      <c r="S97" s="334">
        <f>N94/M93</f>
        <v>27.765957446808578</v>
      </c>
      <c r="U97" s="353">
        <f t="shared" ca="1" si="2"/>
        <v>2130</v>
      </c>
      <c r="V97" s="354">
        <f t="shared" ca="1" si="2"/>
        <v>1100</v>
      </c>
      <c r="W97" s="354">
        <f t="shared" ca="1" si="2"/>
        <v>80</v>
      </c>
      <c r="X97" s="354">
        <f t="shared" ca="1" si="2"/>
        <v>200</v>
      </c>
      <c r="Y97" s="354">
        <f t="shared" ca="1" si="2"/>
        <v>160</v>
      </c>
      <c r="Z97" s="354">
        <f t="shared" ca="1" si="2"/>
        <v>1.2</v>
      </c>
      <c r="AA97" s="354">
        <f t="shared" ca="1" si="2"/>
        <v>22</v>
      </c>
      <c r="AB97" s="354">
        <f t="shared" ca="1" si="2"/>
        <v>0</v>
      </c>
      <c r="AC97" s="355">
        <f t="shared" ca="1" si="2"/>
        <v>15.895522388059701</v>
      </c>
    </row>
    <row r="98" spans="1:29">
      <c r="A98" s="361" t="s">
        <v>300</v>
      </c>
      <c r="B98" s="367">
        <v>159</v>
      </c>
      <c r="C98" s="361">
        <v>8.9600000000000009</v>
      </c>
      <c r="D98" s="379">
        <v>0.316</v>
      </c>
      <c r="E98" s="372">
        <v>5.5</v>
      </c>
      <c r="F98" s="363">
        <v>3.4</v>
      </c>
      <c r="G98" s="363">
        <v>122</v>
      </c>
      <c r="H98" s="363">
        <v>160</v>
      </c>
      <c r="I98" s="334"/>
      <c r="J98" s="336">
        <v>0</v>
      </c>
      <c r="K98" s="380" t="s">
        <v>301</v>
      </c>
      <c r="L98" s="341">
        <v>22.714285714285701</v>
      </c>
      <c r="M98" s="376">
        <v>1.28</v>
      </c>
      <c r="N98" s="376">
        <v>0.316</v>
      </c>
      <c r="O98" s="376">
        <v>0.78571428571428603</v>
      </c>
      <c r="P98" s="328">
        <v>0.49346879535559002</v>
      </c>
      <c r="Q98" s="328">
        <v>251.6</v>
      </c>
      <c r="R98" s="328">
        <v>320</v>
      </c>
      <c r="U98" s="353">
        <f t="shared" ca="1" si="2"/>
        <v>-0.5</v>
      </c>
      <c r="V98" s="354">
        <f t="shared" ca="1" si="2"/>
        <v>125</v>
      </c>
      <c r="W98" s="354">
        <f t="shared" ca="1" si="2"/>
        <v>0.66</v>
      </c>
      <c r="X98" s="354">
        <f t="shared" ca="1" si="2"/>
        <v>1.6</v>
      </c>
      <c r="Y98" s="354">
        <f t="shared" ca="1" si="2"/>
        <v>0.51600000000000001</v>
      </c>
      <c r="Z98" s="354">
        <f t="shared" ca="1" si="2"/>
        <v>0.5</v>
      </c>
      <c r="AA98" s="354">
        <f t="shared" ca="1" si="2"/>
        <v>0.2</v>
      </c>
      <c r="AB98" s="354">
        <f t="shared" ca="1" si="2"/>
        <v>0.9</v>
      </c>
      <c r="AC98" s="355">
        <f t="shared" ca="1" si="2"/>
        <v>8.2089552238805972</v>
      </c>
    </row>
    <row r="99" spans="1:29">
      <c r="A99" s="361">
        <v>2501</v>
      </c>
      <c r="B99" s="367">
        <v>1700</v>
      </c>
      <c r="C99" s="361">
        <v>64.099999999999994</v>
      </c>
      <c r="D99" s="379">
        <v>220</v>
      </c>
      <c r="E99" s="372">
        <v>98</v>
      </c>
      <c r="F99" s="363">
        <v>1.2</v>
      </c>
      <c r="G99" s="363">
        <v>22</v>
      </c>
      <c r="H99" s="364">
        <v>5.0000000000000001E-3</v>
      </c>
      <c r="I99" s="334">
        <f>A99/B98</f>
        <v>15.729559748427674</v>
      </c>
      <c r="J99" s="336"/>
      <c r="K99" s="377">
        <v>357.28571428571399</v>
      </c>
      <c r="L99" s="377">
        <v>242.857142857143</v>
      </c>
      <c r="M99" s="377">
        <v>9.1571428571428601</v>
      </c>
      <c r="N99" s="377">
        <v>31.428571428571399</v>
      </c>
      <c r="O99" s="377">
        <v>14</v>
      </c>
      <c r="P99" s="328">
        <v>1.2</v>
      </c>
      <c r="Q99" s="328">
        <v>71.599999999999994</v>
      </c>
      <c r="R99" s="328">
        <v>5.0000000000000001E-3</v>
      </c>
      <c r="S99" s="337">
        <f>K99/L98</f>
        <v>15.729559748427668</v>
      </c>
      <c r="U99" s="353">
        <f t="shared" ca="1" si="2"/>
        <v>-0.3</v>
      </c>
      <c r="V99" s="354">
        <f t="shared" ca="1" si="2"/>
        <v>28.1</v>
      </c>
      <c r="W99" s="354">
        <f t="shared" ca="1" si="2"/>
        <v>0</v>
      </c>
      <c r="X99" s="354">
        <f t="shared" ca="1" si="2"/>
        <v>0</v>
      </c>
      <c r="Y99" s="354">
        <f t="shared" ca="1" si="2"/>
        <v>0.316</v>
      </c>
      <c r="Z99" s="354">
        <f t="shared" ca="1" si="2"/>
        <v>4.0000000000000001E-3</v>
      </c>
      <c r="AA99" s="354">
        <f t="shared" ca="1" si="2"/>
        <v>4.0000000000000001E-3</v>
      </c>
      <c r="AB99" s="354">
        <f t="shared" ca="1" si="2"/>
        <v>2000</v>
      </c>
      <c r="AC99" s="355">
        <f t="shared" ca="1" si="2"/>
        <v>8.9887640449438191</v>
      </c>
    </row>
    <row r="100" spans="1:29" ht="13.5" thickBot="1">
      <c r="A100" s="363">
        <v>-0.5</v>
      </c>
      <c r="B100" s="367">
        <v>125</v>
      </c>
      <c r="C100" s="363">
        <v>0.59</v>
      </c>
      <c r="D100" s="367">
        <v>1.6</v>
      </c>
      <c r="E100" s="362">
        <v>0.52</v>
      </c>
      <c r="F100" s="363">
        <v>0.5</v>
      </c>
      <c r="G100" s="363">
        <v>0.2</v>
      </c>
      <c r="H100" s="363">
        <v>0.9</v>
      </c>
      <c r="I100" s="334">
        <f>B99/B98</f>
        <v>10.691823899371069</v>
      </c>
      <c r="J100" s="336"/>
      <c r="K100" s="360">
        <v>-0.5</v>
      </c>
      <c r="L100" s="36">
        <v>4925</v>
      </c>
      <c r="M100" s="360">
        <v>0.64</v>
      </c>
      <c r="N100" s="36">
        <v>1.6</v>
      </c>
      <c r="O100" s="37">
        <v>0.51600000000000001</v>
      </c>
      <c r="P100" s="360">
        <v>0.5</v>
      </c>
      <c r="Q100" s="360">
        <v>0.2</v>
      </c>
      <c r="R100" s="360">
        <v>0.9</v>
      </c>
      <c r="S100" s="337">
        <f>L99/L98</f>
        <v>10.691823899371082</v>
      </c>
      <c r="U100" s="357">
        <f t="shared" ca="1" si="2"/>
        <v>7.0000000000000007E-2</v>
      </c>
      <c r="V100" s="358">
        <f t="shared" ca="1" si="2"/>
        <v>0.01</v>
      </c>
      <c r="W100" s="358">
        <f t="shared" ca="1" si="2"/>
        <v>1</v>
      </c>
      <c r="X100" s="358">
        <f t="shared" ca="1" si="2"/>
        <v>1</v>
      </c>
      <c r="Y100" s="358">
        <f t="shared" ca="1" si="2"/>
        <v>0</v>
      </c>
      <c r="Z100" s="358">
        <f t="shared" ca="1" si="2"/>
        <v>0.5</v>
      </c>
      <c r="AA100" s="358">
        <f t="shared" ca="1" si="2"/>
        <v>8.9887640449438191</v>
      </c>
      <c r="AB100" s="358">
        <f t="shared" ca="1" si="2"/>
        <v>8.2089552238805972</v>
      </c>
      <c r="AC100" s="359">
        <f t="shared" ca="1" si="2"/>
        <v>22.471910112359549</v>
      </c>
    </row>
    <row r="101" spans="1:29">
      <c r="A101" s="363">
        <v>0.02</v>
      </c>
      <c r="B101" s="367">
        <v>22.5</v>
      </c>
      <c r="C101" s="363">
        <v>0</v>
      </c>
      <c r="D101" s="367">
        <v>0.6</v>
      </c>
      <c r="E101" s="362">
        <v>0.32</v>
      </c>
      <c r="F101" s="363">
        <v>0</v>
      </c>
      <c r="G101" s="363">
        <v>0</v>
      </c>
      <c r="H101" s="363">
        <v>2000</v>
      </c>
      <c r="I101" s="334">
        <f>C99/C98</f>
        <v>7.1540178571428559</v>
      </c>
      <c r="J101" s="336"/>
      <c r="K101" s="336">
        <v>1.1111111111111001E-2</v>
      </c>
      <c r="L101" s="336">
        <v>12.5</v>
      </c>
      <c r="M101" s="328">
        <v>0</v>
      </c>
      <c r="N101" s="328">
        <v>0.6</v>
      </c>
      <c r="O101" s="37">
        <v>0.316</v>
      </c>
      <c r="P101" s="360">
        <v>4.0000000000000001E-3</v>
      </c>
      <c r="Q101" s="360">
        <v>4.0000000000000001E-3</v>
      </c>
      <c r="R101" s="360">
        <v>3600</v>
      </c>
      <c r="S101" s="337">
        <f>M99/M98</f>
        <v>7.1540178571428594</v>
      </c>
    </row>
    <row r="102" spans="1:29">
      <c r="A102" s="363">
        <v>0.15</v>
      </c>
      <c r="B102" s="367">
        <v>0.01</v>
      </c>
      <c r="C102" s="363">
        <v>1</v>
      </c>
      <c r="D102" s="367">
        <v>1</v>
      </c>
      <c r="E102" s="362">
        <v>0</v>
      </c>
      <c r="F102" s="363">
        <v>0.5</v>
      </c>
      <c r="G102" s="339">
        <f>I101</f>
        <v>7.1540178571428559</v>
      </c>
      <c r="H102" s="339">
        <f>MIN(I100,I102)</f>
        <v>10.691823899371069</v>
      </c>
      <c r="I102" s="334">
        <f>D99/C98</f>
        <v>24.553571428571427</v>
      </c>
      <c r="J102" s="336"/>
      <c r="K102" s="360">
        <v>0.15</v>
      </c>
      <c r="L102" s="36">
        <v>0.01</v>
      </c>
      <c r="M102" s="360">
        <v>1</v>
      </c>
      <c r="N102" s="36">
        <v>1</v>
      </c>
      <c r="O102" s="37">
        <v>0</v>
      </c>
      <c r="P102" s="360">
        <v>0.5</v>
      </c>
      <c r="Q102" s="339">
        <f>S101</f>
        <v>7.1540178571428594</v>
      </c>
      <c r="R102" s="339">
        <f>MIN(S100,S102)</f>
        <v>10.691823899371082</v>
      </c>
      <c r="S102" s="334">
        <f>N99/M98</f>
        <v>24.553571428571406</v>
      </c>
    </row>
    <row r="103" spans="1:29">
      <c r="A103" s="361" t="s">
        <v>302</v>
      </c>
      <c r="B103" s="367">
        <v>142</v>
      </c>
      <c r="C103" s="361">
        <v>7.72</v>
      </c>
      <c r="D103" s="367">
        <v>0.33700000000000002</v>
      </c>
      <c r="E103" s="362">
        <v>3.79</v>
      </c>
      <c r="F103" s="363">
        <v>3.4</v>
      </c>
      <c r="G103" s="363">
        <v>122</v>
      </c>
      <c r="H103" s="363">
        <v>160</v>
      </c>
      <c r="I103" s="340"/>
      <c r="J103" s="336">
        <v>0</v>
      </c>
      <c r="K103" s="341" t="s">
        <v>303</v>
      </c>
      <c r="L103" s="341">
        <v>20.285714285714299</v>
      </c>
      <c r="M103" s="341">
        <v>1.1028571428571401</v>
      </c>
      <c r="N103" s="341">
        <v>0.33700000000000002</v>
      </c>
      <c r="O103" s="341">
        <v>0.54142857142857104</v>
      </c>
      <c r="P103" s="341">
        <v>0.49346879535559002</v>
      </c>
      <c r="Q103" s="341">
        <v>251.6</v>
      </c>
      <c r="R103" s="341">
        <v>320</v>
      </c>
      <c r="U103" s="328" t="s">
        <v>304</v>
      </c>
    </row>
    <row r="104" spans="1:29">
      <c r="A104" s="361">
        <v>2524</v>
      </c>
      <c r="B104" s="367">
        <v>1700</v>
      </c>
      <c r="C104" s="361">
        <v>39.6</v>
      </c>
      <c r="D104" s="367">
        <v>165</v>
      </c>
      <c r="E104" s="372">
        <v>48</v>
      </c>
      <c r="F104" s="363">
        <v>1.2</v>
      </c>
      <c r="G104" s="363">
        <v>22</v>
      </c>
      <c r="H104" s="364">
        <v>5.0000000000000001E-3</v>
      </c>
      <c r="I104" s="334">
        <f>A104/B103</f>
        <v>17.774647887323944</v>
      </c>
      <c r="J104" s="336"/>
      <c r="K104" s="341">
        <v>360.57142857142901</v>
      </c>
      <c r="L104" s="341">
        <v>242.857142857143</v>
      </c>
      <c r="M104" s="341">
        <v>5.6571428571428601</v>
      </c>
      <c r="N104" s="341">
        <v>23.571428571428601</v>
      </c>
      <c r="O104" s="341">
        <v>6.8571428571428603</v>
      </c>
      <c r="P104" s="341">
        <v>1.2</v>
      </c>
      <c r="Q104" s="341">
        <v>71.599999999999994</v>
      </c>
      <c r="R104" s="341">
        <v>5.0000000000000001E-3</v>
      </c>
      <c r="S104" s="337">
        <f>K104/L103</f>
        <v>17.774647887323955</v>
      </c>
      <c r="U104" s="328" t="str">
        <f ca="1">INDIRECT(ADDRESS(7+4*(_xlfn.NUMBERVALUE($X$40)-1)+$X$40,1))</f>
        <v>B4/N55</v>
      </c>
      <c r="V104" s="328">
        <f ca="1">INDIRECT(ADDRESS(7+4*(_xlfn.NUMBERVALUE($X$40)-1)+$X$40,2))</f>
        <v>204</v>
      </c>
      <c r="W104" s="328">
        <f ca="1">INDIRECT(ADDRESS(7+4*(_xlfn.NUMBERVALUE($X$40)-1)+$X$40,3))</f>
        <v>18.5</v>
      </c>
      <c r="X104" s="328">
        <f ca="1">INDIRECT(ADDRESS(7+4*(_xlfn.NUMBERVALUE($X$40)-1)+$X$40,4))</f>
        <v>0.23</v>
      </c>
      <c r="Y104" s="328">
        <f ca="1">INDIRECT(ADDRESS(7+4*(_xlfn.NUMBERVALUE($X$40)-1)+$X$40,5))</f>
        <v>5.59</v>
      </c>
      <c r="Z104" s="328">
        <f ca="1">INDIRECT(ADDRESS(7+4*(_xlfn.NUMBERVALUE($X$40)-1)+$X$40,6))</f>
        <v>3.4</v>
      </c>
      <c r="AA104" s="328">
        <f ca="1">INDIRECT(ADDRESS(7+4*(_xlfn.NUMBERVALUE($X$40)-1)+$X$40,7))</f>
        <v>122</v>
      </c>
      <c r="AB104" s="328">
        <f ca="1">INDIRECT(ADDRESS(7+4*(_xlfn.NUMBERVALUE($X$40)-1)+$X$40,8))</f>
        <v>160</v>
      </c>
      <c r="AC104" s="328">
        <f ca="1">INDIRECT(ADDRESS(7+4*(_xlfn.NUMBERVALUE($X$40)-1)+$X$40,9))</f>
        <v>0</v>
      </c>
    </row>
    <row r="105" spans="1:29">
      <c r="A105" s="363">
        <v>-0.5</v>
      </c>
      <c r="B105" s="367">
        <v>125</v>
      </c>
      <c r="C105" s="363">
        <v>0.59</v>
      </c>
      <c r="D105" s="367">
        <v>1.6</v>
      </c>
      <c r="E105" s="372">
        <v>0.52</v>
      </c>
      <c r="F105" s="363">
        <v>0.5</v>
      </c>
      <c r="G105" s="363">
        <v>0.2</v>
      </c>
      <c r="H105" s="363">
        <v>0.9</v>
      </c>
      <c r="I105" s="334">
        <f>B104/B103</f>
        <v>11.971830985915492</v>
      </c>
      <c r="J105" s="336"/>
      <c r="K105" s="341">
        <v>-0.5</v>
      </c>
      <c r="L105" s="341">
        <v>4925</v>
      </c>
      <c r="M105" s="341">
        <v>0.64</v>
      </c>
      <c r="N105" s="341">
        <v>1.6</v>
      </c>
      <c r="O105" s="341">
        <v>0.51600000000000001</v>
      </c>
      <c r="P105" s="341">
        <v>0.5</v>
      </c>
      <c r="Q105" s="341">
        <v>0.2</v>
      </c>
      <c r="R105" s="341">
        <v>0.9</v>
      </c>
      <c r="S105" s="337">
        <f>L104/L103</f>
        <v>11.971830985915492</v>
      </c>
      <c r="U105" s="328">
        <f ca="1">INDIRECT(ADDRESS(8+4*(_xlfn.NUMBERVALUE($X$40)-1)+$X$40,1))</f>
        <v>1260</v>
      </c>
      <c r="V105" s="328">
        <f ca="1">INDIRECT(ADDRESS(8+4*(_xlfn.NUMBERVALUE($X$40)-1)+$X$40,2))</f>
        <v>2500</v>
      </c>
      <c r="W105" s="328">
        <f ca="1">INDIRECT(ADDRESS(8+4*(_xlfn.NUMBERVALUE($X$40)-1)+$X$40,3))</f>
        <v>61</v>
      </c>
      <c r="X105" s="328">
        <f ca="1">INDIRECT(ADDRESS(8+4*(_xlfn.NUMBERVALUE($X$40)-1)+$X$40,4))</f>
        <v>202</v>
      </c>
      <c r="Y105" s="328">
        <f ca="1">INDIRECT(ADDRESS(8+4*(_xlfn.NUMBERVALUE($X$40)-1)+$X$40,5))</f>
        <v>67</v>
      </c>
      <c r="Z105" s="328">
        <f ca="1">INDIRECT(ADDRESS(8+4*(_xlfn.NUMBERVALUE($X$40)-1)+$X$40,6))</f>
        <v>1.2</v>
      </c>
      <c r="AA105" s="328">
        <f ca="1">INDIRECT(ADDRESS(8+4*(_xlfn.NUMBERVALUE($X$40)-1)+$X$40,7))</f>
        <v>22</v>
      </c>
      <c r="AB105" s="328">
        <f ca="1">INDIRECT(ADDRESS(8+4*(_xlfn.NUMBERVALUE($X$40)-1)+$X$40,8))</f>
        <v>5.0000000000000001E-3</v>
      </c>
      <c r="AC105" s="328">
        <f ca="1">INDIRECT(ADDRESS(8+4*(_xlfn.NUMBERVALUE($X$40)-1)+$X$40,9))</f>
        <v>6.1764705882352944</v>
      </c>
    </row>
    <row r="106" spans="1:29">
      <c r="A106" s="363">
        <v>0.02</v>
      </c>
      <c r="B106" s="367">
        <v>22.5</v>
      </c>
      <c r="C106" s="363">
        <v>0</v>
      </c>
      <c r="D106" s="367">
        <v>0.6</v>
      </c>
      <c r="E106" s="372">
        <v>0.32</v>
      </c>
      <c r="F106" s="363">
        <v>0</v>
      </c>
      <c r="G106" s="363">
        <v>0</v>
      </c>
      <c r="H106" s="363">
        <v>2000</v>
      </c>
      <c r="I106" s="334">
        <f>C104/C103</f>
        <v>5.1295336787564771</v>
      </c>
      <c r="J106" s="336"/>
      <c r="K106" s="341">
        <v>1.1111111111111001E-2</v>
      </c>
      <c r="L106" s="341">
        <v>12.5</v>
      </c>
      <c r="M106" s="341">
        <v>0</v>
      </c>
      <c r="N106" s="341">
        <v>0.6</v>
      </c>
      <c r="O106" s="341">
        <v>0.316</v>
      </c>
      <c r="P106" s="341">
        <v>4.0000000000000001E-3</v>
      </c>
      <c r="Q106" s="341">
        <v>4.0000000000000001E-3</v>
      </c>
      <c r="R106" s="341">
        <v>3600</v>
      </c>
      <c r="S106" s="337">
        <f>M104/M103</f>
        <v>5.1295336787564922</v>
      </c>
      <c r="U106" s="328">
        <f ca="1">INDIRECT(ADDRESS(9+4*(_xlfn.NUMBERVALUE($X$40)-1)+$X$40,1))</f>
        <v>-0.5</v>
      </c>
      <c r="V106" s="328">
        <f ca="1">INDIRECT(ADDRESS(9+4*(_xlfn.NUMBERVALUE($X$40)-1)+$X$40,2))</f>
        <v>125</v>
      </c>
      <c r="W106" s="328">
        <f ca="1">INDIRECT(ADDRESS(9+4*(_xlfn.NUMBERVALUE($X$40)-1)+$X$40,3))</f>
        <v>0.5</v>
      </c>
      <c r="X106" s="328">
        <f ca="1">INDIRECT(ADDRESS(9+4*(_xlfn.NUMBERVALUE($X$40)-1)+$X$40,4))</f>
        <v>2</v>
      </c>
      <c r="Y106" s="328">
        <f ca="1">INDIRECT(ADDRESS(9+4*(_xlfn.NUMBERVALUE($X$40)-1)+$X$40,5))</f>
        <v>0.215</v>
      </c>
      <c r="Z106" s="328">
        <f ca="1">INDIRECT(ADDRESS(9+4*(_xlfn.NUMBERVALUE($X$40)-1)+$X$40,6))</f>
        <v>0.5</v>
      </c>
      <c r="AA106" s="328">
        <f ca="1">INDIRECT(ADDRESS(9+4*(_xlfn.NUMBERVALUE($X$40)-1)+$X$40,7))</f>
        <v>0.2</v>
      </c>
      <c r="AB106" s="328">
        <f ca="1">INDIRECT(ADDRESS(9+4*(_xlfn.NUMBERVALUE($X$40)-1)+$X$40,8))</f>
        <v>0.9</v>
      </c>
      <c r="AC106" s="328">
        <f ca="1">INDIRECT(ADDRESS(9+4*(_xlfn.NUMBERVALUE($X$40)-1)+$X$40,9))</f>
        <v>12.254901960784315</v>
      </c>
    </row>
    <row r="107" spans="1:29">
      <c r="A107" s="363">
        <v>0.15</v>
      </c>
      <c r="B107" s="367">
        <v>0.01</v>
      </c>
      <c r="C107" s="363">
        <v>1</v>
      </c>
      <c r="D107" s="367">
        <v>1</v>
      </c>
      <c r="E107" s="372">
        <v>0</v>
      </c>
      <c r="F107" s="363">
        <v>0.5</v>
      </c>
      <c r="G107" s="339">
        <f>I106</f>
        <v>5.1295336787564771</v>
      </c>
      <c r="H107" s="339">
        <f>MIN(I105,I107)</f>
        <v>11.971830985915492</v>
      </c>
      <c r="I107" s="334">
        <f>D104/C103</f>
        <v>21.373056994818654</v>
      </c>
      <c r="J107" s="336"/>
      <c r="K107" s="341">
        <v>0.15</v>
      </c>
      <c r="L107" s="341">
        <v>0.01</v>
      </c>
      <c r="M107" s="341">
        <v>1</v>
      </c>
      <c r="N107" s="341">
        <v>1</v>
      </c>
      <c r="O107" s="341">
        <v>0</v>
      </c>
      <c r="P107" s="365">
        <v>0.5</v>
      </c>
      <c r="Q107" s="339">
        <f>S106</f>
        <v>5.1295336787564922</v>
      </c>
      <c r="R107" s="339">
        <f>MIN(S105,S107)</f>
        <v>11.971830985915492</v>
      </c>
      <c r="S107" s="334">
        <f>N104/M103</f>
        <v>21.373056994818732</v>
      </c>
      <c r="U107" s="328">
        <f ca="1">INDIRECT(ADDRESS(10+4*(_xlfn.NUMBERVALUE($X$40)-1)+$X$40,1))</f>
        <v>6.1</v>
      </c>
      <c r="V107" s="328">
        <f ca="1">INDIRECT(ADDRESS(10+4*(_xlfn.NUMBERVALUE($X$40)-1)+$X$40,2))</f>
        <v>30.3</v>
      </c>
      <c r="W107" s="328">
        <f ca="1">INDIRECT(ADDRESS(10+4*(_xlfn.NUMBERVALUE($X$40)-1)+$X$40,3))</f>
        <v>0</v>
      </c>
      <c r="X107" s="328">
        <f ca="1">INDIRECT(ADDRESS(10+4*(_xlfn.NUMBERVALUE($X$40)-1)+$X$40,4))</f>
        <v>0.6</v>
      </c>
      <c r="Y107" s="328">
        <f ca="1">INDIRECT(ADDRESS(10+4*(_xlfn.NUMBERVALUE($X$40)-1)+$X$40,5))</f>
        <v>0.28199999999999997</v>
      </c>
      <c r="Z107" s="328">
        <f ca="1">INDIRECT(ADDRESS(10+4*(_xlfn.NUMBERVALUE($X$40)-1)+$X$40,6))</f>
        <v>4.0000000000000001E-3</v>
      </c>
      <c r="AA107" s="328">
        <f ca="1">INDIRECT(ADDRESS(10+4*(_xlfn.NUMBERVALUE($X$40)-1)+$X$40,7))</f>
        <v>4.0000000000000001E-3</v>
      </c>
      <c r="AB107" s="328">
        <f ca="1">INDIRECT(ADDRESS(10+4*(_xlfn.NUMBERVALUE($X$40)-1)+$X$40,8))</f>
        <v>2000</v>
      </c>
      <c r="AC107" s="328">
        <f ca="1">INDIRECT(ADDRESS(10+4*(_xlfn.NUMBERVALUE($X$40)-1)+$X$40,9))</f>
        <v>3.2972972972972974</v>
      </c>
    </row>
    <row r="108" spans="1:29">
      <c r="A108" s="361" t="s">
        <v>305</v>
      </c>
      <c r="B108" s="367">
        <v>128</v>
      </c>
      <c r="C108" s="361">
        <v>7.93</v>
      </c>
      <c r="D108" s="361">
        <v>0.3</v>
      </c>
      <c r="E108" s="381">
        <v>3.56</v>
      </c>
      <c r="F108" s="361">
        <v>3.4</v>
      </c>
      <c r="G108" s="363">
        <v>122</v>
      </c>
      <c r="H108" s="363">
        <v>160</v>
      </c>
      <c r="I108" s="343"/>
      <c r="J108" s="336">
        <v>0</v>
      </c>
      <c r="K108" s="341" t="s">
        <v>295</v>
      </c>
      <c r="L108" s="341">
        <v>25</v>
      </c>
      <c r="M108" s="341">
        <v>1.1714285714285699</v>
      </c>
      <c r="N108" s="341">
        <v>0.33</v>
      </c>
      <c r="O108" s="341">
        <v>0.78571428571428603</v>
      </c>
      <c r="P108" s="341">
        <v>0.49346879535559002</v>
      </c>
      <c r="Q108" s="341">
        <v>251.6</v>
      </c>
      <c r="R108" s="341">
        <v>320</v>
      </c>
      <c r="U108" s="328">
        <f ca="1">INDIRECT(ADDRESS(11+4*(_xlfn.NUMBERVALUE($X$40)-1)+$X$40,1))</f>
        <v>0.2</v>
      </c>
      <c r="V108" s="328">
        <f ca="1">INDIRECT(ADDRESS(11+4*(_xlfn.NUMBERVALUE($X$40)-1)+$X$40,2))</f>
        <v>0.01</v>
      </c>
      <c r="W108" s="328">
        <f ca="1">INDIRECT(ADDRESS(11+4*(_xlfn.NUMBERVALUE($X$40)-1)+$X$40,3))</f>
        <v>1</v>
      </c>
      <c r="X108" s="328">
        <f ca="1">INDIRECT(ADDRESS(11+4*(_xlfn.NUMBERVALUE($X$40)-1)+$X$40,4))</f>
        <v>1</v>
      </c>
      <c r="Y108" s="328">
        <f ca="1">INDIRECT(ADDRESS(11+4*(_xlfn.NUMBERVALUE($X$40)-1)+$X$40,5))</f>
        <v>0</v>
      </c>
      <c r="Z108" s="328">
        <f ca="1">INDIRECT(ADDRESS(11+4*(_xlfn.NUMBERVALUE($X$40)-1)+$X$40,6))</f>
        <v>0.5</v>
      </c>
      <c r="AA108" s="328">
        <f ca="1">INDIRECT(ADDRESS(11+4*(_xlfn.NUMBERVALUE($X$40)-1)+$X$40,7))</f>
        <v>3.2972972972972974</v>
      </c>
      <c r="AB108" s="328">
        <f ca="1">INDIRECT(ADDRESS(11+4*(_xlfn.NUMBERVALUE($X$40)-1)+$X$40,8))</f>
        <v>10.918918918918919</v>
      </c>
      <c r="AC108" s="328">
        <f ca="1">INDIRECT(ADDRESS(11+4*(_xlfn.NUMBERVALUE($X$40)-1)+$X$40,9))</f>
        <v>10.918918918918919</v>
      </c>
    </row>
    <row r="109" spans="1:29">
      <c r="A109" s="361">
        <v>1867</v>
      </c>
      <c r="B109" s="367">
        <v>1398</v>
      </c>
      <c r="C109" s="361">
        <v>47.7</v>
      </c>
      <c r="D109" s="367">
        <v>185</v>
      </c>
      <c r="E109" s="372">
        <v>150</v>
      </c>
      <c r="F109" s="361">
        <v>1.2</v>
      </c>
      <c r="G109" s="363">
        <v>22</v>
      </c>
      <c r="H109" s="361">
        <v>5.0000000000000001E-3</v>
      </c>
      <c r="I109" s="334">
        <f>A109/B108</f>
        <v>14.5859375</v>
      </c>
      <c r="J109" s="336"/>
      <c r="K109" s="341">
        <v>357.142857142857</v>
      </c>
      <c r="L109" s="341">
        <v>242.857142857143</v>
      </c>
      <c r="M109" s="341">
        <v>9.8571428571428594</v>
      </c>
      <c r="N109" s="341">
        <v>24.1428571428571</v>
      </c>
      <c r="O109" s="341">
        <v>6.1428571428571397</v>
      </c>
      <c r="P109" s="341">
        <v>1.2</v>
      </c>
      <c r="Q109" s="341">
        <v>71.599999999999994</v>
      </c>
      <c r="R109" s="341">
        <v>5.0000000000000001E-3</v>
      </c>
      <c r="S109" s="328">
        <v>14.285714285714301</v>
      </c>
    </row>
    <row r="110" spans="1:29">
      <c r="A110" s="361">
        <v>-0.5</v>
      </c>
      <c r="B110" s="367">
        <v>125</v>
      </c>
      <c r="C110" s="361">
        <v>0.59</v>
      </c>
      <c r="D110" s="361">
        <v>1.6</v>
      </c>
      <c r="E110" s="361">
        <v>0.52</v>
      </c>
      <c r="F110" s="361">
        <v>0.5</v>
      </c>
      <c r="G110" s="361">
        <v>0.2</v>
      </c>
      <c r="H110" s="361">
        <v>0.9</v>
      </c>
      <c r="I110" s="334">
        <f>B109/B108</f>
        <v>10.921875</v>
      </c>
      <c r="J110" s="336"/>
      <c r="K110" s="341">
        <v>-0.5</v>
      </c>
      <c r="L110" s="341">
        <v>4925</v>
      </c>
      <c r="M110" s="341">
        <v>0.64</v>
      </c>
      <c r="N110" s="341">
        <v>1.6</v>
      </c>
      <c r="O110" s="341">
        <v>0.51600000000000001</v>
      </c>
      <c r="P110" s="341">
        <v>0.5</v>
      </c>
      <c r="Q110" s="341">
        <v>0.2</v>
      </c>
      <c r="R110" s="341">
        <v>0.9</v>
      </c>
      <c r="S110" s="328">
        <v>9.7142857142857206</v>
      </c>
      <c r="U110" s="328" t="str">
        <f ca="1">INDIRECT(ADDRESS(7+4*(_xlfn.NUMBERVALUE($X$40)-1)+$X$40,11))</f>
        <v>B4/N55[Eng]</v>
      </c>
      <c r="V110" s="328">
        <f ca="1">INDIRECT(ADDRESS(7+4*(_xlfn.NUMBERVALUE($X$40)-1)+$X$40,12))</f>
        <v>29.608127721334998</v>
      </c>
      <c r="W110" s="328">
        <f ca="1">INDIRECT(ADDRESS(7+4*(_xlfn.NUMBERVALUE($X$40)-1)+$X$40,13))</f>
        <v>2.6850507982582998</v>
      </c>
      <c r="X110" s="328">
        <f ca="1">INDIRECT(ADDRESS(7+4*(_xlfn.NUMBERVALUE($X$40)-1)+$X$40,14))</f>
        <v>0.23</v>
      </c>
      <c r="Y110" s="328">
        <f ca="1">INDIRECT(ADDRESS(7+4*(_xlfn.NUMBERVALUE($X$40)-1)+$X$40,15))</f>
        <v>0.81132075471697995</v>
      </c>
      <c r="Z110" s="328">
        <f ca="1">INDIRECT(ADDRESS(7+4*(_xlfn.NUMBERVALUE($X$40)-1)+$X$40,16))</f>
        <v>0.49346879535559002</v>
      </c>
      <c r="AA110" s="328">
        <f ca="1">INDIRECT(ADDRESS(7+4*(_xlfn.NUMBERVALUE($X$40)-1)+$X$40,17))</f>
        <v>251.6</v>
      </c>
      <c r="AB110" s="328">
        <f ca="1">INDIRECT(ADDRESS(7+4*(_xlfn.NUMBERVALUE($X$40)-1)+$X$40,18))</f>
        <v>320</v>
      </c>
      <c r="AC110" s="328">
        <f ca="1">INDIRECT(ADDRESS(7+4*(_xlfn.NUMBERVALUE($X$40)-1)+$X$40,19))</f>
        <v>0</v>
      </c>
    </row>
    <row r="111" spans="1:29">
      <c r="A111" s="361">
        <v>0.02</v>
      </c>
      <c r="B111" s="361">
        <v>22.5</v>
      </c>
      <c r="C111" s="363">
        <v>0</v>
      </c>
      <c r="D111" s="361">
        <v>0.6</v>
      </c>
      <c r="E111" s="361">
        <v>0.32</v>
      </c>
      <c r="F111" s="363">
        <v>0</v>
      </c>
      <c r="G111" s="363">
        <v>0</v>
      </c>
      <c r="H111" s="363">
        <v>2000</v>
      </c>
      <c r="I111" s="334">
        <f>C109/C108</f>
        <v>6.015132408575032</v>
      </c>
      <c r="J111" s="336"/>
      <c r="K111" s="341">
        <v>1.1111111111111001E-2</v>
      </c>
      <c r="L111" s="341">
        <v>12.5</v>
      </c>
      <c r="M111" s="341">
        <v>0</v>
      </c>
      <c r="N111" s="341">
        <v>0.6</v>
      </c>
      <c r="O111" s="341">
        <v>0.316</v>
      </c>
      <c r="P111" s="341">
        <v>4.0000000000000001E-3</v>
      </c>
      <c r="Q111" s="341">
        <v>4.0000000000000001E-3</v>
      </c>
      <c r="R111" s="341">
        <v>3600</v>
      </c>
      <c r="U111" s="328">
        <f ca="1">INDIRECT(ADDRESS(8+4*(_xlfn.NUMBERVALUE($X$40)-1)+$X$40,11))</f>
        <v>182.87373004354001</v>
      </c>
      <c r="V111" s="328">
        <f ca="1">INDIRECT(ADDRESS(8+4*(_xlfn.NUMBERVALUE($X$40)-1)+$X$40,12))</f>
        <v>362.84470246734003</v>
      </c>
      <c r="W111" s="328">
        <f ca="1">INDIRECT(ADDRESS(8+4*(_xlfn.NUMBERVALUE($X$40)-1)+$X$40,13))</f>
        <v>8.8534107402032003</v>
      </c>
      <c r="X111" s="328">
        <f ca="1">INDIRECT(ADDRESS(8+4*(_xlfn.NUMBERVALUE($X$40)-1)+$X$40,14))</f>
        <v>29.317851959361001</v>
      </c>
      <c r="Y111" s="328">
        <f ca="1">INDIRECT(ADDRESS(8+4*(_xlfn.NUMBERVALUE($X$40)-1)+$X$40,15))</f>
        <v>9.7242380261247998</v>
      </c>
      <c r="Z111" s="328">
        <f ca="1">INDIRECT(ADDRESS(8+4*(_xlfn.NUMBERVALUE($X$40)-1)+$X$40,16))</f>
        <v>1.2</v>
      </c>
      <c r="AA111" s="328">
        <f ca="1">INDIRECT(ADDRESS(8+4*(_xlfn.NUMBERVALUE($X$40)-1)+$X$40,17))</f>
        <v>71.599999999999994</v>
      </c>
      <c r="AB111" s="328">
        <f ca="1">INDIRECT(ADDRESS(8+4*(_xlfn.NUMBERVALUE($X$40)-1)+$X$40,18))</f>
        <v>5.0000000000000001E-3</v>
      </c>
      <c r="AC111" s="328">
        <f ca="1">INDIRECT(ADDRESS(8+4*(_xlfn.NUMBERVALUE($X$40)-1)+$X$40,9))</f>
        <v>6.1764705882352944</v>
      </c>
    </row>
    <row r="112" spans="1:29">
      <c r="A112" s="361">
        <v>0.15</v>
      </c>
      <c r="B112" s="361">
        <v>0.01</v>
      </c>
      <c r="C112" s="363">
        <v>1</v>
      </c>
      <c r="D112" s="367">
        <v>1</v>
      </c>
      <c r="E112" s="362">
        <v>0</v>
      </c>
      <c r="F112" s="363">
        <v>0.5</v>
      </c>
      <c r="G112" s="339">
        <f>I111</f>
        <v>6.015132408575032</v>
      </c>
      <c r="H112" s="339">
        <f>MIN(I110,I112)</f>
        <v>10.921875</v>
      </c>
      <c r="I112" s="334">
        <f>D109/C108</f>
        <v>23.329129886506937</v>
      </c>
      <c r="J112" s="336"/>
      <c r="K112" s="341">
        <v>0.15</v>
      </c>
      <c r="L112" s="341">
        <v>0.01</v>
      </c>
      <c r="M112" s="341">
        <v>1</v>
      </c>
      <c r="N112" s="341">
        <v>1</v>
      </c>
      <c r="O112" s="341">
        <v>0</v>
      </c>
      <c r="P112" s="365">
        <v>0.5</v>
      </c>
      <c r="Q112" s="339">
        <f>S111</f>
        <v>0</v>
      </c>
      <c r="R112" s="339">
        <f>MIN(S110,S112)</f>
        <v>9.7142857142857206</v>
      </c>
      <c r="S112" s="334">
        <f>N109/M108</f>
        <v>20.609756097560965</v>
      </c>
      <c r="U112" s="328">
        <f ca="1">INDIRECT(ADDRESS(9+4*(_xlfn.NUMBERVALUE($X$40)-1)+$X$40,11))</f>
        <v>-0.5</v>
      </c>
      <c r="V112" s="328">
        <f ca="1">INDIRECT(ADDRESS(9+4*(_xlfn.NUMBERVALUE($X$40)-1)+$X$40,12))</f>
        <v>4925</v>
      </c>
      <c r="W112" s="328">
        <f ca="1">INDIRECT(ADDRESS(9+4*(_xlfn.NUMBERVALUE($X$40)-1)+$X$40,13))</f>
        <v>0.5</v>
      </c>
      <c r="X112" s="328">
        <f ca="1">INDIRECT(ADDRESS(9+4*(_xlfn.NUMBERVALUE($X$40)-1)+$X$40,14))</f>
        <v>2</v>
      </c>
      <c r="Y112" s="328">
        <f ca="1">INDIRECT(ADDRESS(9+4*(_xlfn.NUMBERVALUE($X$40)-1)+$X$40,15))</f>
        <v>0.215</v>
      </c>
      <c r="Z112" s="328">
        <f ca="1">INDIRECT(ADDRESS(9+4*(_xlfn.NUMBERVALUE($X$40)-1)+$X$40,16))</f>
        <v>0.5</v>
      </c>
      <c r="AA112" s="328">
        <f ca="1">INDIRECT(ADDRESS(9+4*(_xlfn.NUMBERVALUE($X$40)-1)+$X$40,17))</f>
        <v>0.2</v>
      </c>
      <c r="AB112" s="328">
        <f ca="1">INDIRECT(ADDRESS(9+4*(_xlfn.NUMBERVALUE($X$40)-1)+$X$40,18))</f>
        <v>0.9</v>
      </c>
      <c r="AC112" s="328">
        <f ca="1">INDIRECT(ADDRESS(9+4*(_xlfn.NUMBERVALUE($X$40)-1)+$X$40,19))</f>
        <v>12.254901960784292</v>
      </c>
    </row>
    <row r="113" spans="1:29">
      <c r="A113" s="343" t="s">
        <v>306</v>
      </c>
      <c r="B113" s="340">
        <v>151</v>
      </c>
      <c r="C113" s="340">
        <v>8.1999999999999993</v>
      </c>
      <c r="D113" s="340">
        <v>0.33</v>
      </c>
      <c r="E113" s="340">
        <v>4</v>
      </c>
      <c r="F113" s="340">
        <v>3.4</v>
      </c>
      <c r="G113" s="340">
        <v>122</v>
      </c>
      <c r="H113" s="340">
        <v>160</v>
      </c>
      <c r="I113" s="333"/>
      <c r="J113" s="336">
        <v>0</v>
      </c>
      <c r="K113" s="341" t="s">
        <v>307</v>
      </c>
      <c r="L113" s="341">
        <v>21.571428571428601</v>
      </c>
      <c r="M113" s="341">
        <v>1.1714285714285699</v>
      </c>
      <c r="N113" s="341">
        <v>0.33</v>
      </c>
      <c r="O113" s="341">
        <v>0.57142857142857095</v>
      </c>
      <c r="P113" s="341">
        <v>0.49346879535559002</v>
      </c>
      <c r="Q113" s="341">
        <v>251.6</v>
      </c>
      <c r="R113" s="341">
        <v>320</v>
      </c>
      <c r="U113" s="328">
        <f ca="1">INDIRECT(ADDRESS(10+4*(_xlfn.NUMBERVALUE($X$40)-1)+$X$40,11))</f>
        <v>3.3888888888888999</v>
      </c>
      <c r="V113" s="328">
        <f ca="1">INDIRECT(ADDRESS(10+4*(_xlfn.NUMBERVALUE($X$40)-1)+$X$40,12))</f>
        <v>16.833333333333002</v>
      </c>
      <c r="W113" s="328">
        <f ca="1">INDIRECT(ADDRESS(10+4*(_xlfn.NUMBERVALUE($X$40)-1)+$X$40,13))</f>
        <v>0</v>
      </c>
      <c r="X113" s="328">
        <f ca="1">INDIRECT(ADDRESS(10+4*(_xlfn.NUMBERVALUE($X$40)-1)+$X$40,14))</f>
        <v>0.6</v>
      </c>
      <c r="Y113" s="328">
        <f ca="1">INDIRECT(ADDRESS(10+4*(_xlfn.NUMBERVALUE($X$40)-1)+$X$40,15))</f>
        <v>0.28199999999999997</v>
      </c>
      <c r="Z113" s="328">
        <f ca="1">INDIRECT(ADDRESS(10+4*(_xlfn.NUMBERVALUE($X$40)-1)+$X$40,16))</f>
        <v>4.0000000000000001E-3</v>
      </c>
      <c r="AA113" s="328">
        <f ca="1">INDIRECT(ADDRESS(10+4*(_xlfn.NUMBERVALUE($X$40)-1)+$X$40,17))</f>
        <v>4.0000000000000001E-3</v>
      </c>
      <c r="AB113" s="328">
        <f ca="1">INDIRECT(ADDRESS(10+4*(_xlfn.NUMBERVALUE($X$40)-1)+$X$40,18))</f>
        <v>3600</v>
      </c>
      <c r="AC113" s="328">
        <f ca="1">INDIRECT(ADDRESS(10+4*(_xlfn.NUMBERVALUE($X$40)-1)+$X$40,19))</f>
        <v>3.297297297297356</v>
      </c>
    </row>
    <row r="114" spans="1:29">
      <c r="A114" s="340">
        <v>3000</v>
      </c>
      <c r="B114" s="340">
        <v>2500</v>
      </c>
      <c r="C114" s="340">
        <v>110</v>
      </c>
      <c r="D114" s="340">
        <v>220</v>
      </c>
      <c r="E114" s="340">
        <v>98</v>
      </c>
      <c r="F114" s="340">
        <v>1.2</v>
      </c>
      <c r="G114" s="340">
        <v>22</v>
      </c>
      <c r="H114" s="340">
        <v>5.0000000000000001E-3</v>
      </c>
      <c r="I114" s="334">
        <f>A114/B113</f>
        <v>19.867549668874172</v>
      </c>
      <c r="J114" s="336"/>
      <c r="K114" s="341">
        <v>428.57142857142901</v>
      </c>
      <c r="L114" s="341">
        <v>357.142857142857</v>
      </c>
      <c r="M114" s="341">
        <v>15.714285714285699</v>
      </c>
      <c r="N114" s="341">
        <v>31.428571428571399</v>
      </c>
      <c r="O114" s="341">
        <v>14</v>
      </c>
      <c r="P114" s="341">
        <v>1.2</v>
      </c>
      <c r="Q114" s="341">
        <v>71.599999999999994</v>
      </c>
      <c r="R114" s="341">
        <v>5.0000000000000001E-3</v>
      </c>
      <c r="S114" s="337">
        <f>K114/L113</f>
        <v>19.867549668874165</v>
      </c>
      <c r="U114" s="328">
        <f ca="1">INDIRECT(ADDRESS(11+4*(_xlfn.NUMBERVALUE($X$40)-1)+$X$40,11))</f>
        <v>0.2</v>
      </c>
      <c r="V114" s="328">
        <f ca="1">INDIRECT(ADDRESS(11+4*(_xlfn.NUMBERVALUE($X$40)-1)+$X$40,12))</f>
        <v>0.01</v>
      </c>
      <c r="W114" s="328">
        <f ca="1">INDIRECT(ADDRESS(11+4*(_xlfn.NUMBERVALUE($X$40)-1)+$X$40,13))</f>
        <v>1</v>
      </c>
      <c r="X114" s="328">
        <f ca="1">INDIRECT(ADDRESS(11+4*(_xlfn.NUMBERVALUE($X$40)-1)+$X$40,14))</f>
        <v>0</v>
      </c>
      <c r="Y114" s="328">
        <f ca="1">INDIRECT(ADDRESS(11+4*(_xlfn.NUMBERVALUE($X$40)-1)+$X$40,15))</f>
        <v>0.1</v>
      </c>
      <c r="Z114" s="328">
        <f ca="1">INDIRECT(ADDRESS(11+4*(_xlfn.NUMBERVALUE($X$40)-1)+$X$40,16))</f>
        <v>0</v>
      </c>
      <c r="AA114" s="328">
        <f ca="1">INDIRECT(ADDRESS(11+4*(_xlfn.NUMBERVALUE($X$40)-1)+$X$40,17))</f>
        <v>3.297297297297356</v>
      </c>
      <c r="AB114" s="328">
        <f ca="1">INDIRECT(ADDRESS(11+4*(_xlfn.NUMBERVALUE($X$40)-1)+$X$40,18))</f>
        <v>10.918918918918958</v>
      </c>
      <c r="AC114" s="328">
        <f ca="1">INDIRECT(ADDRESS(11+4*(_xlfn.NUMBERVALUE($V$40)-1)+$V$40,19))</f>
        <v>22.991071428570624</v>
      </c>
    </row>
    <row r="115" spans="1:29">
      <c r="A115" s="340">
        <v>-0.5</v>
      </c>
      <c r="B115" s="340">
        <v>125</v>
      </c>
      <c r="C115" s="340">
        <v>0.57999999999999996</v>
      </c>
      <c r="D115" s="340">
        <v>1.6</v>
      </c>
      <c r="E115" s="340">
        <v>0.52</v>
      </c>
      <c r="F115" s="340">
        <v>0.5</v>
      </c>
      <c r="G115" s="340">
        <v>0.2</v>
      </c>
      <c r="H115" s="340">
        <v>0.9</v>
      </c>
      <c r="I115" s="334">
        <f>B114/B113</f>
        <v>16.556291390728475</v>
      </c>
      <c r="J115" s="336"/>
      <c r="K115" s="341">
        <v>-0.5</v>
      </c>
      <c r="L115" s="341">
        <v>4925</v>
      </c>
      <c r="M115" s="341">
        <v>0.64</v>
      </c>
      <c r="N115" s="341">
        <v>1.6</v>
      </c>
      <c r="O115" s="341">
        <v>0.51600000000000001</v>
      </c>
      <c r="P115" s="341">
        <v>0.5</v>
      </c>
      <c r="Q115" s="341">
        <v>0.2</v>
      </c>
      <c r="R115" s="341">
        <v>0.9</v>
      </c>
      <c r="S115" s="337">
        <f>L114/L113</f>
        <v>16.556291390728447</v>
      </c>
    </row>
    <row r="116" spans="1:29" ht="13.5" thickBot="1">
      <c r="A116" s="340">
        <v>0.02</v>
      </c>
      <c r="B116" s="340">
        <v>22.5</v>
      </c>
      <c r="C116" s="340">
        <v>0</v>
      </c>
      <c r="D116" s="340">
        <v>0.6</v>
      </c>
      <c r="E116" s="340">
        <v>0.32</v>
      </c>
      <c r="F116" s="340">
        <v>0</v>
      </c>
      <c r="G116" s="340">
        <v>0</v>
      </c>
      <c r="H116" s="340">
        <v>2000</v>
      </c>
      <c r="I116" s="334">
        <f>C114/C113</f>
        <v>13.414634146341465</v>
      </c>
      <c r="J116" s="336"/>
      <c r="K116" s="341">
        <v>1.1111111111111001E-2</v>
      </c>
      <c r="L116" s="341">
        <v>12.5</v>
      </c>
      <c r="M116" s="341">
        <v>0</v>
      </c>
      <c r="N116" s="341">
        <v>0.6</v>
      </c>
      <c r="O116" s="341">
        <v>0.316</v>
      </c>
      <c r="P116" s="341">
        <v>4.0000000000000001E-3</v>
      </c>
      <c r="Q116" s="341">
        <v>4.0000000000000001E-3</v>
      </c>
      <c r="R116" s="341">
        <v>3600</v>
      </c>
      <c r="S116" s="337">
        <f>M114/M113</f>
        <v>13.414634146341468</v>
      </c>
    </row>
    <row r="117" spans="1:29">
      <c r="A117" s="340">
        <v>0.15</v>
      </c>
      <c r="B117" s="340">
        <v>0.01</v>
      </c>
      <c r="C117" s="333">
        <v>1</v>
      </c>
      <c r="D117" s="340">
        <v>1</v>
      </c>
      <c r="E117" s="340">
        <v>0</v>
      </c>
      <c r="F117" s="382">
        <v>0.5</v>
      </c>
      <c r="G117" s="339">
        <f>I116</f>
        <v>13.414634146341465</v>
      </c>
      <c r="H117" s="339">
        <f>MIN(I115,I117)</f>
        <v>16.556291390728475</v>
      </c>
      <c r="I117" s="334">
        <f>D114/C113</f>
        <v>26.829268292682929</v>
      </c>
      <c r="J117" s="336"/>
      <c r="K117" s="341">
        <v>0.15</v>
      </c>
      <c r="L117" s="341">
        <v>0.01</v>
      </c>
      <c r="M117" s="341">
        <v>1</v>
      </c>
      <c r="N117" s="341">
        <v>1</v>
      </c>
      <c r="O117" s="341">
        <v>0</v>
      </c>
      <c r="P117" s="365">
        <v>0.5</v>
      </c>
      <c r="Q117" s="339">
        <f>S116</f>
        <v>13.414634146341468</v>
      </c>
      <c r="R117" s="339">
        <f>MIN(S115,S117)</f>
        <v>16.556291390728447</v>
      </c>
      <c r="S117" s="334">
        <f>N114/M113</f>
        <v>26.829268292682936</v>
      </c>
      <c r="U117" s="350" t="str">
        <f t="shared" ref="U117:AC121" ca="1" si="3">IF(($X$36=1),U104,U110)</f>
        <v>B4/N55</v>
      </c>
      <c r="V117" s="351">
        <f t="shared" ca="1" si="3"/>
        <v>204</v>
      </c>
      <c r="W117" s="351">
        <f t="shared" ca="1" si="3"/>
        <v>18.5</v>
      </c>
      <c r="X117" s="351">
        <f t="shared" ca="1" si="3"/>
        <v>0.23</v>
      </c>
      <c r="Y117" s="351">
        <f t="shared" ca="1" si="3"/>
        <v>5.59</v>
      </c>
      <c r="Z117" s="351">
        <f t="shared" ca="1" si="3"/>
        <v>3.4</v>
      </c>
      <c r="AA117" s="351">
        <f t="shared" ca="1" si="3"/>
        <v>122</v>
      </c>
      <c r="AB117" s="351">
        <f t="shared" ca="1" si="3"/>
        <v>160</v>
      </c>
      <c r="AC117" s="352">
        <f t="shared" ca="1" si="3"/>
        <v>0</v>
      </c>
    </row>
    <row r="118" spans="1:29">
      <c r="A118" s="333" t="s">
        <v>308</v>
      </c>
      <c r="B118" s="333">
        <v>67.3</v>
      </c>
      <c r="C118" s="333">
        <v>68.5</v>
      </c>
      <c r="D118" s="333">
        <v>0.06</v>
      </c>
      <c r="E118" s="333">
        <v>5.65</v>
      </c>
      <c r="F118" s="333">
        <v>3.4</v>
      </c>
      <c r="G118" s="333">
        <v>122</v>
      </c>
      <c r="H118" s="333">
        <v>160</v>
      </c>
      <c r="I118" s="333"/>
      <c r="J118" s="336">
        <v>0</v>
      </c>
      <c r="K118" s="341" t="s">
        <v>309</v>
      </c>
      <c r="L118" s="341">
        <v>9.6142857142857103</v>
      </c>
      <c r="M118" s="341">
        <v>9.78571428571429</v>
      </c>
      <c r="N118" s="341">
        <v>0.06</v>
      </c>
      <c r="O118" s="341">
        <v>0.80714285714285705</v>
      </c>
      <c r="P118" s="341">
        <v>0.49346879535559002</v>
      </c>
      <c r="Q118" s="341">
        <v>251.6</v>
      </c>
      <c r="R118" s="341">
        <v>320</v>
      </c>
      <c r="U118" s="353">
        <f t="shared" ca="1" si="3"/>
        <v>1260</v>
      </c>
      <c r="V118" s="354">
        <f t="shared" ca="1" si="3"/>
        <v>2500</v>
      </c>
      <c r="W118" s="354">
        <f t="shared" ca="1" si="3"/>
        <v>61</v>
      </c>
      <c r="X118" s="354">
        <f t="shared" ca="1" si="3"/>
        <v>202</v>
      </c>
      <c r="Y118" s="354">
        <f t="shared" ca="1" si="3"/>
        <v>67</v>
      </c>
      <c r="Z118" s="354">
        <f t="shared" ca="1" si="3"/>
        <v>1.2</v>
      </c>
      <c r="AA118" s="354">
        <f t="shared" ca="1" si="3"/>
        <v>22</v>
      </c>
      <c r="AB118" s="354">
        <f t="shared" ca="1" si="3"/>
        <v>5.0000000000000001E-3</v>
      </c>
      <c r="AC118" s="355">
        <f t="shared" ca="1" si="3"/>
        <v>6.1764705882352944</v>
      </c>
    </row>
    <row r="119" spans="1:29">
      <c r="A119" s="333">
        <v>978</v>
      </c>
      <c r="B119" s="333">
        <v>771</v>
      </c>
      <c r="C119" s="333">
        <v>956</v>
      </c>
      <c r="D119" s="334">
        <v>728</v>
      </c>
      <c r="E119" s="334">
        <v>141</v>
      </c>
      <c r="F119" s="333">
        <v>1.2</v>
      </c>
      <c r="G119" s="333">
        <v>22</v>
      </c>
      <c r="H119" s="333">
        <v>0.01</v>
      </c>
      <c r="I119" s="334">
        <f>A119/B118</f>
        <v>14.531946508172362</v>
      </c>
      <c r="K119" s="341">
        <v>139.71428571428601</v>
      </c>
      <c r="L119" s="341">
        <v>110.142857142857</v>
      </c>
      <c r="M119" s="341">
        <v>136.57142857142901</v>
      </c>
      <c r="N119" s="341">
        <v>104</v>
      </c>
      <c r="O119" s="341">
        <v>20.1428571428571</v>
      </c>
      <c r="P119" s="341">
        <v>1.2</v>
      </c>
      <c r="Q119" s="341">
        <v>71.599999999999994</v>
      </c>
      <c r="R119" s="341">
        <v>5.0000000000000001E-3</v>
      </c>
      <c r="S119" s="337">
        <f>K119/L118</f>
        <v>14.5319465081724</v>
      </c>
      <c r="U119" s="353">
        <f t="shared" ca="1" si="3"/>
        <v>-0.5</v>
      </c>
      <c r="V119" s="354">
        <f t="shared" ca="1" si="3"/>
        <v>125</v>
      </c>
      <c r="W119" s="354">
        <f t="shared" ca="1" si="3"/>
        <v>0.5</v>
      </c>
      <c r="X119" s="354">
        <f t="shared" ca="1" si="3"/>
        <v>2</v>
      </c>
      <c r="Y119" s="354">
        <f t="shared" ca="1" si="3"/>
        <v>0.215</v>
      </c>
      <c r="Z119" s="354">
        <f t="shared" ca="1" si="3"/>
        <v>0.5</v>
      </c>
      <c r="AA119" s="354">
        <f t="shared" ca="1" si="3"/>
        <v>0.2</v>
      </c>
      <c r="AB119" s="354">
        <f t="shared" ca="1" si="3"/>
        <v>0.9</v>
      </c>
      <c r="AC119" s="355">
        <f t="shared" ca="1" si="3"/>
        <v>12.254901960784315</v>
      </c>
    </row>
    <row r="120" spans="1:29">
      <c r="A120" s="333">
        <v>-0.5</v>
      </c>
      <c r="B120" s="333">
        <v>125</v>
      </c>
      <c r="C120" s="333">
        <v>0.59</v>
      </c>
      <c r="D120" s="333">
        <v>1.6</v>
      </c>
      <c r="E120" s="333">
        <v>0.52</v>
      </c>
      <c r="F120" s="333">
        <v>0.5</v>
      </c>
      <c r="G120" s="333">
        <v>0.2</v>
      </c>
      <c r="H120" s="333">
        <v>0.9</v>
      </c>
      <c r="I120" s="334">
        <f>B119/B118</f>
        <v>11.456166419019317</v>
      </c>
      <c r="K120" s="341">
        <v>-0.5</v>
      </c>
      <c r="L120" s="341">
        <v>4925</v>
      </c>
      <c r="M120" s="341">
        <v>0.64</v>
      </c>
      <c r="N120" s="341">
        <v>1.6</v>
      </c>
      <c r="O120" s="341">
        <v>0.51600000000000001</v>
      </c>
      <c r="P120" s="341">
        <v>0.5</v>
      </c>
      <c r="Q120" s="341">
        <v>0.2</v>
      </c>
      <c r="R120" s="341">
        <v>0.9</v>
      </c>
      <c r="S120" s="337">
        <f>L119/L118</f>
        <v>11.456166419019306</v>
      </c>
      <c r="U120" s="353">
        <f t="shared" ca="1" si="3"/>
        <v>6.1</v>
      </c>
      <c r="V120" s="354">
        <f t="shared" ca="1" si="3"/>
        <v>30.3</v>
      </c>
      <c r="W120" s="354">
        <f t="shared" ca="1" si="3"/>
        <v>0</v>
      </c>
      <c r="X120" s="354">
        <f t="shared" ca="1" si="3"/>
        <v>0.6</v>
      </c>
      <c r="Y120" s="354">
        <f t="shared" ca="1" si="3"/>
        <v>0.28199999999999997</v>
      </c>
      <c r="Z120" s="354">
        <f t="shared" ca="1" si="3"/>
        <v>4.0000000000000001E-3</v>
      </c>
      <c r="AA120" s="354">
        <f t="shared" ca="1" si="3"/>
        <v>4.0000000000000001E-3</v>
      </c>
      <c r="AB120" s="354">
        <f t="shared" ca="1" si="3"/>
        <v>2000</v>
      </c>
      <c r="AC120" s="355">
        <f t="shared" ca="1" si="3"/>
        <v>3.2972972972972974</v>
      </c>
    </row>
    <row r="121" spans="1:29" ht="13.5" thickBot="1">
      <c r="A121" s="333">
        <v>0.02</v>
      </c>
      <c r="B121" s="333">
        <v>22.5</v>
      </c>
      <c r="C121" s="333">
        <v>0</v>
      </c>
      <c r="D121" s="333">
        <v>0.6</v>
      </c>
      <c r="E121" s="333">
        <v>0.32</v>
      </c>
      <c r="F121" s="333">
        <v>0</v>
      </c>
      <c r="G121" s="333">
        <v>0</v>
      </c>
      <c r="H121" s="333">
        <v>2000</v>
      </c>
      <c r="I121" s="334">
        <f>C119/C118</f>
        <v>13.956204379562044</v>
      </c>
      <c r="K121" s="341">
        <v>1.1111111111111001E-2</v>
      </c>
      <c r="L121" s="341">
        <v>12.5</v>
      </c>
      <c r="M121" s="341">
        <v>0</v>
      </c>
      <c r="N121" s="341">
        <v>0.6</v>
      </c>
      <c r="O121" s="341">
        <v>0.316</v>
      </c>
      <c r="P121" s="341">
        <v>4.0000000000000001E-3</v>
      </c>
      <c r="Q121" s="341">
        <v>4.0000000000000001E-3</v>
      </c>
      <c r="R121" s="341">
        <v>3600</v>
      </c>
      <c r="S121" s="337">
        <f>M119/M118</f>
        <v>13.956204379562083</v>
      </c>
      <c r="U121" s="357">
        <f t="shared" ca="1" si="3"/>
        <v>0.2</v>
      </c>
      <c r="V121" s="358">
        <f t="shared" ca="1" si="3"/>
        <v>0.01</v>
      </c>
      <c r="W121" s="358">
        <f t="shared" ca="1" si="3"/>
        <v>1</v>
      </c>
      <c r="X121" s="358">
        <f t="shared" ca="1" si="3"/>
        <v>1</v>
      </c>
      <c r="Y121" s="358">
        <f t="shared" ca="1" si="3"/>
        <v>0</v>
      </c>
      <c r="Z121" s="358">
        <f t="shared" ca="1" si="3"/>
        <v>0.5</v>
      </c>
      <c r="AA121" s="358">
        <f t="shared" ca="1" si="3"/>
        <v>3.2972972972972974</v>
      </c>
      <c r="AB121" s="358">
        <f t="shared" ca="1" si="3"/>
        <v>10.918918918918919</v>
      </c>
      <c r="AC121" s="359">
        <f t="shared" ca="1" si="3"/>
        <v>10.918918918918919</v>
      </c>
    </row>
    <row r="122" spans="1:29">
      <c r="A122" s="333">
        <v>0.15</v>
      </c>
      <c r="B122" s="333">
        <v>0.01</v>
      </c>
      <c r="C122" s="333">
        <v>1</v>
      </c>
      <c r="D122" s="334">
        <v>1</v>
      </c>
      <c r="E122" s="334">
        <v>0</v>
      </c>
      <c r="F122" s="333">
        <v>0.5</v>
      </c>
      <c r="G122" s="339">
        <f>I121</f>
        <v>13.956204379562044</v>
      </c>
      <c r="H122" s="339">
        <f>MIN(I120,I122)</f>
        <v>10.627737226277372</v>
      </c>
      <c r="I122" s="334">
        <f>D119/C118</f>
        <v>10.627737226277372</v>
      </c>
      <c r="K122" s="341">
        <v>0.15</v>
      </c>
      <c r="L122" s="341">
        <v>0.01</v>
      </c>
      <c r="M122" s="341">
        <v>1</v>
      </c>
      <c r="N122" s="341">
        <v>1</v>
      </c>
      <c r="O122" s="341">
        <v>0</v>
      </c>
      <c r="P122" s="365">
        <v>0.5</v>
      </c>
      <c r="Q122" s="339">
        <f>S121</f>
        <v>13.956204379562083</v>
      </c>
      <c r="R122" s="339">
        <f>MIN(S120,S122)</f>
        <v>10.627737226277368</v>
      </c>
      <c r="S122" s="334">
        <f>N119/M118</f>
        <v>10.627737226277368</v>
      </c>
    </row>
    <row r="123" spans="1:29">
      <c r="A123" s="333" t="s">
        <v>305</v>
      </c>
      <c r="B123" s="333">
        <v>128</v>
      </c>
      <c r="C123" s="333">
        <v>7.93</v>
      </c>
      <c r="D123" s="333">
        <v>0.3</v>
      </c>
      <c r="E123" s="333">
        <v>3.56</v>
      </c>
      <c r="F123" s="333">
        <v>3.4</v>
      </c>
      <c r="G123" s="333">
        <v>122</v>
      </c>
      <c r="H123" s="333">
        <v>160</v>
      </c>
      <c r="I123" s="333"/>
      <c r="K123" s="341" t="s">
        <v>295</v>
      </c>
      <c r="L123" s="341">
        <v>25</v>
      </c>
      <c r="M123" s="341">
        <v>1.1714285714285699</v>
      </c>
      <c r="N123" s="341">
        <v>0.33</v>
      </c>
      <c r="O123" s="341">
        <v>0.78571428571428603</v>
      </c>
      <c r="P123" s="341">
        <v>0.49346879535559002</v>
      </c>
      <c r="Q123" s="341">
        <v>251.6</v>
      </c>
      <c r="R123" s="341">
        <v>320</v>
      </c>
    </row>
    <row r="124" spans="1:29">
      <c r="A124" s="333">
        <v>1867</v>
      </c>
      <c r="B124" s="333">
        <v>1398</v>
      </c>
      <c r="C124" s="333">
        <v>47.7</v>
      </c>
      <c r="D124" s="334">
        <v>185</v>
      </c>
      <c r="E124" s="334">
        <v>150</v>
      </c>
      <c r="F124" s="333">
        <v>1.2</v>
      </c>
      <c r="G124" s="333">
        <v>22</v>
      </c>
      <c r="H124" s="333">
        <v>5.0000000000000001E-3</v>
      </c>
      <c r="I124" s="334">
        <f>A124/B123</f>
        <v>14.5859375</v>
      </c>
      <c r="K124" s="341">
        <v>357.142857142857</v>
      </c>
      <c r="L124" s="341">
        <v>242.857142857143</v>
      </c>
      <c r="M124" s="341">
        <v>9.8571428571428594</v>
      </c>
      <c r="N124" s="341">
        <v>24.1428571428571</v>
      </c>
      <c r="O124" s="341">
        <v>6.1428571428571397</v>
      </c>
      <c r="P124" s="341">
        <v>1.2</v>
      </c>
      <c r="Q124" s="341">
        <v>71.599999999999994</v>
      </c>
      <c r="R124" s="341">
        <v>5.0000000000000001E-3</v>
      </c>
      <c r="S124" s="328">
        <v>14.285714285714301</v>
      </c>
      <c r="U124" s="328" t="s">
        <v>310</v>
      </c>
    </row>
    <row r="125" spans="1:29">
      <c r="A125" s="333">
        <v>-0.5</v>
      </c>
      <c r="B125" s="333">
        <v>125</v>
      </c>
      <c r="C125" s="333">
        <v>0.59</v>
      </c>
      <c r="D125" s="333">
        <v>1.6</v>
      </c>
      <c r="E125" s="333">
        <v>0.52</v>
      </c>
      <c r="F125" s="333">
        <v>0.5</v>
      </c>
      <c r="G125" s="333">
        <v>0.2</v>
      </c>
      <c r="H125" s="333">
        <v>0.9</v>
      </c>
      <c r="I125" s="334">
        <f>B124/B123</f>
        <v>10.921875</v>
      </c>
      <c r="K125" s="341">
        <v>-0.5</v>
      </c>
      <c r="L125" s="341">
        <v>4925</v>
      </c>
      <c r="M125" s="341">
        <v>0.64</v>
      </c>
      <c r="N125" s="341">
        <v>1.6</v>
      </c>
      <c r="O125" s="341">
        <v>0.51600000000000001</v>
      </c>
      <c r="P125" s="341">
        <v>0.5</v>
      </c>
      <c r="Q125" s="341">
        <v>0.2</v>
      </c>
      <c r="R125" s="341">
        <v>0.9</v>
      </c>
      <c r="S125" s="328">
        <v>9.7142857142857206</v>
      </c>
    </row>
    <row r="126" spans="1:29">
      <c r="A126" s="333">
        <v>0.02</v>
      </c>
      <c r="B126" s="333">
        <v>22.5</v>
      </c>
      <c r="C126" s="333">
        <v>0</v>
      </c>
      <c r="D126" s="333">
        <v>0.6</v>
      </c>
      <c r="E126" s="333">
        <v>0.32</v>
      </c>
      <c r="F126" s="333">
        <v>0</v>
      </c>
      <c r="G126" s="333">
        <v>0</v>
      </c>
      <c r="H126" s="333">
        <v>2000</v>
      </c>
      <c r="I126" s="334">
        <f>C124/C123</f>
        <v>6.015132408575032</v>
      </c>
      <c r="K126" s="341">
        <v>1.1111111111111001E-2</v>
      </c>
      <c r="L126" s="341">
        <v>12.5</v>
      </c>
      <c r="M126" s="341">
        <v>0</v>
      </c>
      <c r="N126" s="341">
        <v>0.6</v>
      </c>
      <c r="O126" s="341">
        <v>0.316</v>
      </c>
      <c r="P126" s="341">
        <v>4.0000000000000001E-3</v>
      </c>
      <c r="Q126" s="341">
        <v>4.0000000000000001E-3</v>
      </c>
      <c r="R126" s="341">
        <v>3600</v>
      </c>
      <c r="U126" s="328" t="str">
        <f ca="1">INDIRECT(ADDRESS(7+4*(_xlfn.NUMBERVALUE($Y$40)-1)+$Y$40,1))</f>
        <v xml:space="preserve">IM6/ep </v>
      </c>
      <c r="V126" s="328">
        <f ca="1">INDIRECT(ADDRESS(7+4*(_xlfn.NUMBERVALUE($Y$40)-1)+$Y$40,2))</f>
        <v>203</v>
      </c>
      <c r="W126" s="328">
        <f ca="1">INDIRECT(ADDRESS(7+4*(_xlfn.NUMBERVALUE($Y$40)-1)+$Y$40,3))</f>
        <v>11.2</v>
      </c>
      <c r="X126" s="328">
        <f ca="1">INDIRECT(ADDRESS(7+4*(_xlfn.NUMBERVALUE($Y$40)-1)+$Y$40,4))</f>
        <v>0.32</v>
      </c>
      <c r="Y126" s="328">
        <f ca="1">INDIRECT(ADDRESS(7+4*(_xlfn.NUMBERVALUE($Y$40)-1)+$Y$40,5))</f>
        <v>8.4</v>
      </c>
      <c r="Z126" s="328">
        <f ca="1">INDIRECT(ADDRESS(7+4*(_xlfn.NUMBERVALUE($Y$40)-1)+$Y$40,6))</f>
        <v>3.4</v>
      </c>
      <c r="AA126" s="328">
        <f ca="1">INDIRECT(ADDRESS(7+4*(_xlfn.NUMBERVALUE($Y$40)-1)+$Y$40,7))</f>
        <v>122</v>
      </c>
      <c r="AB126" s="328">
        <f ca="1">INDIRECT(ADDRESS(7+4*(_xlfn.NUMBERVALUE($Y$40)-1)+$Y$40,8))</f>
        <v>160</v>
      </c>
      <c r="AC126" s="328">
        <f ca="1">INDIRECT(ADDRESS(7+4*(_xlfn.NUMBERVALUE($Y$40)-1)+$Y$40,9))</f>
        <v>0</v>
      </c>
    </row>
    <row r="127" spans="1:29">
      <c r="A127" s="333">
        <v>0.15</v>
      </c>
      <c r="B127" s="333">
        <v>0.01</v>
      </c>
      <c r="C127" s="333">
        <v>1</v>
      </c>
      <c r="D127" s="334">
        <v>1</v>
      </c>
      <c r="E127" s="334">
        <v>0</v>
      </c>
      <c r="F127" s="333">
        <v>0.5</v>
      </c>
      <c r="G127" s="383">
        <v>6.4</v>
      </c>
      <c r="H127" s="383">
        <v>11.9</v>
      </c>
      <c r="I127" s="334">
        <f>D124/C123</f>
        <v>23.329129886506937</v>
      </c>
      <c r="K127" s="341">
        <v>0.15</v>
      </c>
      <c r="L127" s="341">
        <v>0.01</v>
      </c>
      <c r="M127" s="341">
        <v>1</v>
      </c>
      <c r="N127" s="341">
        <v>1</v>
      </c>
      <c r="O127" s="341">
        <v>0</v>
      </c>
      <c r="P127" s="365">
        <v>0.5</v>
      </c>
      <c r="Q127" s="339">
        <f>S126</f>
        <v>0</v>
      </c>
      <c r="R127" s="339">
        <f>MIN(S125,S127)</f>
        <v>9.7142857142857206</v>
      </c>
      <c r="S127" s="334">
        <f>N124/M123</f>
        <v>20.609756097560965</v>
      </c>
      <c r="U127" s="328">
        <f ca="1">INDIRECT(ADDRESS(8+4*(_xlfn.NUMBERVALUE($Y$40)-1)+$Y$40,1))</f>
        <v>3500</v>
      </c>
      <c r="V127" s="328">
        <f ca="1">INDIRECT(ADDRESS(8+4*(_xlfn.NUMBERVALUE($Y$40)-1)+$Y$40,2))</f>
        <v>1540</v>
      </c>
      <c r="W127" s="328">
        <f ca="1">INDIRECT(ADDRESS(8+4*(_xlfn.NUMBERVALUE($Y$40)-1)+$Y$40,3))</f>
        <v>56</v>
      </c>
      <c r="X127" s="328">
        <f ca="1">INDIRECT(ADDRESS(8+4*(_xlfn.NUMBERVALUE($Y$40)-1)+$Y$40,4))</f>
        <v>150</v>
      </c>
      <c r="Y127" s="328">
        <f ca="1">INDIRECT(ADDRESS(8+4*(_xlfn.NUMBERVALUE($Y$40)-1)+$Y$40,5))</f>
        <v>98</v>
      </c>
      <c r="Z127" s="328">
        <f ca="1">INDIRECT(ADDRESS(8+4*(_xlfn.NUMBERVALUE($Y$40)-1)+$Y$40,6))</f>
        <v>1.2</v>
      </c>
      <c r="AA127" s="328">
        <f ca="1">INDIRECT(ADDRESS(8+4*(_xlfn.NUMBERVALUE($Y$40)-1)+$Y$40,7))</f>
        <v>22</v>
      </c>
      <c r="AB127" s="328">
        <f ca="1">INDIRECT(ADDRESS(8+4*(_xlfn.NUMBERVALUE($Y$40)-1)+$Y$40,8))</f>
        <v>5.0000000000000001E-3</v>
      </c>
      <c r="AC127" s="328">
        <f ca="1">INDIRECT(ADDRESS(8+4*(_xlfn.NUMBERVALUE($Y$40)-1)+$Y$40,9))</f>
        <v>17.241379310344829</v>
      </c>
    </row>
    <row r="128" spans="1:29">
      <c r="A128" s="333" t="s">
        <v>311</v>
      </c>
      <c r="B128" s="333">
        <v>206.7</v>
      </c>
      <c r="C128" s="333">
        <v>206.7</v>
      </c>
      <c r="D128" s="334">
        <v>0.3</v>
      </c>
      <c r="E128" s="334">
        <v>79.5</v>
      </c>
      <c r="F128" s="333">
        <v>206.7</v>
      </c>
      <c r="G128" s="333">
        <v>22</v>
      </c>
      <c r="H128" s="333"/>
      <c r="I128" s="340"/>
      <c r="K128" s="328" t="s">
        <v>280</v>
      </c>
      <c r="L128" s="336">
        <v>29.5285714285714</v>
      </c>
      <c r="M128" s="336">
        <v>29.5285714285714</v>
      </c>
      <c r="N128" s="328">
        <v>0.3</v>
      </c>
      <c r="O128" s="328">
        <v>11.3571428571429</v>
      </c>
      <c r="P128" s="328">
        <v>0.49346879535559002</v>
      </c>
      <c r="Q128" s="328">
        <v>251.6</v>
      </c>
      <c r="R128" s="328">
        <v>320</v>
      </c>
      <c r="U128" s="328">
        <f ca="1">INDIRECT(ADDRESS(9+4*(_xlfn.NUMBERVALUE($Y$40)-1)+$Y$40,1))</f>
        <v>-0.5</v>
      </c>
      <c r="V128" s="328">
        <f ca="1">INDIRECT(ADDRESS(9+4*(_xlfn.NUMBERVALUE($Y$40)-1)+$Y$40,2))</f>
        <v>125</v>
      </c>
      <c r="W128" s="328">
        <f ca="1">INDIRECT(ADDRESS(9+4*(_xlfn.NUMBERVALUE($Y$40)-1)+$Y$40,3))</f>
        <v>0.66</v>
      </c>
      <c r="X128" s="328">
        <f ca="1">INDIRECT(ADDRESS(9+4*(_xlfn.NUMBERVALUE($Y$40)-1)+$Y$40,4))</f>
        <v>1.6</v>
      </c>
      <c r="Y128" s="328">
        <f ca="1">INDIRECT(ADDRESS(9+4*(_xlfn.NUMBERVALUE($Y$40)-1)+$Y$40,5))</f>
        <v>0.51600000000000001</v>
      </c>
      <c r="Z128" s="328">
        <f ca="1">INDIRECT(ADDRESS(9+4*(_xlfn.NUMBERVALUE($Y$40)-1)+$Y$40,6))</f>
        <v>0.5</v>
      </c>
      <c r="AA128" s="328">
        <f ca="1">INDIRECT(ADDRESS(9+4*(_xlfn.NUMBERVALUE($Y$40)-1)+$Y$40,7))</f>
        <v>0.2</v>
      </c>
      <c r="AB128" s="328">
        <f ca="1">INDIRECT(ADDRESS(9+4*(_xlfn.NUMBERVALUE($Y$40)-1)+$Y$40,8))</f>
        <v>0.9</v>
      </c>
      <c r="AC128" s="328">
        <f ca="1">INDIRECT(ADDRESS(9+4*(_xlfn.NUMBERVALUE($Y$40)-1)+$Y$40,9))</f>
        <v>7.5862068965517242</v>
      </c>
    </row>
    <row r="129" spans="1:29">
      <c r="A129" s="333">
        <v>275</v>
      </c>
      <c r="B129" s="333">
        <v>275</v>
      </c>
      <c r="C129" s="333">
        <v>275</v>
      </c>
      <c r="D129" s="334">
        <v>275</v>
      </c>
      <c r="E129" s="334">
        <v>158.77132402714699</v>
      </c>
      <c r="F129" s="333">
        <v>7.8</v>
      </c>
      <c r="G129" s="333">
        <v>22</v>
      </c>
      <c r="H129" s="333"/>
      <c r="I129" s="334">
        <f>A129/B128</f>
        <v>1.3304305757135946</v>
      </c>
      <c r="K129" s="336">
        <v>39.285714285714299</v>
      </c>
      <c r="L129" s="336">
        <v>39.285714285714299</v>
      </c>
      <c r="M129" s="336">
        <v>39.285714285714299</v>
      </c>
      <c r="N129" s="328">
        <v>39.285714285714299</v>
      </c>
      <c r="O129" s="328">
        <v>22.681617718163899</v>
      </c>
      <c r="P129" s="328">
        <v>1.2</v>
      </c>
      <c r="Q129" s="328">
        <v>71.599999999999994</v>
      </c>
      <c r="R129" s="328">
        <v>5.0000000000000001E-3</v>
      </c>
      <c r="S129" s="337">
        <f>K129/L128</f>
        <v>1.3304305757135964</v>
      </c>
      <c r="U129" s="328">
        <f ca="1">INDIRECT(ADDRESS(10+4*(_xlfn.NUMBERVALUE($Y$40)-1)+$Y$40,1))</f>
        <v>-0.3</v>
      </c>
      <c r="V129" s="328">
        <f ca="1">INDIRECT(ADDRESS(10+4*(_xlfn.NUMBERVALUE($Y$40)-1)+$Y$40,2))</f>
        <v>28.1</v>
      </c>
      <c r="W129" s="328">
        <f ca="1">INDIRECT(ADDRESS(10+4*(_xlfn.NUMBERVALUE($Y$40)-1)+$Y$40,3))</f>
        <v>0</v>
      </c>
      <c r="X129" s="328">
        <f ca="1">INDIRECT(ADDRESS(10+4*(_xlfn.NUMBERVALUE($Y$40)-1)+$Y$40,4))</f>
        <v>0.6</v>
      </c>
      <c r="Y129" s="328">
        <f ca="1">INDIRECT(ADDRESS(10+4*(_xlfn.NUMBERVALUE($Y$40)-1)+$Y$40,5))</f>
        <v>0.316</v>
      </c>
      <c r="Z129" s="328">
        <f ca="1">INDIRECT(ADDRESS(10+4*(_xlfn.NUMBERVALUE($Y$40)-1)+$Y$40,6))</f>
        <v>4.0000000000000001E-3</v>
      </c>
      <c r="AA129" s="328">
        <f ca="1">INDIRECT(ADDRESS(10+4*(_xlfn.NUMBERVALUE($Y$40)-1)+$Y$40,7))</f>
        <v>4.0000000000000001E-3</v>
      </c>
      <c r="AB129" s="328">
        <f ca="1">INDIRECT(ADDRESS(10+4*(_xlfn.NUMBERVALUE($Y$40)-1)+$Y$40,8))</f>
        <v>2000</v>
      </c>
      <c r="AC129" s="328">
        <f ca="1">INDIRECT(ADDRESS(10+4*(_xlfn.NUMBERVALUE($Y$40)-1)+$Y$40,9))</f>
        <v>5</v>
      </c>
    </row>
    <row r="130" spans="1:29">
      <c r="A130" s="333">
        <v>-0.5</v>
      </c>
      <c r="B130" s="333">
        <v>125</v>
      </c>
      <c r="C130" s="333">
        <v>1</v>
      </c>
      <c r="D130" s="334">
        <v>7.8</v>
      </c>
      <c r="E130" s="334">
        <v>1</v>
      </c>
      <c r="F130" s="333">
        <v>1</v>
      </c>
      <c r="G130" s="333">
        <v>1</v>
      </c>
      <c r="H130" s="333"/>
      <c r="I130" s="334">
        <f>B129/B128</f>
        <v>1.3304305757135946</v>
      </c>
      <c r="K130" s="328">
        <v>-0.5</v>
      </c>
      <c r="L130" s="328">
        <v>4925</v>
      </c>
      <c r="M130" s="328">
        <v>0.64</v>
      </c>
      <c r="N130" s="328">
        <v>1.6</v>
      </c>
      <c r="O130" s="328">
        <v>0.51600000000000001</v>
      </c>
      <c r="P130" s="328">
        <v>0.5</v>
      </c>
      <c r="Q130" s="328">
        <v>0.2</v>
      </c>
      <c r="R130" s="328">
        <v>0.9</v>
      </c>
      <c r="S130" s="337">
        <f>L129/L128</f>
        <v>1.3304305757135964</v>
      </c>
      <c r="U130" s="328">
        <f ca="1">INDIRECT(ADDRESS(11+4*(_xlfn.NUMBERVALUE($Y$40)-1)+$Y$40,1))</f>
        <v>0.04</v>
      </c>
      <c r="V130" s="328">
        <f ca="1">INDIRECT(ADDRESS(11+4*(_xlfn.NUMBERVALUE($Y$40)-1)+$Y$40,2))</f>
        <v>0.01</v>
      </c>
      <c r="W130" s="328">
        <f ca="1">INDIRECT(ADDRESS(11+4*(_xlfn.NUMBERVALUE($Y$40)-1)+$Y$40,3))</f>
        <v>1</v>
      </c>
      <c r="X130" s="328">
        <f ca="1">INDIRECT(ADDRESS(11+4*(_xlfn.NUMBERVALUE($Y$40)-1)+$Y$40,4))</f>
        <v>1</v>
      </c>
      <c r="Y130" s="328">
        <f ca="1">INDIRECT(ADDRESS(11+4*(_xlfn.NUMBERVALUE($Y$40)-1)+$Y$40,5))</f>
        <v>0</v>
      </c>
      <c r="Z130" s="328">
        <f ca="1">INDIRECT(ADDRESS(11+4*(_xlfn.NUMBERVALUE($Y$40)-1)+$Y$40,6))</f>
        <v>0.5</v>
      </c>
      <c r="AA130" s="328">
        <f ca="1">INDIRECT(ADDRESS(11+4*(_xlfn.NUMBERVALUE($Y$40)-1)+$Y$40,7))</f>
        <v>5</v>
      </c>
      <c r="AB130" s="328">
        <f ca="1">INDIRECT(ADDRESS(11+4*(_xlfn.NUMBERVALUE($Y$40)-1)+$Y$40,8))</f>
        <v>7.5862068965517242</v>
      </c>
      <c r="AC130" s="328">
        <f ca="1">INDIRECT(ADDRESS(11+4*(_xlfn.NUMBERVALUE($Y$40)-1)+$Y$40,9))</f>
        <v>13.392857142857144</v>
      </c>
    </row>
    <row r="131" spans="1:29">
      <c r="A131" s="333">
        <v>12.4</v>
      </c>
      <c r="B131" s="333">
        <v>12.4</v>
      </c>
      <c r="C131" s="333">
        <v>0</v>
      </c>
      <c r="D131" s="334">
        <v>0</v>
      </c>
      <c r="E131" s="334">
        <v>1</v>
      </c>
      <c r="F131" s="333">
        <v>1</v>
      </c>
      <c r="G131" s="333">
        <v>1</v>
      </c>
      <c r="H131" s="333"/>
      <c r="I131" s="334">
        <f>C129/C128</f>
        <v>1.3304305757135946</v>
      </c>
      <c r="K131" s="384">
        <v>1.1111111111111001E-2</v>
      </c>
      <c r="L131" s="328">
        <v>12.5</v>
      </c>
      <c r="M131" s="328">
        <v>0</v>
      </c>
      <c r="N131" s="328">
        <v>0.6</v>
      </c>
      <c r="O131" s="328">
        <v>0.316</v>
      </c>
      <c r="P131" s="328">
        <v>4.0000000000000001E-3</v>
      </c>
      <c r="Q131" s="328">
        <v>4.0000000000000001E-3</v>
      </c>
      <c r="R131" s="328">
        <v>3600</v>
      </c>
      <c r="S131" s="337">
        <f>M129/M128</f>
        <v>1.3304305757135964</v>
      </c>
    </row>
    <row r="132" spans="1:29">
      <c r="A132" s="333">
        <v>1</v>
      </c>
      <c r="B132" s="333">
        <v>1E-3</v>
      </c>
      <c r="C132" s="333">
        <v>1</v>
      </c>
      <c r="D132" s="334">
        <v>1</v>
      </c>
      <c r="E132" s="334">
        <v>0</v>
      </c>
      <c r="F132" s="333">
        <v>0.3</v>
      </c>
      <c r="G132" s="333"/>
      <c r="H132" s="333"/>
      <c r="I132" s="333"/>
      <c r="K132" s="328">
        <v>0.15</v>
      </c>
      <c r="L132" s="328">
        <v>0.01</v>
      </c>
      <c r="M132" s="328">
        <v>1</v>
      </c>
      <c r="N132" s="328">
        <v>1</v>
      </c>
      <c r="O132" s="328">
        <v>0</v>
      </c>
      <c r="P132" s="328">
        <v>0.5</v>
      </c>
      <c r="Q132" s="339">
        <f>S131</f>
        <v>1.3304305757135964</v>
      </c>
      <c r="R132" s="339">
        <f>MIN(S130,S132)</f>
        <v>1.3304305757135964</v>
      </c>
      <c r="S132" s="334">
        <f>N129/M128</f>
        <v>1.3304305757135964</v>
      </c>
      <c r="U132" s="328" t="str">
        <f ca="1">INDIRECT(ADDRESS(7+4*(_xlfn.NUMBERVALUE($Y$40)-1)+$Y$40,11))</f>
        <v>IM6/epoxy[Eng]</v>
      </c>
      <c r="V132" s="328">
        <f ca="1">INDIRECT(ADDRESS(7+4*(_xlfn.NUMBERVALUE($Y$40)-1)+$Y$40,12))</f>
        <v>29.462989840348001</v>
      </c>
      <c r="W132" s="328">
        <f ca="1">INDIRECT(ADDRESS(7+4*(_xlfn.NUMBERVALUE($Y$40)-1)+$Y$40,13))</f>
        <v>1.6255442670536999</v>
      </c>
      <c r="X132" s="328">
        <f ca="1">INDIRECT(ADDRESS(7+4*(_xlfn.NUMBERVALUE($Y$40)-1)+$Y$40,14))</f>
        <v>0.32</v>
      </c>
      <c r="Y132" s="328">
        <f ca="1">INDIRECT(ADDRESS(7+4*(_xlfn.NUMBERVALUE($Y$40)-1)+$Y$40,15))</f>
        <v>1.2191582002903001</v>
      </c>
      <c r="Z132" s="328">
        <f ca="1">INDIRECT(ADDRESS(7+4*(_xlfn.NUMBERVALUE($Y$40)-1)+$Y$40,16))</f>
        <v>0.49346879535559002</v>
      </c>
      <c r="AA132" s="328">
        <f ca="1">INDIRECT(ADDRESS(7+4*(_xlfn.NUMBERVALUE($Y$40)-1)+$Y$40,17))</f>
        <v>251.6</v>
      </c>
      <c r="AB132" s="328">
        <f ca="1">INDIRECT(ADDRESS(7+4*(_xlfn.NUMBERVALUE($Y$40)-1)+$Y$40,18))</f>
        <v>320</v>
      </c>
      <c r="AC132" s="328">
        <f ca="1">INDIRECT(ADDRESS(7+4*(_xlfn.NUMBERVALUE($Y$40)-1)+$Y$40,19))</f>
        <v>0</v>
      </c>
    </row>
    <row r="133" spans="1:29">
      <c r="A133" s="335" t="s">
        <v>312</v>
      </c>
      <c r="B133" s="333">
        <v>181</v>
      </c>
      <c r="C133" s="333">
        <v>10.3</v>
      </c>
      <c r="D133" s="334">
        <v>0.28000000000000003</v>
      </c>
      <c r="E133" s="334">
        <v>7.17</v>
      </c>
      <c r="F133" s="333">
        <v>3.4</v>
      </c>
      <c r="G133" s="333">
        <v>122</v>
      </c>
      <c r="H133" s="333">
        <v>160</v>
      </c>
      <c r="I133" s="333"/>
      <c r="K133" s="328" t="s">
        <v>313</v>
      </c>
      <c r="L133" s="336">
        <v>26.269956458635999</v>
      </c>
      <c r="M133" s="336">
        <v>1.4949201741655</v>
      </c>
      <c r="N133" s="336">
        <v>0.28000000000000003</v>
      </c>
      <c r="O133" s="336">
        <v>1.0406386066763</v>
      </c>
      <c r="P133" s="328">
        <v>0.49346879535559002</v>
      </c>
      <c r="Q133" s="328">
        <v>251.6</v>
      </c>
      <c r="R133" s="328">
        <v>320</v>
      </c>
      <c r="U133" s="328">
        <f ca="1">INDIRECT(ADDRESS(8+4*(_xlfn.NUMBERVALUE($Y$40)-1)+$Y$40,11))</f>
        <v>507.98258345428002</v>
      </c>
      <c r="V133" s="328">
        <f ca="1">INDIRECT(ADDRESS(8+4*(_xlfn.NUMBERVALUE($Y$40)-1)+$Y$40,12))</f>
        <v>223.51233671988001</v>
      </c>
      <c r="W133" s="328">
        <f ca="1">INDIRECT(ADDRESS(8+4*(_xlfn.NUMBERVALUE($Y$40)-1)+$Y$40,13))</f>
        <v>8.1277213352685003</v>
      </c>
      <c r="X133" s="328">
        <f ca="1">INDIRECT(ADDRESS(8+4*(_xlfn.NUMBERVALUE($Y$40)-1)+$Y$40,14))</f>
        <v>21.770682148041001</v>
      </c>
      <c r="Y133" s="328">
        <f ca="1">INDIRECT(ADDRESS(8+4*(_xlfn.NUMBERVALUE($Y$40)-1)+$Y$40,15))</f>
        <v>14.223512336720001</v>
      </c>
      <c r="Z133" s="328">
        <f ca="1">INDIRECT(ADDRESS(8+4*(_xlfn.NUMBERVALUE($Y$40)-1)+$Y$40,16))</f>
        <v>1.2</v>
      </c>
      <c r="AA133" s="328">
        <f ca="1">INDIRECT(ADDRESS(8+4*(_xlfn.NUMBERVALUE($Y$40)-1)+$Y$40,17))</f>
        <v>71.599999999999994</v>
      </c>
      <c r="AB133" s="328">
        <f ca="1">INDIRECT(ADDRESS(8+4*(_xlfn.NUMBERVALUE($Y$40)-1)+$Y$40,18))</f>
        <v>5.0000000000000001E-3</v>
      </c>
      <c r="AC133" s="328">
        <f ca="1">INDIRECT(ADDRESS(8+4*(_xlfn.NUMBERVALUE($Y$40)-1)+$Y$40,9))</f>
        <v>17.241379310344829</v>
      </c>
    </row>
    <row r="134" spans="1:29">
      <c r="A134" s="333">
        <v>1500</v>
      </c>
      <c r="B134" s="333">
        <v>1500</v>
      </c>
      <c r="C134" s="333">
        <v>40</v>
      </c>
      <c r="D134" s="334">
        <v>246</v>
      </c>
      <c r="E134" s="334">
        <v>68</v>
      </c>
      <c r="F134" s="333">
        <v>1.2</v>
      </c>
      <c r="G134" s="333">
        <v>22</v>
      </c>
      <c r="H134" s="333">
        <v>5.0000000000000001E-3</v>
      </c>
      <c r="I134" s="334">
        <f>A134/B133</f>
        <v>8.2872928176795586</v>
      </c>
      <c r="K134" s="336">
        <v>217.70682148041001</v>
      </c>
      <c r="L134" s="336">
        <v>217.70682148041001</v>
      </c>
      <c r="M134" s="336">
        <v>5.8055152394774998</v>
      </c>
      <c r="N134" s="336">
        <v>35.703918722787002</v>
      </c>
      <c r="O134" s="336">
        <v>9.8693759071118006</v>
      </c>
      <c r="P134" s="328">
        <v>1.2</v>
      </c>
      <c r="Q134" s="328">
        <v>71.599999999999994</v>
      </c>
      <c r="R134" s="328">
        <v>5.0000000000000001E-3</v>
      </c>
      <c r="S134" s="337">
        <f>K134/L133</f>
        <v>8.287292817679603</v>
      </c>
      <c r="U134" s="328">
        <f ca="1">INDIRECT(ADDRESS(9+4*(_xlfn.NUMBERVALUE($Y$40)-1)+$Y$40,11))</f>
        <v>-0.5</v>
      </c>
      <c r="V134" s="328">
        <f ca="1">INDIRECT(ADDRESS(9+4*(_xlfn.NUMBERVALUE($Y$40)-1)+$Y$40,12))</f>
        <v>4925</v>
      </c>
      <c r="W134" s="328">
        <f ca="1">INDIRECT(ADDRESS(9+4*(_xlfn.NUMBERVALUE($Y$40)-1)+$Y$40,13))</f>
        <v>0.66</v>
      </c>
      <c r="X134" s="328">
        <f ca="1">INDIRECT(ADDRESS(9+4*(_xlfn.NUMBERVALUE($Y$40)-1)+$Y$40,14))</f>
        <v>1.6</v>
      </c>
      <c r="Y134" s="328">
        <f ca="1">INDIRECT(ADDRESS(9+4*(_xlfn.NUMBERVALUE($Y$40)-1)+$Y$40,15))</f>
        <v>0.51600000000000001</v>
      </c>
      <c r="Z134" s="328">
        <f ca="1">INDIRECT(ADDRESS(9+4*(_xlfn.NUMBERVALUE($Y$40)-1)+$Y$40,16))</f>
        <v>0.5</v>
      </c>
      <c r="AA134" s="328">
        <f ca="1">INDIRECT(ADDRESS(9+4*(_xlfn.NUMBERVALUE($Y$40)-1)+$Y$40,17))</f>
        <v>0.2</v>
      </c>
      <c r="AB134" s="328">
        <f ca="1">INDIRECT(ADDRESS(9+4*(_xlfn.NUMBERVALUE($Y$40)-1)+$Y$40,18))</f>
        <v>0.9</v>
      </c>
      <c r="AC134" s="328">
        <f ca="1">INDIRECT(ADDRESS(9+4*(_xlfn.NUMBERVALUE($Y$40)-1)+$Y$40,19))</f>
        <v>7.5862068965516771</v>
      </c>
    </row>
    <row r="135" spans="1:29">
      <c r="A135" s="333">
        <v>-0.5</v>
      </c>
      <c r="B135" s="333">
        <v>50</v>
      </c>
      <c r="C135" s="333">
        <v>0.7</v>
      </c>
      <c r="D135" s="334">
        <v>1.6</v>
      </c>
      <c r="E135" s="334">
        <v>0.51600000000000001</v>
      </c>
      <c r="F135" s="333">
        <v>0.5</v>
      </c>
      <c r="G135" s="333">
        <v>0.2</v>
      </c>
      <c r="H135" s="333">
        <v>0.9</v>
      </c>
      <c r="I135" s="334">
        <f>B134/B133</f>
        <v>8.2872928176795586</v>
      </c>
      <c r="K135" s="328">
        <v>-0.5</v>
      </c>
      <c r="L135" s="338">
        <v>1970</v>
      </c>
      <c r="M135" s="328">
        <v>0.7</v>
      </c>
      <c r="N135" s="328">
        <v>1.6</v>
      </c>
      <c r="O135" s="328">
        <v>0.51600000000000001</v>
      </c>
      <c r="P135" s="328">
        <v>0.5</v>
      </c>
      <c r="Q135" s="328">
        <v>0.2</v>
      </c>
      <c r="R135" s="328">
        <v>0.9</v>
      </c>
      <c r="S135" s="337">
        <f>L134/L133</f>
        <v>8.287292817679603</v>
      </c>
      <c r="U135" s="328">
        <f ca="1">INDIRECT(ADDRESS(10+4*(_xlfn.NUMBERVALUE($Y$40)-1)+$Y$40,11))</f>
        <v>-0.16666666666666999</v>
      </c>
      <c r="V135" s="328">
        <f ca="1">INDIRECT(ADDRESS(10+4*(_xlfn.NUMBERVALUE($Y$40)-1)+$Y$40,12))</f>
        <v>15.611111111111001</v>
      </c>
      <c r="W135" s="328">
        <f ca="1">INDIRECT(ADDRESS(10+4*(_xlfn.NUMBERVALUE($Y$40)-1)+$Y$40,13))</f>
        <v>0</v>
      </c>
      <c r="X135" s="328">
        <f ca="1">INDIRECT(ADDRESS(10+4*(_xlfn.NUMBERVALUE($Y$40)-1)+$Y$40,14))</f>
        <v>0.6</v>
      </c>
      <c r="Y135" s="328">
        <f ca="1">INDIRECT(ADDRESS(10+4*(_xlfn.NUMBERVALUE($Y$40)-1)+$Y$40,15))</f>
        <v>0.316</v>
      </c>
      <c r="Z135" s="328">
        <f ca="1">INDIRECT(ADDRESS(10+4*(_xlfn.NUMBERVALUE($Y$40)-1)+$Y$40,16))</f>
        <v>4.0000000000000001E-3</v>
      </c>
      <c r="AA135" s="328">
        <f ca="1">INDIRECT(ADDRESS(10+4*(_xlfn.NUMBERVALUE($Y$40)-1)+$Y$40,17))</f>
        <v>4.0000000000000001E-3</v>
      </c>
      <c r="AB135" s="328">
        <f ca="1">INDIRECT(ADDRESS(10+4*(_xlfn.NUMBERVALUE($Y$40)-1)+$Y$40,18))</f>
        <v>3600</v>
      </c>
      <c r="AC135" s="328">
        <f ca="1">INDIRECT(ADDRESS(10+4*(_xlfn.NUMBERVALUE($Y$40)-1)+$Y$40,19))</f>
        <v>5</v>
      </c>
    </row>
    <row r="136" spans="1:29">
      <c r="A136" s="333">
        <v>0.02</v>
      </c>
      <c r="B136" s="333">
        <v>22.5</v>
      </c>
      <c r="C136" s="334">
        <v>0</v>
      </c>
      <c r="D136" s="334">
        <v>0.6</v>
      </c>
      <c r="E136" s="334">
        <v>0.316</v>
      </c>
      <c r="F136" s="333">
        <v>4.0000000000000001E-3</v>
      </c>
      <c r="G136" s="333">
        <v>4.0000000000000001E-3</v>
      </c>
      <c r="H136" s="333">
        <v>2000</v>
      </c>
      <c r="I136" s="334">
        <f>C134/C133</f>
        <v>3.8834951456310676</v>
      </c>
      <c r="K136" s="336">
        <v>1.1111111111111001E-2</v>
      </c>
      <c r="L136" s="336">
        <v>12.5</v>
      </c>
      <c r="M136" s="328">
        <v>0</v>
      </c>
      <c r="N136" s="328">
        <v>0.6</v>
      </c>
      <c r="O136" s="328">
        <v>0.316</v>
      </c>
      <c r="P136" s="328">
        <v>4.0000000000000001E-3</v>
      </c>
      <c r="Q136" s="328">
        <v>4.0000000000000001E-3</v>
      </c>
      <c r="R136" s="328">
        <v>3600</v>
      </c>
      <c r="S136" s="337">
        <f>M134/M133</f>
        <v>3.8834951456309539</v>
      </c>
      <c r="U136" s="328">
        <f ca="1">INDIRECT(ADDRESS(11+4*(_xlfn.NUMBERVALUE($Y$40)-1)+$Y$40,11))</f>
        <v>0.04</v>
      </c>
      <c r="V136" s="328">
        <f ca="1">INDIRECT(ADDRESS(11+4*(_xlfn.NUMBERVALUE($Y$40)-1)+$Y$40,12))</f>
        <v>0.01</v>
      </c>
      <c r="W136" s="328">
        <f ca="1">INDIRECT(ADDRESS(11+4*(_xlfn.NUMBERVALUE($Y$40)-1)+$Y$40,13))</f>
        <v>1</v>
      </c>
      <c r="X136" s="328">
        <f ca="1">INDIRECT(ADDRESS(11+4*(_xlfn.NUMBERVALUE($Y$40)-1)+$Y$40,14))</f>
        <v>0</v>
      </c>
      <c r="Y136" s="328">
        <f ca="1">INDIRECT(ADDRESS(11+4*(_xlfn.NUMBERVALUE($Y$40)-1)+$Y$40,15))</f>
        <v>0.02</v>
      </c>
      <c r="Z136" s="328">
        <f ca="1">INDIRECT(ADDRESS(11+4*(_xlfn.NUMBERVALUE($Y$40)-1)+$Y$40,16))</f>
        <v>0</v>
      </c>
      <c r="AA136" s="328">
        <f ca="1">INDIRECT(ADDRESS(11+4*(_xlfn.NUMBERVALUE($Y$40)-1)+$Y$40,17))</f>
        <v>5</v>
      </c>
      <c r="AB136" s="328">
        <f ca="1">INDIRECT(ADDRESS(11+4*(_xlfn.NUMBERVALUE($Y$40)-1)+$Y$40,18))</f>
        <v>7.5862068965516771</v>
      </c>
      <c r="AC136" s="328">
        <f ca="1">INDIRECT(ADDRESS(11+4*(_xlfn.NUMBERVALUE($Y$40)-1)+$Y$40,19))</f>
        <v>13.392857142857375</v>
      </c>
    </row>
    <row r="137" spans="1:29">
      <c r="A137" s="333">
        <v>0.15</v>
      </c>
      <c r="B137" s="333">
        <v>0.01</v>
      </c>
      <c r="C137" s="333">
        <v>1</v>
      </c>
      <c r="D137" s="334">
        <v>1</v>
      </c>
      <c r="E137" s="334">
        <v>0</v>
      </c>
      <c r="F137" s="333">
        <v>0.5</v>
      </c>
      <c r="G137" s="383">
        <f>I136</f>
        <v>3.8834951456310676</v>
      </c>
      <c r="H137" s="383">
        <f>MIN(I135,I137)</f>
        <v>8.2872928176795586</v>
      </c>
      <c r="I137" s="334">
        <f>D134/C133</f>
        <v>23.883495145631066</v>
      </c>
      <c r="K137" s="328">
        <v>0.15</v>
      </c>
      <c r="L137" s="328">
        <v>0.01</v>
      </c>
      <c r="M137" s="328">
        <v>1</v>
      </c>
      <c r="N137" s="328">
        <v>0</v>
      </c>
      <c r="O137" s="328">
        <v>0.1</v>
      </c>
      <c r="Q137" s="339">
        <f>S136</f>
        <v>3.8834951456309539</v>
      </c>
      <c r="R137" s="339">
        <f>MIN(S135,S137)</f>
        <v>8.287292817679603</v>
      </c>
      <c r="S137" s="334">
        <f>N134/M133</f>
        <v>23.883495145630619</v>
      </c>
    </row>
    <row r="138" spans="1:29" ht="13.5" thickBot="1">
      <c r="A138" s="327" t="s">
        <v>314</v>
      </c>
      <c r="B138" s="327">
        <v>115</v>
      </c>
      <c r="C138" s="327">
        <v>9</v>
      </c>
      <c r="D138" s="327">
        <v>0.35</v>
      </c>
      <c r="E138" s="327">
        <v>4</v>
      </c>
      <c r="F138" s="333">
        <v>3.4</v>
      </c>
      <c r="G138" s="333">
        <v>122</v>
      </c>
      <c r="H138" s="333">
        <v>160</v>
      </c>
      <c r="I138" s="327"/>
    </row>
    <row r="139" spans="1:29">
      <c r="A139" s="327">
        <v>1450</v>
      </c>
      <c r="B139" s="327">
        <v>950</v>
      </c>
      <c r="C139" s="327">
        <v>45</v>
      </c>
      <c r="D139" s="327">
        <v>140</v>
      </c>
      <c r="E139" s="327">
        <v>55</v>
      </c>
      <c r="F139" s="333">
        <v>1.2</v>
      </c>
      <c r="G139" s="333">
        <v>22</v>
      </c>
      <c r="H139" s="333">
        <v>0.01</v>
      </c>
      <c r="I139" s="334">
        <f>A139/B138</f>
        <v>12.608695652173912</v>
      </c>
      <c r="U139" s="350" t="str">
        <f t="shared" ref="U139:AC143" ca="1" si="4">IF(($X$36=1),U126,U132)</f>
        <v xml:space="preserve">IM6/ep </v>
      </c>
      <c r="V139" s="351">
        <f t="shared" ca="1" si="4"/>
        <v>203</v>
      </c>
      <c r="W139" s="351">
        <f t="shared" ca="1" si="4"/>
        <v>11.2</v>
      </c>
      <c r="X139" s="351">
        <f t="shared" ca="1" si="4"/>
        <v>0.32</v>
      </c>
      <c r="Y139" s="351">
        <f t="shared" ca="1" si="4"/>
        <v>8.4</v>
      </c>
      <c r="Z139" s="351">
        <f t="shared" ca="1" si="4"/>
        <v>3.4</v>
      </c>
      <c r="AA139" s="351">
        <f t="shared" ca="1" si="4"/>
        <v>122</v>
      </c>
      <c r="AB139" s="351">
        <f t="shared" ca="1" si="4"/>
        <v>160</v>
      </c>
      <c r="AC139" s="352">
        <f t="shared" ca="1" si="4"/>
        <v>0</v>
      </c>
    </row>
    <row r="140" spans="1:29">
      <c r="A140" s="327">
        <v>-0.5</v>
      </c>
      <c r="B140" s="327">
        <v>375</v>
      </c>
      <c r="C140" s="327">
        <v>0.5</v>
      </c>
      <c r="D140" s="327">
        <v>1.8</v>
      </c>
      <c r="E140" s="333">
        <v>0.52</v>
      </c>
      <c r="F140" s="333">
        <v>0.5</v>
      </c>
      <c r="G140" s="333">
        <v>0.2</v>
      </c>
      <c r="H140" s="333">
        <v>0.9</v>
      </c>
      <c r="I140" s="334">
        <f>B139/B138</f>
        <v>8.2608695652173907</v>
      </c>
      <c r="U140" s="353">
        <f t="shared" ca="1" si="4"/>
        <v>3500</v>
      </c>
      <c r="V140" s="354">
        <f t="shared" ca="1" si="4"/>
        <v>1540</v>
      </c>
      <c r="W140" s="354">
        <f t="shared" ca="1" si="4"/>
        <v>56</v>
      </c>
      <c r="X140" s="354">
        <f t="shared" ca="1" si="4"/>
        <v>150</v>
      </c>
      <c r="Y140" s="354">
        <f t="shared" ca="1" si="4"/>
        <v>98</v>
      </c>
      <c r="Z140" s="354">
        <f t="shared" ca="1" si="4"/>
        <v>1.2</v>
      </c>
      <c r="AA140" s="354">
        <f t="shared" ca="1" si="4"/>
        <v>22</v>
      </c>
      <c r="AB140" s="354">
        <f t="shared" ca="1" si="4"/>
        <v>5.0000000000000001E-3</v>
      </c>
      <c r="AC140" s="355">
        <f t="shared" ca="1" si="4"/>
        <v>17.241379310344829</v>
      </c>
    </row>
    <row r="141" spans="1:29">
      <c r="A141" s="333">
        <v>0.02</v>
      </c>
      <c r="B141" s="333">
        <v>22.5</v>
      </c>
      <c r="C141" s="333">
        <v>0</v>
      </c>
      <c r="D141" s="333">
        <v>0.6</v>
      </c>
      <c r="E141" s="333">
        <v>0.32</v>
      </c>
      <c r="F141" s="333">
        <v>0</v>
      </c>
      <c r="G141" s="333">
        <v>0</v>
      </c>
      <c r="H141" s="333">
        <v>2000</v>
      </c>
      <c r="I141" s="334">
        <f>C139/C138</f>
        <v>5</v>
      </c>
      <c r="U141" s="353">
        <f t="shared" ca="1" si="4"/>
        <v>-0.5</v>
      </c>
      <c r="V141" s="354">
        <f t="shared" ca="1" si="4"/>
        <v>125</v>
      </c>
      <c r="W141" s="354">
        <f t="shared" ca="1" si="4"/>
        <v>0.66</v>
      </c>
      <c r="X141" s="354">
        <f t="shared" ca="1" si="4"/>
        <v>1.6</v>
      </c>
      <c r="Y141" s="354">
        <f t="shared" ca="1" si="4"/>
        <v>0.51600000000000001</v>
      </c>
      <c r="Z141" s="354">
        <f t="shared" ca="1" si="4"/>
        <v>0.5</v>
      </c>
      <c r="AA141" s="354">
        <f t="shared" ca="1" si="4"/>
        <v>0.2</v>
      </c>
      <c r="AB141" s="354">
        <f t="shared" ca="1" si="4"/>
        <v>0.9</v>
      </c>
      <c r="AC141" s="355">
        <f t="shared" ca="1" si="4"/>
        <v>7.5862068965517242</v>
      </c>
    </row>
    <row r="142" spans="1:29">
      <c r="A142" s="333">
        <v>0.15</v>
      </c>
      <c r="B142" s="333">
        <v>0.01</v>
      </c>
      <c r="C142" s="333">
        <v>1</v>
      </c>
      <c r="D142" s="334">
        <v>1</v>
      </c>
      <c r="E142" s="334">
        <v>0</v>
      </c>
      <c r="F142" s="333">
        <v>0.5</v>
      </c>
      <c r="G142" s="383">
        <v>6.4</v>
      </c>
      <c r="H142" s="383">
        <v>11.9</v>
      </c>
      <c r="I142" s="334">
        <f>D139/C138</f>
        <v>15.555555555555555</v>
      </c>
      <c r="U142" s="353">
        <f t="shared" ca="1" si="4"/>
        <v>-0.3</v>
      </c>
      <c r="V142" s="354">
        <f t="shared" ca="1" si="4"/>
        <v>28.1</v>
      </c>
      <c r="W142" s="354">
        <f t="shared" ca="1" si="4"/>
        <v>0</v>
      </c>
      <c r="X142" s="354">
        <f t="shared" ca="1" si="4"/>
        <v>0.6</v>
      </c>
      <c r="Y142" s="354">
        <f t="shared" ca="1" si="4"/>
        <v>0.316</v>
      </c>
      <c r="Z142" s="354">
        <f t="shared" ca="1" si="4"/>
        <v>4.0000000000000001E-3</v>
      </c>
      <c r="AA142" s="354">
        <f t="shared" ca="1" si="4"/>
        <v>4.0000000000000001E-3</v>
      </c>
      <c r="AB142" s="354">
        <f t="shared" ca="1" si="4"/>
        <v>2000</v>
      </c>
      <c r="AC142" s="355">
        <f t="shared" ca="1" si="4"/>
        <v>5</v>
      </c>
    </row>
    <row r="143" spans="1:29" ht="13.5" thickBot="1">
      <c r="A143" s="385" t="s">
        <v>315</v>
      </c>
      <c r="B143" s="386" t="s">
        <v>196</v>
      </c>
      <c r="C143" s="386" t="s">
        <v>197</v>
      </c>
      <c r="D143" s="386" t="s">
        <v>198</v>
      </c>
      <c r="E143" s="386" t="s">
        <v>199</v>
      </c>
      <c r="F143" s="386" t="s">
        <v>200</v>
      </c>
      <c r="G143" s="386" t="s">
        <v>201</v>
      </c>
      <c r="H143" s="386" t="s">
        <v>202</v>
      </c>
      <c r="I143" s="387"/>
      <c r="U143" s="357">
        <f t="shared" ca="1" si="4"/>
        <v>0.04</v>
      </c>
      <c r="V143" s="358">
        <f t="shared" ca="1" si="4"/>
        <v>0.01</v>
      </c>
      <c r="W143" s="358">
        <f t="shared" ca="1" si="4"/>
        <v>1</v>
      </c>
      <c r="X143" s="358">
        <f t="shared" ca="1" si="4"/>
        <v>1</v>
      </c>
      <c r="Y143" s="358">
        <f t="shared" ca="1" si="4"/>
        <v>0</v>
      </c>
      <c r="Z143" s="358">
        <f t="shared" ca="1" si="4"/>
        <v>0.5</v>
      </c>
      <c r="AA143" s="358">
        <f t="shared" ca="1" si="4"/>
        <v>5</v>
      </c>
      <c r="AB143" s="358">
        <f t="shared" ca="1" si="4"/>
        <v>7.5862068965517242</v>
      </c>
      <c r="AC143" s="359">
        <f t="shared" ca="1" si="4"/>
        <v>13.392857142857144</v>
      </c>
    </row>
    <row r="144" spans="1:29">
      <c r="A144" s="388" t="s">
        <v>209</v>
      </c>
      <c r="B144" s="327" t="s">
        <v>157</v>
      </c>
      <c r="C144" s="327" t="s">
        <v>210</v>
      </c>
      <c r="D144" s="327" t="s">
        <v>211</v>
      </c>
      <c r="E144" s="327" t="s">
        <v>212</v>
      </c>
      <c r="F144" s="327" t="s">
        <v>213</v>
      </c>
      <c r="G144" s="327" t="s">
        <v>214</v>
      </c>
      <c r="H144" s="327" t="s">
        <v>215</v>
      </c>
      <c r="I144" s="389" t="s">
        <v>22</v>
      </c>
    </row>
    <row r="145" spans="1:29">
      <c r="A145" s="388" t="s">
        <v>222</v>
      </c>
      <c r="B145" s="327" t="s">
        <v>223</v>
      </c>
      <c r="C145" s="327" t="s">
        <v>224</v>
      </c>
      <c r="D145" s="327" t="s">
        <v>225</v>
      </c>
      <c r="E145" s="327" t="s">
        <v>226</v>
      </c>
      <c r="F145" s="327" t="s">
        <v>227</v>
      </c>
      <c r="G145" s="327" t="s">
        <v>228</v>
      </c>
      <c r="H145" s="327" t="s">
        <v>229</v>
      </c>
      <c r="I145" s="389" t="s">
        <v>230</v>
      </c>
      <c r="U145" s="328" t="s">
        <v>316</v>
      </c>
    </row>
    <row r="146" spans="1:29">
      <c r="A146" s="388" t="s">
        <v>232</v>
      </c>
      <c r="B146" s="327" t="s">
        <v>233</v>
      </c>
      <c r="C146" s="327" t="s">
        <v>234</v>
      </c>
      <c r="D146" s="327" t="s">
        <v>235</v>
      </c>
      <c r="E146" s="327" t="s">
        <v>236</v>
      </c>
      <c r="F146" s="327" t="s">
        <v>237</v>
      </c>
      <c r="G146" s="327" t="s">
        <v>238</v>
      </c>
      <c r="H146" s="327" t="s">
        <v>239</v>
      </c>
      <c r="I146" s="389" t="s">
        <v>240</v>
      </c>
      <c r="U146" s="328" t="str">
        <f ca="1">INDIRECT(ADDRESS(7+4*(_xlfn.NUMBERVALUE($Z$40)-1)+$Z$40,1))</f>
        <v xml:space="preserve">Kevlar/ep </v>
      </c>
      <c r="V146" s="328">
        <f ca="1">INDIRECT(ADDRESS(7+4*(_xlfn.NUMBERVALUE($Z$40)-1)+$Z$40,2))</f>
        <v>76</v>
      </c>
      <c r="W146" s="328">
        <f ca="1">INDIRECT(ADDRESS(7+4*(_xlfn.NUMBERVALUE($Z$40)-1)+$Z$40,3))</f>
        <v>5.5</v>
      </c>
      <c r="X146" s="328">
        <f ca="1">INDIRECT(ADDRESS(7+4*(_xlfn.NUMBERVALUE($Z$40)-1)+$Z$40,4))</f>
        <v>0.34</v>
      </c>
      <c r="Y146" s="328">
        <f ca="1">INDIRECT(ADDRESS(7+4*(_xlfn.NUMBERVALUE($Z$40)-1)+$Z$40,5))</f>
        <v>2.2999999999999998</v>
      </c>
      <c r="Z146" s="328">
        <f ca="1">INDIRECT(ADDRESS(7+4*(_xlfn.NUMBERVALUE($Z$40)-1)+$Z$40,6))</f>
        <v>3.4</v>
      </c>
      <c r="AA146" s="328">
        <f ca="1">INDIRECT(ADDRESS(7+4*(_xlfn.NUMBERVALUE($Z$40)-1)+$Z$40,7))</f>
        <v>62</v>
      </c>
      <c r="AB146" s="328">
        <f ca="1">INDIRECT(ADDRESS(7+4*(_xlfn.NUMBERVALUE($Z$40)-1)+$Z$40,8))</f>
        <v>160</v>
      </c>
      <c r="AC146" s="328">
        <f ca="1">INDIRECT(ADDRESS(7+4*(_xlfn.NUMBERVALUE($Z$40)-1)+$Z$40,9))</f>
        <v>0</v>
      </c>
    </row>
    <row r="147" spans="1:29">
      <c r="A147" s="390" t="s">
        <v>241</v>
      </c>
      <c r="B147" s="391" t="s">
        <v>242</v>
      </c>
      <c r="C147" s="391" t="s">
        <v>243</v>
      </c>
      <c r="D147" s="391" t="s">
        <v>244</v>
      </c>
      <c r="E147" s="391" t="s">
        <v>245</v>
      </c>
      <c r="F147" s="392" t="s">
        <v>246</v>
      </c>
      <c r="G147" s="393" t="str">
        <f>I146</f>
        <v>e/y</v>
      </c>
      <c r="H147" s="393" t="str">
        <f>I145</f>
        <v>e'/x</v>
      </c>
      <c r="I147" s="394" t="s">
        <v>247</v>
      </c>
      <c r="U147" s="328">
        <f ca="1">INDIRECT(ADDRESS(8+4*(_xlfn.NUMBERVALUE($Z$40)-1)+$Z$40,1))</f>
        <v>1400</v>
      </c>
      <c r="V147" s="328">
        <f ca="1">INDIRECT(ADDRESS(8+4*(_xlfn.NUMBERVALUE($Z$40)-1)+$Z$40,2))</f>
        <v>235</v>
      </c>
      <c r="W147" s="328">
        <f ca="1">INDIRECT(ADDRESS(8+4*(_xlfn.NUMBERVALUE($Z$40)-1)+$Z$40,3))</f>
        <v>12</v>
      </c>
      <c r="X147" s="328">
        <f ca="1">INDIRECT(ADDRESS(8+4*(_xlfn.NUMBERVALUE($Z$40)-1)+$Z$40,4))</f>
        <v>53</v>
      </c>
      <c r="Y147" s="328">
        <f ca="1">INDIRECT(ADDRESS(8+4*(_xlfn.NUMBERVALUE($Z$40)-1)+$Z$40,5))</f>
        <v>34</v>
      </c>
      <c r="Z147" s="328">
        <f ca="1">INDIRECT(ADDRESS(8+4*(_xlfn.NUMBERVALUE($Z$40)-1)+$Z$40,6))</f>
        <v>1.2</v>
      </c>
      <c r="AA147" s="328">
        <f ca="1">INDIRECT(ADDRESS(8+4*(_xlfn.NUMBERVALUE($Z$40)-1)+$Z$40,7))</f>
        <v>22</v>
      </c>
      <c r="AB147" s="328">
        <f ca="1">INDIRECT(ADDRESS(8+4*(_xlfn.NUMBERVALUE($Z$40)-1)+$Z$40,8))</f>
        <v>5.0000000000000001E-3</v>
      </c>
      <c r="AC147" s="328">
        <f ca="1">INDIRECT(ADDRESS(8+4*(_xlfn.NUMBERVALUE($Z$40)-1)+$Z$40,9))</f>
        <v>18.421052631578949</v>
      </c>
    </row>
    <row r="148" spans="1:29">
      <c r="A148" s="395" t="s">
        <v>317</v>
      </c>
      <c r="B148" s="327" t="s">
        <v>196</v>
      </c>
      <c r="C148" s="327" t="s">
        <v>197</v>
      </c>
      <c r="D148" s="327" t="s">
        <v>198</v>
      </c>
      <c r="E148" s="327" t="s">
        <v>199</v>
      </c>
      <c r="F148" s="327" t="s">
        <v>200</v>
      </c>
      <c r="G148" s="327" t="s">
        <v>201</v>
      </c>
      <c r="H148" s="327" t="s">
        <v>202</v>
      </c>
      <c r="I148" s="396"/>
      <c r="U148" s="328">
        <f ca="1">INDIRECT(ADDRESS(9+4*(_xlfn.NUMBERVALUE($Z$40)-1)+$Z$40,1))</f>
        <v>-0.5</v>
      </c>
      <c r="V148" s="328">
        <f ca="1">INDIRECT(ADDRESS(9+4*(_xlfn.NUMBERVALUE($Z$40)-1)+$Z$40,2))</f>
        <v>125</v>
      </c>
      <c r="W148" s="328">
        <f ca="1">INDIRECT(ADDRESS(9+4*(_xlfn.NUMBERVALUE($Z$40)-1)+$Z$40,3))</f>
        <v>0.6</v>
      </c>
      <c r="X148" s="328">
        <f ca="1">INDIRECT(ADDRESS(9+4*(_xlfn.NUMBERVALUE($Z$40)-1)+$Z$40,4))</f>
        <v>1.46</v>
      </c>
      <c r="Y148" s="328">
        <f ca="1">INDIRECT(ADDRESS(9+4*(_xlfn.NUMBERVALUE($Z$40)-1)+$Z$40,5))</f>
        <v>0.51600000000000001</v>
      </c>
      <c r="Z148" s="328">
        <f ca="1">INDIRECT(ADDRESS(9+4*(_xlfn.NUMBERVALUE($Z$40)-1)+$Z$40,6))</f>
        <v>0.5</v>
      </c>
      <c r="AA148" s="328">
        <f ca="1">INDIRECT(ADDRESS(9+4*(_xlfn.NUMBERVALUE($Z$40)-1)+$Z$40,7))</f>
        <v>0.2</v>
      </c>
      <c r="AB148" s="328">
        <f ca="1">INDIRECT(ADDRESS(9+4*(_xlfn.NUMBERVALUE($Z$40)-1)+$Z$40,8))</f>
        <v>0.9</v>
      </c>
      <c r="AC148" s="328">
        <f ca="1">INDIRECT(ADDRESS(9+4*(_xlfn.NUMBERVALUE($Z$40)-1)+$Z$40,9))</f>
        <v>3.0921052631578947</v>
      </c>
    </row>
    <row r="149" spans="1:29">
      <c r="A149" s="395" t="s">
        <v>209</v>
      </c>
      <c r="B149" s="327" t="s">
        <v>157</v>
      </c>
      <c r="C149" s="327" t="s">
        <v>210</v>
      </c>
      <c r="D149" s="327" t="s">
        <v>211</v>
      </c>
      <c r="E149" s="327" t="s">
        <v>212</v>
      </c>
      <c r="F149" s="327" t="s">
        <v>213</v>
      </c>
      <c r="G149" s="327" t="s">
        <v>214</v>
      </c>
      <c r="H149" s="327" t="s">
        <v>215</v>
      </c>
      <c r="I149" s="396" t="s">
        <v>22</v>
      </c>
      <c r="U149" s="328">
        <f ca="1">INDIRECT(ADDRESS(10+4*(_xlfn.NUMBERVALUE($Z$40)-1)+$Z$40,1))</f>
        <v>-4</v>
      </c>
      <c r="V149" s="328">
        <f ca="1">INDIRECT(ADDRESS(10+4*(_xlfn.NUMBERVALUE($Z$40)-1)+$Z$40,2))</f>
        <v>79</v>
      </c>
      <c r="W149" s="328">
        <f ca="1">INDIRECT(ADDRESS(10+4*(_xlfn.NUMBERVALUE($Z$40)-1)+$Z$40,3))</f>
        <v>0</v>
      </c>
      <c r="X149" s="328">
        <f ca="1">INDIRECT(ADDRESS(10+4*(_xlfn.NUMBERVALUE($Z$40)-1)+$Z$40,4))</f>
        <v>0.6</v>
      </c>
      <c r="Y149" s="328">
        <f ca="1">INDIRECT(ADDRESS(10+4*(_xlfn.NUMBERVALUE($Z$40)-1)+$Z$40,5))</f>
        <v>0.316</v>
      </c>
      <c r="Z149" s="328">
        <f ca="1">INDIRECT(ADDRESS(10+4*(_xlfn.NUMBERVALUE($Z$40)-1)+$Z$40,6))</f>
        <v>0.01</v>
      </c>
      <c r="AA149" s="328">
        <f ca="1">INDIRECT(ADDRESS(10+4*(_xlfn.NUMBERVALUE($Z$40)-1)+$Z$40,7))</f>
        <v>0.01</v>
      </c>
      <c r="AB149" s="328">
        <f ca="1">INDIRECT(ADDRESS(10+4*(_xlfn.NUMBERVALUE($Z$40)-1)+$Z$40,8))</f>
        <v>2000</v>
      </c>
      <c r="AC149" s="328">
        <f ca="1">INDIRECT(ADDRESS(10+4*(_xlfn.NUMBERVALUE($Z$40)-1)+$Z$40,9))</f>
        <v>2.1818181818181817</v>
      </c>
    </row>
    <row r="150" spans="1:29">
      <c r="A150" s="395" t="s">
        <v>222</v>
      </c>
      <c r="B150" s="327" t="s">
        <v>223</v>
      </c>
      <c r="C150" s="327" t="s">
        <v>224</v>
      </c>
      <c r="D150" s="327" t="s">
        <v>225</v>
      </c>
      <c r="E150" s="327" t="s">
        <v>226</v>
      </c>
      <c r="F150" s="327" t="s">
        <v>227</v>
      </c>
      <c r="G150" s="327" t="s">
        <v>228</v>
      </c>
      <c r="H150" s="327" t="s">
        <v>229</v>
      </c>
      <c r="I150" s="396" t="s">
        <v>230</v>
      </c>
      <c r="U150" s="328">
        <f ca="1">INDIRECT(ADDRESS(11+4*(_xlfn.NUMBERVALUE($Z$40)-1)+$Z$40,1))</f>
        <v>0.02</v>
      </c>
      <c r="V150" s="328">
        <f ca="1">INDIRECT(ADDRESS(11+4*(_xlfn.NUMBERVALUE($Z$40)-1)+$Z$40,2))</f>
        <v>0.01</v>
      </c>
      <c r="W150" s="328">
        <f ca="1">INDIRECT(ADDRESS(11+4*(_xlfn.NUMBERVALUE($Z$40)-1)+$Z$40,3))</f>
        <v>1</v>
      </c>
      <c r="X150" s="328">
        <f ca="1">INDIRECT(ADDRESS(11+4*(_xlfn.NUMBERVALUE($Z$40)-1)+$Z$40,4))</f>
        <v>1</v>
      </c>
      <c r="Y150" s="328">
        <f ca="1">INDIRECT(ADDRESS(11+4*(_xlfn.NUMBERVALUE($Z$40)-1)+$Z$40,5))</f>
        <v>0</v>
      </c>
      <c r="Z150" s="328">
        <f ca="1">INDIRECT(ADDRESS(11+4*(_xlfn.NUMBERVALUE($Z$40)-1)+$Z$40,6))</f>
        <v>0.5</v>
      </c>
      <c r="AA150" s="328">
        <f ca="1">INDIRECT(ADDRESS(11+4*(_xlfn.NUMBERVALUE($Z$40)-1)+$Z$40,7))</f>
        <v>2.1818181818181817</v>
      </c>
      <c r="AB150" s="328">
        <f ca="1">INDIRECT(ADDRESS(11+4*(_xlfn.NUMBERVALUE($Z$40)-1)+$Z$40,8))</f>
        <v>3.0921052631578947</v>
      </c>
      <c r="AC150" s="328">
        <f ca="1">INDIRECT(ADDRESS(11+4*(_xlfn.NUMBERVALUE($Z$40)-1)+$Z$40,9))</f>
        <v>9.6363636363636367</v>
      </c>
    </row>
    <row r="151" spans="1:29">
      <c r="A151" s="395" t="s">
        <v>232</v>
      </c>
      <c r="B151" s="327" t="s">
        <v>233</v>
      </c>
      <c r="C151" s="327" t="s">
        <v>234</v>
      </c>
      <c r="D151" s="327" t="s">
        <v>235</v>
      </c>
      <c r="E151" s="327" t="s">
        <v>236</v>
      </c>
      <c r="F151" s="327" t="s">
        <v>237</v>
      </c>
      <c r="G151" s="327" t="s">
        <v>238</v>
      </c>
      <c r="H151" s="327" t="s">
        <v>239</v>
      </c>
      <c r="I151" s="396" t="s">
        <v>240</v>
      </c>
    </row>
    <row r="152" spans="1:29">
      <c r="A152" s="395" t="s">
        <v>241</v>
      </c>
      <c r="B152" s="327" t="s">
        <v>242</v>
      </c>
      <c r="C152" s="327" t="s">
        <v>243</v>
      </c>
      <c r="D152" s="327" t="s">
        <v>244</v>
      </c>
      <c r="E152" s="327" t="s">
        <v>245</v>
      </c>
      <c r="F152" s="333" t="s">
        <v>246</v>
      </c>
      <c r="G152" s="393" t="str">
        <f>I151</f>
        <v>e/y</v>
      </c>
      <c r="H152" s="393" t="str">
        <f>I150</f>
        <v>e'/x</v>
      </c>
      <c r="I152" s="396" t="s">
        <v>247</v>
      </c>
      <c r="U152" s="328" t="str">
        <f ca="1">INDIRECT(ADDRESS(7+4*(_xlfn.NUMBERVALUE($Z$40)-1)+$Z$40,11))</f>
        <v>Kevlar/epoxy[Eng]</v>
      </c>
      <c r="V152" s="328">
        <f ca="1">INDIRECT(ADDRESS(7+4*(_xlfn.NUMBERVALUE($Z$40)-1)+$Z$40,12))</f>
        <v>11.030478955007</v>
      </c>
      <c r="W152" s="328">
        <f ca="1">INDIRECT(ADDRESS(7+4*(_xlfn.NUMBERVALUE($Z$40)-1)+$Z$40,13))</f>
        <v>0.79825834542815999</v>
      </c>
      <c r="X152" s="328">
        <f ca="1">INDIRECT(ADDRESS(7+4*(_xlfn.NUMBERVALUE($Z$40)-1)+$Z$40,14))</f>
        <v>0.34</v>
      </c>
      <c r="Y152" s="328">
        <f ca="1">INDIRECT(ADDRESS(7+4*(_xlfn.NUMBERVALUE($Z$40)-1)+$Z$40,15))</f>
        <v>0.33381712626996002</v>
      </c>
      <c r="Z152" s="328">
        <f ca="1">INDIRECT(ADDRESS(7+4*(_xlfn.NUMBERVALUE($Z$40)-1)+$Z$40,16))</f>
        <v>0.49346879535559002</v>
      </c>
      <c r="AA152" s="328">
        <f ca="1">INDIRECT(ADDRESS(7+4*(_xlfn.NUMBERVALUE($Z$40)-1)+$Z$40,17))</f>
        <v>143.6</v>
      </c>
      <c r="AB152" s="328">
        <f ca="1">INDIRECT(ADDRESS(7+4*(_xlfn.NUMBERVALUE($Z$40)-1)+$Z$40,18))</f>
        <v>320</v>
      </c>
      <c r="AC152" s="328">
        <f ca="1">INDIRECT(ADDRESS(7+4*(_xlfn.NUMBERVALUE($Z$40)-1)+$Z$40,19))</f>
        <v>0</v>
      </c>
    </row>
    <row r="153" spans="1:29">
      <c r="A153" s="385" t="s">
        <v>318</v>
      </c>
      <c r="B153" s="386" t="s">
        <v>196</v>
      </c>
      <c r="C153" s="386" t="s">
        <v>197</v>
      </c>
      <c r="D153" s="386" t="s">
        <v>198</v>
      </c>
      <c r="E153" s="386" t="s">
        <v>199</v>
      </c>
      <c r="F153" s="386" t="s">
        <v>200</v>
      </c>
      <c r="G153" s="386" t="s">
        <v>201</v>
      </c>
      <c r="H153" s="386" t="s">
        <v>202</v>
      </c>
      <c r="I153" s="387"/>
      <c r="U153" s="328">
        <f ca="1">INDIRECT(ADDRESS(8+4*(_xlfn.NUMBERVALUE($Z$40)-1)+$Z$40,11))</f>
        <v>203.19303338170999</v>
      </c>
      <c r="V153" s="328">
        <f ca="1">INDIRECT(ADDRESS(8+4*(_xlfn.NUMBERVALUE($Z$40)-1)+$Z$40,12))</f>
        <v>34.10740203193</v>
      </c>
      <c r="W153" s="328">
        <f ca="1">INDIRECT(ADDRESS(8+4*(_xlfn.NUMBERVALUE($Z$40)-1)+$Z$40,13))</f>
        <v>1.7416545718433001</v>
      </c>
      <c r="X153" s="328">
        <f ca="1">INDIRECT(ADDRESS(8+4*(_xlfn.NUMBERVALUE($Z$40)-1)+$Z$40,14))</f>
        <v>7.6923076923076996</v>
      </c>
      <c r="Y153" s="328">
        <f ca="1">INDIRECT(ADDRESS(8+4*(_xlfn.NUMBERVALUE($Z$40)-1)+$Z$40,15))</f>
        <v>4.9346879535559003</v>
      </c>
      <c r="Z153" s="328">
        <f ca="1">INDIRECT(ADDRESS(8+4*(_xlfn.NUMBERVALUE($Z$40)-1)+$Z$40,16))</f>
        <v>1.2</v>
      </c>
      <c r="AA153" s="328">
        <f ca="1">INDIRECT(ADDRESS(8+4*(_xlfn.NUMBERVALUE($Z$40)-1)+$Z$40,17))</f>
        <v>71.599999999999994</v>
      </c>
      <c r="AB153" s="328">
        <f ca="1">INDIRECT(ADDRESS(8+4*(_xlfn.NUMBERVALUE($Z$40)-1)+$Z$40,18))</f>
        <v>5.0000000000000001E-3</v>
      </c>
      <c r="AC153" s="328">
        <f ca="1">INDIRECT(ADDRESS(8+4*(_xlfn.NUMBERVALUE($Z$40)-1)+$Z$40,9))</f>
        <v>18.421052631578949</v>
      </c>
    </row>
    <row r="154" spans="1:29">
      <c r="A154" s="388" t="s">
        <v>209</v>
      </c>
      <c r="B154" s="327" t="s">
        <v>157</v>
      </c>
      <c r="C154" s="327" t="s">
        <v>210</v>
      </c>
      <c r="D154" s="327" t="s">
        <v>211</v>
      </c>
      <c r="E154" s="327" t="s">
        <v>212</v>
      </c>
      <c r="F154" s="327" t="s">
        <v>213</v>
      </c>
      <c r="G154" s="327" t="s">
        <v>214</v>
      </c>
      <c r="H154" s="327" t="s">
        <v>215</v>
      </c>
      <c r="I154" s="389" t="s">
        <v>22</v>
      </c>
      <c r="U154" s="328">
        <f ca="1">INDIRECT(ADDRESS(9+4*(_xlfn.NUMBERVALUE($Z$40)-1)+$Z$40,11))</f>
        <v>-0.5</v>
      </c>
      <c r="V154" s="328">
        <f ca="1">INDIRECT(ADDRESS(9+4*(_xlfn.NUMBERVALUE($Z$40)-1)+$Z$40,12))</f>
        <v>4925</v>
      </c>
      <c r="W154" s="328">
        <f ca="1">INDIRECT(ADDRESS(9+4*(_xlfn.NUMBERVALUE($Z$40)-1)+$Z$40,13))</f>
        <v>0.6</v>
      </c>
      <c r="X154" s="328">
        <f ca="1">INDIRECT(ADDRESS(9+4*(_xlfn.NUMBERVALUE($Z$40)-1)+$Z$40,14))</f>
        <v>1.46</v>
      </c>
      <c r="Y154" s="328">
        <f ca="1">INDIRECT(ADDRESS(9+4*(_xlfn.NUMBERVALUE($Z$40)-1)+$Z$40,15))</f>
        <v>0.51600000000000001</v>
      </c>
      <c r="Z154" s="328">
        <f ca="1">INDIRECT(ADDRESS(9+4*(_xlfn.NUMBERVALUE($Z$40)-1)+$Z$40,16))</f>
        <v>0.5</v>
      </c>
      <c r="AA154" s="328">
        <f ca="1">INDIRECT(ADDRESS(9+4*(_xlfn.NUMBERVALUE($Z$40)-1)+$Z$40,17))</f>
        <v>0.2</v>
      </c>
      <c r="AB154" s="328">
        <f ca="1">INDIRECT(ADDRESS(9+4*(_xlfn.NUMBERVALUE($Z$40)-1)+$Z$40,18))</f>
        <v>0.9</v>
      </c>
      <c r="AC154" s="328">
        <f ca="1">INDIRECT(ADDRESS(9+4*(_xlfn.NUMBERVALUE($Z$40)-1)+$Z$40,19))</f>
        <v>3.0921052631579364</v>
      </c>
    </row>
    <row r="155" spans="1:29">
      <c r="A155" s="388" t="s">
        <v>222</v>
      </c>
      <c r="B155" s="327" t="s">
        <v>223</v>
      </c>
      <c r="C155" s="327" t="s">
        <v>224</v>
      </c>
      <c r="D155" s="327" t="s">
        <v>225</v>
      </c>
      <c r="E155" s="327" t="s">
        <v>226</v>
      </c>
      <c r="F155" s="327" t="s">
        <v>227</v>
      </c>
      <c r="G155" s="327" t="s">
        <v>228</v>
      </c>
      <c r="H155" s="327" t="s">
        <v>229</v>
      </c>
      <c r="I155" s="389" t="s">
        <v>230</v>
      </c>
      <c r="U155" s="328">
        <f ca="1">INDIRECT(ADDRESS(10+4*(_xlfn.NUMBERVALUE($Z$40)-1)+$Z$40,11))</f>
        <v>-2.2222222222222001</v>
      </c>
      <c r="V155" s="328">
        <f ca="1">INDIRECT(ADDRESS(10+4*(_xlfn.NUMBERVALUE($Z$40)-1)+$Z$40,12))</f>
        <v>43.888888888888999</v>
      </c>
      <c r="W155" s="328">
        <f ca="1">INDIRECT(ADDRESS(10+4*(_xlfn.NUMBERVALUE($Z$40)-1)+$Z$40,13))</f>
        <v>0</v>
      </c>
      <c r="X155" s="328">
        <f ca="1">INDIRECT(ADDRESS(10+4*(_xlfn.NUMBERVALUE($Z$40)-1)+$Z$40,14))</f>
        <v>0.6</v>
      </c>
      <c r="Y155" s="328">
        <f ca="1">INDIRECT(ADDRESS(10+4*(_xlfn.NUMBERVALUE($Z$40)-1)+$Z$40,15))</f>
        <v>0.316</v>
      </c>
      <c r="Z155" s="328">
        <f ca="1">INDIRECT(ADDRESS(10+4*(_xlfn.NUMBERVALUE($Z$40)-1)+$Z$40,16))</f>
        <v>0.01</v>
      </c>
      <c r="AA155" s="328">
        <f ca="1">INDIRECT(ADDRESS(10+4*(_xlfn.NUMBERVALUE($Z$40)-1)+$Z$40,17))</f>
        <v>0.01</v>
      </c>
      <c r="AB155" s="328">
        <f ca="1">INDIRECT(ADDRESS(10+4*(_xlfn.NUMBERVALUE($Z$40)-1)+$Z$40,18))</f>
        <v>3600</v>
      </c>
      <c r="AC155" s="328">
        <f ca="1">INDIRECT(ADDRESS(10+4*(_xlfn.NUMBERVALUE($Z$40)-1)+$Z$40,19))</f>
        <v>2.1818181818182345</v>
      </c>
    </row>
    <row r="156" spans="1:29">
      <c r="A156" s="388" t="s">
        <v>232</v>
      </c>
      <c r="B156" s="327" t="s">
        <v>233</v>
      </c>
      <c r="C156" s="327" t="s">
        <v>234</v>
      </c>
      <c r="D156" s="327" t="s">
        <v>235</v>
      </c>
      <c r="E156" s="327" t="s">
        <v>236</v>
      </c>
      <c r="F156" s="327" t="s">
        <v>237</v>
      </c>
      <c r="G156" s="327" t="s">
        <v>238</v>
      </c>
      <c r="H156" s="327" t="s">
        <v>239</v>
      </c>
      <c r="I156" s="389" t="s">
        <v>240</v>
      </c>
      <c r="U156" s="328">
        <f ca="1">INDIRECT(ADDRESS(11+4*(_xlfn.NUMBERVALUE($Z$40)-1)+$Z$40,11))</f>
        <v>0.02</v>
      </c>
      <c r="V156" s="328">
        <f ca="1">INDIRECT(ADDRESS(11+4*(_xlfn.NUMBERVALUE($Z$40)-1)+$Z$40,12))</f>
        <v>0.01</v>
      </c>
      <c r="W156" s="328">
        <f ca="1">INDIRECT(ADDRESS(11+4*(_xlfn.NUMBERVALUE($Z$40)-1)+$Z$40,13))</f>
        <v>1</v>
      </c>
      <c r="X156" s="328">
        <f ca="1">INDIRECT(ADDRESS(11+4*(_xlfn.NUMBERVALUE($Z$40)-1)+$Z$40,14))</f>
        <v>0</v>
      </c>
      <c r="Y156" s="328">
        <f ca="1">INDIRECT(ADDRESS(11+4*(_xlfn.NUMBERVALUE($Z$40)-1)+$Z$40,15))</f>
        <v>0</v>
      </c>
      <c r="Z156" s="328">
        <f ca="1">INDIRECT(ADDRESS(11+4*(_xlfn.NUMBERVALUE($Z$40)-1)+$Z$40,16))</f>
        <v>0</v>
      </c>
      <c r="AA156" s="328">
        <f ca="1">INDIRECT(ADDRESS(11+4*(_xlfn.NUMBERVALUE($Z$40)-1)+$Z$40,17))</f>
        <v>2.1818181818182345</v>
      </c>
      <c r="AB156" s="328">
        <f ca="1">INDIRECT(ADDRESS(11+4*(_xlfn.NUMBERVALUE($Z$40)-1)+$Z$40,18))</f>
        <v>3.0921052631579364</v>
      </c>
      <c r="AC156" s="328">
        <f ca="1">INDIRECT(ADDRESS(11+4*(_xlfn.NUMBERVALUE($Z$40)-1)+$Z$40,19))</f>
        <v>9.6363636363636065</v>
      </c>
    </row>
    <row r="157" spans="1:29">
      <c r="A157" s="390" t="s">
        <v>241</v>
      </c>
      <c r="B157" s="391" t="s">
        <v>242</v>
      </c>
      <c r="C157" s="391" t="s">
        <v>243</v>
      </c>
      <c r="D157" s="391" t="s">
        <v>244</v>
      </c>
      <c r="E157" s="391" t="s">
        <v>245</v>
      </c>
      <c r="F157" s="392" t="s">
        <v>246</v>
      </c>
      <c r="G157" s="393" t="str">
        <f>I156</f>
        <v>e/y</v>
      </c>
      <c r="H157" s="393" t="str">
        <f>I155</f>
        <v>e'/x</v>
      </c>
      <c r="I157" s="394" t="s">
        <v>247</v>
      </c>
    </row>
    <row r="158" spans="1:29" ht="13.5" thickBot="1">
      <c r="A158" s="385" t="s">
        <v>319</v>
      </c>
      <c r="B158" s="386" t="s">
        <v>196</v>
      </c>
      <c r="C158" s="386" t="s">
        <v>197</v>
      </c>
      <c r="D158" s="386" t="s">
        <v>198</v>
      </c>
      <c r="E158" s="386" t="s">
        <v>199</v>
      </c>
      <c r="F158" s="386" t="s">
        <v>200</v>
      </c>
      <c r="G158" s="386" t="s">
        <v>201</v>
      </c>
      <c r="H158" s="386" t="s">
        <v>202</v>
      </c>
      <c r="I158" s="387"/>
    </row>
    <row r="159" spans="1:29">
      <c r="A159" s="388" t="s">
        <v>209</v>
      </c>
      <c r="B159" s="327" t="s">
        <v>157</v>
      </c>
      <c r="C159" s="327" t="s">
        <v>210</v>
      </c>
      <c r="D159" s="327" t="s">
        <v>211</v>
      </c>
      <c r="E159" s="327" t="s">
        <v>212</v>
      </c>
      <c r="F159" s="327" t="s">
        <v>213</v>
      </c>
      <c r="G159" s="327" t="s">
        <v>214</v>
      </c>
      <c r="H159" s="327" t="s">
        <v>215</v>
      </c>
      <c r="I159" s="389" t="s">
        <v>22</v>
      </c>
      <c r="U159" s="350" t="str">
        <f t="shared" ref="U159:AC163" ca="1" si="5">IF(($X$36=1),U146,U152)</f>
        <v xml:space="preserve">Kevlar/ep </v>
      </c>
      <c r="V159" s="351">
        <f t="shared" ca="1" si="5"/>
        <v>76</v>
      </c>
      <c r="W159" s="351">
        <f t="shared" ca="1" si="5"/>
        <v>5.5</v>
      </c>
      <c r="X159" s="351">
        <f t="shared" ca="1" si="5"/>
        <v>0.34</v>
      </c>
      <c r="Y159" s="351">
        <f t="shared" ca="1" si="5"/>
        <v>2.2999999999999998</v>
      </c>
      <c r="Z159" s="351">
        <f t="shared" ca="1" si="5"/>
        <v>3.4</v>
      </c>
      <c r="AA159" s="351">
        <f t="shared" ca="1" si="5"/>
        <v>62</v>
      </c>
      <c r="AB159" s="351">
        <f t="shared" ca="1" si="5"/>
        <v>160</v>
      </c>
      <c r="AC159" s="352">
        <f t="shared" ca="1" si="5"/>
        <v>0</v>
      </c>
    </row>
    <row r="160" spans="1:29" ht="13.5" thickBot="1">
      <c r="A160" s="388" t="s">
        <v>222</v>
      </c>
      <c r="B160" s="327" t="s">
        <v>223</v>
      </c>
      <c r="C160" s="327" t="s">
        <v>224</v>
      </c>
      <c r="D160" s="327" t="s">
        <v>225</v>
      </c>
      <c r="E160" s="327" t="s">
        <v>226</v>
      </c>
      <c r="F160" s="327" t="s">
        <v>227</v>
      </c>
      <c r="G160" s="327" t="s">
        <v>228</v>
      </c>
      <c r="H160" s="327" t="s">
        <v>229</v>
      </c>
      <c r="I160" s="389" t="s">
        <v>230</v>
      </c>
      <c r="L160" s="347" t="s">
        <v>320</v>
      </c>
      <c r="M160" s="347"/>
      <c r="U160" s="353">
        <f t="shared" ca="1" si="5"/>
        <v>1400</v>
      </c>
      <c r="V160" s="354">
        <f t="shared" ca="1" si="5"/>
        <v>235</v>
      </c>
      <c r="W160" s="354">
        <f t="shared" ca="1" si="5"/>
        <v>12</v>
      </c>
      <c r="X160" s="354">
        <f t="shared" ca="1" si="5"/>
        <v>53</v>
      </c>
      <c r="Y160" s="354">
        <f t="shared" ca="1" si="5"/>
        <v>34</v>
      </c>
      <c r="Z160" s="354">
        <f t="shared" ca="1" si="5"/>
        <v>1.2</v>
      </c>
      <c r="AA160" s="354">
        <f t="shared" ca="1" si="5"/>
        <v>22</v>
      </c>
      <c r="AB160" s="354">
        <f t="shared" ca="1" si="5"/>
        <v>5.0000000000000001E-3</v>
      </c>
      <c r="AC160" s="355">
        <f t="shared" ca="1" si="5"/>
        <v>18.421052631578949</v>
      </c>
    </row>
    <row r="161" spans="1:29">
      <c r="A161" s="388" t="s">
        <v>232</v>
      </c>
      <c r="B161" s="327" t="s">
        <v>233</v>
      </c>
      <c r="C161" s="327" t="s">
        <v>234</v>
      </c>
      <c r="D161" s="327" t="s">
        <v>235</v>
      </c>
      <c r="E161" s="327" t="s">
        <v>236</v>
      </c>
      <c r="F161" s="327" t="s">
        <v>237</v>
      </c>
      <c r="G161" s="327" t="s">
        <v>238</v>
      </c>
      <c r="H161" s="327" t="s">
        <v>239</v>
      </c>
      <c r="I161" s="389" t="s">
        <v>240</v>
      </c>
      <c r="K161" s="397" t="str">
        <f>A1</f>
        <v>NAME{SI]</v>
      </c>
      <c r="L161" s="398" t="s">
        <v>203</v>
      </c>
      <c r="M161" s="399" t="s">
        <v>321</v>
      </c>
      <c r="N161" s="399"/>
      <c r="O161" s="399"/>
      <c r="P161" s="399"/>
      <c r="U161" s="353">
        <f t="shared" ca="1" si="5"/>
        <v>-0.5</v>
      </c>
      <c r="V161" s="354">
        <f t="shared" ca="1" si="5"/>
        <v>125</v>
      </c>
      <c r="W161" s="354">
        <f t="shared" ca="1" si="5"/>
        <v>0.6</v>
      </c>
      <c r="X161" s="354">
        <f t="shared" ca="1" si="5"/>
        <v>1.46</v>
      </c>
      <c r="Y161" s="354">
        <f t="shared" ca="1" si="5"/>
        <v>0.51600000000000001</v>
      </c>
      <c r="Z161" s="354">
        <f t="shared" ca="1" si="5"/>
        <v>0.5</v>
      </c>
      <c r="AA161" s="354">
        <f t="shared" ca="1" si="5"/>
        <v>0.2</v>
      </c>
      <c r="AB161" s="354">
        <f t="shared" ca="1" si="5"/>
        <v>0.9</v>
      </c>
      <c r="AC161" s="355">
        <f t="shared" ca="1" si="5"/>
        <v>3.0921052631578947</v>
      </c>
    </row>
    <row r="162" spans="1:29">
      <c r="A162" s="390" t="s">
        <v>241</v>
      </c>
      <c r="B162" s="391" t="s">
        <v>242</v>
      </c>
      <c r="C162" s="391" t="s">
        <v>243</v>
      </c>
      <c r="D162" s="391" t="s">
        <v>244</v>
      </c>
      <c r="E162" s="391" t="s">
        <v>245</v>
      </c>
      <c r="F162" s="392" t="s">
        <v>246</v>
      </c>
      <c r="G162" s="393" t="str">
        <f>I161</f>
        <v>e/y</v>
      </c>
      <c r="H162" s="393" t="str">
        <f>I160</f>
        <v>e'/x</v>
      </c>
      <c r="I162" s="394" t="s">
        <v>247</v>
      </c>
      <c r="K162" s="400" t="str">
        <f>B1</f>
        <v>Ex,GPa</v>
      </c>
      <c r="L162" s="401" t="s">
        <v>204</v>
      </c>
      <c r="M162" s="328" t="s">
        <v>322</v>
      </c>
      <c r="U162" s="353">
        <f t="shared" ca="1" si="5"/>
        <v>-4</v>
      </c>
      <c r="V162" s="354">
        <f t="shared" ca="1" si="5"/>
        <v>79</v>
      </c>
      <c r="W162" s="354">
        <f t="shared" ca="1" si="5"/>
        <v>0</v>
      </c>
      <c r="X162" s="354">
        <f t="shared" ca="1" si="5"/>
        <v>0.6</v>
      </c>
      <c r="Y162" s="354">
        <f t="shared" ca="1" si="5"/>
        <v>0.316</v>
      </c>
      <c r="Z162" s="354">
        <f t="shared" ca="1" si="5"/>
        <v>0.01</v>
      </c>
      <c r="AA162" s="354">
        <f t="shared" ca="1" si="5"/>
        <v>0.01</v>
      </c>
      <c r="AB162" s="354">
        <f t="shared" ca="1" si="5"/>
        <v>2000</v>
      </c>
      <c r="AC162" s="355">
        <f t="shared" ca="1" si="5"/>
        <v>2.1818181818181817</v>
      </c>
    </row>
    <row r="163" spans="1:29" ht="13.5" thickBot="1">
      <c r="A163" s="327"/>
      <c r="B163" s="327"/>
      <c r="C163" s="327"/>
      <c r="D163" s="327"/>
      <c r="E163" s="327"/>
      <c r="F163" s="327"/>
      <c r="G163" s="327"/>
      <c r="H163" s="327"/>
      <c r="I163" s="327"/>
      <c r="K163" s="400" t="str">
        <f>C1</f>
        <v>Ey,GPa</v>
      </c>
      <c r="L163" s="401" t="s">
        <v>205</v>
      </c>
      <c r="M163" s="328" t="s">
        <v>323</v>
      </c>
      <c r="U163" s="357">
        <f t="shared" ca="1" si="5"/>
        <v>0.02</v>
      </c>
      <c r="V163" s="358">
        <f t="shared" ca="1" si="5"/>
        <v>0.01</v>
      </c>
      <c r="W163" s="358">
        <f t="shared" ca="1" si="5"/>
        <v>1</v>
      </c>
      <c r="X163" s="358">
        <f t="shared" ca="1" si="5"/>
        <v>1</v>
      </c>
      <c r="Y163" s="358">
        <f t="shared" ca="1" si="5"/>
        <v>0</v>
      </c>
      <c r="Z163" s="358">
        <f t="shared" ca="1" si="5"/>
        <v>0.5</v>
      </c>
      <c r="AA163" s="358">
        <f t="shared" ca="1" si="5"/>
        <v>2.1818181818181817</v>
      </c>
      <c r="AB163" s="358">
        <f t="shared" ca="1" si="5"/>
        <v>3.0921052631578947</v>
      </c>
      <c r="AC163" s="359">
        <f t="shared" ca="1" si="5"/>
        <v>9.6363636363636367</v>
      </c>
    </row>
    <row r="164" spans="1:29">
      <c r="A164" s="327"/>
      <c r="B164" s="327"/>
      <c r="C164" s="327"/>
      <c r="D164" s="327"/>
      <c r="E164" s="327"/>
      <c r="F164" s="327"/>
      <c r="G164" s="327"/>
      <c r="H164" s="327"/>
      <c r="I164" s="327"/>
      <c r="K164" s="400" t="str">
        <f>D1</f>
        <v>nu/xy</v>
      </c>
      <c r="L164" s="401" t="s">
        <v>198</v>
      </c>
      <c r="M164" s="328" t="s">
        <v>324</v>
      </c>
    </row>
    <row r="165" spans="1:29">
      <c r="A165" s="327"/>
      <c r="B165" s="327"/>
      <c r="C165" s="327"/>
      <c r="D165" s="327"/>
      <c r="E165" s="327"/>
      <c r="F165" s="327"/>
      <c r="G165" s="327"/>
      <c r="H165" s="327"/>
      <c r="I165" s="327"/>
      <c r="K165" s="400" t="str">
        <f>E1</f>
        <v>Es,GPa</v>
      </c>
      <c r="L165" s="401" t="s">
        <v>206</v>
      </c>
      <c r="M165" s="328" t="s">
        <v>325</v>
      </c>
      <c r="U165" s="328" t="s">
        <v>326</v>
      </c>
    </row>
    <row r="166" spans="1:29">
      <c r="A166" s="327"/>
      <c r="B166" s="327"/>
      <c r="C166" s="327"/>
      <c r="D166" s="327"/>
      <c r="E166" s="327"/>
      <c r="F166" s="327"/>
      <c r="G166" s="327"/>
      <c r="H166" s="327"/>
      <c r="I166" s="327"/>
      <c r="K166" s="400" t="str">
        <f>F1</f>
        <v>Em,GPa</v>
      </c>
      <c r="L166" s="401" t="s">
        <v>207</v>
      </c>
      <c r="M166" s="328" t="s">
        <v>327</v>
      </c>
      <c r="U166" s="328" t="str">
        <f ca="1">INDIRECT(ADDRESS(7+4*(_xlfn.NUMBERVALUE($AA$40)-1)+$AA$40,1))</f>
        <v xml:space="preserve">Scotch </v>
      </c>
      <c r="V166" s="328">
        <f ca="1">INDIRECT(ADDRESS(7+4*(_xlfn.NUMBERVALUE($AA$40)-1)+$AA$40,2))</f>
        <v>38.6</v>
      </c>
      <c r="W166" s="328">
        <f ca="1">INDIRECT(ADDRESS(7+4*(_xlfn.NUMBERVALUE($AA$40)-1)+$AA$40,3))</f>
        <v>8.27</v>
      </c>
      <c r="X166" s="328">
        <f ca="1">INDIRECT(ADDRESS(7+4*(_xlfn.NUMBERVALUE($AA$40)-1)+$AA$40,4))</f>
        <v>0.26</v>
      </c>
      <c r="Y166" s="328">
        <f ca="1">INDIRECT(ADDRESS(7+4*(_xlfn.NUMBERVALUE($AA$40)-1)+$AA$40,5))</f>
        <v>4.1399999999999997</v>
      </c>
      <c r="Z166" s="328">
        <f ca="1">INDIRECT(ADDRESS(7+4*(_xlfn.NUMBERVALUE($AA$40)-1)+$AA$40,6))</f>
        <v>3.4</v>
      </c>
      <c r="AA166" s="328">
        <f ca="1">INDIRECT(ADDRESS(7+4*(_xlfn.NUMBERVALUE($AA$40)-1)+$AA$40,7))</f>
        <v>122</v>
      </c>
      <c r="AB166" s="328">
        <f ca="1">INDIRECT(ADDRESS(7+4*(_xlfn.NUMBERVALUE($AA$40)-1)+$AA$40,8))</f>
        <v>160</v>
      </c>
      <c r="AC166" s="328">
        <f ca="1">INDIRECT(ADDRESS(7+4*(_xlfn.NUMBERVALUE($AA$40)-1)+$AA$40,9))</f>
        <v>0</v>
      </c>
    </row>
    <row r="167" spans="1:29">
      <c r="A167" s="327"/>
      <c r="B167" s="327"/>
      <c r="C167" s="327"/>
      <c r="D167" s="327"/>
      <c r="E167" s="327"/>
      <c r="F167" s="333"/>
      <c r="G167" s="327"/>
      <c r="H167" s="327"/>
      <c r="I167" s="327"/>
      <c r="K167" s="402" t="str">
        <f>G1</f>
        <v>T/cure</v>
      </c>
      <c r="L167" s="328" t="s">
        <v>201</v>
      </c>
      <c r="M167" s="328" t="s">
        <v>328</v>
      </c>
      <c r="U167" s="328">
        <f ca="1">INDIRECT(ADDRESS(8+4*(_xlfn.NUMBERVALUE($AA$40)-1)+$AA$40,1))</f>
        <v>1062</v>
      </c>
      <c r="V167" s="328">
        <f ca="1">INDIRECT(ADDRESS(8+4*(_xlfn.NUMBERVALUE($AA$40)-1)+$AA$40,2))</f>
        <v>610</v>
      </c>
      <c r="W167" s="328">
        <f ca="1">INDIRECT(ADDRESS(8+4*(_xlfn.NUMBERVALUE($AA$40)-1)+$AA$40,3))</f>
        <v>31</v>
      </c>
      <c r="X167" s="328">
        <f ca="1">INDIRECT(ADDRESS(8+4*(_xlfn.NUMBERVALUE($AA$40)-1)+$AA$40,4))</f>
        <v>118</v>
      </c>
      <c r="Y167" s="328">
        <f ca="1">INDIRECT(ADDRESS(8+4*(_xlfn.NUMBERVALUE($AA$40)-1)+$AA$40,5))</f>
        <v>72</v>
      </c>
      <c r="Z167" s="328">
        <f ca="1">INDIRECT(ADDRESS(8+4*(_xlfn.NUMBERVALUE($AA$40)-1)+$AA$40,6))</f>
        <v>1.2</v>
      </c>
      <c r="AA167" s="328">
        <f ca="1">INDIRECT(ADDRESS(8+4*(_xlfn.NUMBERVALUE($AA$40)-1)+$AA$40,7))</f>
        <v>22</v>
      </c>
      <c r="AB167" s="328">
        <f ca="1">INDIRECT(ADDRESS(8+4*(_xlfn.NUMBERVALUE($AA$40)-1)+$AA$40,8))</f>
        <v>5.0000000000000001E-3</v>
      </c>
      <c r="AC167" s="328">
        <f ca="1">INDIRECT(ADDRESS(8+4*(_xlfn.NUMBERVALUE($AA$40)-1)+$AA$40,9))</f>
        <v>27.512953367875646</v>
      </c>
    </row>
    <row r="168" spans="1:29">
      <c r="A168" s="327"/>
      <c r="B168" s="327"/>
      <c r="C168" s="327"/>
      <c r="D168" s="327"/>
      <c r="E168" s="327"/>
      <c r="F168" s="327"/>
      <c r="G168" s="327"/>
      <c r="H168" s="327"/>
      <c r="I168" s="327"/>
      <c r="K168" s="402" t="str">
        <f>H1</f>
        <v>T/glass</v>
      </c>
      <c r="L168" s="328" t="s">
        <v>202</v>
      </c>
      <c r="M168" s="328" t="s">
        <v>329</v>
      </c>
      <c r="U168" s="328">
        <f ca="1">INDIRECT(ADDRESS(9+4*(_xlfn.NUMBERVALUE($AA$40)-1)+$AA$40,1))</f>
        <v>-0.5</v>
      </c>
      <c r="V168" s="328">
        <f ca="1">INDIRECT(ADDRESS(9+4*(_xlfn.NUMBERVALUE($AA$40)-1)+$AA$40,2))</f>
        <v>125</v>
      </c>
      <c r="W168" s="328">
        <f ca="1">INDIRECT(ADDRESS(9+4*(_xlfn.NUMBERVALUE($AA$40)-1)+$AA$40,3))</f>
        <v>0.45</v>
      </c>
      <c r="X168" s="328">
        <f ca="1">INDIRECT(ADDRESS(9+4*(_xlfn.NUMBERVALUE($AA$40)-1)+$AA$40,4))</f>
        <v>1.8</v>
      </c>
      <c r="Y168" s="328">
        <f ca="1">INDIRECT(ADDRESS(9+4*(_xlfn.NUMBERVALUE($AA$40)-1)+$AA$40,5))</f>
        <v>0.51600000000000001</v>
      </c>
      <c r="Z168" s="328">
        <f ca="1">INDIRECT(ADDRESS(9+4*(_xlfn.NUMBERVALUE($AA$40)-1)+$AA$40,6))</f>
        <v>0.5</v>
      </c>
      <c r="AA168" s="328">
        <f ca="1">INDIRECT(ADDRESS(9+4*(_xlfn.NUMBERVALUE($AA$40)-1)+$AA$40,7))</f>
        <v>0.2</v>
      </c>
      <c r="AB168" s="328">
        <f ca="1">INDIRECT(ADDRESS(9+4*(_xlfn.NUMBERVALUE($AA$40)-1)+$AA$40,8))</f>
        <v>0.9</v>
      </c>
      <c r="AC168" s="328">
        <f ca="1">INDIRECT(ADDRESS(9+4*(_xlfn.NUMBERVALUE($AA$40)-1)+$AA$40,9))</f>
        <v>15.803108808290155</v>
      </c>
    </row>
    <row r="169" spans="1:29">
      <c r="A169" s="327"/>
      <c r="B169" s="327"/>
      <c r="C169" s="327"/>
      <c r="D169" s="327"/>
      <c r="E169" s="327"/>
      <c r="F169" s="327"/>
      <c r="G169" s="327"/>
      <c r="H169" s="327"/>
      <c r="I169" s="327"/>
      <c r="K169" s="400" t="str">
        <f>A2</f>
        <v>X,MPa</v>
      </c>
      <c r="L169" s="401" t="s">
        <v>216</v>
      </c>
      <c r="M169" s="328" t="s">
        <v>330</v>
      </c>
      <c r="U169" s="328">
        <f ca="1">INDIRECT(ADDRESS(10+4*(_xlfn.NUMBERVALUE($AA$40)-1)+$AA$40,1))</f>
        <v>8.6</v>
      </c>
      <c r="V169" s="328">
        <f ca="1">INDIRECT(ADDRESS(10+4*(_xlfn.NUMBERVALUE($AA$40)-1)+$AA$40,2))</f>
        <v>22.1</v>
      </c>
      <c r="W169" s="328">
        <f ca="1">INDIRECT(ADDRESS(10+4*(_xlfn.NUMBERVALUE($AA$40)-1)+$AA$40,3))</f>
        <v>0</v>
      </c>
      <c r="X169" s="328">
        <f ca="1">INDIRECT(ADDRESS(10+4*(_xlfn.NUMBERVALUE($AA$40)-1)+$AA$40,4))</f>
        <v>0.6</v>
      </c>
      <c r="Y169" s="328">
        <f ca="1">INDIRECT(ADDRESS(10+4*(_xlfn.NUMBERVALUE($AA$40)-1)+$AA$40,5))</f>
        <v>0.316</v>
      </c>
      <c r="Z169" s="328">
        <f ca="1">INDIRECT(ADDRESS(10+4*(_xlfn.NUMBERVALUE($AA$40)-1)+$AA$40,6))</f>
        <v>0.1</v>
      </c>
      <c r="AA169" s="328">
        <f ca="1">INDIRECT(ADDRESS(10+4*(_xlfn.NUMBERVALUE($AA$40)-1)+$AA$40,7))</f>
        <v>0.1</v>
      </c>
      <c r="AB169" s="328">
        <f ca="1">INDIRECT(ADDRESS(10+4*(_xlfn.NUMBERVALUE($AA$40)-1)+$AA$40,8))</f>
        <v>2000</v>
      </c>
      <c r="AC169" s="328">
        <f ca="1">INDIRECT(ADDRESS(10+4*(_xlfn.NUMBERVALUE($AA$40)-1)+$AA$40,9))</f>
        <v>3.7484885126964937</v>
      </c>
    </row>
    <row r="170" spans="1:29">
      <c r="A170" s="327"/>
      <c r="B170" s="327"/>
      <c r="C170" s="327"/>
      <c r="D170" s="327"/>
      <c r="E170" s="327"/>
      <c r="F170" s="327"/>
      <c r="G170" s="327"/>
      <c r="H170" s="327"/>
      <c r="I170" s="327"/>
      <c r="K170" s="400" t="str">
        <f>B2</f>
        <v>X',MPa</v>
      </c>
      <c r="L170" s="401" t="s">
        <v>217</v>
      </c>
      <c r="M170" s="328" t="s">
        <v>331</v>
      </c>
      <c r="U170" s="328">
        <f ca="1">INDIRECT(ADDRESS(11+4*(_xlfn.NUMBERVALUE($AA$40)-1)+$AA$40,1))</f>
        <v>0.15</v>
      </c>
      <c r="V170" s="328">
        <f ca="1">INDIRECT(ADDRESS(11+4*(_xlfn.NUMBERVALUE($AA$40)-1)+$AA$40,2))</f>
        <v>0.01</v>
      </c>
      <c r="W170" s="328">
        <f ca="1">INDIRECT(ADDRESS(11+4*(_xlfn.NUMBERVALUE($AA$40)-1)+$AA$40,3))</f>
        <v>1</v>
      </c>
      <c r="X170" s="328">
        <f ca="1">INDIRECT(ADDRESS(11+4*(_xlfn.NUMBERVALUE($AA$40)-1)+$AA$40,4))</f>
        <v>1</v>
      </c>
      <c r="Y170" s="328">
        <f ca="1">INDIRECT(ADDRESS(11+4*(_xlfn.NUMBERVALUE($AA$40)-1)+$AA$40,5))</f>
        <v>0</v>
      </c>
      <c r="Z170" s="328">
        <f ca="1">INDIRECT(ADDRESS(11+4*(_xlfn.NUMBERVALUE($AA$40)-1)+$AA$40,6))</f>
        <v>0.5</v>
      </c>
      <c r="AA170" s="328">
        <f ca="1">INDIRECT(ADDRESS(11+4*(_xlfn.NUMBERVALUE($AA$40)-1)+$AA$40,7))</f>
        <v>3.7484885126964937</v>
      </c>
      <c r="AB170" s="328">
        <f ca="1">INDIRECT(ADDRESS(11+4*(_xlfn.NUMBERVALUE($AA$40)-1)+$AA$40,8))</f>
        <v>14.268440145102781</v>
      </c>
      <c r="AC170" s="328">
        <f ca="1">INDIRECT(ADDRESS(11+4*(_xlfn.NUMBERVALUE($AA$40)-1)+$AA$40,9))</f>
        <v>14.268440145102781</v>
      </c>
    </row>
    <row r="171" spans="1:29">
      <c r="A171" s="327"/>
      <c r="B171" s="327"/>
      <c r="C171" s="327"/>
      <c r="D171" s="327"/>
      <c r="E171" s="327"/>
      <c r="F171" s="327"/>
      <c r="G171" s="327"/>
      <c r="H171" s="327"/>
      <c r="I171" s="327"/>
      <c r="K171" s="400" t="str">
        <f>C2</f>
        <v>Y,MPa</v>
      </c>
      <c r="L171" s="401" t="s">
        <v>218</v>
      </c>
      <c r="M171" s="328" t="s">
        <v>332</v>
      </c>
    </row>
    <row r="172" spans="1:29">
      <c r="A172" s="327"/>
      <c r="B172" s="327"/>
      <c r="C172" s="327"/>
      <c r="D172" s="327"/>
      <c r="E172" s="327"/>
      <c r="F172" s="333"/>
      <c r="G172" s="327"/>
      <c r="H172" s="327"/>
      <c r="I172" s="327"/>
      <c r="K172" s="400" t="str">
        <f>D2</f>
        <v>Y',MPa</v>
      </c>
      <c r="L172" s="401" t="s">
        <v>219</v>
      </c>
      <c r="M172" s="328" t="s">
        <v>333</v>
      </c>
      <c r="U172" s="328" t="str">
        <f ca="1">INDIRECT(ADDRESS(7+4*(_xlfn.NUMBERVALUE($AA$40)-1)+$AA$40,11))</f>
        <v>Scotch[Eng]</v>
      </c>
      <c r="V172" s="328">
        <f ca="1">INDIRECT(ADDRESS(7+4*(_xlfn.NUMBERVALUE($AA$40)-1)+$AA$40,12))</f>
        <v>5.6023222060958</v>
      </c>
      <c r="W172" s="328">
        <f ca="1">INDIRECT(ADDRESS(7+4*(_xlfn.NUMBERVALUE($AA$40)-1)+$AA$40,13))</f>
        <v>1.200290275762</v>
      </c>
      <c r="X172" s="328">
        <f ca="1">INDIRECT(ADDRESS(7+4*(_xlfn.NUMBERVALUE($AA$40)-1)+$AA$40,14))</f>
        <v>0.26</v>
      </c>
      <c r="Y172" s="328">
        <f ca="1">INDIRECT(ADDRESS(7+4*(_xlfn.NUMBERVALUE($AA$40)-1)+$AA$40,15))</f>
        <v>0.60087082728592001</v>
      </c>
      <c r="Z172" s="328">
        <f ca="1">INDIRECT(ADDRESS(7+4*(_xlfn.NUMBERVALUE($AA$40)-1)+$AA$40,16))</f>
        <v>0.49346879535559002</v>
      </c>
      <c r="AA172" s="328">
        <f ca="1">INDIRECT(ADDRESS(7+4*(_xlfn.NUMBERVALUE($AA$40)-1)+$AA$40,17))</f>
        <v>251.6</v>
      </c>
      <c r="AB172" s="328">
        <f ca="1">INDIRECT(ADDRESS(7+4*(_xlfn.NUMBERVALUE($AA$40)-1)+$AA$40,18))</f>
        <v>320</v>
      </c>
      <c r="AC172" s="328">
        <f ca="1">INDIRECT(ADDRESS(7+4*(_xlfn.NUMBERVALUE($AA$40)-1)+$AA$40,19))</f>
        <v>0</v>
      </c>
    </row>
    <row r="173" spans="1:29">
      <c r="A173" s="333"/>
      <c r="B173" s="333"/>
      <c r="C173" s="333"/>
      <c r="D173" s="334"/>
      <c r="E173" s="334"/>
      <c r="F173" s="333"/>
      <c r="G173" s="333"/>
      <c r="H173" s="333"/>
      <c r="I173" s="333"/>
      <c r="K173" s="400" t="str">
        <f>E2</f>
        <v>S,MPa</v>
      </c>
      <c r="L173" s="401" t="s">
        <v>220</v>
      </c>
      <c r="M173" s="328" t="s">
        <v>334</v>
      </c>
      <c r="U173" s="328">
        <f ca="1">INDIRECT(ADDRESS(8+4*(_xlfn.NUMBERVALUE($AA$40)-1)+$AA$40,11))</f>
        <v>154.13642960812999</v>
      </c>
      <c r="V173" s="328">
        <f ca="1">INDIRECT(ADDRESS(8+4*(_xlfn.NUMBERVALUE($AA$40)-1)+$AA$40,12))</f>
        <v>88.534107402032006</v>
      </c>
      <c r="W173" s="328">
        <f ca="1">INDIRECT(ADDRESS(8+4*(_xlfn.NUMBERVALUE($AA$40)-1)+$AA$40,13))</f>
        <v>4.4992743105950996</v>
      </c>
      <c r="X173" s="328">
        <f ca="1">INDIRECT(ADDRESS(8+4*(_xlfn.NUMBERVALUE($AA$40)-1)+$AA$40,14))</f>
        <v>17.126269956459002</v>
      </c>
      <c r="Y173" s="328">
        <f ca="1">INDIRECT(ADDRESS(8+4*(_xlfn.NUMBERVALUE($AA$40)-1)+$AA$40,15))</f>
        <v>10.449927431060001</v>
      </c>
      <c r="Z173" s="328">
        <f ca="1">INDIRECT(ADDRESS(8+4*(_xlfn.NUMBERVALUE($AA$40)-1)+$AA$40,16))</f>
        <v>1.2</v>
      </c>
      <c r="AA173" s="328">
        <f ca="1">INDIRECT(ADDRESS(8+4*(_xlfn.NUMBERVALUE($AA$40)-1)+$AA$40,17))</f>
        <v>71.599999999999994</v>
      </c>
      <c r="AB173" s="328">
        <f ca="1">INDIRECT(ADDRESS(8+4*(_xlfn.NUMBERVALUE($AA$40)-1)+$AA$40,18))</f>
        <v>5.0000000000000001E-3</v>
      </c>
      <c r="AC173" s="328">
        <f ca="1">INDIRECT(ADDRESS(8+4*(_xlfn.NUMBERVALUE($AA$40)-1)+$AA$40,9))</f>
        <v>27.512953367875646</v>
      </c>
    </row>
    <row r="174" spans="1:29">
      <c r="A174" s="333"/>
      <c r="B174" s="333"/>
      <c r="C174" s="333"/>
      <c r="D174" s="334"/>
      <c r="E174" s="334"/>
      <c r="F174" s="333"/>
      <c r="G174" s="333"/>
      <c r="H174" s="333"/>
      <c r="I174" s="333"/>
      <c r="K174" s="402" t="str">
        <f>F2</f>
        <v>gamma/m</v>
      </c>
      <c r="L174" s="328" t="s">
        <v>213</v>
      </c>
      <c r="U174" s="328">
        <f ca="1">INDIRECT(ADDRESS(9+4*(_xlfn.NUMBERVALUE($AA$40)-1)+$AA$40,11))</f>
        <v>-0.5</v>
      </c>
      <c r="V174" s="328">
        <f ca="1">INDIRECT(ADDRESS(9+4*(_xlfn.NUMBERVALUE($AA$40)-1)+$AA$40,12))</f>
        <v>4925</v>
      </c>
      <c r="W174" s="328">
        <f ca="1">INDIRECT(ADDRESS(9+4*(_xlfn.NUMBERVALUE($AA$40)-1)+$AA$40,13))</f>
        <v>0.45</v>
      </c>
      <c r="X174" s="328">
        <f ca="1">INDIRECT(ADDRESS(9+4*(_xlfn.NUMBERVALUE($AA$40)-1)+$AA$40,14))</f>
        <v>1.8</v>
      </c>
      <c r="Y174" s="328">
        <f ca="1">INDIRECT(ADDRESS(9+4*(_xlfn.NUMBERVALUE($AA$40)-1)+$AA$40,15))</f>
        <v>0.51600000000000001</v>
      </c>
      <c r="Z174" s="328">
        <f ca="1">INDIRECT(ADDRESS(9+4*(_xlfn.NUMBERVALUE($AA$40)-1)+$AA$40,16))</f>
        <v>0.5</v>
      </c>
      <c r="AA174" s="328">
        <f ca="1">INDIRECT(ADDRESS(9+4*(_xlfn.NUMBERVALUE($AA$40)-1)+$AA$40,17))</f>
        <v>0.2</v>
      </c>
      <c r="AB174" s="328">
        <f ca="1">INDIRECT(ADDRESS(9+4*(_xlfn.NUMBERVALUE($AA$40)-1)+$AA$40,18))</f>
        <v>0.9</v>
      </c>
      <c r="AC174" s="328">
        <f ca="1">INDIRECT(ADDRESS(9+4*(_xlfn.NUMBERVALUE($AA$40)-1)+$AA$40,19))</f>
        <v>15.803108808290144</v>
      </c>
    </row>
    <row r="175" spans="1:29">
      <c r="A175" s="333"/>
      <c r="B175" s="333"/>
      <c r="C175" s="333"/>
      <c r="D175" s="334"/>
      <c r="E175" s="334"/>
      <c r="F175" s="333"/>
      <c r="G175" s="333"/>
      <c r="H175" s="333"/>
      <c r="I175" s="333"/>
      <c r="K175" s="402" t="str">
        <f>G2</f>
        <v>T/opr</v>
      </c>
      <c r="L175" s="328" t="s">
        <v>214</v>
      </c>
      <c r="M175" s="328" t="s">
        <v>335</v>
      </c>
      <c r="U175" s="328">
        <f ca="1">INDIRECT(ADDRESS(10+4*(_xlfn.NUMBERVALUE($AA$40)-1)+$AA$40,11))</f>
        <v>4.7777777777777999</v>
      </c>
      <c r="V175" s="328">
        <f ca="1">INDIRECT(ADDRESS(10+4*(_xlfn.NUMBERVALUE($AA$40)-1)+$AA$40,12))</f>
        <v>12.277777777778001</v>
      </c>
      <c r="W175" s="328">
        <f ca="1">INDIRECT(ADDRESS(10+4*(_xlfn.NUMBERVALUE($AA$40)-1)+$AA$40,13))</f>
        <v>0</v>
      </c>
      <c r="X175" s="328">
        <f ca="1">INDIRECT(ADDRESS(10+4*(_xlfn.NUMBERVALUE($AA$40)-1)+$AA$40,14))</f>
        <v>0.6</v>
      </c>
      <c r="Y175" s="328">
        <f ca="1">INDIRECT(ADDRESS(10+4*(_xlfn.NUMBERVALUE($AA$40)-1)+$AA$40,15))</f>
        <v>0.316</v>
      </c>
      <c r="Z175" s="328">
        <f ca="1">INDIRECT(ADDRESS(10+4*(_xlfn.NUMBERVALUE($AA$40)-1)+$AA$40,16))</f>
        <v>0.01</v>
      </c>
      <c r="AA175" s="328">
        <f ca="1">INDIRECT(ADDRESS(10+4*(_xlfn.NUMBERVALUE($AA$40)-1)+$AA$40,17))</f>
        <v>0.01</v>
      </c>
      <c r="AB175" s="328">
        <f ca="1">INDIRECT(ADDRESS(10+4*(_xlfn.NUMBERVALUE($AA$40)-1)+$AA$40,18))</f>
        <v>3600</v>
      </c>
      <c r="AC175" s="328">
        <f ca="1">INDIRECT(ADDRESS(10+4*(_xlfn.NUMBERVALUE($AA$40)-1)+$AA$40,19))</f>
        <v>3.7484885126964405</v>
      </c>
    </row>
    <row r="176" spans="1:29">
      <c r="A176" s="333"/>
      <c r="B176" s="333"/>
      <c r="C176" s="333"/>
      <c r="D176" s="334"/>
      <c r="E176" s="334"/>
      <c r="F176" s="333"/>
      <c r="G176" s="333"/>
      <c r="H176" s="333"/>
      <c r="I176" s="333"/>
      <c r="K176" s="402" t="str">
        <f>H2</f>
        <v>c,moist</v>
      </c>
      <c r="L176" s="328" t="s">
        <v>215</v>
      </c>
      <c r="M176" s="328" t="s">
        <v>336</v>
      </c>
      <c r="U176" s="328">
        <f ca="1">INDIRECT(ADDRESS(11+4*(_xlfn.NUMBERVALUE($AA$40)-1)+$AA$40,11))</f>
        <v>0.04</v>
      </c>
      <c r="V176" s="328">
        <f ca="1">INDIRECT(ADDRESS(11+4*(_xlfn.NUMBERVALUE($AA$40)-1)+$AA$40,12))</f>
        <v>0.01</v>
      </c>
      <c r="W176" s="328">
        <f ca="1">INDIRECT(ADDRESS(11+4*(_xlfn.NUMBERVALUE($AA$40)-1)+$AA$40,13))</f>
        <v>1</v>
      </c>
      <c r="X176" s="328">
        <f ca="1">INDIRECT(ADDRESS(11+4*(_xlfn.NUMBERVALUE($AA$40)-1)+$AA$40,14))</f>
        <v>0</v>
      </c>
      <c r="Y176" s="328">
        <f ca="1">INDIRECT(ADDRESS(11+4*(_xlfn.NUMBERVALUE($AA$40)-1)+$AA$40,15))</f>
        <v>0.04</v>
      </c>
      <c r="Z176" s="328">
        <f ca="1">INDIRECT(ADDRESS(11+4*(_xlfn.NUMBERVALUE($AA$40)-1)+$AA$40,16))</f>
        <v>0</v>
      </c>
      <c r="AA176" s="328">
        <f ca="1">INDIRECT(ADDRESS(11+4*(_xlfn.NUMBERVALUE($AA$40)-1)+$AA$40,17))</f>
        <v>3.7484885126964405</v>
      </c>
      <c r="AB176" s="328">
        <f ca="1">INDIRECT(ADDRESS(11+4*(_xlfn.NUMBERVALUE($AA$40)-1)+$AA$40,18))</f>
        <v>14.268440145102776</v>
      </c>
      <c r="AC176" s="328">
        <f ca="1">INDIRECT(ADDRESS(11+4*(_xlfn.NUMBERVALUE($AA$40)-1)+$AA$40,19))</f>
        <v>14.268440145102776</v>
      </c>
    </row>
    <row r="177" spans="1:29">
      <c r="A177" s="333"/>
      <c r="B177" s="333"/>
      <c r="C177" s="333"/>
      <c r="D177" s="334"/>
      <c r="E177" s="334"/>
      <c r="F177" s="333"/>
      <c r="G177" s="333"/>
      <c r="H177" s="333"/>
      <c r="I177" s="333"/>
      <c r="K177" s="402" t="str">
        <f>I2</f>
        <v>e/x</v>
      </c>
      <c r="L177" s="328" t="s">
        <v>22</v>
      </c>
    </row>
    <row r="178" spans="1:29" ht="13.5" thickBot="1">
      <c r="A178" s="333"/>
      <c r="B178" s="333"/>
      <c r="C178" s="333"/>
      <c r="D178" s="334"/>
      <c r="E178" s="334"/>
      <c r="F178" s="333"/>
      <c r="G178" s="333"/>
      <c r="H178" s="333"/>
      <c r="I178" s="333"/>
      <c r="K178" s="402" t="str">
        <f>A3</f>
        <v>Fxy*</v>
      </c>
      <c r="L178" s="328" t="s">
        <v>222</v>
      </c>
    </row>
    <row r="179" spans="1:29">
      <c r="A179" s="333"/>
      <c r="B179" s="333"/>
      <c r="C179" s="333"/>
      <c r="D179" s="334"/>
      <c r="E179" s="334"/>
      <c r="F179" s="333"/>
      <c r="G179" s="333"/>
      <c r="H179" s="333"/>
      <c r="I179" s="333"/>
      <c r="K179" s="400" t="str">
        <f>B3</f>
        <v>ho,E-6m</v>
      </c>
      <c r="L179" s="401" t="s">
        <v>337</v>
      </c>
      <c r="M179" s="328" t="s">
        <v>338</v>
      </c>
      <c r="U179" s="350" t="str">
        <f t="shared" ref="U179:AC183" ca="1" si="6">IF(($X$36=1),U166,U172)</f>
        <v xml:space="preserve">Scotch </v>
      </c>
      <c r="V179" s="351">
        <f t="shared" ca="1" si="6"/>
        <v>38.6</v>
      </c>
      <c r="W179" s="351">
        <f t="shared" ca="1" si="6"/>
        <v>8.27</v>
      </c>
      <c r="X179" s="351">
        <f t="shared" ca="1" si="6"/>
        <v>0.26</v>
      </c>
      <c r="Y179" s="351">
        <f t="shared" ca="1" si="6"/>
        <v>4.1399999999999997</v>
      </c>
      <c r="Z179" s="351">
        <f t="shared" ca="1" si="6"/>
        <v>3.4</v>
      </c>
      <c r="AA179" s="351">
        <f t="shared" ca="1" si="6"/>
        <v>122</v>
      </c>
      <c r="AB179" s="351">
        <f t="shared" ca="1" si="6"/>
        <v>160</v>
      </c>
      <c r="AC179" s="352">
        <f t="shared" ca="1" si="6"/>
        <v>0</v>
      </c>
    </row>
    <row r="180" spans="1:29">
      <c r="A180" s="333"/>
      <c r="B180" s="333"/>
      <c r="C180" s="333"/>
      <c r="D180" s="334"/>
      <c r="E180" s="334"/>
      <c r="F180" s="333"/>
      <c r="G180" s="333"/>
      <c r="H180" s="333"/>
      <c r="I180" s="333"/>
      <c r="K180" s="400" t="str">
        <f>C3</f>
        <v>Vf</v>
      </c>
      <c r="L180" s="401" t="s">
        <v>224</v>
      </c>
      <c r="M180" s="328" t="s">
        <v>339</v>
      </c>
      <c r="U180" s="353">
        <f t="shared" ca="1" si="6"/>
        <v>1062</v>
      </c>
      <c r="V180" s="354">
        <f t="shared" ca="1" si="6"/>
        <v>610</v>
      </c>
      <c r="W180" s="354">
        <f t="shared" ca="1" si="6"/>
        <v>31</v>
      </c>
      <c r="X180" s="354">
        <f t="shared" ca="1" si="6"/>
        <v>118</v>
      </c>
      <c r="Y180" s="354">
        <f t="shared" ca="1" si="6"/>
        <v>72</v>
      </c>
      <c r="Z180" s="354">
        <f t="shared" ca="1" si="6"/>
        <v>1.2</v>
      </c>
      <c r="AA180" s="354">
        <f t="shared" ca="1" si="6"/>
        <v>22</v>
      </c>
      <c r="AB180" s="354">
        <f t="shared" ca="1" si="6"/>
        <v>5.0000000000000001E-3</v>
      </c>
      <c r="AC180" s="355">
        <f t="shared" ca="1" si="6"/>
        <v>27.512953367875646</v>
      </c>
    </row>
    <row r="181" spans="1:29">
      <c r="A181" s="333"/>
      <c r="B181" s="333"/>
      <c r="C181" s="333"/>
      <c r="D181" s="334"/>
      <c r="E181" s="334"/>
      <c r="F181" s="333"/>
      <c r="G181" s="333"/>
      <c r="H181" s="333"/>
      <c r="I181" s="333"/>
      <c r="K181" s="402" t="str">
        <f>D3</f>
        <v>gamma/ply</v>
      </c>
      <c r="L181" s="328" t="s">
        <v>225</v>
      </c>
      <c r="U181" s="353">
        <f t="shared" ca="1" si="6"/>
        <v>-0.5</v>
      </c>
      <c r="V181" s="354">
        <f t="shared" ca="1" si="6"/>
        <v>125</v>
      </c>
      <c r="W181" s="354">
        <f t="shared" ca="1" si="6"/>
        <v>0.45</v>
      </c>
      <c r="X181" s="354">
        <f t="shared" ca="1" si="6"/>
        <v>1.8</v>
      </c>
      <c r="Y181" s="354">
        <f t="shared" ca="1" si="6"/>
        <v>0.51600000000000001</v>
      </c>
      <c r="Z181" s="354">
        <f t="shared" ca="1" si="6"/>
        <v>0.5</v>
      </c>
      <c r="AA181" s="354">
        <f t="shared" ca="1" si="6"/>
        <v>0.2</v>
      </c>
      <c r="AB181" s="354">
        <f t="shared" ca="1" si="6"/>
        <v>0.9</v>
      </c>
      <c r="AC181" s="355">
        <f t="shared" ca="1" si="6"/>
        <v>15.803108808290155</v>
      </c>
    </row>
    <row r="182" spans="1:29">
      <c r="A182" s="333"/>
      <c r="B182" s="333"/>
      <c r="C182" s="333"/>
      <c r="D182" s="334"/>
      <c r="E182" s="334"/>
      <c r="F182" s="333"/>
      <c r="G182" s="333"/>
      <c r="H182" s="333"/>
      <c r="I182" s="333"/>
      <c r="K182" s="402" t="str">
        <f>E3</f>
        <v>eta/y</v>
      </c>
      <c r="L182" s="328" t="s">
        <v>226</v>
      </c>
      <c r="U182" s="353">
        <f t="shared" ca="1" si="6"/>
        <v>8.6</v>
      </c>
      <c r="V182" s="354">
        <f t="shared" ca="1" si="6"/>
        <v>22.1</v>
      </c>
      <c r="W182" s="354">
        <f t="shared" ca="1" si="6"/>
        <v>0</v>
      </c>
      <c r="X182" s="354">
        <f t="shared" ca="1" si="6"/>
        <v>0.6</v>
      </c>
      <c r="Y182" s="354">
        <f t="shared" ca="1" si="6"/>
        <v>0.316</v>
      </c>
      <c r="Z182" s="354">
        <f t="shared" ca="1" si="6"/>
        <v>0.1</v>
      </c>
      <c r="AA182" s="354">
        <f t="shared" ca="1" si="6"/>
        <v>0.1</v>
      </c>
      <c r="AB182" s="354">
        <f t="shared" ca="1" si="6"/>
        <v>2000</v>
      </c>
      <c r="AC182" s="355">
        <f t="shared" ca="1" si="6"/>
        <v>3.7484885126964937</v>
      </c>
    </row>
    <row r="183" spans="1:29" ht="13.5" thickBot="1">
      <c r="A183" s="333"/>
      <c r="B183" s="333"/>
      <c r="C183" s="333"/>
      <c r="D183" s="334"/>
      <c r="E183" s="334"/>
      <c r="F183" s="333"/>
      <c r="G183" s="333"/>
      <c r="H183" s="333"/>
      <c r="I183" s="333"/>
      <c r="K183" s="402" t="str">
        <f>F3</f>
        <v>^a,Em</v>
      </c>
      <c r="L183" s="328" t="s">
        <v>227</v>
      </c>
      <c r="U183" s="357">
        <f t="shared" ca="1" si="6"/>
        <v>0.15</v>
      </c>
      <c r="V183" s="358">
        <f t="shared" ca="1" si="6"/>
        <v>0.01</v>
      </c>
      <c r="W183" s="358">
        <f t="shared" ca="1" si="6"/>
        <v>1</v>
      </c>
      <c r="X183" s="358">
        <f t="shared" ca="1" si="6"/>
        <v>1</v>
      </c>
      <c r="Y183" s="358">
        <f t="shared" ca="1" si="6"/>
        <v>0</v>
      </c>
      <c r="Z183" s="358">
        <f t="shared" ca="1" si="6"/>
        <v>0.5</v>
      </c>
      <c r="AA183" s="358">
        <f t="shared" ca="1" si="6"/>
        <v>3.7484885126964937</v>
      </c>
      <c r="AB183" s="358">
        <f t="shared" ca="1" si="6"/>
        <v>14.268440145102781</v>
      </c>
      <c r="AC183" s="359">
        <f t="shared" ca="1" si="6"/>
        <v>14.268440145102781</v>
      </c>
    </row>
    <row r="184" spans="1:29">
      <c r="A184" s="333"/>
      <c r="B184" s="333"/>
      <c r="C184" s="333"/>
      <c r="D184" s="334"/>
      <c r="E184" s="334"/>
      <c r="F184" s="333"/>
      <c r="G184" s="333"/>
      <c r="H184" s="333"/>
      <c r="I184" s="333"/>
      <c r="K184" s="402" t="str">
        <f>G3</f>
        <v>^b,eta</v>
      </c>
      <c r="L184" s="328" t="s">
        <v>228</v>
      </c>
    </row>
    <row r="185" spans="1:29">
      <c r="A185" s="333"/>
      <c r="B185" s="333"/>
      <c r="C185" s="333"/>
      <c r="D185" s="334"/>
      <c r="E185" s="334"/>
      <c r="F185" s="333"/>
      <c r="G185" s="333"/>
      <c r="H185" s="333"/>
      <c r="I185" s="333"/>
      <c r="K185" s="402" t="str">
        <f>H3</f>
        <v>^c,Xm</v>
      </c>
      <c r="L185" s="328" t="s">
        <v>229</v>
      </c>
    </row>
    <row r="186" spans="1:29">
      <c r="A186" s="333"/>
      <c r="B186" s="333"/>
      <c r="C186" s="333"/>
      <c r="D186" s="334"/>
      <c r="E186" s="334"/>
      <c r="F186" s="333"/>
      <c r="G186" s="333"/>
      <c r="H186" s="333"/>
      <c r="I186" s="333"/>
      <c r="K186" s="402" t="str">
        <f>I3</f>
        <v>e'/x</v>
      </c>
      <c r="L186" s="328" t="s">
        <v>230</v>
      </c>
      <c r="U186" s="328" t="s">
        <v>340</v>
      </c>
    </row>
    <row r="187" spans="1:29">
      <c r="A187" s="333"/>
      <c r="B187" s="333"/>
      <c r="C187" s="333"/>
      <c r="D187" s="334"/>
      <c r="E187" s="334"/>
      <c r="F187" s="333"/>
      <c r="G187" s="333"/>
      <c r="H187" s="333"/>
      <c r="I187" s="333"/>
      <c r="K187" s="400" t="str">
        <f>A4</f>
        <v>alph/x,E-6</v>
      </c>
      <c r="L187" s="401" t="s">
        <v>232</v>
      </c>
      <c r="M187" s="328" t="s">
        <v>341</v>
      </c>
    </row>
    <row r="188" spans="1:29">
      <c r="A188" s="333"/>
      <c r="B188" s="333"/>
      <c r="C188" s="333"/>
      <c r="D188" s="334"/>
      <c r="E188" s="334"/>
      <c r="F188" s="333"/>
      <c r="G188" s="333"/>
      <c r="H188" s="333"/>
      <c r="I188" s="333"/>
      <c r="K188" s="400" t="str">
        <f>B4</f>
        <v>alph/y,E-6</v>
      </c>
      <c r="L188" s="401" t="s">
        <v>233</v>
      </c>
      <c r="M188" s="328" t="s">
        <v>342</v>
      </c>
      <c r="U188" s="328" t="str">
        <f ca="1">INDIRECT(ADDRESS(7+4*(_xlfn.NUMBERVALUE($AB$40)-1)+$AB$40,1))</f>
        <v xml:space="preserve">T3/F93 </v>
      </c>
      <c r="V188" s="328">
        <f ca="1">INDIRECT(ADDRESS(7+4*(_xlfn.NUMBERVALUE($AB$40)-1)+$AB$40,2))</f>
        <v>148</v>
      </c>
      <c r="W188" s="328">
        <f ca="1">INDIRECT(ADDRESS(7+4*(_xlfn.NUMBERVALUE($AB$40)-1)+$AB$40,3))</f>
        <v>9.65</v>
      </c>
      <c r="X188" s="328">
        <f ca="1">INDIRECT(ADDRESS(7+4*(_xlfn.NUMBERVALUE($AB$40)-1)+$AB$40,4))</f>
        <v>0.3</v>
      </c>
      <c r="Y188" s="328">
        <f ca="1">INDIRECT(ADDRESS(7+4*(_xlfn.NUMBERVALUE($AB$40)-1)+$AB$40,5))</f>
        <v>4.55</v>
      </c>
      <c r="Z188" s="328">
        <f ca="1">INDIRECT(ADDRESS(7+4*(_xlfn.NUMBERVALUE($AB$40)-1)+$AB$40,6))</f>
        <v>3.4</v>
      </c>
      <c r="AA188" s="328">
        <f ca="1">INDIRECT(ADDRESS(7+4*(_xlfn.NUMBERVALUE($AB$40)-1)+$AB$40,7))</f>
        <v>122</v>
      </c>
      <c r="AB188" s="328">
        <f ca="1">INDIRECT(ADDRESS(7+4*(_xlfn.NUMBERVALUE($AB$40)-1)+$AB$40,8))</f>
        <v>160</v>
      </c>
      <c r="AC188" s="328">
        <f ca="1">INDIRECT(ADDRESS(7+4*(_xlfn.NUMBERVALUE($AB$40)-1)+$AB$40,9))</f>
        <v>0</v>
      </c>
    </row>
    <row r="189" spans="1:29">
      <c r="A189" s="333"/>
      <c r="B189" s="333"/>
      <c r="C189" s="333"/>
      <c r="D189" s="334"/>
      <c r="E189" s="334"/>
      <c r="F189" s="333"/>
      <c r="G189" s="333"/>
      <c r="H189" s="333"/>
      <c r="I189" s="333"/>
      <c r="K189" s="402" t="str">
        <f>C4</f>
        <v>beta/x</v>
      </c>
      <c r="L189" s="328" t="s">
        <v>234</v>
      </c>
      <c r="M189" s="328" t="s">
        <v>343</v>
      </c>
      <c r="U189" s="328">
        <f ca="1">INDIRECT(ADDRESS(8+4*(_xlfn.NUMBERVALUE($AB$40)-1)+$AB$40,1))</f>
        <v>1314</v>
      </c>
      <c r="V189" s="328">
        <f ca="1">INDIRECT(ADDRESS(8+4*(_xlfn.NUMBERVALUE($AB$40)-1)+$AB$40,2))</f>
        <v>1220</v>
      </c>
      <c r="W189" s="328">
        <f ca="1">INDIRECT(ADDRESS(8+4*(_xlfn.NUMBERVALUE($AB$40)-1)+$AB$40,3))</f>
        <v>43</v>
      </c>
      <c r="X189" s="328">
        <f ca="1">INDIRECT(ADDRESS(8+4*(_xlfn.NUMBERVALUE($AB$40)-1)+$AB$40,4))</f>
        <v>168</v>
      </c>
      <c r="Y189" s="328">
        <f ca="1">INDIRECT(ADDRESS(8+4*(_xlfn.NUMBERVALUE($AB$40)-1)+$AB$40,5))</f>
        <v>48</v>
      </c>
      <c r="Z189" s="328">
        <f ca="1">INDIRECT(ADDRESS(8+4*(_xlfn.NUMBERVALUE($AB$40)-1)+$AB$40,6))</f>
        <v>1.2</v>
      </c>
      <c r="AA189" s="328">
        <f ca="1">INDIRECT(ADDRESS(8+4*(_xlfn.NUMBERVALUE($AB$40)-1)+$AB$40,7))</f>
        <v>22</v>
      </c>
      <c r="AB189" s="328">
        <f ca="1">INDIRECT(ADDRESS(8+4*(_xlfn.NUMBERVALUE($AB$40)-1)+$AB$40,8))</f>
        <v>5.0000000000000001E-3</v>
      </c>
      <c r="AC189" s="328">
        <f ca="1">INDIRECT(ADDRESS(8+4*(_xlfn.NUMBERVALUE($AB$40)-1)+$AB$40,9))</f>
        <v>8.878378378378379</v>
      </c>
    </row>
    <row r="190" spans="1:29">
      <c r="A190" s="333"/>
      <c r="B190" s="333"/>
      <c r="C190" s="333"/>
      <c r="D190" s="334"/>
      <c r="E190" s="334"/>
      <c r="F190" s="333"/>
      <c r="G190" s="333"/>
      <c r="H190" s="333"/>
      <c r="I190" s="333"/>
      <c r="K190" s="402" t="str">
        <f>D4</f>
        <v>beta/y</v>
      </c>
      <c r="L190" s="328" t="s">
        <v>235</v>
      </c>
      <c r="M190" s="328" t="s">
        <v>344</v>
      </c>
      <c r="U190" s="328">
        <f ca="1">INDIRECT(ADDRESS(9+4*(_xlfn.NUMBERVALUE($AB$40)-1)+$AB$40,1))</f>
        <v>-0.5</v>
      </c>
      <c r="V190" s="328">
        <f ca="1">INDIRECT(ADDRESS(9+4*(_xlfn.NUMBERVALUE($AB$40)-1)+$AB$40,2))</f>
        <v>100</v>
      </c>
      <c r="W190" s="328">
        <f ca="1">INDIRECT(ADDRESS(9+4*(_xlfn.NUMBERVALUE($AB$40)-1)+$AB$40,3))</f>
        <v>0.6</v>
      </c>
      <c r="X190" s="328">
        <f ca="1">INDIRECT(ADDRESS(9+4*(_xlfn.NUMBERVALUE($AB$40)-1)+$AB$40,4))</f>
        <v>1.5</v>
      </c>
      <c r="Y190" s="328">
        <f ca="1">INDIRECT(ADDRESS(9+4*(_xlfn.NUMBERVALUE($AB$40)-1)+$AB$40,5))</f>
        <v>0.51600000000000001</v>
      </c>
      <c r="Z190" s="328">
        <f ca="1">INDIRECT(ADDRESS(9+4*(_xlfn.NUMBERVALUE($AB$40)-1)+$AB$40,6))</f>
        <v>0.5</v>
      </c>
      <c r="AA190" s="328">
        <f ca="1">INDIRECT(ADDRESS(9+4*(_xlfn.NUMBERVALUE($AB$40)-1)+$AB$40,7))</f>
        <v>0.2</v>
      </c>
      <c r="AB190" s="328">
        <f ca="1">INDIRECT(ADDRESS(9+4*(_xlfn.NUMBERVALUE($AB$40)-1)+$AB$40,8))</f>
        <v>0.9</v>
      </c>
      <c r="AC190" s="328">
        <f ca="1">INDIRECT(ADDRESS(9+4*(_xlfn.NUMBERVALUE($AB$40)-1)+$AB$40,9))</f>
        <v>8.2432432432432439</v>
      </c>
    </row>
    <row r="191" spans="1:29">
      <c r="A191" s="333"/>
      <c r="B191" s="333"/>
      <c r="C191" s="333"/>
      <c r="D191" s="334"/>
      <c r="E191" s="334"/>
      <c r="F191" s="333"/>
      <c r="G191" s="333"/>
      <c r="H191" s="333"/>
      <c r="I191" s="333"/>
      <c r="K191" s="402" t="str">
        <f>E4</f>
        <v>eta/s</v>
      </c>
      <c r="L191" s="328" t="s">
        <v>236</v>
      </c>
      <c r="U191" s="328">
        <f ca="1">INDIRECT(ADDRESS(10+4*(_xlfn.NUMBERVALUE($AB$40)-1)+$AB$40,1))</f>
        <v>-0.3</v>
      </c>
      <c r="V191" s="328">
        <f ca="1">INDIRECT(ADDRESS(10+4*(_xlfn.NUMBERVALUE($AB$40)-1)+$AB$40,2))</f>
        <v>28.1</v>
      </c>
      <c r="W191" s="328">
        <f ca="1">INDIRECT(ADDRESS(10+4*(_xlfn.NUMBERVALUE($AB$40)-1)+$AB$40,3))</f>
        <v>0</v>
      </c>
      <c r="X191" s="328">
        <f ca="1">INDIRECT(ADDRESS(10+4*(_xlfn.NUMBERVALUE($AB$40)-1)+$AB$40,4))</f>
        <v>0.6</v>
      </c>
      <c r="Y191" s="328">
        <f ca="1">INDIRECT(ADDRESS(10+4*(_xlfn.NUMBERVALUE($AB$40)-1)+$AB$40,5))</f>
        <v>0.316</v>
      </c>
      <c r="Z191" s="328">
        <f ca="1">INDIRECT(ADDRESS(10+4*(_xlfn.NUMBERVALUE($AB$40)-1)+$AB$40,6))</f>
        <v>4.0000000000000001E-3</v>
      </c>
      <c r="AA191" s="328">
        <f ca="1">INDIRECT(ADDRESS(10+4*(_xlfn.NUMBERVALUE($AB$40)-1)+$AB$40,7))</f>
        <v>4.0000000000000001E-3</v>
      </c>
      <c r="AB191" s="328">
        <f ca="1">INDIRECT(ADDRESS(10+4*(_xlfn.NUMBERVALUE($AB$40)-1)+$AB$40,8))</f>
        <v>2000</v>
      </c>
      <c r="AC191" s="328">
        <f ca="1">INDIRECT(ADDRESS(10+4*(_xlfn.NUMBERVALUE($AB$40)-1)+$AB$40,9))</f>
        <v>4.4559585492227978</v>
      </c>
    </row>
    <row r="192" spans="1:29">
      <c r="A192" s="333"/>
      <c r="B192" s="333"/>
      <c r="C192" s="333"/>
      <c r="D192" s="334"/>
      <c r="E192" s="334"/>
      <c r="F192" s="333"/>
      <c r="G192" s="333"/>
      <c r="H192" s="333"/>
      <c r="I192" s="333"/>
      <c r="K192" s="402" t="str">
        <f>F4</f>
        <v>^f,Ef</v>
      </c>
      <c r="L192" s="328" t="s">
        <v>237</v>
      </c>
      <c r="U192" s="328">
        <f ca="1">INDIRECT(ADDRESS(11+4*(_xlfn.NUMBERVALUE($AB$40)-1)+$AB$40,1))</f>
        <v>0.15</v>
      </c>
      <c r="V192" s="328">
        <f ca="1">INDIRECT(ADDRESS(11+4*(_xlfn.NUMBERVALUE($AB$40)-1)+$AB$40,2))</f>
        <v>0.01</v>
      </c>
      <c r="W192" s="328">
        <f ca="1">INDIRECT(ADDRESS(11+4*(_xlfn.NUMBERVALUE($AB$40)-1)+$AB$40,3))</f>
        <v>1</v>
      </c>
      <c r="X192" s="328">
        <f ca="1">INDIRECT(ADDRESS(11+4*(_xlfn.NUMBERVALUE($AB$40)-1)+$AB$40,4))</f>
        <v>1</v>
      </c>
      <c r="Y192" s="328">
        <f ca="1">INDIRECT(ADDRESS(11+4*(_xlfn.NUMBERVALUE($AB$40)-1)+$AB$40,5))</f>
        <v>0</v>
      </c>
      <c r="Z192" s="328">
        <f ca="1">INDIRECT(ADDRESS(11+4*(_xlfn.NUMBERVALUE($AB$40)-1)+$AB$40,6))</f>
        <v>0.5</v>
      </c>
      <c r="AA192" s="328">
        <f ca="1">INDIRECT(ADDRESS(11+4*(_xlfn.NUMBERVALUE($AB$40)-1)+$AB$40,7))</f>
        <v>4.4559585492227978</v>
      </c>
      <c r="AB192" s="328">
        <f ca="1">INDIRECT(ADDRESS(11+4*(_xlfn.NUMBERVALUE($AB$40)-1)+$AB$40,8))</f>
        <v>8.2432432432432439</v>
      </c>
      <c r="AC192" s="328">
        <f ca="1">INDIRECT(ADDRESS(11+4*(_xlfn.NUMBERVALUE($AB$40)-1)+$AB$40,9))</f>
        <v>17.409326424870464</v>
      </c>
    </row>
    <row r="193" spans="1:29">
      <c r="A193" s="333"/>
      <c r="B193" s="333"/>
      <c r="C193" s="333"/>
      <c r="D193" s="334"/>
      <c r="E193" s="334"/>
      <c r="F193" s="333"/>
      <c r="G193" s="333"/>
      <c r="H193" s="333"/>
      <c r="I193" s="333"/>
      <c r="K193" s="402" t="str">
        <f>G4</f>
        <v>^h,Xf</v>
      </c>
      <c r="L193" s="328" t="s">
        <v>238</v>
      </c>
    </row>
    <row r="194" spans="1:29">
      <c r="A194" s="333"/>
      <c r="B194" s="333"/>
      <c r="C194" s="333"/>
      <c r="D194" s="334"/>
      <c r="E194" s="334"/>
      <c r="F194" s="333"/>
      <c r="G194" s="333"/>
      <c r="H194" s="333"/>
      <c r="I194" s="333"/>
      <c r="K194" s="402" t="str">
        <f>H4</f>
        <v>g,T shift</v>
      </c>
      <c r="L194" s="328" t="s">
        <v>239</v>
      </c>
      <c r="U194" s="328" t="str">
        <f ca="1">INDIRECT(ADDRESS(7+4*(_xlfn.NUMBERVALUE($AB$40)-1)+$AB$40,11))</f>
        <v>T3/F93[Eng]</v>
      </c>
      <c r="V194" s="328">
        <f ca="1">INDIRECT(ADDRESS(7+4*(_xlfn.NUMBERVALUE($AB$40)-1)+$AB$40,12))</f>
        <v>21.480406386066999</v>
      </c>
      <c r="W194" s="328">
        <f ca="1">INDIRECT(ADDRESS(7+4*(_xlfn.NUMBERVALUE($AB$40)-1)+$AB$40,13))</f>
        <v>1.4005805515239</v>
      </c>
      <c r="X194" s="328">
        <f ca="1">INDIRECT(ADDRESS(7+4*(_xlfn.NUMBERVALUE($AB$40)-1)+$AB$40,14))</f>
        <v>0.3</v>
      </c>
      <c r="Y194" s="328">
        <f ca="1">INDIRECT(ADDRESS(7+4*(_xlfn.NUMBERVALUE($AB$40)-1)+$AB$40,15))</f>
        <v>0.66037735849057</v>
      </c>
      <c r="Z194" s="328">
        <f ca="1">INDIRECT(ADDRESS(7+4*(_xlfn.NUMBERVALUE($AB$40)-1)+$AB$40,16))</f>
        <v>0.49346879535559002</v>
      </c>
      <c r="AA194" s="328">
        <f ca="1">INDIRECT(ADDRESS(7+4*(_xlfn.NUMBERVALUE($AB$40)-1)+$AB$40,17))</f>
        <v>251.6</v>
      </c>
      <c r="AB194" s="328">
        <f ca="1">INDIRECT(ADDRESS(7+4*(_xlfn.NUMBERVALUE($AB$40)-1)+$AB$40,18))</f>
        <v>320</v>
      </c>
      <c r="AC194" s="328">
        <f ca="1">INDIRECT(ADDRESS(7+4*(_xlfn.NUMBERVALUE($AB$40)-1)+$AB$40,19))</f>
        <v>0</v>
      </c>
    </row>
    <row r="195" spans="1:29">
      <c r="A195" s="333"/>
      <c r="B195" s="333"/>
      <c r="C195" s="333"/>
      <c r="D195" s="334"/>
      <c r="E195" s="334"/>
      <c r="F195" s="333"/>
      <c r="G195" s="333"/>
      <c r="H195" s="333"/>
      <c r="I195" s="333"/>
      <c r="K195" s="402" t="str">
        <f>I4</f>
        <v>e/y</v>
      </c>
      <c r="L195" s="328" t="s">
        <v>240</v>
      </c>
      <c r="U195" s="328">
        <f ca="1">INDIRECT(ADDRESS(8+4*(_xlfn.NUMBERVALUE($AB$40)-1)+$AB$40,11))</f>
        <v>190.71117561683999</v>
      </c>
      <c r="V195" s="328">
        <f ca="1">INDIRECT(ADDRESS(8+4*(_xlfn.NUMBERVALUE($AB$40)-1)+$AB$40,12))</f>
        <v>177.06821480406001</v>
      </c>
      <c r="W195" s="328">
        <f ca="1">INDIRECT(ADDRESS(8+4*(_xlfn.NUMBERVALUE($AB$40)-1)+$AB$40,13))</f>
        <v>6.2409288824382996</v>
      </c>
      <c r="X195" s="328">
        <f ca="1">INDIRECT(ADDRESS(8+4*(_xlfn.NUMBERVALUE($AB$40)-1)+$AB$40,14))</f>
        <v>24.383164005806002</v>
      </c>
      <c r="Y195" s="328">
        <f ca="1">INDIRECT(ADDRESS(8+4*(_xlfn.NUMBERVALUE($AB$40)-1)+$AB$40,15))</f>
        <v>6.9666182873729996</v>
      </c>
      <c r="Z195" s="328">
        <f ca="1">INDIRECT(ADDRESS(8+4*(_xlfn.NUMBERVALUE($AB$40)-1)+$AB$40,16))</f>
        <v>1.2</v>
      </c>
      <c r="AA195" s="328">
        <f ca="1">INDIRECT(ADDRESS(8+4*(_xlfn.NUMBERVALUE($AB$40)-1)+$AB$40,17))</f>
        <v>71.599999999999994</v>
      </c>
      <c r="AB195" s="328">
        <f ca="1">INDIRECT(ADDRESS(8+4*(_xlfn.NUMBERVALUE($AB$40)-1)+$AB$40,18))</f>
        <v>5.0000000000000001E-3</v>
      </c>
      <c r="AC195" s="328">
        <f ca="1">INDIRECT(ADDRESS(8+4*(_xlfn.NUMBERVALUE($AB$40)-1)+$AB$40,9))</f>
        <v>8.878378378378379</v>
      </c>
    </row>
    <row r="196" spans="1:29">
      <c r="A196" s="333"/>
      <c r="B196" s="333"/>
      <c r="C196" s="333"/>
      <c r="D196" s="334"/>
      <c r="E196" s="334"/>
      <c r="F196" s="333"/>
      <c r="G196" s="333"/>
      <c r="H196" s="333"/>
      <c r="I196" s="333"/>
      <c r="K196" s="402" t="str">
        <f>A5</f>
        <v>Em*</v>
      </c>
      <c r="L196" s="328" t="s">
        <v>241</v>
      </c>
      <c r="U196" s="328">
        <f ca="1">INDIRECT(ADDRESS(9+4*(_xlfn.NUMBERVALUE($AB$40)-1)+$AB$40,11))</f>
        <v>-0.5</v>
      </c>
      <c r="V196" s="328">
        <f ca="1">INDIRECT(ADDRESS(9+4*(_xlfn.NUMBERVALUE($AB$40)-1)+$AB$40,12))</f>
        <v>3940</v>
      </c>
      <c r="W196" s="328">
        <f ca="1">INDIRECT(ADDRESS(9+4*(_xlfn.NUMBERVALUE($AB$40)-1)+$AB$40,13))</f>
        <v>0.6</v>
      </c>
      <c r="X196" s="328">
        <f ca="1">INDIRECT(ADDRESS(9+4*(_xlfn.NUMBERVALUE($AB$40)-1)+$AB$40,14))</f>
        <v>1.5</v>
      </c>
      <c r="Y196" s="328">
        <f ca="1">INDIRECT(ADDRESS(9+4*(_xlfn.NUMBERVALUE($AB$40)-1)+$AB$40,15))</f>
        <v>0.51600000000000001</v>
      </c>
      <c r="Z196" s="328">
        <f ca="1">INDIRECT(ADDRESS(9+4*(_xlfn.NUMBERVALUE($AB$40)-1)+$AB$40,16))</f>
        <v>0.5</v>
      </c>
      <c r="AA196" s="328">
        <f ca="1">INDIRECT(ADDRESS(9+4*(_xlfn.NUMBERVALUE($AB$40)-1)+$AB$40,17))</f>
        <v>0.2</v>
      </c>
      <c r="AB196" s="328">
        <f ca="1">INDIRECT(ADDRESS(9+4*(_xlfn.NUMBERVALUE($AB$40)-1)+$AB$40,18))</f>
        <v>0.9</v>
      </c>
      <c r="AC196" s="328">
        <f ca="1">INDIRECT(ADDRESS(9+4*(_xlfn.NUMBERVALUE($AB$40)-1)+$AB$40,19))</f>
        <v>8.2432432432429739</v>
      </c>
    </row>
    <row r="197" spans="1:29">
      <c r="A197" s="333"/>
      <c r="B197" s="333"/>
      <c r="C197" s="333"/>
      <c r="D197" s="334"/>
      <c r="E197" s="334"/>
      <c r="F197" s="333"/>
      <c r="G197" s="333"/>
      <c r="H197" s="333"/>
      <c r="I197" s="333"/>
      <c r="K197" s="402" t="str">
        <f>B5</f>
        <v>Ef*</v>
      </c>
      <c r="L197" s="328" t="s">
        <v>242</v>
      </c>
      <c r="U197" s="328">
        <f ca="1">INDIRECT(ADDRESS(10+4*(_xlfn.NUMBERVALUE($AB$40)-1)+$AB$40,11))</f>
        <v>-0.17</v>
      </c>
      <c r="V197" s="328">
        <f ca="1">INDIRECT(ADDRESS(10+4*(_xlfn.NUMBERVALUE($AB$40)-1)+$AB$40,12))</f>
        <v>15.611111111111001</v>
      </c>
      <c r="W197" s="328">
        <f ca="1">INDIRECT(ADDRESS(10+4*(_xlfn.NUMBERVALUE($AB$40)-1)+$AB$40,13))</f>
        <v>0</v>
      </c>
      <c r="X197" s="328">
        <f ca="1">INDIRECT(ADDRESS(10+4*(_xlfn.NUMBERVALUE($AB$40)-1)+$AB$40,14))</f>
        <v>0.6</v>
      </c>
      <c r="Y197" s="328">
        <f ca="1">INDIRECT(ADDRESS(10+4*(_xlfn.NUMBERVALUE($AB$40)-1)+$AB$40,15))</f>
        <v>0.316</v>
      </c>
      <c r="Z197" s="328">
        <f ca="1">INDIRECT(ADDRESS(10+4*(_xlfn.NUMBERVALUE($AB$40)-1)+$AB$40,16))</f>
        <v>4.0000000000000001E-3</v>
      </c>
      <c r="AA197" s="328">
        <f ca="1">INDIRECT(ADDRESS(10+4*(_xlfn.NUMBERVALUE($AB$40)-1)+$AB$40,17))</f>
        <v>4.0000000000000001E-3</v>
      </c>
      <c r="AB197" s="328">
        <f ca="1">INDIRECT(ADDRESS(10+4*(_xlfn.NUMBERVALUE($AB$40)-1)+$AB$40,18))</f>
        <v>3600</v>
      </c>
      <c r="AC197" s="328">
        <f ca="1">INDIRECT(ADDRESS(10+4*(_xlfn.NUMBERVALUE($AB$40)-1)+$AB$40,19))</f>
        <v>4.4559585492229381</v>
      </c>
    </row>
    <row r="198" spans="1:29">
      <c r="A198" s="333"/>
      <c r="B198" s="333"/>
      <c r="C198" s="333"/>
      <c r="D198" s="334"/>
      <c r="E198" s="334"/>
      <c r="F198" s="333"/>
      <c r="G198" s="333"/>
      <c r="H198" s="333"/>
      <c r="I198" s="333"/>
      <c r="K198" s="402" t="str">
        <f>C5</f>
        <v>Ex*</v>
      </c>
      <c r="L198" s="328" t="s">
        <v>243</v>
      </c>
      <c r="U198" s="328">
        <f ca="1">INDIRECT(ADDRESS(11+4*(_xlfn.NUMBERVALUE($AB$40)-1)+$AB$40,11))</f>
        <v>0.15</v>
      </c>
      <c r="V198" s="328">
        <f ca="1">INDIRECT(ADDRESS(11+4*(_xlfn.NUMBERVALUE($AB$40)-1)+$AB$40,12))</f>
        <v>0.01</v>
      </c>
      <c r="W198" s="328">
        <f ca="1">INDIRECT(ADDRESS(11+4*(_xlfn.NUMBERVALUE($AB$40)-1)+$AB$40,13))</f>
        <v>1</v>
      </c>
      <c r="X198" s="328">
        <f ca="1">INDIRECT(ADDRESS(11+4*(_xlfn.NUMBERVALUE($AB$40)-1)+$AB$40,14))</f>
        <v>0</v>
      </c>
      <c r="Y198" s="328">
        <f ca="1">INDIRECT(ADDRESS(11+4*(_xlfn.NUMBERVALUE($AB$40)-1)+$AB$40,15))</f>
        <v>0.1</v>
      </c>
      <c r="Z198" s="328">
        <f ca="1">INDIRECT(ADDRESS(11+4*(_xlfn.NUMBERVALUE($AB$40)-1)+$AB$40,16))</f>
        <v>0</v>
      </c>
      <c r="AA198" s="328">
        <f ca="1">INDIRECT(ADDRESS(11+4*(_xlfn.NUMBERVALUE($AB$40)-1)+$AB$40,17))</f>
        <v>4.4559585492229381</v>
      </c>
      <c r="AB198" s="328">
        <f ca="1">INDIRECT(ADDRESS(11+4*(_xlfn.NUMBERVALUE($AB$40)-1)+$AB$40,18))</f>
        <v>8.2432432432429739</v>
      </c>
      <c r="AC198" s="328">
        <f ca="1">INDIRECT(ADDRESS(11+4*(_xlfn.NUMBERVALUE($AB$40)-1)+$AB$40,19))</f>
        <v>17.409326424871406</v>
      </c>
    </row>
    <row r="199" spans="1:29">
      <c r="A199" s="333"/>
      <c r="B199" s="333"/>
      <c r="C199" s="333"/>
      <c r="D199" s="334"/>
      <c r="E199" s="334"/>
      <c r="F199" s="333"/>
      <c r="G199" s="333"/>
      <c r="H199" s="333"/>
      <c r="I199" s="333"/>
      <c r="K199" s="402" t="str">
        <f>D5</f>
        <v>Ey*</v>
      </c>
      <c r="L199" s="328" t="s">
        <v>244</v>
      </c>
    </row>
    <row r="200" spans="1:29" ht="13.5" thickBot="1">
      <c r="A200" s="333"/>
      <c r="B200" s="333"/>
      <c r="C200" s="333"/>
      <c r="D200" s="334"/>
      <c r="E200" s="334"/>
      <c r="F200" s="333"/>
      <c r="G200" s="333"/>
      <c r="H200" s="333"/>
      <c r="I200" s="333"/>
      <c r="K200" s="402" t="str">
        <f>E5</f>
        <v>^n, X'*</v>
      </c>
      <c r="L200" s="328" t="s">
        <v>245</v>
      </c>
    </row>
    <row r="201" spans="1:29" ht="13.5" thickBot="1">
      <c r="A201" s="333"/>
      <c r="B201" s="333"/>
      <c r="C201" s="333"/>
      <c r="D201" s="334"/>
      <c r="E201" s="334"/>
      <c r="F201" s="333"/>
      <c r="G201" s="333"/>
      <c r="H201" s="333"/>
      <c r="I201" s="333"/>
      <c r="K201" s="403" t="str">
        <f>F5</f>
        <v>nu/yz</v>
      </c>
      <c r="L201" s="404" t="s">
        <v>246</v>
      </c>
      <c r="M201" s="404" t="s">
        <v>345</v>
      </c>
      <c r="N201" s="404"/>
      <c r="O201" s="404"/>
      <c r="P201" s="404"/>
      <c r="U201" s="350" t="str">
        <f t="shared" ref="U201:AC205" ca="1" si="7">IF(($X$36=1),U188,U194)</f>
        <v xml:space="preserve">T3/F93 </v>
      </c>
      <c r="V201" s="351">
        <f t="shared" ca="1" si="7"/>
        <v>148</v>
      </c>
      <c r="W201" s="351">
        <f t="shared" ca="1" si="7"/>
        <v>9.65</v>
      </c>
      <c r="X201" s="351">
        <f t="shared" ca="1" si="7"/>
        <v>0.3</v>
      </c>
      <c r="Y201" s="351">
        <f t="shared" ca="1" si="7"/>
        <v>4.55</v>
      </c>
      <c r="Z201" s="351">
        <f t="shared" ca="1" si="7"/>
        <v>3.4</v>
      </c>
      <c r="AA201" s="351">
        <f t="shared" ca="1" si="7"/>
        <v>122</v>
      </c>
      <c r="AB201" s="351">
        <f t="shared" ca="1" si="7"/>
        <v>160</v>
      </c>
      <c r="AC201" s="352">
        <f t="shared" ca="1" si="7"/>
        <v>0</v>
      </c>
    </row>
    <row r="202" spans="1:29">
      <c r="A202" s="405"/>
      <c r="B202" s="405"/>
      <c r="C202" s="405"/>
      <c r="D202" s="406"/>
      <c r="E202" s="406"/>
      <c r="F202" s="405"/>
      <c r="G202" s="405"/>
      <c r="H202" s="405"/>
      <c r="I202" s="405"/>
      <c r="U202" s="353">
        <f t="shared" ca="1" si="7"/>
        <v>1314</v>
      </c>
      <c r="V202" s="354">
        <f t="shared" ca="1" si="7"/>
        <v>1220</v>
      </c>
      <c r="W202" s="354">
        <f t="shared" ca="1" si="7"/>
        <v>43</v>
      </c>
      <c r="X202" s="354">
        <f t="shared" ca="1" si="7"/>
        <v>168</v>
      </c>
      <c r="Y202" s="354">
        <f t="shared" ca="1" si="7"/>
        <v>48</v>
      </c>
      <c r="Z202" s="354">
        <f t="shared" ca="1" si="7"/>
        <v>1.2</v>
      </c>
      <c r="AA202" s="354">
        <f t="shared" ca="1" si="7"/>
        <v>22</v>
      </c>
      <c r="AB202" s="354">
        <f t="shared" ca="1" si="7"/>
        <v>5.0000000000000001E-3</v>
      </c>
      <c r="AC202" s="355">
        <f t="shared" ca="1" si="7"/>
        <v>8.878378378378379</v>
      </c>
    </row>
    <row r="203" spans="1:29">
      <c r="A203" s="405"/>
      <c r="B203" s="405"/>
      <c r="C203" s="405"/>
      <c r="D203" s="406"/>
      <c r="E203" s="406"/>
      <c r="F203" s="405"/>
      <c r="G203" s="405"/>
      <c r="H203" s="405"/>
      <c r="I203" s="405"/>
      <c r="U203" s="353">
        <f t="shared" ca="1" si="7"/>
        <v>-0.5</v>
      </c>
      <c r="V203" s="354">
        <f t="shared" ca="1" si="7"/>
        <v>100</v>
      </c>
      <c r="W203" s="354">
        <f t="shared" ca="1" si="7"/>
        <v>0.6</v>
      </c>
      <c r="X203" s="354">
        <f t="shared" ca="1" si="7"/>
        <v>1.5</v>
      </c>
      <c r="Y203" s="354">
        <f t="shared" ca="1" si="7"/>
        <v>0.51600000000000001</v>
      </c>
      <c r="Z203" s="354">
        <f t="shared" ca="1" si="7"/>
        <v>0.5</v>
      </c>
      <c r="AA203" s="354">
        <f t="shared" ca="1" si="7"/>
        <v>0.2</v>
      </c>
      <c r="AB203" s="354">
        <f t="shared" ca="1" si="7"/>
        <v>0.9</v>
      </c>
      <c r="AC203" s="355">
        <f t="shared" ca="1" si="7"/>
        <v>8.2432432432432439</v>
      </c>
    </row>
    <row r="204" spans="1:29">
      <c r="A204" s="405"/>
      <c r="B204" s="405"/>
      <c r="C204" s="405"/>
      <c r="D204" s="406"/>
      <c r="E204" s="406"/>
      <c r="F204" s="405"/>
      <c r="G204" s="405"/>
      <c r="H204" s="405"/>
      <c r="I204" s="405"/>
      <c r="U204" s="353">
        <f t="shared" ca="1" si="7"/>
        <v>-0.3</v>
      </c>
      <c r="V204" s="354">
        <f t="shared" ca="1" si="7"/>
        <v>28.1</v>
      </c>
      <c r="W204" s="354">
        <f t="shared" ca="1" si="7"/>
        <v>0</v>
      </c>
      <c r="X204" s="354">
        <f t="shared" ca="1" si="7"/>
        <v>0.6</v>
      </c>
      <c r="Y204" s="354">
        <f t="shared" ca="1" si="7"/>
        <v>0.316</v>
      </c>
      <c r="Z204" s="354">
        <f t="shared" ca="1" si="7"/>
        <v>4.0000000000000001E-3</v>
      </c>
      <c r="AA204" s="354">
        <f t="shared" ca="1" si="7"/>
        <v>4.0000000000000001E-3</v>
      </c>
      <c r="AB204" s="354">
        <f t="shared" ca="1" si="7"/>
        <v>2000</v>
      </c>
      <c r="AC204" s="355">
        <f t="shared" ca="1" si="7"/>
        <v>4.4559585492227978</v>
      </c>
    </row>
    <row r="205" spans="1:29" ht="13.5" thickBot="1">
      <c r="A205" s="405"/>
      <c r="B205" s="405"/>
      <c r="C205" s="405"/>
      <c r="D205" s="406"/>
      <c r="E205" s="406"/>
      <c r="F205" s="405"/>
      <c r="G205" s="405"/>
      <c r="H205" s="405"/>
      <c r="I205" s="405"/>
      <c r="U205" s="357">
        <f t="shared" ca="1" si="7"/>
        <v>0.15</v>
      </c>
      <c r="V205" s="358">
        <f t="shared" ca="1" si="7"/>
        <v>0.01</v>
      </c>
      <c r="W205" s="358">
        <f t="shared" ca="1" si="7"/>
        <v>1</v>
      </c>
      <c r="X205" s="358">
        <f t="shared" ca="1" si="7"/>
        <v>1</v>
      </c>
      <c r="Y205" s="358">
        <f t="shared" ca="1" si="7"/>
        <v>0</v>
      </c>
      <c r="Z205" s="358">
        <f t="shared" ca="1" si="7"/>
        <v>0.5</v>
      </c>
      <c r="AA205" s="358">
        <f t="shared" ca="1" si="7"/>
        <v>4.4559585492227978</v>
      </c>
      <c r="AB205" s="358">
        <f t="shared" ca="1" si="7"/>
        <v>8.2432432432432439</v>
      </c>
      <c r="AC205" s="359">
        <f t="shared" ca="1" si="7"/>
        <v>17.409326424870464</v>
      </c>
    </row>
    <row r="206" spans="1:29">
      <c r="A206" s="405"/>
      <c r="B206" s="405"/>
      <c r="C206" s="405"/>
      <c r="D206" s="406"/>
      <c r="E206" s="406"/>
      <c r="F206" s="405"/>
      <c r="G206" s="405"/>
      <c r="H206" s="405"/>
      <c r="I206" s="405"/>
    </row>
    <row r="207" spans="1:29">
      <c r="A207" s="405"/>
      <c r="B207" s="405"/>
      <c r="C207" s="405"/>
      <c r="D207" s="406"/>
      <c r="E207" s="406"/>
      <c r="F207" s="405"/>
      <c r="G207" s="405"/>
      <c r="H207" s="405"/>
      <c r="I207" s="405"/>
    </row>
    <row r="208" spans="1:29">
      <c r="A208" s="405"/>
      <c r="B208" s="405"/>
      <c r="C208" s="405"/>
      <c r="D208" s="406"/>
      <c r="E208" s="406"/>
      <c r="F208" s="405"/>
      <c r="G208" s="405"/>
      <c r="H208" s="405"/>
      <c r="I208" s="405"/>
    </row>
    <row r="209" spans="1:9">
      <c r="A209" s="405"/>
      <c r="B209" s="405"/>
      <c r="C209" s="405"/>
      <c r="D209" s="406"/>
      <c r="E209" s="406"/>
      <c r="F209" s="405"/>
      <c r="G209" s="405"/>
      <c r="H209" s="405"/>
      <c r="I209" s="405"/>
    </row>
    <row r="210" spans="1:9">
      <c r="A210" s="405"/>
      <c r="B210" s="405"/>
      <c r="C210" s="405"/>
      <c r="D210" s="406"/>
      <c r="E210" s="406"/>
      <c r="F210" s="405"/>
      <c r="G210" s="405"/>
      <c r="H210" s="405"/>
      <c r="I210" s="405"/>
    </row>
    <row r="211" spans="1:9">
      <c r="A211" s="405"/>
      <c r="B211" s="405"/>
      <c r="C211" s="405"/>
      <c r="D211" s="406"/>
      <c r="E211" s="406"/>
      <c r="F211" s="405"/>
      <c r="G211" s="405"/>
      <c r="H211" s="405"/>
      <c r="I211" s="405"/>
    </row>
    <row r="212" spans="1:9">
      <c r="A212" s="405"/>
      <c r="B212" s="405"/>
      <c r="C212" s="405"/>
      <c r="D212" s="406"/>
      <c r="E212" s="406"/>
      <c r="F212" s="405"/>
      <c r="G212" s="405"/>
      <c r="H212" s="405"/>
      <c r="I212" s="405"/>
    </row>
    <row r="213" spans="1:9">
      <c r="A213" s="405"/>
      <c r="B213" s="405"/>
      <c r="C213" s="405"/>
      <c r="D213" s="406"/>
      <c r="E213" s="406"/>
      <c r="F213" s="405"/>
      <c r="G213" s="405"/>
      <c r="H213" s="405"/>
      <c r="I213" s="405"/>
    </row>
    <row r="214" spans="1:9">
      <c r="A214" s="405"/>
      <c r="B214" s="405"/>
      <c r="C214" s="405"/>
      <c r="D214" s="406"/>
      <c r="E214" s="406"/>
      <c r="F214" s="405"/>
      <c r="G214" s="405"/>
      <c r="H214" s="405"/>
      <c r="I214" s="405"/>
    </row>
    <row r="215" spans="1:9">
      <c r="A215" s="405"/>
      <c r="B215" s="405"/>
      <c r="C215" s="405"/>
      <c r="D215" s="406"/>
      <c r="E215" s="406"/>
      <c r="F215" s="405"/>
      <c r="G215" s="405"/>
      <c r="H215" s="405"/>
      <c r="I215" s="405"/>
    </row>
    <row r="216" spans="1:9">
      <c r="A216" s="405"/>
      <c r="B216" s="405"/>
      <c r="C216" s="405"/>
      <c r="D216" s="406"/>
      <c r="E216" s="406"/>
      <c r="F216" s="405"/>
      <c r="G216" s="405"/>
      <c r="H216" s="405"/>
      <c r="I216" s="405"/>
    </row>
    <row r="217" spans="1:9">
      <c r="A217" s="405"/>
      <c r="B217" s="405"/>
      <c r="C217" s="405"/>
      <c r="D217" s="406"/>
      <c r="E217" s="406"/>
      <c r="F217" s="405"/>
      <c r="G217" s="405"/>
      <c r="H217" s="405"/>
      <c r="I217" s="405"/>
    </row>
    <row r="218" spans="1:9">
      <c r="A218" s="405"/>
      <c r="B218" s="405"/>
      <c r="C218" s="405"/>
      <c r="D218" s="406"/>
      <c r="E218" s="406"/>
      <c r="F218" s="405"/>
      <c r="G218" s="405"/>
      <c r="H218" s="405"/>
      <c r="I218" s="405"/>
    </row>
    <row r="219" spans="1:9">
      <c r="A219" s="405"/>
      <c r="B219" s="405"/>
      <c r="C219" s="405"/>
      <c r="D219" s="406"/>
      <c r="E219" s="406"/>
      <c r="F219" s="405"/>
      <c r="G219" s="405"/>
      <c r="H219" s="405"/>
      <c r="I219" s="405"/>
    </row>
    <row r="220" spans="1:9">
      <c r="A220" s="405"/>
      <c r="B220" s="405"/>
      <c r="C220" s="405"/>
      <c r="D220" s="406"/>
      <c r="E220" s="406"/>
      <c r="F220" s="405"/>
      <c r="G220" s="405"/>
      <c r="H220" s="405"/>
      <c r="I220" s="405"/>
    </row>
    <row r="221" spans="1:9">
      <c r="A221" s="405"/>
      <c r="B221" s="405"/>
      <c r="C221" s="405"/>
      <c r="D221" s="406"/>
      <c r="E221" s="406"/>
      <c r="F221" s="405"/>
      <c r="G221" s="405"/>
      <c r="H221" s="405"/>
      <c r="I221" s="405"/>
    </row>
    <row r="222" spans="1:9">
      <c r="A222" s="405"/>
      <c r="B222" s="405"/>
      <c r="C222" s="405"/>
      <c r="D222" s="406"/>
      <c r="E222" s="406"/>
      <c r="F222" s="405"/>
      <c r="G222" s="405"/>
      <c r="H222" s="405"/>
      <c r="I222" s="405"/>
    </row>
    <row r="223" spans="1:9">
      <c r="A223" s="405"/>
      <c r="B223" s="405"/>
      <c r="C223" s="405"/>
      <c r="D223" s="406"/>
      <c r="E223" s="406"/>
      <c r="F223" s="405"/>
      <c r="G223" s="405"/>
      <c r="H223" s="405"/>
      <c r="I223" s="405"/>
    </row>
    <row r="224" spans="1:9">
      <c r="A224" s="405"/>
      <c r="B224" s="405"/>
      <c r="C224" s="405"/>
      <c r="D224" s="406"/>
      <c r="E224" s="406"/>
      <c r="F224" s="405"/>
      <c r="G224" s="405"/>
      <c r="H224" s="405"/>
      <c r="I224" s="405"/>
    </row>
    <row r="225" spans="1:9">
      <c r="A225" s="405"/>
      <c r="B225" s="405"/>
      <c r="C225" s="405"/>
      <c r="D225" s="406"/>
      <c r="E225" s="406"/>
      <c r="F225" s="405"/>
      <c r="G225" s="405"/>
      <c r="H225" s="405"/>
      <c r="I225" s="405"/>
    </row>
    <row r="226" spans="1:9">
      <c r="A226" s="405"/>
      <c r="B226" s="405"/>
      <c r="C226" s="405"/>
      <c r="D226" s="406"/>
      <c r="E226" s="406"/>
      <c r="F226" s="405"/>
      <c r="G226" s="405"/>
      <c r="H226" s="405"/>
      <c r="I226" s="405"/>
    </row>
    <row r="227" spans="1:9">
      <c r="A227" s="405"/>
      <c r="B227" s="405"/>
      <c r="C227" s="405"/>
      <c r="D227" s="406"/>
      <c r="E227" s="406"/>
      <c r="F227" s="405"/>
      <c r="G227" s="405"/>
      <c r="H227" s="405"/>
      <c r="I227" s="405"/>
    </row>
    <row r="228" spans="1:9">
      <c r="A228" s="405"/>
      <c r="B228" s="405"/>
      <c r="C228" s="405"/>
      <c r="D228" s="406"/>
      <c r="E228" s="406"/>
      <c r="F228" s="405"/>
      <c r="G228" s="405"/>
      <c r="H228" s="405"/>
      <c r="I228" s="405"/>
    </row>
    <row r="229" spans="1:9">
      <c r="A229" s="405"/>
      <c r="B229" s="405"/>
      <c r="C229" s="405"/>
      <c r="D229" s="406"/>
      <c r="E229" s="406"/>
      <c r="F229" s="405"/>
      <c r="G229" s="405"/>
      <c r="H229" s="405"/>
      <c r="I229" s="405"/>
    </row>
    <row r="230" spans="1:9">
      <c r="A230" s="405"/>
      <c r="B230" s="405"/>
      <c r="C230" s="405"/>
      <c r="D230" s="406"/>
      <c r="E230" s="406"/>
      <c r="F230" s="405"/>
      <c r="G230" s="405"/>
      <c r="H230" s="405"/>
      <c r="I230" s="405"/>
    </row>
    <row r="231" spans="1:9">
      <c r="A231" s="405"/>
      <c r="B231" s="405"/>
      <c r="C231" s="405"/>
      <c r="D231" s="406"/>
      <c r="E231" s="406"/>
      <c r="F231" s="405"/>
      <c r="G231" s="405"/>
      <c r="H231" s="405"/>
      <c r="I231" s="405"/>
    </row>
    <row r="232" spans="1:9">
      <c r="A232" s="405"/>
      <c r="B232" s="405"/>
      <c r="C232" s="405"/>
      <c r="D232" s="406"/>
      <c r="E232" s="406"/>
      <c r="F232" s="405"/>
      <c r="G232" s="405"/>
      <c r="H232" s="405"/>
      <c r="I232" s="405"/>
    </row>
    <row r="233" spans="1:9">
      <c r="A233" s="405"/>
      <c r="B233" s="405"/>
      <c r="C233" s="405"/>
      <c r="D233" s="406"/>
      <c r="E233" s="406"/>
      <c r="F233" s="405"/>
      <c r="G233" s="405"/>
      <c r="H233" s="405"/>
      <c r="I233" s="405"/>
    </row>
    <row r="234" spans="1:9">
      <c r="A234" s="405"/>
      <c r="B234" s="405"/>
      <c r="C234" s="405"/>
      <c r="D234" s="406"/>
      <c r="E234" s="406"/>
      <c r="F234" s="405"/>
      <c r="G234" s="405"/>
      <c r="H234" s="405"/>
      <c r="I234" s="405"/>
    </row>
    <row r="235" spans="1:9">
      <c r="A235" s="405"/>
      <c r="B235" s="405"/>
      <c r="C235" s="405"/>
      <c r="D235" s="406"/>
      <c r="E235" s="406"/>
      <c r="F235" s="405"/>
      <c r="G235" s="405"/>
      <c r="H235" s="405"/>
      <c r="I235" s="405"/>
    </row>
    <row r="236" spans="1:9">
      <c r="A236" s="405"/>
      <c r="B236" s="405"/>
      <c r="C236" s="405"/>
      <c r="D236" s="406"/>
      <c r="E236" s="406"/>
      <c r="F236" s="405"/>
      <c r="G236" s="405"/>
      <c r="H236" s="405"/>
      <c r="I236" s="405"/>
    </row>
    <row r="237" spans="1:9">
      <c r="A237" s="405"/>
      <c r="B237" s="405"/>
      <c r="C237" s="405"/>
      <c r="D237" s="406"/>
      <c r="E237" s="406"/>
      <c r="F237" s="405"/>
      <c r="G237" s="405"/>
      <c r="H237" s="405"/>
      <c r="I237" s="405"/>
    </row>
    <row r="238" spans="1:9">
      <c r="A238" s="405"/>
      <c r="B238" s="405"/>
      <c r="C238" s="405"/>
      <c r="D238" s="406"/>
      <c r="E238" s="406"/>
      <c r="F238" s="405"/>
      <c r="G238" s="405"/>
      <c r="H238" s="405"/>
      <c r="I238" s="405"/>
    </row>
    <row r="239" spans="1:9">
      <c r="A239" s="405"/>
      <c r="B239" s="405"/>
      <c r="C239" s="405"/>
      <c r="D239" s="406"/>
      <c r="E239" s="406"/>
      <c r="F239" s="405"/>
      <c r="G239" s="405"/>
      <c r="H239" s="405"/>
      <c r="I239" s="405"/>
    </row>
    <row r="240" spans="1:9">
      <c r="A240" s="405"/>
      <c r="B240" s="405"/>
      <c r="C240" s="405"/>
      <c r="D240" s="406"/>
      <c r="E240" s="406"/>
      <c r="F240" s="405"/>
      <c r="G240" s="405"/>
      <c r="H240" s="405"/>
      <c r="I240" s="405"/>
    </row>
    <row r="241" spans="1:9">
      <c r="A241" s="405"/>
      <c r="B241" s="405"/>
      <c r="C241" s="405"/>
      <c r="D241" s="406"/>
      <c r="E241" s="406"/>
      <c r="F241" s="405"/>
      <c r="G241" s="405"/>
      <c r="H241" s="405"/>
      <c r="I241" s="405"/>
    </row>
    <row r="242" spans="1:9">
      <c r="A242" s="405"/>
      <c r="B242" s="405"/>
      <c r="C242" s="405"/>
      <c r="D242" s="406"/>
      <c r="E242" s="406"/>
      <c r="F242" s="405"/>
      <c r="G242" s="405"/>
      <c r="H242" s="405"/>
      <c r="I242" s="405"/>
    </row>
    <row r="243" spans="1:9">
      <c r="A243" s="405"/>
      <c r="B243" s="405"/>
      <c r="C243" s="405"/>
      <c r="D243" s="406"/>
      <c r="E243" s="406"/>
      <c r="F243" s="405"/>
      <c r="G243" s="405"/>
      <c r="H243" s="405"/>
      <c r="I243" s="405"/>
    </row>
    <row r="244" spans="1:9">
      <c r="A244" s="405"/>
      <c r="B244" s="405"/>
      <c r="C244" s="405"/>
      <c r="D244" s="406"/>
      <c r="E244" s="406"/>
      <c r="F244" s="405"/>
      <c r="G244" s="405"/>
      <c r="H244" s="405"/>
      <c r="I244" s="405"/>
    </row>
    <row r="245" spans="1:9">
      <c r="A245" s="405"/>
      <c r="B245" s="405"/>
      <c r="C245" s="405"/>
      <c r="D245" s="406"/>
      <c r="E245" s="406"/>
      <c r="F245" s="405"/>
      <c r="G245" s="405"/>
      <c r="H245" s="405"/>
      <c r="I245" s="405"/>
    </row>
    <row r="246" spans="1:9">
      <c r="A246" s="405"/>
      <c r="B246" s="405"/>
      <c r="C246" s="405"/>
      <c r="D246" s="406"/>
      <c r="E246" s="406"/>
      <c r="F246" s="405"/>
      <c r="G246" s="405"/>
      <c r="H246" s="405"/>
      <c r="I246" s="405"/>
    </row>
    <row r="247" spans="1:9">
      <c r="A247" s="405"/>
      <c r="B247" s="405"/>
      <c r="C247" s="405"/>
      <c r="D247" s="406"/>
      <c r="E247" s="406"/>
      <c r="F247" s="405"/>
      <c r="G247" s="405"/>
      <c r="H247" s="405"/>
      <c r="I247" s="405"/>
    </row>
    <row r="248" spans="1:9">
      <c r="A248" s="405"/>
      <c r="B248" s="405"/>
      <c r="C248" s="405"/>
      <c r="D248" s="406"/>
      <c r="E248" s="406"/>
      <c r="F248" s="405"/>
      <c r="G248" s="405"/>
      <c r="H248" s="405"/>
      <c r="I248" s="405"/>
    </row>
    <row r="249" spans="1:9">
      <c r="A249" s="405"/>
      <c r="B249" s="405"/>
      <c r="C249" s="405"/>
      <c r="D249" s="406"/>
      <c r="E249" s="406"/>
      <c r="F249" s="405"/>
      <c r="G249" s="405"/>
      <c r="H249" s="405"/>
      <c r="I249" s="405"/>
    </row>
    <row r="250" spans="1:9">
      <c r="A250" s="405"/>
      <c r="B250" s="405"/>
      <c r="C250" s="405"/>
      <c r="D250" s="406"/>
      <c r="E250" s="406"/>
      <c r="F250" s="405"/>
      <c r="G250" s="405"/>
      <c r="H250" s="405"/>
      <c r="I250" s="405"/>
    </row>
    <row r="251" spans="1:9">
      <c r="A251" s="405"/>
      <c r="B251" s="405"/>
      <c r="C251" s="405"/>
      <c r="D251" s="406"/>
      <c r="E251" s="406"/>
      <c r="F251" s="405"/>
      <c r="G251" s="405"/>
      <c r="H251" s="405"/>
      <c r="I251" s="405"/>
    </row>
    <row r="252" spans="1:9">
      <c r="A252" s="405"/>
      <c r="B252" s="405"/>
      <c r="C252" s="405"/>
      <c r="D252" s="406"/>
      <c r="E252" s="406"/>
      <c r="F252" s="405"/>
      <c r="G252" s="405"/>
      <c r="H252" s="405"/>
      <c r="I252" s="405"/>
    </row>
    <row r="253" spans="1:9">
      <c r="A253" s="405"/>
      <c r="B253" s="405"/>
      <c r="C253" s="405"/>
      <c r="D253" s="406"/>
      <c r="E253" s="406"/>
      <c r="F253" s="405"/>
      <c r="G253" s="405"/>
      <c r="H253" s="405"/>
      <c r="I253" s="405"/>
    </row>
    <row r="254" spans="1:9">
      <c r="A254" s="405"/>
      <c r="B254" s="405"/>
      <c r="C254" s="405"/>
      <c r="D254" s="406"/>
      <c r="E254" s="406"/>
      <c r="F254" s="405"/>
      <c r="G254" s="405"/>
      <c r="H254" s="405"/>
      <c r="I254" s="405"/>
    </row>
    <row r="255" spans="1:9">
      <c r="A255" s="405"/>
      <c r="B255" s="405"/>
      <c r="C255" s="405"/>
      <c r="D255" s="406"/>
      <c r="E255" s="406"/>
      <c r="F255" s="405"/>
      <c r="G255" s="405"/>
      <c r="H255" s="405"/>
      <c r="I255" s="405"/>
    </row>
    <row r="256" spans="1:9">
      <c r="A256" s="405"/>
      <c r="B256" s="405"/>
      <c r="C256" s="405"/>
      <c r="D256" s="406"/>
      <c r="E256" s="406"/>
      <c r="F256" s="405"/>
      <c r="G256" s="405"/>
      <c r="H256" s="405"/>
      <c r="I256" s="405"/>
    </row>
    <row r="257" spans="1:9">
      <c r="A257" s="405"/>
      <c r="B257" s="405"/>
      <c r="C257" s="405"/>
      <c r="D257" s="406"/>
      <c r="E257" s="406"/>
      <c r="F257" s="405"/>
      <c r="G257" s="405"/>
      <c r="H257" s="405"/>
      <c r="I257" s="405"/>
    </row>
    <row r="258" spans="1:9">
      <c r="A258" s="405"/>
      <c r="B258" s="405"/>
      <c r="C258" s="405"/>
      <c r="D258" s="406"/>
      <c r="E258" s="406"/>
      <c r="F258" s="405"/>
      <c r="G258" s="405"/>
      <c r="H258" s="405"/>
      <c r="I258" s="405"/>
    </row>
    <row r="259" spans="1:9">
      <c r="A259" s="405"/>
      <c r="B259" s="405"/>
      <c r="C259" s="405"/>
      <c r="D259" s="406"/>
      <c r="E259" s="406"/>
      <c r="F259" s="405"/>
      <c r="G259" s="405"/>
      <c r="H259" s="405"/>
      <c r="I259" s="405"/>
    </row>
    <row r="260" spans="1:9">
      <c r="A260" s="405"/>
      <c r="B260" s="405"/>
      <c r="C260" s="405"/>
      <c r="D260" s="406"/>
      <c r="E260" s="406"/>
      <c r="F260" s="405"/>
      <c r="G260" s="405"/>
      <c r="H260" s="405"/>
      <c r="I260" s="405"/>
    </row>
    <row r="261" spans="1:9">
      <c r="A261" s="405"/>
      <c r="B261" s="405"/>
      <c r="C261" s="405"/>
      <c r="D261" s="406"/>
      <c r="E261" s="406"/>
      <c r="F261" s="405"/>
      <c r="G261" s="405"/>
      <c r="H261" s="405"/>
      <c r="I261" s="405"/>
    </row>
    <row r="262" spans="1:9">
      <c r="A262" s="405"/>
      <c r="B262" s="405"/>
      <c r="C262" s="405"/>
      <c r="D262" s="406"/>
      <c r="E262" s="406"/>
      <c r="F262" s="405"/>
      <c r="G262" s="405"/>
      <c r="H262" s="405"/>
      <c r="I262" s="405"/>
    </row>
    <row r="263" spans="1:9">
      <c r="A263" s="405"/>
      <c r="B263" s="405"/>
      <c r="C263" s="405"/>
      <c r="D263" s="406"/>
      <c r="E263" s="406"/>
      <c r="F263" s="405"/>
      <c r="G263" s="405"/>
      <c r="H263" s="405"/>
      <c r="I263" s="405"/>
    </row>
    <row r="264" spans="1:9">
      <c r="A264" s="405"/>
      <c r="B264" s="405"/>
      <c r="C264" s="405"/>
      <c r="D264" s="406"/>
      <c r="E264" s="406"/>
      <c r="F264" s="405"/>
      <c r="G264" s="405"/>
      <c r="H264" s="405"/>
      <c r="I264" s="405"/>
    </row>
    <row r="265" spans="1:9">
      <c r="A265" s="405"/>
      <c r="B265" s="405"/>
      <c r="C265" s="405"/>
      <c r="D265" s="406"/>
      <c r="E265" s="406"/>
      <c r="F265" s="405"/>
      <c r="G265" s="405"/>
      <c r="H265" s="405"/>
      <c r="I265" s="405"/>
    </row>
    <row r="266" spans="1:9">
      <c r="A266" s="405"/>
      <c r="B266" s="405"/>
      <c r="C266" s="405"/>
      <c r="D266" s="406"/>
      <c r="E266" s="406"/>
      <c r="F266" s="405"/>
      <c r="G266" s="405"/>
      <c r="H266" s="405"/>
      <c r="I266" s="405"/>
    </row>
    <row r="267" spans="1:9">
      <c r="A267" s="405"/>
      <c r="B267" s="405"/>
      <c r="C267" s="405"/>
      <c r="D267" s="406"/>
      <c r="E267" s="406"/>
      <c r="F267" s="405"/>
      <c r="G267" s="405"/>
      <c r="H267" s="405"/>
      <c r="I267" s="405"/>
    </row>
    <row r="268" spans="1:9">
      <c r="A268" s="405"/>
      <c r="B268" s="405"/>
      <c r="C268" s="405"/>
      <c r="D268" s="406"/>
      <c r="E268" s="406"/>
      <c r="F268" s="405"/>
      <c r="G268" s="405"/>
      <c r="H268" s="405"/>
      <c r="I268" s="405"/>
    </row>
    <row r="269" spans="1:9">
      <c r="A269" s="405"/>
      <c r="B269" s="405"/>
      <c r="C269" s="405"/>
      <c r="D269" s="406"/>
      <c r="E269" s="406"/>
      <c r="F269" s="405"/>
      <c r="G269" s="405"/>
      <c r="H269" s="405"/>
      <c r="I269" s="405"/>
    </row>
    <row r="270" spans="1:9">
      <c r="A270" s="405"/>
      <c r="B270" s="405"/>
      <c r="C270" s="405"/>
      <c r="D270" s="406"/>
      <c r="E270" s="406"/>
      <c r="F270" s="405"/>
      <c r="G270" s="405"/>
      <c r="H270" s="405"/>
      <c r="I270" s="405"/>
    </row>
    <row r="271" spans="1:9">
      <c r="A271" s="405"/>
      <c r="B271" s="405"/>
      <c r="C271" s="405"/>
      <c r="D271" s="406"/>
      <c r="E271" s="406"/>
      <c r="F271" s="405"/>
      <c r="G271" s="405"/>
      <c r="H271" s="405"/>
      <c r="I271" s="405"/>
    </row>
    <row r="272" spans="1:9">
      <c r="A272" s="405"/>
      <c r="B272" s="405"/>
      <c r="C272" s="405"/>
      <c r="D272" s="406"/>
      <c r="E272" s="406"/>
      <c r="F272" s="405"/>
      <c r="G272" s="405"/>
      <c r="H272" s="405"/>
      <c r="I272" s="405"/>
    </row>
    <row r="273" spans="1:9">
      <c r="A273" s="405"/>
      <c r="B273" s="405"/>
      <c r="C273" s="405"/>
      <c r="D273" s="406"/>
      <c r="E273" s="406"/>
      <c r="F273" s="405"/>
      <c r="G273" s="405"/>
      <c r="H273" s="405"/>
      <c r="I273" s="405"/>
    </row>
    <row r="274" spans="1:9">
      <c r="A274" s="405"/>
      <c r="B274" s="405"/>
      <c r="C274" s="405"/>
      <c r="D274" s="406"/>
      <c r="E274" s="406"/>
      <c r="F274" s="405"/>
      <c r="G274" s="405"/>
      <c r="H274" s="405"/>
      <c r="I274" s="405"/>
    </row>
    <row r="275" spans="1:9">
      <c r="A275" s="405"/>
      <c r="B275" s="405"/>
      <c r="C275" s="405"/>
      <c r="D275" s="406"/>
      <c r="E275" s="406"/>
      <c r="F275" s="405"/>
      <c r="G275" s="405"/>
      <c r="H275" s="405"/>
      <c r="I275" s="405"/>
    </row>
    <row r="276" spans="1:9">
      <c r="A276" s="405"/>
      <c r="B276" s="405"/>
      <c r="C276" s="405"/>
      <c r="D276" s="406"/>
      <c r="E276" s="406"/>
      <c r="F276" s="405"/>
      <c r="G276" s="405"/>
      <c r="H276" s="405"/>
      <c r="I276" s="405"/>
    </row>
    <row r="277" spans="1:9">
      <c r="A277" s="405"/>
      <c r="B277" s="405"/>
      <c r="C277" s="405"/>
      <c r="D277" s="406"/>
      <c r="E277" s="406"/>
      <c r="F277" s="405"/>
      <c r="G277" s="405"/>
      <c r="H277" s="405"/>
      <c r="I277" s="405"/>
    </row>
    <row r="278" spans="1:9">
      <c r="A278" s="405"/>
      <c r="B278" s="405"/>
      <c r="C278" s="405"/>
      <c r="D278" s="406"/>
      <c r="E278" s="406"/>
      <c r="F278" s="405"/>
      <c r="G278" s="405"/>
      <c r="H278" s="405"/>
      <c r="I278" s="405"/>
    </row>
    <row r="279" spans="1:9">
      <c r="A279" s="405"/>
      <c r="B279" s="405"/>
      <c r="C279" s="405"/>
      <c r="D279" s="406"/>
      <c r="E279" s="406"/>
      <c r="F279" s="405"/>
      <c r="G279" s="405"/>
      <c r="H279" s="405"/>
      <c r="I279" s="405"/>
    </row>
    <row r="280" spans="1:9">
      <c r="A280" s="405"/>
      <c r="B280" s="405"/>
      <c r="C280" s="405"/>
      <c r="D280" s="406"/>
      <c r="E280" s="406"/>
      <c r="F280" s="405"/>
      <c r="G280" s="405"/>
      <c r="H280" s="405"/>
      <c r="I280" s="405"/>
    </row>
    <row r="281" spans="1:9">
      <c r="A281" s="405"/>
      <c r="B281" s="405"/>
      <c r="C281" s="405"/>
      <c r="D281" s="406"/>
      <c r="E281" s="406"/>
      <c r="F281" s="405"/>
      <c r="G281" s="405"/>
      <c r="H281" s="405"/>
      <c r="I281" s="405"/>
    </row>
    <row r="282" spans="1:9">
      <c r="A282" s="405"/>
      <c r="B282" s="405"/>
      <c r="C282" s="405"/>
      <c r="D282" s="406"/>
      <c r="E282" s="406"/>
      <c r="F282" s="405"/>
      <c r="G282" s="405"/>
      <c r="H282" s="405"/>
      <c r="I282" s="405"/>
    </row>
    <row r="283" spans="1:9">
      <c r="A283" s="405"/>
      <c r="B283" s="405"/>
      <c r="C283" s="405"/>
      <c r="D283" s="406"/>
      <c r="E283" s="406"/>
      <c r="F283" s="405"/>
      <c r="G283" s="405"/>
      <c r="H283" s="405"/>
      <c r="I283" s="405"/>
    </row>
    <row r="284" spans="1:9">
      <c r="A284" s="405"/>
      <c r="B284" s="405"/>
      <c r="C284" s="405"/>
      <c r="D284" s="406"/>
      <c r="E284" s="406"/>
      <c r="F284" s="405"/>
      <c r="G284" s="405"/>
      <c r="H284" s="405"/>
      <c r="I284" s="405"/>
    </row>
    <row r="285" spans="1:9">
      <c r="A285" s="405"/>
      <c r="B285" s="405"/>
      <c r="C285" s="405"/>
      <c r="D285" s="406"/>
      <c r="E285" s="406"/>
      <c r="F285" s="405"/>
      <c r="G285" s="405"/>
      <c r="H285" s="405"/>
      <c r="I285" s="405"/>
    </row>
    <row r="286" spans="1:9">
      <c r="A286" s="405"/>
      <c r="B286" s="405"/>
      <c r="C286" s="405"/>
      <c r="D286" s="406"/>
      <c r="E286" s="406"/>
      <c r="F286" s="405"/>
      <c r="G286" s="405"/>
      <c r="H286" s="405"/>
      <c r="I286" s="405"/>
    </row>
    <row r="287" spans="1:9">
      <c r="A287" s="405"/>
      <c r="B287" s="405"/>
      <c r="C287" s="405"/>
      <c r="D287" s="406"/>
      <c r="E287" s="406"/>
      <c r="F287" s="405"/>
      <c r="G287" s="405"/>
      <c r="H287" s="405"/>
      <c r="I287" s="405"/>
    </row>
    <row r="288" spans="1:9">
      <c r="A288" s="405"/>
      <c r="B288" s="405"/>
      <c r="C288" s="405"/>
      <c r="D288" s="406"/>
      <c r="E288" s="406"/>
      <c r="F288" s="405"/>
      <c r="G288" s="405"/>
      <c r="H288" s="405"/>
      <c r="I288" s="405"/>
    </row>
    <row r="289" spans="1:9">
      <c r="A289" s="405"/>
      <c r="B289" s="405"/>
      <c r="C289" s="405"/>
      <c r="D289" s="406"/>
      <c r="E289" s="406"/>
      <c r="F289" s="405"/>
      <c r="G289" s="405"/>
      <c r="H289" s="405"/>
      <c r="I289" s="405"/>
    </row>
    <row r="290" spans="1:9">
      <c r="A290" s="405"/>
      <c r="B290" s="405"/>
      <c r="C290" s="405"/>
      <c r="D290" s="406"/>
      <c r="E290" s="406"/>
      <c r="F290" s="405"/>
      <c r="G290" s="405"/>
      <c r="H290" s="405"/>
      <c r="I290" s="405"/>
    </row>
    <row r="291" spans="1:9">
      <c r="A291" s="405"/>
      <c r="B291" s="405"/>
      <c r="C291" s="405"/>
      <c r="D291" s="406"/>
      <c r="E291" s="406"/>
      <c r="F291" s="405"/>
      <c r="G291" s="405"/>
      <c r="H291" s="405"/>
      <c r="I291" s="405"/>
    </row>
    <row r="292" spans="1:9">
      <c r="A292" s="405"/>
      <c r="B292" s="405"/>
      <c r="C292" s="405"/>
      <c r="D292" s="406"/>
      <c r="E292" s="406"/>
      <c r="F292" s="405"/>
      <c r="G292" s="405"/>
      <c r="H292" s="405"/>
      <c r="I292" s="405"/>
    </row>
    <row r="293" spans="1:9">
      <c r="A293" s="405"/>
      <c r="B293" s="405"/>
      <c r="C293" s="405"/>
      <c r="D293" s="406"/>
      <c r="E293" s="406"/>
      <c r="F293" s="405"/>
      <c r="G293" s="405"/>
      <c r="H293" s="405"/>
      <c r="I293" s="405"/>
    </row>
    <row r="294" spans="1:9">
      <c r="A294" s="405"/>
      <c r="B294" s="405"/>
      <c r="C294" s="405"/>
      <c r="D294" s="406"/>
      <c r="E294" s="406"/>
      <c r="F294" s="405"/>
      <c r="G294" s="405"/>
      <c r="H294" s="405"/>
      <c r="I294" s="405"/>
    </row>
    <row r="295" spans="1:9">
      <c r="A295" s="405"/>
      <c r="B295" s="405"/>
      <c r="C295" s="405"/>
      <c r="D295" s="406"/>
      <c r="E295" s="406"/>
      <c r="F295" s="405"/>
      <c r="G295" s="405"/>
      <c r="H295" s="405"/>
      <c r="I295" s="405"/>
    </row>
    <row r="296" spans="1:9">
      <c r="A296" s="405"/>
      <c r="B296" s="405"/>
      <c r="C296" s="405"/>
      <c r="D296" s="406"/>
      <c r="E296" s="406"/>
      <c r="F296" s="405"/>
      <c r="G296" s="405"/>
      <c r="H296" s="405"/>
      <c r="I296" s="405"/>
    </row>
    <row r="297" spans="1:9">
      <c r="A297" s="405"/>
      <c r="B297" s="405"/>
      <c r="C297" s="405"/>
      <c r="D297" s="406"/>
      <c r="E297" s="406"/>
      <c r="F297" s="405"/>
      <c r="G297" s="405"/>
      <c r="H297" s="405"/>
      <c r="I297" s="405"/>
    </row>
    <row r="298" spans="1:9">
      <c r="A298" s="405"/>
      <c r="B298" s="405"/>
      <c r="C298" s="405"/>
      <c r="D298" s="406"/>
      <c r="E298" s="406"/>
      <c r="F298" s="405"/>
      <c r="G298" s="405"/>
      <c r="H298" s="405"/>
      <c r="I298" s="405"/>
    </row>
    <row r="299" spans="1:9">
      <c r="A299" s="405"/>
      <c r="B299" s="405"/>
      <c r="C299" s="405"/>
      <c r="D299" s="406"/>
      <c r="E299" s="406"/>
      <c r="F299" s="405"/>
      <c r="G299" s="405"/>
      <c r="H299" s="405"/>
      <c r="I299" s="405"/>
    </row>
    <row r="300" spans="1:9">
      <c r="A300" s="405"/>
      <c r="B300" s="405"/>
      <c r="C300" s="405"/>
      <c r="D300" s="406"/>
      <c r="E300" s="406"/>
      <c r="F300" s="405"/>
      <c r="G300" s="405"/>
      <c r="H300" s="405"/>
      <c r="I300" s="405"/>
    </row>
    <row r="301" spans="1:9">
      <c r="A301" s="405"/>
      <c r="B301" s="405"/>
      <c r="C301" s="405"/>
      <c r="D301" s="406"/>
      <c r="E301" s="406"/>
      <c r="F301" s="405"/>
      <c r="G301" s="405"/>
      <c r="H301" s="405"/>
      <c r="I301" s="405"/>
    </row>
    <row r="302" spans="1:9">
      <c r="A302" s="405"/>
      <c r="B302" s="405"/>
      <c r="C302" s="405"/>
      <c r="D302" s="406"/>
      <c r="E302" s="406"/>
      <c r="F302" s="405"/>
      <c r="G302" s="405"/>
      <c r="H302" s="405"/>
      <c r="I302" s="405"/>
    </row>
    <row r="303" spans="1:9">
      <c r="A303" s="405"/>
      <c r="B303" s="405"/>
      <c r="C303" s="405"/>
      <c r="D303" s="406"/>
      <c r="E303" s="406"/>
      <c r="F303" s="405"/>
      <c r="G303" s="405"/>
      <c r="H303" s="405"/>
      <c r="I303" s="405"/>
    </row>
    <row r="304" spans="1:9">
      <c r="A304" s="405"/>
      <c r="B304" s="405"/>
      <c r="C304" s="405"/>
      <c r="D304" s="406"/>
      <c r="E304" s="406"/>
      <c r="F304" s="405"/>
      <c r="G304" s="405"/>
      <c r="H304" s="405"/>
      <c r="I304" s="405"/>
    </row>
    <row r="305" spans="1:9">
      <c r="A305" s="405"/>
      <c r="B305" s="405"/>
      <c r="C305" s="405"/>
      <c r="D305" s="406"/>
      <c r="E305" s="406"/>
      <c r="F305" s="405"/>
      <c r="G305" s="405"/>
      <c r="H305" s="405"/>
      <c r="I305" s="405"/>
    </row>
    <row r="306" spans="1:9">
      <c r="A306" s="405"/>
      <c r="B306" s="405"/>
      <c r="C306" s="405"/>
      <c r="D306" s="406"/>
      <c r="E306" s="406"/>
      <c r="F306" s="405"/>
      <c r="G306" s="405"/>
      <c r="H306" s="405"/>
      <c r="I306" s="405"/>
    </row>
    <row r="307" spans="1:9">
      <c r="A307" s="405"/>
      <c r="B307" s="405"/>
      <c r="C307" s="405"/>
      <c r="D307" s="406"/>
      <c r="E307" s="406"/>
      <c r="F307" s="405"/>
      <c r="G307" s="405"/>
      <c r="H307" s="405"/>
      <c r="I307" s="405"/>
    </row>
    <row r="308" spans="1:9">
      <c r="A308" s="405"/>
      <c r="B308" s="405"/>
      <c r="C308" s="405"/>
      <c r="D308" s="406"/>
      <c r="E308" s="406"/>
      <c r="F308" s="405"/>
      <c r="G308" s="405"/>
      <c r="H308" s="405"/>
      <c r="I308" s="405"/>
    </row>
    <row r="309" spans="1:9">
      <c r="A309" s="405"/>
      <c r="B309" s="405"/>
      <c r="C309" s="405"/>
      <c r="D309" s="406"/>
      <c r="E309" s="406"/>
      <c r="F309" s="405"/>
      <c r="G309" s="405"/>
      <c r="H309" s="405"/>
      <c r="I309" s="405"/>
    </row>
    <row r="310" spans="1:9">
      <c r="A310" s="405"/>
      <c r="B310" s="405"/>
      <c r="C310" s="405"/>
      <c r="D310" s="406"/>
      <c r="E310" s="406"/>
      <c r="F310" s="405"/>
      <c r="G310" s="405"/>
      <c r="H310" s="405"/>
      <c r="I310" s="405"/>
    </row>
    <row r="311" spans="1:9">
      <c r="A311" s="405"/>
      <c r="B311" s="405"/>
      <c r="C311" s="405"/>
      <c r="D311" s="406"/>
      <c r="E311" s="406"/>
      <c r="F311" s="405"/>
      <c r="G311" s="405"/>
      <c r="H311" s="405"/>
      <c r="I311" s="405"/>
    </row>
    <row r="312" spans="1:9">
      <c r="A312" s="405"/>
      <c r="B312" s="405"/>
      <c r="C312" s="405"/>
      <c r="D312" s="406"/>
      <c r="E312" s="406"/>
      <c r="F312" s="405"/>
      <c r="G312" s="405"/>
      <c r="H312" s="405"/>
      <c r="I312" s="405"/>
    </row>
    <row r="313" spans="1:9">
      <c r="A313" s="405"/>
      <c r="B313" s="405"/>
      <c r="C313" s="405"/>
      <c r="D313" s="406"/>
      <c r="E313" s="406"/>
      <c r="F313" s="405"/>
      <c r="G313" s="405"/>
      <c r="H313" s="405"/>
      <c r="I313" s="405"/>
    </row>
    <row r="314" spans="1:9">
      <c r="A314" s="405"/>
      <c r="B314" s="405"/>
      <c r="C314" s="405"/>
      <c r="D314" s="406"/>
      <c r="E314" s="406"/>
      <c r="F314" s="405"/>
      <c r="G314" s="405"/>
      <c r="H314" s="405"/>
      <c r="I314" s="405"/>
    </row>
    <row r="315" spans="1:9">
      <c r="A315" s="405"/>
      <c r="B315" s="405"/>
      <c r="C315" s="405"/>
      <c r="D315" s="406"/>
      <c r="E315" s="406"/>
      <c r="F315" s="405"/>
      <c r="G315" s="405"/>
      <c r="H315" s="405"/>
      <c r="I315" s="405"/>
    </row>
    <row r="316" spans="1:9">
      <c r="A316" s="405"/>
      <c r="B316" s="405"/>
      <c r="C316" s="405"/>
      <c r="D316" s="406"/>
      <c r="E316" s="406"/>
      <c r="F316" s="405"/>
      <c r="G316" s="405"/>
      <c r="H316" s="405"/>
      <c r="I316" s="405"/>
    </row>
    <row r="317" spans="1:9">
      <c r="A317" s="405"/>
      <c r="B317" s="405"/>
      <c r="C317" s="405"/>
      <c r="D317" s="406"/>
      <c r="E317" s="406"/>
      <c r="F317" s="405"/>
      <c r="G317" s="405"/>
      <c r="H317" s="405"/>
      <c r="I317" s="405"/>
    </row>
    <row r="318" spans="1:9">
      <c r="A318" s="405"/>
      <c r="B318" s="405"/>
      <c r="C318" s="405"/>
      <c r="D318" s="406"/>
      <c r="E318" s="406"/>
      <c r="F318" s="405"/>
      <c r="G318" s="405"/>
      <c r="H318" s="405"/>
      <c r="I318" s="405"/>
    </row>
    <row r="319" spans="1:9">
      <c r="A319" s="405"/>
      <c r="B319" s="405"/>
      <c r="C319" s="405"/>
      <c r="D319" s="406"/>
      <c r="E319" s="406"/>
      <c r="F319" s="405"/>
      <c r="G319" s="405"/>
      <c r="H319" s="405"/>
      <c r="I319" s="405"/>
    </row>
    <row r="320" spans="1:9">
      <c r="A320" s="405"/>
      <c r="B320" s="405"/>
      <c r="C320" s="405"/>
      <c r="D320" s="406"/>
      <c r="E320" s="406"/>
      <c r="F320" s="405"/>
      <c r="G320" s="405"/>
      <c r="H320" s="405"/>
      <c r="I320" s="405"/>
    </row>
    <row r="321" spans="1:9">
      <c r="A321" s="405"/>
      <c r="B321" s="405"/>
      <c r="C321" s="405"/>
      <c r="D321" s="406"/>
      <c r="E321" s="406"/>
      <c r="F321" s="405"/>
      <c r="G321" s="405"/>
      <c r="H321" s="405"/>
      <c r="I321" s="405"/>
    </row>
    <row r="322" spans="1:9">
      <c r="A322" s="405"/>
      <c r="B322" s="405"/>
      <c r="C322" s="405"/>
      <c r="D322" s="406"/>
      <c r="E322" s="406"/>
      <c r="F322" s="405"/>
      <c r="G322" s="405"/>
      <c r="H322" s="405"/>
      <c r="I322" s="405"/>
    </row>
    <row r="323" spans="1:9">
      <c r="A323" s="405"/>
      <c r="B323" s="405"/>
      <c r="C323" s="405"/>
      <c r="D323" s="406"/>
      <c r="E323" s="406"/>
      <c r="F323" s="405"/>
      <c r="G323" s="405"/>
      <c r="H323" s="405"/>
      <c r="I323" s="405"/>
    </row>
    <row r="324" spans="1:9">
      <c r="A324" s="405"/>
      <c r="B324" s="405"/>
      <c r="C324" s="405"/>
      <c r="D324" s="406"/>
      <c r="E324" s="406"/>
      <c r="F324" s="405"/>
      <c r="G324" s="405"/>
      <c r="H324" s="405"/>
      <c r="I324" s="405"/>
    </row>
    <row r="325" spans="1:9">
      <c r="A325" s="405"/>
      <c r="B325" s="405"/>
      <c r="C325" s="405"/>
      <c r="D325" s="406"/>
      <c r="E325" s="406"/>
      <c r="F325" s="405"/>
      <c r="G325" s="405"/>
      <c r="H325" s="405"/>
      <c r="I325" s="405"/>
    </row>
    <row r="326" spans="1:9">
      <c r="A326" s="405"/>
      <c r="B326" s="405"/>
      <c r="C326" s="405"/>
      <c r="D326" s="406"/>
      <c r="E326" s="406"/>
      <c r="F326" s="405"/>
      <c r="G326" s="405"/>
      <c r="H326" s="405"/>
      <c r="I326" s="405"/>
    </row>
    <row r="327" spans="1:9">
      <c r="A327" s="405"/>
      <c r="B327" s="405"/>
      <c r="C327" s="405"/>
      <c r="D327" s="406"/>
      <c r="E327" s="406"/>
      <c r="F327" s="405"/>
      <c r="G327" s="405"/>
      <c r="H327" s="405"/>
      <c r="I327" s="405"/>
    </row>
    <row r="328" spans="1:9">
      <c r="A328" s="405"/>
      <c r="B328" s="405"/>
      <c r="C328" s="405"/>
      <c r="D328" s="406"/>
      <c r="E328" s="406"/>
      <c r="F328" s="405"/>
      <c r="G328" s="405"/>
      <c r="H328" s="405"/>
      <c r="I328" s="405"/>
    </row>
    <row r="329" spans="1:9">
      <c r="A329" s="405"/>
      <c r="B329" s="405"/>
      <c r="C329" s="405"/>
      <c r="D329" s="406"/>
      <c r="E329" s="406"/>
      <c r="F329" s="405"/>
      <c r="G329" s="405"/>
      <c r="H329" s="405"/>
      <c r="I329" s="405"/>
    </row>
    <row r="330" spans="1:9">
      <c r="A330" s="405"/>
      <c r="B330" s="405"/>
      <c r="C330" s="405"/>
      <c r="D330" s="406"/>
      <c r="E330" s="406"/>
      <c r="F330" s="405"/>
      <c r="G330" s="405"/>
      <c r="H330" s="405"/>
      <c r="I330" s="405"/>
    </row>
    <row r="331" spans="1:9">
      <c r="A331" s="405"/>
      <c r="B331" s="405"/>
      <c r="C331" s="405"/>
      <c r="D331" s="406"/>
      <c r="E331" s="406"/>
      <c r="F331" s="405"/>
      <c r="G331" s="405"/>
      <c r="H331" s="405"/>
      <c r="I331" s="405"/>
    </row>
    <row r="332" spans="1:9">
      <c r="A332" s="405"/>
      <c r="B332" s="405"/>
      <c r="C332" s="405"/>
      <c r="D332" s="406"/>
      <c r="E332" s="406"/>
      <c r="F332" s="405"/>
      <c r="G332" s="405"/>
      <c r="H332" s="405"/>
      <c r="I332" s="405"/>
    </row>
    <row r="333" spans="1:9">
      <c r="A333" s="405"/>
      <c r="B333" s="405"/>
      <c r="C333" s="405"/>
      <c r="D333" s="406"/>
      <c r="E333" s="406"/>
      <c r="F333" s="405"/>
      <c r="G333" s="405"/>
      <c r="H333" s="405"/>
      <c r="I333" s="405"/>
    </row>
    <row r="334" spans="1:9">
      <c r="A334" s="405"/>
      <c r="B334" s="405"/>
      <c r="C334" s="405"/>
      <c r="D334" s="406"/>
      <c r="E334" s="406"/>
      <c r="F334" s="405"/>
      <c r="G334" s="405"/>
      <c r="H334" s="405"/>
      <c r="I334" s="405"/>
    </row>
    <row r="335" spans="1:9">
      <c r="A335" s="405"/>
      <c r="B335" s="405"/>
      <c r="C335" s="405"/>
      <c r="D335" s="406"/>
      <c r="E335" s="406"/>
      <c r="F335" s="405"/>
      <c r="G335" s="405"/>
      <c r="H335" s="405"/>
      <c r="I335" s="405"/>
    </row>
    <row r="336" spans="1:9">
      <c r="A336" s="405"/>
      <c r="B336" s="405"/>
      <c r="C336" s="405"/>
      <c r="D336" s="406"/>
      <c r="E336" s="406"/>
      <c r="F336" s="405"/>
      <c r="G336" s="405"/>
      <c r="H336" s="405"/>
      <c r="I336" s="405"/>
    </row>
    <row r="337" spans="1:9">
      <c r="A337" s="405"/>
      <c r="B337" s="405"/>
      <c r="C337" s="405"/>
      <c r="D337" s="406"/>
      <c r="E337" s="406"/>
      <c r="F337" s="405"/>
      <c r="G337" s="405"/>
      <c r="H337" s="405"/>
      <c r="I337" s="405"/>
    </row>
    <row r="338" spans="1:9">
      <c r="A338" s="405"/>
      <c r="B338" s="405"/>
      <c r="C338" s="405"/>
      <c r="D338" s="406"/>
      <c r="E338" s="406"/>
      <c r="F338" s="405"/>
      <c r="G338" s="405"/>
      <c r="H338" s="405"/>
      <c r="I338" s="405"/>
    </row>
    <row r="339" spans="1:9">
      <c r="A339" s="405"/>
      <c r="B339" s="405"/>
      <c r="C339" s="405"/>
      <c r="D339" s="406"/>
      <c r="E339" s="406"/>
      <c r="F339" s="405"/>
      <c r="G339" s="405"/>
      <c r="H339" s="405"/>
      <c r="I339" s="405"/>
    </row>
    <row r="340" spans="1:9">
      <c r="A340" s="405"/>
      <c r="B340" s="405"/>
      <c r="C340" s="405"/>
      <c r="D340" s="406"/>
      <c r="E340" s="406"/>
      <c r="F340" s="405"/>
      <c r="G340" s="405"/>
      <c r="H340" s="405"/>
      <c r="I340" s="405"/>
    </row>
    <row r="341" spans="1:9">
      <c r="A341" s="405"/>
      <c r="B341" s="405"/>
      <c r="C341" s="405"/>
      <c r="D341" s="406"/>
      <c r="E341" s="406"/>
      <c r="F341" s="405"/>
      <c r="G341" s="405"/>
      <c r="H341" s="405"/>
      <c r="I341" s="405"/>
    </row>
    <row r="342" spans="1:9">
      <c r="A342" s="405"/>
      <c r="B342" s="405"/>
      <c r="C342" s="405"/>
      <c r="D342" s="406"/>
      <c r="E342" s="406"/>
      <c r="F342" s="405"/>
      <c r="G342" s="405"/>
      <c r="H342" s="405"/>
      <c r="I342" s="405"/>
    </row>
    <row r="343" spans="1:9">
      <c r="A343" s="405"/>
      <c r="B343" s="405"/>
      <c r="C343" s="405"/>
      <c r="D343" s="406"/>
      <c r="E343" s="406"/>
      <c r="F343" s="405"/>
      <c r="G343" s="405"/>
      <c r="H343" s="405"/>
      <c r="I343" s="405"/>
    </row>
    <row r="344" spans="1:9">
      <c r="A344" s="405"/>
      <c r="B344" s="405"/>
      <c r="C344" s="405"/>
      <c r="D344" s="406"/>
      <c r="E344" s="406"/>
      <c r="F344" s="405"/>
      <c r="G344" s="405"/>
      <c r="H344" s="405"/>
      <c r="I344" s="405"/>
    </row>
    <row r="345" spans="1:9">
      <c r="A345" s="405"/>
      <c r="B345" s="405"/>
      <c r="C345" s="405"/>
      <c r="D345" s="406"/>
      <c r="E345" s="406"/>
      <c r="F345" s="405"/>
      <c r="G345" s="405"/>
      <c r="H345" s="405"/>
      <c r="I345" s="405"/>
    </row>
    <row r="346" spans="1:9">
      <c r="A346" s="405"/>
      <c r="B346" s="405"/>
      <c r="C346" s="405"/>
      <c r="D346" s="406"/>
      <c r="E346" s="406"/>
      <c r="F346" s="405"/>
      <c r="G346" s="405"/>
      <c r="H346" s="405"/>
      <c r="I346" s="405"/>
    </row>
    <row r="347" spans="1:9">
      <c r="A347" s="405"/>
      <c r="B347" s="405"/>
      <c r="C347" s="405"/>
      <c r="D347" s="406"/>
      <c r="E347" s="406"/>
      <c r="F347" s="405"/>
      <c r="G347" s="405"/>
      <c r="H347" s="405"/>
      <c r="I347" s="405"/>
    </row>
    <row r="348" spans="1:9">
      <c r="A348" s="405"/>
      <c r="B348" s="405"/>
      <c r="C348" s="405"/>
      <c r="D348" s="406"/>
      <c r="E348" s="406"/>
      <c r="F348" s="405"/>
      <c r="G348" s="405"/>
      <c r="H348" s="405"/>
      <c r="I348" s="405"/>
    </row>
    <row r="349" spans="1:9">
      <c r="A349" s="405"/>
      <c r="B349" s="405"/>
      <c r="C349" s="405"/>
      <c r="D349" s="406"/>
      <c r="E349" s="406"/>
      <c r="F349" s="405"/>
      <c r="G349" s="405"/>
      <c r="H349" s="405"/>
      <c r="I349" s="405"/>
    </row>
    <row r="350" spans="1:9">
      <c r="A350" s="405"/>
      <c r="B350" s="405"/>
      <c r="C350" s="405"/>
      <c r="D350" s="406"/>
      <c r="E350" s="406"/>
      <c r="F350" s="405"/>
      <c r="G350" s="405"/>
      <c r="H350" s="405"/>
      <c r="I350" s="405"/>
    </row>
    <row r="351" spans="1:9">
      <c r="A351" s="405"/>
      <c r="B351" s="405"/>
      <c r="C351" s="405"/>
      <c r="D351" s="406"/>
      <c r="E351" s="406"/>
      <c r="F351" s="405"/>
      <c r="G351" s="405"/>
      <c r="H351" s="405"/>
      <c r="I351" s="405"/>
    </row>
    <row r="352" spans="1:9">
      <c r="A352" s="405"/>
      <c r="B352" s="405"/>
      <c r="C352" s="405"/>
      <c r="D352" s="406"/>
      <c r="E352" s="406"/>
      <c r="F352" s="405"/>
      <c r="G352" s="405"/>
      <c r="H352" s="405"/>
      <c r="I352" s="405"/>
    </row>
    <row r="353" spans="1:9">
      <c r="A353" s="405"/>
      <c r="B353" s="405"/>
      <c r="C353" s="405"/>
      <c r="D353" s="406"/>
      <c r="E353" s="406"/>
      <c r="F353" s="405"/>
      <c r="G353" s="405"/>
      <c r="H353" s="405"/>
      <c r="I353" s="405"/>
    </row>
    <row r="407" spans="21:21">
      <c r="U407" s="328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B564"/>
  <sheetViews>
    <sheetView zoomScaleNormal="100" workbookViewId="0">
      <selection activeCell="H3" sqref="H3"/>
    </sheetView>
  </sheetViews>
  <sheetFormatPr baseColWidth="10" defaultColWidth="10.875" defaultRowHeight="15.75"/>
  <cols>
    <col min="1" max="1" width="13.5" style="1" customWidth="1"/>
    <col min="2" max="2" width="9.125" style="1" customWidth="1"/>
    <col min="3" max="3" width="7.625" style="1" customWidth="1"/>
    <col min="4" max="4" width="8.375" style="1" customWidth="1"/>
    <col min="5" max="10" width="6.125" style="1" customWidth="1"/>
    <col min="11" max="11" width="6.625" style="1" customWidth="1"/>
    <col min="12" max="12" width="6.125" style="1" customWidth="1"/>
    <col min="13" max="13" width="7" style="1" customWidth="1"/>
    <col min="14" max="15" width="6.125" style="1" customWidth="1"/>
    <col min="16" max="16" width="8.625" style="1" customWidth="1"/>
    <col min="17" max="17" width="7" style="1" customWidth="1"/>
    <col min="18" max="18" width="4.625" style="1" customWidth="1"/>
    <col min="19" max="19" width="5.875" style="1" customWidth="1"/>
    <col min="20" max="32" width="5.875" style="21" customWidth="1"/>
    <col min="33" max="95" width="5.875" style="1" customWidth="1"/>
    <col min="96" max="96" width="8" style="1" customWidth="1"/>
    <col min="97" max="124" width="5.875" style="1" customWidth="1"/>
    <col min="125" max="125" width="7" style="1" customWidth="1"/>
    <col min="126" max="210" width="5.875" style="1" customWidth="1"/>
    <col min="211" max="16384" width="10.875" style="1"/>
  </cols>
  <sheetData>
    <row r="1" spans="1:114" ht="16.5" thickBot="1">
      <c r="A1" s="9"/>
      <c r="B1" s="10" t="s">
        <v>18</v>
      </c>
      <c r="C1" s="10" t="s">
        <v>19</v>
      </c>
      <c r="D1" s="10" t="s">
        <v>20</v>
      </c>
      <c r="E1" s="11" t="s">
        <v>21</v>
      </c>
      <c r="F1" s="11" t="s">
        <v>22</v>
      </c>
      <c r="G1" s="11" t="s">
        <v>23</v>
      </c>
      <c r="H1" s="12" t="s">
        <v>24</v>
      </c>
      <c r="I1" s="12" t="s">
        <v>25</v>
      </c>
      <c r="J1" s="12" t="s">
        <v>26</v>
      </c>
      <c r="K1" s="13" t="s">
        <v>27</v>
      </c>
      <c r="L1" s="13" t="s">
        <v>28</v>
      </c>
      <c r="M1" s="11" t="s">
        <v>29</v>
      </c>
      <c r="N1" s="14" t="s">
        <v>30</v>
      </c>
      <c r="O1" s="15" t="s">
        <v>31</v>
      </c>
      <c r="P1" s="16" t="s">
        <v>32</v>
      </c>
      <c r="Q1" s="16" t="s">
        <v>33</v>
      </c>
      <c r="S1" s="16" t="s">
        <v>34</v>
      </c>
      <c r="T1" s="17">
        <f ca="1">B2*H2</f>
        <v>59.36</v>
      </c>
      <c r="U1" s="18" t="s">
        <v>35</v>
      </c>
      <c r="V1" s="17">
        <f ca="1">B2*I2</f>
        <v>66.56</v>
      </c>
      <c r="W1" s="18" t="s">
        <v>36</v>
      </c>
      <c r="X1" s="17">
        <f ca="1">B2*J2</f>
        <v>15.68</v>
      </c>
      <c r="Y1" s="18" t="s">
        <v>37</v>
      </c>
      <c r="Z1" s="17">
        <f ca="1">B2*K2</f>
        <v>18.240000000000002</v>
      </c>
      <c r="AA1" s="18" t="s">
        <v>38</v>
      </c>
      <c r="AB1" s="17">
        <f ca="1">B2*L2</f>
        <v>20.64</v>
      </c>
      <c r="AC1" s="19" t="s">
        <v>39</v>
      </c>
      <c r="AD1" s="20">
        <v>0</v>
      </c>
      <c r="AE1" s="21" t="s">
        <v>40</v>
      </c>
      <c r="AF1" s="20">
        <v>0</v>
      </c>
      <c r="AV1" s="91"/>
      <c r="AW1" s="91"/>
      <c r="AX1" s="91"/>
      <c r="AY1" s="91"/>
      <c r="AZ1" s="101"/>
      <c r="BA1" s="91"/>
      <c r="BB1" s="10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CF1" s="99"/>
      <c r="CG1" s="192"/>
      <c r="CH1" s="99"/>
      <c r="CI1" s="99"/>
      <c r="CJ1" s="99"/>
      <c r="CK1" s="99"/>
      <c r="CL1" s="99"/>
      <c r="CM1" s="99"/>
      <c r="CN1" s="99"/>
      <c r="CO1" s="99"/>
      <c r="CP1" s="8"/>
      <c r="CQ1" s="8"/>
      <c r="CR1" s="8"/>
      <c r="CS1" s="8"/>
      <c r="CT1" s="99"/>
      <c r="CU1" s="99"/>
      <c r="CV1" s="99"/>
      <c r="CW1" s="99"/>
      <c r="CX1" s="99"/>
      <c r="CY1" s="99"/>
      <c r="CZ1" s="920"/>
      <c r="DA1" s="99"/>
      <c r="DB1" s="99"/>
      <c r="DC1" s="99"/>
      <c r="DD1" s="99"/>
      <c r="DE1" s="99"/>
      <c r="DF1" s="99"/>
      <c r="DG1" s="8"/>
      <c r="DH1" s="8"/>
      <c r="DI1" s="8"/>
      <c r="DJ1" s="8"/>
    </row>
    <row r="2" spans="1:114">
      <c r="A2" s="23" t="str">
        <f ca="1">Sheet1!B9</f>
        <v xml:space="preserve">C-Ply 64 </v>
      </c>
      <c r="B2" s="23">
        <f ca="1">Sheet1!C9</f>
        <v>160</v>
      </c>
      <c r="C2" s="23">
        <f ca="1">Sheet1!D9</f>
        <v>2944</v>
      </c>
      <c r="D2" s="23">
        <f ca="1">Sheet1!E9</f>
        <v>1983</v>
      </c>
      <c r="E2" s="24">
        <f ca="1">B2*0.88</f>
        <v>140.80000000000001</v>
      </c>
      <c r="F2" s="228">
        <f ca="1">Sheet1!H9</f>
        <v>7.0967741935483861</v>
      </c>
      <c r="G2" s="228">
        <f ca="1">Sheet1!I9</f>
        <v>14.083806818181817</v>
      </c>
      <c r="H2" s="232">
        <v>0.371</v>
      </c>
      <c r="I2" s="232">
        <v>0.41599999999999998</v>
      </c>
      <c r="J2" s="232">
        <v>9.8000000000000004E-2</v>
      </c>
      <c r="K2" s="232">
        <v>0.114</v>
      </c>
      <c r="L2" s="232">
        <v>0.129</v>
      </c>
      <c r="M2" s="16" t="s">
        <v>29</v>
      </c>
      <c r="N2" s="26">
        <f>Sheet1!E16</f>
        <v>0</v>
      </c>
      <c r="O2" s="191">
        <f>Sheet1!G16</f>
        <v>7.5</v>
      </c>
      <c r="P2" s="26">
        <f>Sheet1!E17</f>
        <v>0</v>
      </c>
      <c r="Q2" s="191">
        <f>Sheet1!G17</f>
        <v>7.5</v>
      </c>
      <c r="S2" s="27" t="s">
        <v>41</v>
      </c>
      <c r="T2" s="18">
        <f>P2</f>
        <v>0</v>
      </c>
      <c r="U2" s="18">
        <f>T2+$Q$2</f>
        <v>7.5</v>
      </c>
      <c r="V2" s="18">
        <f t="shared" ref="V2:AF2" si="0">U2+$Q$2</f>
        <v>15</v>
      </c>
      <c r="W2" s="18">
        <f t="shared" si="0"/>
        <v>22.5</v>
      </c>
      <c r="X2" s="18">
        <f t="shared" si="0"/>
        <v>30</v>
      </c>
      <c r="Y2" s="18">
        <f t="shared" si="0"/>
        <v>37.5</v>
      </c>
      <c r="Z2" s="18">
        <f t="shared" si="0"/>
        <v>45</v>
      </c>
      <c r="AA2" s="18">
        <f t="shared" si="0"/>
        <v>52.5</v>
      </c>
      <c r="AB2" s="18">
        <f t="shared" si="0"/>
        <v>60</v>
      </c>
      <c r="AC2" s="18">
        <f t="shared" si="0"/>
        <v>67.5</v>
      </c>
      <c r="AD2" s="18">
        <f t="shared" si="0"/>
        <v>75</v>
      </c>
      <c r="AE2" s="18">
        <f t="shared" si="0"/>
        <v>82.5</v>
      </c>
      <c r="AF2" s="18">
        <f t="shared" si="0"/>
        <v>90</v>
      </c>
      <c r="AG2" s="543">
        <f ca="1">INDEX(T3:AF15,Sheet1!$R$17,Sheet1!$R$18)</f>
        <v>48.552119918160649</v>
      </c>
      <c r="AV2" s="91"/>
      <c r="AW2" s="91"/>
      <c r="AX2" s="125"/>
      <c r="AY2" s="63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808"/>
      <c r="BM2" s="91"/>
      <c r="BN2" s="91"/>
      <c r="BO2" s="809"/>
      <c r="BP2" s="810"/>
      <c r="BQ2" s="811"/>
      <c r="BR2" s="91"/>
      <c r="BS2" s="91"/>
      <c r="BT2" s="91"/>
      <c r="CF2" s="99"/>
      <c r="CG2" s="905"/>
      <c r="CH2" s="896"/>
      <c r="CI2" s="896"/>
      <c r="CJ2" s="896"/>
      <c r="CK2" s="905"/>
      <c r="CL2" s="910"/>
      <c r="CM2" s="905"/>
      <c r="CN2" s="910"/>
      <c r="CO2" s="896"/>
      <c r="CP2" s="410"/>
      <c r="CQ2" s="410"/>
      <c r="CR2" s="410"/>
      <c r="CS2" s="410"/>
      <c r="CT2" s="908"/>
      <c r="CU2" s="908"/>
      <c r="CV2" s="896"/>
      <c r="CW2" s="896"/>
      <c r="CX2" s="908"/>
      <c r="CY2" s="908"/>
      <c r="CZ2" s="905"/>
      <c r="DA2" s="896"/>
      <c r="DB2" s="896"/>
      <c r="DC2" s="896"/>
      <c r="DD2" s="905"/>
      <c r="DE2" s="910"/>
      <c r="DF2" s="905"/>
      <c r="DG2" s="411"/>
      <c r="DH2" s="410"/>
      <c r="DI2" s="410"/>
      <c r="DJ2" s="8"/>
    </row>
    <row r="3" spans="1:114" ht="19.5" thickBot="1">
      <c r="A3" s="888" t="s">
        <v>42</v>
      </c>
      <c r="B3" s="889"/>
      <c r="C3" s="33"/>
      <c r="D3" s="33"/>
      <c r="E3" s="797"/>
      <c r="F3" s="19">
        <f>Sheet1!J9</f>
        <v>5</v>
      </c>
      <c r="G3" s="19">
        <f>Sheet1!K9</f>
        <v>5</v>
      </c>
      <c r="H3" s="456">
        <v>0.375</v>
      </c>
      <c r="I3" s="462">
        <v>0.5</v>
      </c>
      <c r="J3" s="462">
        <v>0.125</v>
      </c>
      <c r="K3" s="462">
        <v>0.125</v>
      </c>
      <c r="L3" s="462">
        <v>0.12520000000000001</v>
      </c>
      <c r="M3" s="38"/>
      <c r="O3" s="39" t="s">
        <v>43</v>
      </c>
      <c r="S3" s="40">
        <f>N2</f>
        <v>0</v>
      </c>
      <c r="T3" s="41">
        <f ca="1">2*(T63+2*T18)</f>
        <v>24.960000000000008</v>
      </c>
      <c r="U3" s="41">
        <f t="shared" ref="U3:AF15" ca="1" si="1">($T$1+$V$1*(COS(2*U$2/57.3)+COS(2*$S3/57.3))/2+$X$1*(COS(4*U$2/57.3)+COS(4*$S3/57.3))/2)</f>
        <v>139.41596792777602</v>
      </c>
      <c r="V3" s="41">
        <f t="shared" ca="1" si="1"/>
        <v>133.22249084680371</v>
      </c>
      <c r="W3" s="41">
        <f t="shared" ca="1" si="1"/>
        <v>124.01478205346018</v>
      </c>
      <c r="X3" s="41">
        <f t="shared" ca="1" si="1"/>
        <v>113.20327045528151</v>
      </c>
      <c r="Y3" s="41">
        <f t="shared" ca="1" si="1"/>
        <v>102.30771401024333</v>
      </c>
      <c r="Z3" s="41">
        <f t="shared" ca="1" si="1"/>
        <v>92.643850656719849</v>
      </c>
      <c r="AA3" s="41">
        <f t="shared" ca="1" si="1"/>
        <v>85.080144203760625</v>
      </c>
      <c r="AB3" s="41">
        <f t="shared" ca="1" si="1"/>
        <v>79.922351694361197</v>
      </c>
      <c r="AC3" s="41">
        <f t="shared" ca="1" si="1"/>
        <v>76.948849462879153</v>
      </c>
      <c r="AD3" s="41">
        <f t="shared" ca="1" si="1"/>
        <v>75.579265008046235</v>
      </c>
      <c r="AE3" s="41">
        <f t="shared" ca="1" si="1"/>
        <v>75.123791848689066</v>
      </c>
      <c r="AF3" s="41">
        <f t="shared" ca="1" si="1"/>
        <v>75.040000051402814</v>
      </c>
      <c r="AG3" s="298"/>
      <c r="AV3" s="91"/>
      <c r="AW3" s="91"/>
      <c r="AX3" s="63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91"/>
      <c r="BO3" s="812"/>
      <c r="BP3" s="99"/>
      <c r="BQ3" s="813"/>
      <c r="BR3" s="91"/>
      <c r="BS3" s="91"/>
      <c r="BT3" s="91"/>
      <c r="CF3" s="99"/>
      <c r="CG3" s="905"/>
      <c r="CH3" s="911"/>
      <c r="CI3" s="911"/>
      <c r="CJ3" s="911"/>
      <c r="CK3" s="911"/>
      <c r="CL3" s="896"/>
      <c r="CM3" s="898"/>
      <c r="CN3" s="912"/>
      <c r="CO3" s="896"/>
      <c r="CP3" s="415"/>
      <c r="CQ3" s="415"/>
      <c r="CR3" s="415"/>
      <c r="CS3" s="409"/>
      <c r="CT3" s="908"/>
      <c r="CU3" s="908"/>
      <c r="CV3" s="896"/>
      <c r="CW3" s="896"/>
      <c r="CX3" s="908"/>
      <c r="CY3" s="907"/>
      <c r="CZ3" s="905"/>
      <c r="DA3" s="911"/>
      <c r="DB3" s="911"/>
      <c r="DC3" s="911"/>
      <c r="DD3" s="911"/>
      <c r="DE3" s="896"/>
      <c r="DF3" s="898"/>
      <c r="DG3" s="414"/>
      <c r="DH3" s="410"/>
      <c r="DI3" s="415"/>
      <c r="DJ3" s="8"/>
    </row>
    <row r="4" spans="1:114" ht="16.5" thickBot="1">
      <c r="A4" s="91"/>
      <c r="B4" s="104"/>
      <c r="C4" s="104"/>
      <c r="D4" s="104"/>
      <c r="E4" s="798"/>
      <c r="F4" s="796" t="s">
        <v>5</v>
      </c>
      <c r="G4" s="49"/>
      <c r="H4" s="50"/>
      <c r="I4" s="51"/>
      <c r="J4" s="52"/>
      <c r="K4" s="53"/>
      <c r="L4" s="54"/>
      <c r="M4" s="55" t="s">
        <v>9</v>
      </c>
      <c r="N4" s="56" t="s">
        <v>44</v>
      </c>
      <c r="O4" s="57" t="s">
        <v>45</v>
      </c>
      <c r="P4" s="55" t="s">
        <v>46</v>
      </c>
      <c r="Q4" s="58" t="s">
        <v>17</v>
      </c>
      <c r="R4" s="59" t="s">
        <v>47</v>
      </c>
      <c r="S4" s="19">
        <f>S3+$O$2</f>
        <v>7.5</v>
      </c>
      <c r="T4" s="41">
        <f t="shared" ref="T4:T15" ca="1" si="2">($T$1+$V$1*(COS(2*T$2/57.3)+COS(2*$S4/57.3))/2+$X$1*(COS(4*T$2/57.3)+COS(4*$S4/57.3))/2)</f>
        <v>139.41596792777602</v>
      </c>
      <c r="U4" s="41">
        <f t="shared" ca="1" si="1"/>
        <v>137.23193585555202</v>
      </c>
      <c r="V4" s="41">
        <f t="shared" ca="1" si="1"/>
        <v>131.03845877457971</v>
      </c>
      <c r="W4" s="41">
        <f t="shared" ca="1" si="1"/>
        <v>121.83074998123621</v>
      </c>
      <c r="X4" s="41">
        <f t="shared" ca="1" si="1"/>
        <v>111.01923838305753</v>
      </c>
      <c r="Y4" s="41">
        <f t="shared" ca="1" si="1"/>
        <v>100.12368193801935</v>
      </c>
      <c r="Z4" s="41">
        <f t="shared" ca="1" si="1"/>
        <v>90.459818584495864</v>
      </c>
      <c r="AA4" s="41">
        <f t="shared" ca="1" si="1"/>
        <v>82.89611213153664</v>
      </c>
      <c r="AB4" s="41">
        <f t="shared" ca="1" si="1"/>
        <v>77.738319622137212</v>
      </c>
      <c r="AC4" s="41">
        <f t="shared" ca="1" si="1"/>
        <v>74.764817390655168</v>
      </c>
      <c r="AD4" s="41">
        <f t="shared" ca="1" si="1"/>
        <v>73.395232935822264</v>
      </c>
      <c r="AE4" s="41">
        <f t="shared" ca="1" si="1"/>
        <v>72.939759776465081</v>
      </c>
      <c r="AF4" s="41">
        <f t="shared" ca="1" si="1"/>
        <v>72.855967979178843</v>
      </c>
      <c r="AG4" s="19"/>
      <c r="AV4" s="91"/>
      <c r="AW4" s="91"/>
      <c r="AX4" s="25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91"/>
      <c r="BO4" s="814"/>
      <c r="BP4" s="279"/>
      <c r="BQ4" s="815"/>
      <c r="BR4" s="91"/>
      <c r="BS4" s="91"/>
      <c r="BT4" s="91"/>
      <c r="CF4" s="99"/>
      <c r="CG4" s="905"/>
      <c r="CH4" s="911"/>
      <c r="CI4" s="911"/>
      <c r="CJ4" s="911"/>
      <c r="CK4" s="911"/>
      <c r="CL4" s="896"/>
      <c r="CM4" s="898"/>
      <c r="CN4" s="902"/>
      <c r="CO4" s="896"/>
      <c r="CP4" s="417"/>
      <c r="CQ4" s="417"/>
      <c r="CR4" s="417"/>
      <c r="CS4" s="413"/>
      <c r="CT4" s="907"/>
      <c r="CU4" s="907"/>
      <c r="CV4" s="907"/>
      <c r="CW4" s="907"/>
      <c r="CX4" s="907"/>
      <c r="CY4" s="907"/>
      <c r="CZ4" s="905"/>
      <c r="DA4" s="911"/>
      <c r="DB4" s="911"/>
      <c r="DC4" s="911"/>
      <c r="DD4" s="911"/>
      <c r="DE4" s="896"/>
      <c r="DF4" s="898"/>
      <c r="DG4" s="418"/>
      <c r="DH4" s="410"/>
      <c r="DI4" s="417"/>
      <c r="DJ4" s="8"/>
    </row>
    <row r="5" spans="1:114">
      <c r="A5" s="795"/>
      <c r="B5" s="100"/>
      <c r="C5" s="100"/>
      <c r="D5" s="100"/>
      <c r="E5" s="65"/>
      <c r="F5" s="66">
        <v>1</v>
      </c>
      <c r="G5" s="319">
        <f>Sheet1!U21</f>
        <v>-0.5</v>
      </c>
      <c r="H5" s="319">
        <f>Sheet1!V21</f>
        <v>-1</v>
      </c>
      <c r="I5" s="319">
        <f>Sheet1!W21</f>
        <v>0</v>
      </c>
      <c r="J5" s="68">
        <f t="shared" ref="J5:L11" ca="1" si="3">G5*$P$35</f>
        <v>-210.71985179119525</v>
      </c>
      <c r="K5" s="68">
        <f t="shared" ca="1" si="3"/>
        <v>-421.43970358239051</v>
      </c>
      <c r="L5" s="68">
        <f t="shared" ca="1" si="3"/>
        <v>0</v>
      </c>
      <c r="M5" s="67">
        <f t="shared" ref="M5:M11" ca="1" si="4">N353</f>
        <v>0.92638832162667084</v>
      </c>
      <c r="N5" s="68">
        <f t="shared" ref="N5:P11" ca="1" si="5">G5*$P$51</f>
        <v>-80.280703546606588</v>
      </c>
      <c r="O5" s="68">
        <f t="shared" ca="1" si="5"/>
        <v>-160.56140709321318</v>
      </c>
      <c r="P5" s="68">
        <f t="shared" ca="1" si="5"/>
        <v>0</v>
      </c>
      <c r="Q5" s="69">
        <f t="shared" ref="Q5:Q11" ca="1" si="6">N431</f>
        <v>0.33435708791534813</v>
      </c>
      <c r="R5" s="70">
        <v>2.466805581745465</v>
      </c>
      <c r="S5" s="19">
        <f t="shared" ref="S5:S15" si="7">S4+$O$2</f>
        <v>15</v>
      </c>
      <c r="T5" s="41">
        <f t="shared" ca="1" si="2"/>
        <v>133.22249084680371</v>
      </c>
      <c r="U5" s="41">
        <f t="shared" ca="1" si="1"/>
        <v>131.03845877457971</v>
      </c>
      <c r="V5" s="41">
        <f t="shared" ca="1" si="1"/>
        <v>124.84498169360742</v>
      </c>
      <c r="W5" s="41">
        <f t="shared" ca="1" si="1"/>
        <v>115.63727290026388</v>
      </c>
      <c r="X5" s="41">
        <f t="shared" ca="1" si="1"/>
        <v>104.82576130208523</v>
      </c>
      <c r="Y5" s="41">
        <f t="shared" ca="1" si="1"/>
        <v>93.93020485704703</v>
      </c>
      <c r="Z5" s="41">
        <f t="shared" ca="1" si="1"/>
        <v>84.266341503523549</v>
      </c>
      <c r="AA5" s="41">
        <f t="shared" ca="1" si="1"/>
        <v>76.702635050564325</v>
      </c>
      <c r="AB5" s="41">
        <f t="shared" ca="1" si="1"/>
        <v>71.544842541164897</v>
      </c>
      <c r="AC5" s="41">
        <f t="shared" ca="1" si="1"/>
        <v>68.571340309682853</v>
      </c>
      <c r="AD5" s="41">
        <f t="shared" ca="1" si="1"/>
        <v>67.201755854849949</v>
      </c>
      <c r="AE5" s="41">
        <f t="shared" ca="1" si="1"/>
        <v>66.746282695492766</v>
      </c>
      <c r="AF5" s="41">
        <f t="shared" ca="1" si="1"/>
        <v>66.662490898206528</v>
      </c>
      <c r="AG5" s="19"/>
      <c r="AV5" s="91"/>
      <c r="AW5" s="91"/>
      <c r="AX5" s="25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91"/>
      <c r="BO5" s="91"/>
      <c r="BP5" s="91"/>
      <c r="BQ5" s="91"/>
      <c r="BR5" s="91"/>
      <c r="BS5" s="91"/>
      <c r="BT5" s="91"/>
      <c r="CF5" s="99"/>
      <c r="CG5" s="913"/>
      <c r="CH5" s="905"/>
      <c r="CI5" s="905"/>
      <c r="CJ5" s="905"/>
      <c r="CK5" s="905"/>
      <c r="CL5" s="905"/>
      <c r="CM5" s="898"/>
      <c r="CN5" s="901"/>
      <c r="CO5" s="898"/>
      <c r="CP5" s="416"/>
      <c r="CQ5" s="416"/>
      <c r="CR5" s="419"/>
      <c r="CS5" s="413"/>
      <c r="CT5" s="918"/>
      <c r="CU5" s="918"/>
      <c r="CV5" s="918"/>
      <c r="CW5" s="918"/>
      <c r="CX5" s="907"/>
      <c r="CY5" s="896"/>
      <c r="CZ5" s="913"/>
      <c r="DA5" s="905"/>
      <c r="DB5" s="905"/>
      <c r="DC5" s="905"/>
      <c r="DD5" s="905"/>
      <c r="DE5" s="905"/>
      <c r="DF5" s="898"/>
      <c r="DG5" s="418"/>
      <c r="DH5" s="413"/>
      <c r="DI5" s="416"/>
      <c r="DJ5" s="8"/>
    </row>
    <row r="6" spans="1:114">
      <c r="A6" s="795"/>
      <c r="B6" s="100"/>
      <c r="C6" s="100"/>
      <c r="D6" s="100"/>
      <c r="E6" s="72"/>
      <c r="F6" s="73">
        <v>2</v>
      </c>
      <c r="G6" s="319">
        <f>Sheet1!U22</f>
        <v>-0.5</v>
      </c>
      <c r="H6" s="319">
        <f>Sheet1!V22</f>
        <v>-1</v>
      </c>
      <c r="I6" s="319">
        <f>Sheet1!W22</f>
        <v>0.2</v>
      </c>
      <c r="J6" s="68">
        <f t="shared" ca="1" si="3"/>
        <v>-210.71985179119525</v>
      </c>
      <c r="K6" s="68">
        <f t="shared" ca="1" si="3"/>
        <v>-421.43970358239051</v>
      </c>
      <c r="L6" s="68">
        <f t="shared" ca="1" si="3"/>
        <v>84.287940716478104</v>
      </c>
      <c r="M6" s="74">
        <f t="shared" ca="1" si="4"/>
        <v>0.86633731214951648</v>
      </c>
      <c r="N6" s="75">
        <f t="shared" ca="1" si="5"/>
        <v>-80.280703546606588</v>
      </c>
      <c r="O6" s="75">
        <f t="shared" ca="1" si="5"/>
        <v>-160.56140709321318</v>
      </c>
      <c r="P6" s="75">
        <f t="shared" ca="1" si="5"/>
        <v>32.112281418642638</v>
      </c>
      <c r="Q6" s="76">
        <f t="shared" ca="1" si="6"/>
        <v>0.3008387552500692</v>
      </c>
      <c r="R6" s="77">
        <v>2.4122614322199367</v>
      </c>
      <c r="S6" s="19">
        <f t="shared" si="7"/>
        <v>22.5</v>
      </c>
      <c r="T6" s="41">
        <f t="shared" ca="1" si="2"/>
        <v>124.01478205346018</v>
      </c>
      <c r="U6" s="41">
        <f t="shared" ca="1" si="1"/>
        <v>121.83074998123621</v>
      </c>
      <c r="V6" s="41">
        <f t="shared" ca="1" si="1"/>
        <v>115.63727290026388</v>
      </c>
      <c r="W6" s="41">
        <f t="shared" ca="1" si="1"/>
        <v>106.42956410692035</v>
      </c>
      <c r="X6" s="41">
        <f t="shared" ca="1" si="1"/>
        <v>95.618052508741684</v>
      </c>
      <c r="Y6" s="41">
        <f t="shared" ca="1" si="1"/>
        <v>84.722496063703503</v>
      </c>
      <c r="Z6" s="41">
        <f t="shared" ca="1" si="1"/>
        <v>75.058632710180021</v>
      </c>
      <c r="AA6" s="41">
        <f t="shared" ca="1" si="1"/>
        <v>67.494926257220797</v>
      </c>
      <c r="AB6" s="41">
        <f t="shared" ca="1" si="1"/>
        <v>62.337133747821369</v>
      </c>
      <c r="AC6" s="41">
        <f t="shared" ca="1" si="1"/>
        <v>59.363631516339318</v>
      </c>
      <c r="AD6" s="41">
        <f t="shared" ca="1" si="1"/>
        <v>57.994047061506414</v>
      </c>
      <c r="AE6" s="41">
        <f t="shared" ca="1" si="1"/>
        <v>57.538573902149238</v>
      </c>
      <c r="AF6" s="41">
        <f t="shared" ca="1" si="1"/>
        <v>57.454782104862993</v>
      </c>
      <c r="AG6" s="19"/>
      <c r="AV6" s="91"/>
      <c r="AW6" s="91"/>
      <c r="AX6" s="25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91"/>
      <c r="BO6" s="91"/>
      <c r="BP6" s="91"/>
      <c r="BQ6" s="91"/>
      <c r="BR6" s="91"/>
      <c r="BS6" s="91"/>
      <c r="BT6" s="91"/>
      <c r="CF6" s="99"/>
      <c r="CG6" s="914"/>
      <c r="CH6" s="900"/>
      <c r="CI6" s="900"/>
      <c r="CJ6" s="915"/>
      <c r="CK6" s="902"/>
      <c r="CL6" s="902"/>
      <c r="CM6" s="898"/>
      <c r="CN6" s="900"/>
      <c r="CO6" s="898"/>
      <c r="CP6" s="416"/>
      <c r="CQ6" s="416"/>
      <c r="CR6" s="419"/>
      <c r="CS6" s="413"/>
      <c r="CT6" s="918"/>
      <c r="CU6" s="918"/>
      <c r="CV6" s="918"/>
      <c r="CW6" s="918"/>
      <c r="CX6" s="921"/>
      <c r="CY6" s="896"/>
      <c r="CZ6" s="914"/>
      <c r="DA6" s="900"/>
      <c r="DB6" s="900"/>
      <c r="DC6" s="915"/>
      <c r="DD6" s="902"/>
      <c r="DE6" s="902"/>
      <c r="DF6" s="898"/>
      <c r="DG6" s="418"/>
      <c r="DH6" s="413"/>
      <c r="DI6" s="416"/>
      <c r="DJ6" s="8"/>
    </row>
    <row r="7" spans="1:114">
      <c r="A7" s="795"/>
      <c r="B7" s="100"/>
      <c r="C7" s="100"/>
      <c r="D7" s="100"/>
      <c r="E7" s="72"/>
      <c r="F7" s="73">
        <v>3</v>
      </c>
      <c r="G7" s="319">
        <f>Sheet1!U23</f>
        <v>0</v>
      </c>
      <c r="H7" s="319">
        <f>Sheet1!V23</f>
        <v>0.6</v>
      </c>
      <c r="I7" s="319">
        <f>Sheet1!W23</f>
        <v>0.2</v>
      </c>
      <c r="J7" s="68">
        <f t="shared" ca="1" si="3"/>
        <v>0</v>
      </c>
      <c r="K7" s="68">
        <f t="shared" ca="1" si="3"/>
        <v>252.8638221494343</v>
      </c>
      <c r="L7" s="68">
        <f t="shared" ca="1" si="3"/>
        <v>84.287940716478104</v>
      </c>
      <c r="M7" s="78">
        <f t="shared" ca="1" si="4"/>
        <v>0.55380067081878659</v>
      </c>
      <c r="N7" s="75">
        <f t="shared" ca="1" si="5"/>
        <v>0</v>
      </c>
      <c r="O7" s="75">
        <f t="shared" ca="1" si="5"/>
        <v>96.3368442559279</v>
      </c>
      <c r="P7" s="75">
        <f t="shared" ca="1" si="5"/>
        <v>32.112281418642638</v>
      </c>
      <c r="Q7" s="76">
        <f t="shared" ca="1" si="6"/>
        <v>0.20643118345968131</v>
      </c>
      <c r="R7" s="77">
        <v>2.3802959267805801</v>
      </c>
      <c r="S7" s="19">
        <f t="shared" si="7"/>
        <v>30</v>
      </c>
      <c r="T7" s="41">
        <f t="shared" ca="1" si="2"/>
        <v>113.20327045528151</v>
      </c>
      <c r="U7" s="41">
        <f t="shared" ca="1" si="1"/>
        <v>111.01923838305753</v>
      </c>
      <c r="V7" s="41">
        <f t="shared" ca="1" si="1"/>
        <v>104.82576130208523</v>
      </c>
      <c r="W7" s="41">
        <f t="shared" ca="1" si="1"/>
        <v>95.618052508741684</v>
      </c>
      <c r="X7" s="41">
        <f t="shared" ca="1" si="1"/>
        <v>84.806540910563029</v>
      </c>
      <c r="Y7" s="41">
        <f t="shared" ca="1" si="1"/>
        <v>73.910984465524834</v>
      </c>
      <c r="Z7" s="41">
        <f t="shared" ca="1" si="1"/>
        <v>64.247121112001352</v>
      </c>
      <c r="AA7" s="41">
        <f t="shared" ca="1" si="1"/>
        <v>56.683414659042135</v>
      </c>
      <c r="AB7" s="41">
        <f t="shared" ca="1" si="1"/>
        <v>51.5256221496427</v>
      </c>
      <c r="AC7" s="41">
        <f t="shared" ca="1" si="1"/>
        <v>48.552119918160649</v>
      </c>
      <c r="AD7" s="41">
        <f t="shared" ca="1" si="1"/>
        <v>47.18253546332776</v>
      </c>
      <c r="AE7" s="41">
        <f t="shared" ca="1" si="1"/>
        <v>46.727062303970577</v>
      </c>
      <c r="AF7" s="41">
        <f t="shared" ca="1" si="1"/>
        <v>46.643270506684338</v>
      </c>
      <c r="AG7" s="19"/>
      <c r="AV7" s="91"/>
      <c r="AW7" s="91"/>
      <c r="AX7" s="25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91"/>
      <c r="BO7" s="91"/>
      <c r="BP7" s="91"/>
      <c r="BQ7" s="91"/>
      <c r="BR7" s="91"/>
      <c r="BS7" s="91"/>
      <c r="BT7" s="91"/>
      <c r="CF7" s="99"/>
      <c r="CG7" s="896"/>
      <c r="CH7" s="916"/>
      <c r="CI7" s="905"/>
      <c r="CJ7" s="917"/>
      <c r="CK7" s="905"/>
      <c r="CL7" s="910"/>
      <c r="CM7" s="898"/>
      <c r="CN7" s="901"/>
      <c r="CO7" s="898"/>
      <c r="CP7" s="416"/>
      <c r="CQ7" s="416"/>
      <c r="CR7" s="416"/>
      <c r="CS7" s="413"/>
      <c r="CT7" s="922"/>
      <c r="CU7" s="922"/>
      <c r="CV7" s="922"/>
      <c r="CW7" s="922"/>
      <c r="CX7" s="907"/>
      <c r="CY7" s="923"/>
      <c r="CZ7" s="896"/>
      <c r="DA7" s="916"/>
      <c r="DB7" s="905"/>
      <c r="DC7" s="917"/>
      <c r="DD7" s="905"/>
      <c r="DE7" s="910"/>
      <c r="DF7" s="898"/>
      <c r="DG7" s="418"/>
      <c r="DH7" s="413"/>
      <c r="DI7" s="416"/>
      <c r="DJ7" s="8"/>
    </row>
    <row r="8" spans="1:114">
      <c r="A8" s="795"/>
      <c r="B8" s="100"/>
      <c r="C8" s="100" t="s">
        <v>424</v>
      </c>
      <c r="D8" s="100"/>
      <c r="E8" s="72"/>
      <c r="F8" s="73">
        <v>4</v>
      </c>
      <c r="G8" s="319">
        <f>Sheet1!U24</f>
        <v>0.6</v>
      </c>
      <c r="H8" s="319">
        <f>Sheet1!V24</f>
        <v>0</v>
      </c>
      <c r="I8" s="319">
        <f>Sheet1!W24</f>
        <v>0.3</v>
      </c>
      <c r="J8" s="75">
        <f t="shared" ca="1" si="3"/>
        <v>252.8638221494343</v>
      </c>
      <c r="K8" s="75">
        <f t="shared" ca="1" si="3"/>
        <v>0</v>
      </c>
      <c r="L8" s="75">
        <f t="shared" ca="1" si="3"/>
        <v>126.43191107471715</v>
      </c>
      <c r="M8" s="78">
        <f t="shared" ca="1" si="4"/>
        <v>0.42143970358239052</v>
      </c>
      <c r="N8" s="75">
        <f t="shared" ca="1" si="5"/>
        <v>96.3368442559279</v>
      </c>
      <c r="O8" s="75">
        <f t="shared" ca="1" si="5"/>
        <v>0</v>
      </c>
      <c r="P8" s="75">
        <f t="shared" ca="1" si="5"/>
        <v>48.16842212796395</v>
      </c>
      <c r="Q8" s="76">
        <f t="shared" ca="1" si="6"/>
        <v>0.18366697426329667</v>
      </c>
      <c r="R8" s="77">
        <v>2.3802959267805801</v>
      </c>
      <c r="S8" s="19">
        <f t="shared" si="7"/>
        <v>37.5</v>
      </c>
      <c r="T8" s="41">
        <f t="shared" ca="1" si="2"/>
        <v>102.30771401024333</v>
      </c>
      <c r="U8" s="41">
        <f t="shared" ca="1" si="1"/>
        <v>100.12368193801935</v>
      </c>
      <c r="V8" s="41">
        <f t="shared" ca="1" si="1"/>
        <v>93.93020485704703</v>
      </c>
      <c r="W8" s="41">
        <f t="shared" ca="1" si="1"/>
        <v>84.722496063703503</v>
      </c>
      <c r="X8" s="41">
        <f t="shared" ca="1" si="1"/>
        <v>73.910984465524834</v>
      </c>
      <c r="Y8" s="41">
        <f t="shared" ca="1" si="1"/>
        <v>63.015428020486652</v>
      </c>
      <c r="Z8" s="41">
        <f t="shared" ca="1" si="1"/>
        <v>53.351564666963171</v>
      </c>
      <c r="AA8" s="41">
        <f t="shared" ca="1" si="1"/>
        <v>45.787858214003947</v>
      </c>
      <c r="AB8" s="41">
        <f t="shared" ca="1" si="1"/>
        <v>40.630065704604519</v>
      </c>
      <c r="AC8" s="41">
        <f t="shared" ca="1" si="1"/>
        <v>37.656563473122468</v>
      </c>
      <c r="AD8" s="41">
        <f t="shared" ca="1" si="1"/>
        <v>36.286979018289571</v>
      </c>
      <c r="AE8" s="41">
        <f t="shared" ca="1" si="1"/>
        <v>35.831505858932388</v>
      </c>
      <c r="AF8" s="41">
        <f t="shared" ca="1" si="1"/>
        <v>35.747714061646143</v>
      </c>
      <c r="AG8" s="19"/>
      <c r="AV8" s="91"/>
      <c r="AW8" s="91"/>
      <c r="AX8" s="25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91"/>
      <c r="BO8" s="91"/>
      <c r="BP8" s="91"/>
      <c r="BQ8" s="91"/>
      <c r="BR8" s="91"/>
      <c r="BS8" s="91"/>
      <c r="BT8" s="91"/>
      <c r="CF8" s="99"/>
      <c r="CG8" s="898"/>
      <c r="CH8" s="918"/>
      <c r="CI8" s="901"/>
      <c r="CJ8" s="100"/>
      <c r="CK8" s="902"/>
      <c r="CL8" s="901"/>
      <c r="CM8" s="905"/>
      <c r="CN8" s="900"/>
      <c r="CO8" s="898"/>
      <c r="CP8" s="416"/>
      <c r="CQ8" s="416"/>
      <c r="CR8" s="416"/>
      <c r="CS8" s="413"/>
      <c r="CT8" s="922"/>
      <c r="CU8" s="922"/>
      <c r="CV8" s="922"/>
      <c r="CW8" s="922"/>
      <c r="CX8" s="921"/>
      <c r="CY8" s="924"/>
      <c r="CZ8" s="898"/>
      <c r="DA8" s="918"/>
      <c r="DB8" s="901"/>
      <c r="DC8" s="100"/>
      <c r="DD8" s="902"/>
      <c r="DE8" s="901"/>
      <c r="DF8" s="905"/>
      <c r="DG8" s="416"/>
      <c r="DH8" s="413"/>
      <c r="DI8" s="416"/>
      <c r="DJ8" s="8"/>
    </row>
    <row r="9" spans="1:114">
      <c r="A9" s="795"/>
      <c r="B9" s="100"/>
      <c r="C9" s="100"/>
      <c r="D9" s="100"/>
      <c r="E9" s="72"/>
      <c r="F9" s="73">
        <v>5</v>
      </c>
      <c r="G9" s="319">
        <f>Sheet1!U25</f>
        <v>0</v>
      </c>
      <c r="H9" s="319">
        <f>Sheet1!V25</f>
        <v>0.7</v>
      </c>
      <c r="I9" s="319">
        <f>Sheet1!W25</f>
        <v>0</v>
      </c>
      <c r="J9" s="75">
        <f t="shared" ca="1" si="3"/>
        <v>0</v>
      </c>
      <c r="K9" s="75">
        <f t="shared" ca="1" si="3"/>
        <v>295.00779250767334</v>
      </c>
      <c r="L9" s="75">
        <f t="shared" ca="1" si="3"/>
        <v>0</v>
      </c>
      <c r="M9" s="78">
        <f t="shared" ca="1" si="4"/>
        <v>0.51583737063592772</v>
      </c>
      <c r="N9" s="75">
        <f t="shared" ca="1" si="5"/>
        <v>0</v>
      </c>
      <c r="O9" s="75">
        <f t="shared" ca="1" si="5"/>
        <v>112.39298496524921</v>
      </c>
      <c r="P9" s="75">
        <f t="shared" ca="1" si="5"/>
        <v>0</v>
      </c>
      <c r="Q9" s="76">
        <f t="shared" ca="1" si="6"/>
        <v>0.20057210968790115</v>
      </c>
      <c r="R9" s="77">
        <v>2.3802959267805801</v>
      </c>
      <c r="S9" s="19">
        <f t="shared" si="7"/>
        <v>45</v>
      </c>
      <c r="T9" s="41">
        <f t="shared" ca="1" si="2"/>
        <v>92.643850656719849</v>
      </c>
      <c r="U9" s="41">
        <f t="shared" ca="1" si="1"/>
        <v>90.459818584495864</v>
      </c>
      <c r="V9" s="41">
        <f t="shared" ca="1" si="1"/>
        <v>84.266341503523549</v>
      </c>
      <c r="W9" s="41">
        <f t="shared" ca="1" si="1"/>
        <v>75.058632710180021</v>
      </c>
      <c r="X9" s="41">
        <f t="shared" ca="1" si="1"/>
        <v>64.247121112001352</v>
      </c>
      <c r="Y9" s="41">
        <f t="shared" ca="1" si="1"/>
        <v>53.351564666963171</v>
      </c>
      <c r="Z9" s="41">
        <f t="shared" ca="1" si="1"/>
        <v>43.687701313439689</v>
      </c>
      <c r="AA9" s="41">
        <f t="shared" ca="1" si="1"/>
        <v>36.123994860480465</v>
      </c>
      <c r="AB9" s="41">
        <f t="shared" ca="1" si="1"/>
        <v>30.966202351081037</v>
      </c>
      <c r="AC9" s="41">
        <f t="shared" ca="1" si="1"/>
        <v>27.99270011959899</v>
      </c>
      <c r="AD9" s="41">
        <f t="shared" ca="1" si="1"/>
        <v>26.623115664766086</v>
      </c>
      <c r="AE9" s="41">
        <f t="shared" ca="1" si="1"/>
        <v>26.16764250540891</v>
      </c>
      <c r="AF9" s="41">
        <f t="shared" ca="1" si="1"/>
        <v>26.083850708122668</v>
      </c>
      <c r="AG9" s="19"/>
      <c r="AV9" s="91"/>
      <c r="AW9" s="91"/>
      <c r="AX9" s="25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91"/>
      <c r="BO9" s="91"/>
      <c r="BP9" s="91"/>
      <c r="BQ9" s="91"/>
      <c r="BR9" s="91"/>
      <c r="BS9" s="91"/>
      <c r="BT9" s="91"/>
      <c r="CF9" s="99"/>
      <c r="CG9" s="898"/>
      <c r="CH9" s="918"/>
      <c r="CI9" s="901"/>
      <c r="CJ9" s="100"/>
      <c r="CK9" s="902"/>
      <c r="CL9" s="901"/>
      <c r="CM9" s="898"/>
      <c r="CN9" s="900"/>
      <c r="CO9" s="898"/>
      <c r="CP9" s="420"/>
      <c r="CQ9" s="416"/>
      <c r="CR9" s="416"/>
      <c r="CS9" s="410"/>
      <c r="CT9" s="925"/>
      <c r="CU9" s="925"/>
      <c r="CV9" s="925"/>
      <c r="CW9" s="925"/>
      <c r="CX9" s="907"/>
      <c r="CY9" s="907"/>
      <c r="CZ9" s="898"/>
      <c r="DA9" s="918"/>
      <c r="DB9" s="901"/>
      <c r="DC9" s="100"/>
      <c r="DD9" s="902"/>
      <c r="DE9" s="901"/>
      <c r="DF9" s="898"/>
      <c r="DG9" s="416"/>
      <c r="DH9" s="413"/>
      <c r="DI9" s="420"/>
      <c r="DJ9" s="8"/>
    </row>
    <row r="10" spans="1:114">
      <c r="A10" s="795"/>
      <c r="B10" s="100"/>
      <c r="C10" s="100"/>
      <c r="D10" s="100"/>
      <c r="E10" s="72"/>
      <c r="F10" s="73">
        <v>6</v>
      </c>
      <c r="G10" s="319">
        <f>Sheet1!U26</f>
        <v>0.2</v>
      </c>
      <c r="H10" s="319">
        <f>Sheet1!V26</f>
        <v>0</v>
      </c>
      <c r="I10" s="319">
        <f>Sheet1!W26</f>
        <v>0.6</v>
      </c>
      <c r="J10" s="75">
        <f t="shared" ca="1" si="3"/>
        <v>84.287940716478104</v>
      </c>
      <c r="K10" s="75">
        <f t="shared" ca="1" si="3"/>
        <v>0</v>
      </c>
      <c r="L10" s="75">
        <f t="shared" ca="1" si="3"/>
        <v>252.8638221494343</v>
      </c>
      <c r="M10" s="78">
        <f t="shared" ca="1" si="4"/>
        <v>0.46385552602794466</v>
      </c>
      <c r="N10" s="75">
        <f t="shared" ca="1" si="5"/>
        <v>32.112281418642638</v>
      </c>
      <c r="O10" s="75">
        <f t="shared" ca="1" si="5"/>
        <v>0</v>
      </c>
      <c r="P10" s="75">
        <f t="shared" ca="1" si="5"/>
        <v>96.3368442559279</v>
      </c>
      <c r="Q10" s="76">
        <f t="shared" ca="1" si="6"/>
        <v>0.16056140709321318</v>
      </c>
      <c r="R10" s="77">
        <v>2.3802959267805801</v>
      </c>
      <c r="S10" s="19">
        <f t="shared" si="7"/>
        <v>52.5</v>
      </c>
      <c r="T10" s="41">
        <f t="shared" ca="1" si="2"/>
        <v>85.080144203760625</v>
      </c>
      <c r="U10" s="41">
        <f t="shared" ca="1" si="1"/>
        <v>82.89611213153664</v>
      </c>
      <c r="V10" s="41">
        <f t="shared" ca="1" si="1"/>
        <v>76.702635050564325</v>
      </c>
      <c r="W10" s="41">
        <f t="shared" ca="1" si="1"/>
        <v>67.494926257220797</v>
      </c>
      <c r="X10" s="41">
        <f t="shared" ca="1" si="1"/>
        <v>56.683414659042135</v>
      </c>
      <c r="Y10" s="41">
        <f t="shared" ca="1" si="1"/>
        <v>45.787858214003947</v>
      </c>
      <c r="Z10" s="41">
        <f t="shared" ca="1" si="1"/>
        <v>36.123994860480465</v>
      </c>
      <c r="AA10" s="41">
        <f t="shared" ca="1" si="1"/>
        <v>28.560288407521234</v>
      </c>
      <c r="AB10" s="41">
        <f t="shared" ca="1" si="1"/>
        <v>23.402495898121806</v>
      </c>
      <c r="AC10" s="41">
        <f t="shared" ca="1" si="1"/>
        <v>20.428993666639755</v>
      </c>
      <c r="AD10" s="41">
        <f t="shared" ca="1" si="1"/>
        <v>19.059409211806862</v>
      </c>
      <c r="AE10" s="41">
        <f t="shared" ca="1" si="1"/>
        <v>18.603936052449686</v>
      </c>
      <c r="AF10" s="41">
        <f t="shared" ca="1" si="1"/>
        <v>18.520144255163434</v>
      </c>
      <c r="AG10" s="8"/>
      <c r="AV10" s="91"/>
      <c r="AW10" s="91"/>
      <c r="AX10" s="25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91"/>
      <c r="BO10" s="91"/>
      <c r="BP10" s="91"/>
      <c r="BQ10" s="91"/>
      <c r="BR10" s="91"/>
      <c r="BS10" s="91"/>
      <c r="BT10" s="91"/>
      <c r="CF10" s="99"/>
      <c r="CG10" s="898"/>
      <c r="CH10" s="918"/>
      <c r="CI10" s="901"/>
      <c r="CJ10" s="100"/>
      <c r="CK10" s="902"/>
      <c r="CL10" s="901"/>
      <c r="CM10" s="896"/>
      <c r="CN10" s="896"/>
      <c r="CO10" s="898"/>
      <c r="CP10" s="421"/>
      <c r="CQ10" s="421"/>
      <c r="CR10" s="416"/>
      <c r="CS10" s="413"/>
      <c r="CT10" s="925"/>
      <c r="CU10" s="925"/>
      <c r="CV10" s="925"/>
      <c r="CW10" s="925"/>
      <c r="CX10" s="926"/>
      <c r="CY10" s="896"/>
      <c r="CZ10" s="898"/>
      <c r="DA10" s="918"/>
      <c r="DB10" s="901"/>
      <c r="DC10" s="100"/>
      <c r="DD10" s="902"/>
      <c r="DE10" s="901"/>
      <c r="DF10" s="896"/>
      <c r="DG10" s="410"/>
      <c r="DH10" s="413"/>
      <c r="DI10" s="421"/>
      <c r="DJ10" s="8"/>
    </row>
    <row r="11" spans="1:114">
      <c r="A11" s="795"/>
      <c r="B11" s="100"/>
      <c r="C11" s="100"/>
      <c r="D11" s="100"/>
      <c r="E11" s="72"/>
      <c r="F11" s="73">
        <v>7</v>
      </c>
      <c r="G11" s="319">
        <f>Sheet1!U27</f>
        <v>0.3</v>
      </c>
      <c r="H11" s="319">
        <f>Sheet1!V27</f>
        <v>-0.4</v>
      </c>
      <c r="I11" s="319">
        <f>Sheet1!W27</f>
        <v>0.2</v>
      </c>
      <c r="J11" s="75">
        <f t="shared" ca="1" si="3"/>
        <v>126.43191107471715</v>
      </c>
      <c r="K11" s="75">
        <f t="shared" ca="1" si="3"/>
        <v>-168.57588143295621</v>
      </c>
      <c r="L11" s="75">
        <f t="shared" ca="1" si="3"/>
        <v>84.287940716478104</v>
      </c>
      <c r="M11" s="78">
        <f t="shared" ca="1" si="4"/>
        <v>0.55048390711031248</v>
      </c>
      <c r="N11" s="75">
        <f t="shared" ca="1" si="5"/>
        <v>48.16842212796395</v>
      </c>
      <c r="O11" s="75">
        <f t="shared" ca="1" si="5"/>
        <v>-64.224562837285276</v>
      </c>
      <c r="P11" s="75">
        <f t="shared" ca="1" si="5"/>
        <v>32.112281418642638</v>
      </c>
      <c r="Q11" s="76">
        <f t="shared" ca="1" si="6"/>
        <v>0.27881553714166274</v>
      </c>
      <c r="R11" s="77">
        <v>2.3802959267805801</v>
      </c>
      <c r="S11" s="19">
        <f t="shared" si="7"/>
        <v>60</v>
      </c>
      <c r="T11" s="41">
        <f t="shared" ca="1" si="2"/>
        <v>79.922351694361197</v>
      </c>
      <c r="U11" s="41">
        <f t="shared" ca="1" si="1"/>
        <v>77.738319622137212</v>
      </c>
      <c r="V11" s="41">
        <f t="shared" ca="1" si="1"/>
        <v>71.544842541164897</v>
      </c>
      <c r="W11" s="41">
        <f t="shared" ca="1" si="1"/>
        <v>62.337133747821369</v>
      </c>
      <c r="X11" s="41">
        <f t="shared" ca="1" si="1"/>
        <v>51.5256221496427</v>
      </c>
      <c r="Y11" s="41">
        <f t="shared" ca="1" si="1"/>
        <v>40.630065704604519</v>
      </c>
      <c r="Z11" s="41">
        <f t="shared" ca="1" si="1"/>
        <v>30.966202351081037</v>
      </c>
      <c r="AA11" s="41">
        <f t="shared" ca="1" si="1"/>
        <v>23.402495898121806</v>
      </c>
      <c r="AB11" s="41">
        <f t="shared" ca="1" si="1"/>
        <v>18.244703388722385</v>
      </c>
      <c r="AC11" s="41">
        <f t="shared" ca="1" si="1"/>
        <v>15.271201157240332</v>
      </c>
      <c r="AD11" s="41">
        <f t="shared" ca="1" si="1"/>
        <v>13.901616702407431</v>
      </c>
      <c r="AE11" s="41">
        <f t="shared" ca="1" si="1"/>
        <v>13.446143543050253</v>
      </c>
      <c r="AF11" s="41">
        <f t="shared" ca="1" si="1"/>
        <v>13.362351745764009</v>
      </c>
      <c r="AG11" s="8"/>
      <c r="AV11" s="91"/>
      <c r="AW11" s="91"/>
      <c r="AX11" s="25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91"/>
      <c r="BO11" s="91"/>
      <c r="BP11" s="91"/>
      <c r="BQ11" s="91"/>
      <c r="BR11" s="91"/>
      <c r="BS11" s="91"/>
      <c r="BT11" s="91"/>
      <c r="CF11" s="99"/>
      <c r="CG11" s="99"/>
      <c r="CH11" s="99"/>
      <c r="CI11" s="99"/>
      <c r="CJ11" s="99"/>
      <c r="CK11" s="896"/>
      <c r="CL11" s="896"/>
      <c r="CM11" s="898"/>
      <c r="CN11" s="902"/>
      <c r="CO11" s="896"/>
      <c r="CP11" s="410"/>
      <c r="CQ11" s="410"/>
      <c r="CR11" s="410"/>
      <c r="CS11" s="413"/>
      <c r="CT11" s="925"/>
      <c r="CU11" s="925"/>
      <c r="CV11" s="925"/>
      <c r="CW11" s="925"/>
      <c r="CX11" s="908"/>
      <c r="CY11" s="896"/>
      <c r="CZ11" s="896"/>
      <c r="DA11" s="904"/>
      <c r="DB11" s="896"/>
      <c r="DC11" s="906"/>
      <c r="DD11" s="896"/>
      <c r="DE11" s="896"/>
      <c r="DF11" s="898"/>
      <c r="DG11" s="416"/>
      <c r="DH11" s="410"/>
      <c r="DI11" s="410"/>
      <c r="DJ11" s="8"/>
    </row>
    <row r="12" spans="1:114">
      <c r="A12" s="97"/>
      <c r="B12" s="744"/>
      <c r="C12" s="80"/>
      <c r="D12" s="80"/>
      <c r="E12" s="72"/>
      <c r="F12" s="81"/>
      <c r="G12" s="82"/>
      <c r="H12" s="83"/>
      <c r="I12" s="83"/>
      <c r="J12" s="34"/>
      <c r="K12" s="84" t="s">
        <v>51</v>
      </c>
      <c r="L12" s="85"/>
      <c r="M12" s="86">
        <f ca="1">MATCH(MIN(M5:M11),M5:M11,0)</f>
        <v>4</v>
      </c>
      <c r="N12" s="34"/>
      <c r="O12" s="84" t="s">
        <v>51</v>
      </c>
      <c r="P12" s="87"/>
      <c r="Q12" s="88">
        <f ca="1">MATCH(MIN(Q5:Q11),Q5:Q11,0)</f>
        <v>6</v>
      </c>
      <c r="S12" s="19">
        <f t="shared" si="7"/>
        <v>67.5</v>
      </c>
      <c r="T12" s="41">
        <f t="shared" ca="1" si="2"/>
        <v>76.948849462879153</v>
      </c>
      <c r="U12" s="41">
        <f t="shared" ca="1" si="1"/>
        <v>74.764817390655168</v>
      </c>
      <c r="V12" s="41">
        <f t="shared" ca="1" si="1"/>
        <v>68.571340309682853</v>
      </c>
      <c r="W12" s="41">
        <f t="shared" ca="1" si="1"/>
        <v>59.363631516339318</v>
      </c>
      <c r="X12" s="41">
        <f t="shared" ca="1" si="1"/>
        <v>48.552119918160649</v>
      </c>
      <c r="Y12" s="41">
        <f t="shared" ca="1" si="1"/>
        <v>37.656563473122468</v>
      </c>
      <c r="Z12" s="41">
        <f t="shared" ca="1" si="1"/>
        <v>27.99270011959899</v>
      </c>
      <c r="AA12" s="41">
        <f t="shared" ca="1" si="1"/>
        <v>20.428993666639755</v>
      </c>
      <c r="AB12" s="41">
        <f t="shared" ca="1" si="1"/>
        <v>15.271201157240332</v>
      </c>
      <c r="AC12" s="41">
        <f t="shared" ca="1" si="1"/>
        <v>12.297698925758279</v>
      </c>
      <c r="AD12" s="41">
        <f t="shared" ca="1" si="1"/>
        <v>10.928114470925379</v>
      </c>
      <c r="AE12" s="41">
        <f t="shared" ca="1" si="1"/>
        <v>10.4726413115682</v>
      </c>
      <c r="AF12" s="41">
        <f t="shared" ca="1" si="1"/>
        <v>10.388849514281965</v>
      </c>
      <c r="AG12" s="8"/>
      <c r="AV12" s="91"/>
      <c r="AW12" s="91"/>
      <c r="AX12" s="25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91"/>
      <c r="BO12" s="91"/>
      <c r="BP12" s="91"/>
      <c r="BQ12" s="91"/>
      <c r="BR12" s="91"/>
      <c r="BS12" s="91"/>
      <c r="BT12" s="91"/>
      <c r="CF12" s="99"/>
      <c r="CG12" s="896"/>
      <c r="CH12" s="896"/>
      <c r="CI12" s="896"/>
      <c r="CJ12" s="896"/>
      <c r="CK12" s="896"/>
      <c r="CL12" s="896"/>
      <c r="CM12" s="898"/>
      <c r="CN12" s="901"/>
      <c r="CO12" s="898"/>
      <c r="CP12" s="417"/>
      <c r="CQ12" s="417"/>
      <c r="CR12" s="417"/>
      <c r="CS12" s="413"/>
      <c r="CT12" s="925"/>
      <c r="CU12" s="925"/>
      <c r="CV12" s="925"/>
      <c r="CW12" s="925"/>
      <c r="CX12" s="907"/>
      <c r="CY12" s="896"/>
      <c r="CZ12" s="896"/>
      <c r="DA12" s="896"/>
      <c r="DB12" s="896"/>
      <c r="DC12" s="896"/>
      <c r="DD12" s="896"/>
      <c r="DE12" s="896"/>
      <c r="DF12" s="898"/>
      <c r="DG12" s="418"/>
      <c r="DH12" s="413"/>
      <c r="DI12" s="417"/>
      <c r="DJ12" s="8"/>
    </row>
    <row r="13" spans="1:114">
      <c r="A13" s="795"/>
      <c r="B13" s="100"/>
      <c r="C13" s="100"/>
      <c r="D13" s="100"/>
      <c r="E13" s="72"/>
      <c r="F13" s="81"/>
      <c r="G13" s="82"/>
      <c r="H13" s="83"/>
      <c r="I13" s="83"/>
      <c r="J13" s="34"/>
      <c r="S13" s="19">
        <f t="shared" si="7"/>
        <v>75</v>
      </c>
      <c r="T13" s="41">
        <f t="shared" ca="1" si="2"/>
        <v>75.579265008046235</v>
      </c>
      <c r="U13" s="41">
        <f t="shared" ca="1" si="1"/>
        <v>73.395232935822264</v>
      </c>
      <c r="V13" s="41">
        <f t="shared" ca="1" si="1"/>
        <v>67.201755854849949</v>
      </c>
      <c r="W13" s="41">
        <f t="shared" ca="1" si="1"/>
        <v>57.994047061506414</v>
      </c>
      <c r="X13" s="41">
        <f t="shared" ca="1" si="1"/>
        <v>47.18253546332776</v>
      </c>
      <c r="Y13" s="41">
        <f t="shared" ca="1" si="1"/>
        <v>36.286979018289571</v>
      </c>
      <c r="Z13" s="41">
        <f t="shared" ca="1" si="1"/>
        <v>26.623115664766086</v>
      </c>
      <c r="AA13" s="41">
        <f t="shared" ca="1" si="1"/>
        <v>19.059409211806862</v>
      </c>
      <c r="AB13" s="41">
        <f t="shared" ca="1" si="1"/>
        <v>13.901616702407431</v>
      </c>
      <c r="AC13" s="41">
        <f t="shared" ca="1" si="1"/>
        <v>10.928114470925379</v>
      </c>
      <c r="AD13" s="41">
        <f t="shared" ca="1" si="1"/>
        <v>9.5585300160924849</v>
      </c>
      <c r="AE13" s="41">
        <f t="shared" ca="1" si="1"/>
        <v>9.1030568567353072</v>
      </c>
      <c r="AF13" s="41">
        <f t="shared" ca="1" si="1"/>
        <v>9.0192650594490562</v>
      </c>
      <c r="AG13" s="8"/>
      <c r="AV13" s="91"/>
      <c r="AW13" s="91"/>
      <c r="AX13" s="25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91"/>
      <c r="BO13" s="91"/>
      <c r="BP13" s="91"/>
      <c r="BQ13" s="91"/>
      <c r="BR13" s="91"/>
      <c r="BS13" s="91"/>
      <c r="BT13" s="91"/>
      <c r="CF13" s="99"/>
      <c r="CG13" s="898"/>
      <c r="CH13" s="902"/>
      <c r="CI13" s="902"/>
      <c r="CJ13" s="902"/>
      <c r="CK13" s="902"/>
      <c r="CL13" s="902"/>
      <c r="CM13" s="898"/>
      <c r="CN13" s="900"/>
      <c r="CO13" s="898"/>
      <c r="CP13" s="416"/>
      <c r="CQ13" s="416"/>
      <c r="CR13" s="416"/>
      <c r="CS13" s="410"/>
      <c r="CT13" s="896"/>
      <c r="CU13" s="896"/>
      <c r="CV13" s="896"/>
      <c r="CW13" s="896"/>
      <c r="CX13" s="897"/>
      <c r="CY13" s="896"/>
      <c r="CZ13" s="898"/>
      <c r="DA13" s="902"/>
      <c r="DB13" s="902"/>
      <c r="DC13" s="902"/>
      <c r="DD13" s="902"/>
      <c r="DE13" s="902"/>
      <c r="DF13" s="898"/>
      <c r="DG13" s="417"/>
      <c r="DH13" s="413"/>
      <c r="DI13" s="416"/>
      <c r="DJ13" s="8"/>
    </row>
    <row r="14" spans="1:114">
      <c r="A14" s="795"/>
      <c r="B14" s="100"/>
      <c r="C14" s="100"/>
      <c r="D14" s="100"/>
      <c r="E14" s="72"/>
      <c r="F14" s="81"/>
      <c r="G14" s="82"/>
      <c r="H14" s="83"/>
      <c r="I14" s="83"/>
      <c r="J14" s="34"/>
      <c r="K14" s="34"/>
      <c r="L14" s="34"/>
      <c r="M14" s="34"/>
      <c r="N14" s="34"/>
      <c r="S14" s="19">
        <f t="shared" si="7"/>
        <v>82.5</v>
      </c>
      <c r="T14" s="41">
        <f t="shared" ca="1" si="2"/>
        <v>75.123791848689066</v>
      </c>
      <c r="U14" s="41">
        <f t="shared" ca="1" si="1"/>
        <v>72.939759776465081</v>
      </c>
      <c r="V14" s="41">
        <f t="shared" ca="1" si="1"/>
        <v>66.746282695492766</v>
      </c>
      <c r="W14" s="41">
        <f t="shared" ca="1" si="1"/>
        <v>57.538573902149238</v>
      </c>
      <c r="X14" s="41">
        <f t="shared" ca="1" si="1"/>
        <v>46.727062303970577</v>
      </c>
      <c r="Y14" s="41">
        <f t="shared" ca="1" si="1"/>
        <v>35.831505858932388</v>
      </c>
      <c r="Z14" s="41">
        <f t="shared" ca="1" si="1"/>
        <v>26.16764250540891</v>
      </c>
      <c r="AA14" s="41">
        <f t="shared" ca="1" si="1"/>
        <v>18.603936052449686</v>
      </c>
      <c r="AB14" s="41">
        <f t="shared" ca="1" si="1"/>
        <v>13.446143543050253</v>
      </c>
      <c r="AC14" s="41">
        <f t="shared" ca="1" si="1"/>
        <v>10.4726413115682</v>
      </c>
      <c r="AD14" s="41">
        <f t="shared" ca="1" si="1"/>
        <v>9.1030568567353072</v>
      </c>
      <c r="AE14" s="41">
        <f t="shared" ca="1" si="1"/>
        <v>8.6475836973781224</v>
      </c>
      <c r="AF14" s="41">
        <f t="shared" ca="1" si="1"/>
        <v>8.5637919000918874</v>
      </c>
      <c r="AG14" s="8"/>
      <c r="AV14" s="91"/>
      <c r="AW14" s="91"/>
      <c r="AX14" s="25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91"/>
      <c r="BO14" s="91"/>
      <c r="BP14" s="91"/>
      <c r="BQ14" s="91"/>
      <c r="BR14" s="91"/>
      <c r="BS14" s="91"/>
      <c r="BT14" s="91"/>
      <c r="CF14" s="99"/>
      <c r="CG14" s="919"/>
      <c r="CH14" s="903"/>
      <c r="CI14" s="903"/>
      <c r="CJ14" s="903"/>
      <c r="CK14" s="903"/>
      <c r="CL14" s="903"/>
      <c r="CM14" s="898"/>
      <c r="CN14" s="900"/>
      <c r="CO14" s="898"/>
      <c r="CP14" s="417"/>
      <c r="CQ14" s="417"/>
      <c r="CR14" s="417"/>
      <c r="CS14" s="410"/>
      <c r="CT14" s="896"/>
      <c r="CU14" s="896"/>
      <c r="CV14" s="896"/>
      <c r="CW14" s="896"/>
      <c r="CX14" s="908"/>
      <c r="CY14" s="908"/>
      <c r="CZ14" s="919"/>
      <c r="DA14" s="903"/>
      <c r="DB14" s="903"/>
      <c r="DC14" s="903"/>
      <c r="DD14" s="903"/>
      <c r="DE14" s="903"/>
      <c r="DF14" s="898"/>
      <c r="DG14" s="417"/>
      <c r="DH14" s="413"/>
      <c r="DI14" s="417"/>
      <c r="DJ14" s="8"/>
    </row>
    <row r="15" spans="1:114">
      <c r="A15" s="795"/>
      <c r="B15" s="100"/>
      <c r="C15" s="100"/>
      <c r="D15" s="100"/>
      <c r="E15" s="72"/>
      <c r="F15" s="81"/>
      <c r="G15" s="89"/>
      <c r="H15" s="83"/>
      <c r="I15" s="83"/>
      <c r="J15" s="34"/>
      <c r="K15" s="34"/>
      <c r="L15" s="34"/>
      <c r="M15" s="34"/>
      <c r="N15" s="34"/>
      <c r="S15" s="19">
        <f t="shared" si="7"/>
        <v>90</v>
      </c>
      <c r="T15" s="41">
        <f t="shared" ca="1" si="2"/>
        <v>75.040000051402814</v>
      </c>
      <c r="U15" s="41">
        <f t="shared" ca="1" si="1"/>
        <v>72.855967979178843</v>
      </c>
      <c r="V15" s="41">
        <f t="shared" ca="1" si="1"/>
        <v>66.662490898206528</v>
      </c>
      <c r="W15" s="41">
        <f t="shared" ca="1" si="1"/>
        <v>57.454782104862993</v>
      </c>
      <c r="X15" s="41">
        <f t="shared" ca="1" si="1"/>
        <v>46.643270506684338</v>
      </c>
      <c r="Y15" s="41">
        <f t="shared" ca="1" si="1"/>
        <v>35.747714061646143</v>
      </c>
      <c r="Z15" s="41">
        <f t="shared" ca="1" si="1"/>
        <v>26.083850708122668</v>
      </c>
      <c r="AA15" s="41">
        <f t="shared" ca="1" si="1"/>
        <v>18.520144255163434</v>
      </c>
      <c r="AB15" s="41">
        <f t="shared" ca="1" si="1"/>
        <v>13.362351745764009</v>
      </c>
      <c r="AC15" s="41">
        <f t="shared" ca="1" si="1"/>
        <v>10.388849514281965</v>
      </c>
      <c r="AD15" s="41">
        <f t="shared" ca="1" si="1"/>
        <v>9.0192650594490562</v>
      </c>
      <c r="AE15" s="41">
        <f t="shared" ca="1" si="1"/>
        <v>8.5637919000918874</v>
      </c>
      <c r="AF15" s="41">
        <f t="shared" ca="1" si="1"/>
        <v>8.4800001028056347</v>
      </c>
      <c r="AG15" s="8"/>
      <c r="AV15" s="91"/>
      <c r="AW15" s="91"/>
      <c r="AX15" s="25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91"/>
      <c r="BO15" s="91"/>
      <c r="BP15" s="91"/>
      <c r="BQ15" s="91"/>
      <c r="BR15" s="91"/>
      <c r="BS15" s="91"/>
      <c r="BT15" s="91"/>
      <c r="CF15" s="99"/>
      <c r="CG15" s="896"/>
      <c r="CH15" s="896"/>
      <c r="CI15" s="896"/>
      <c r="CJ15" s="896"/>
      <c r="CK15" s="896"/>
      <c r="CL15" s="898"/>
      <c r="CM15" s="896"/>
      <c r="CN15" s="900"/>
      <c r="CO15" s="898"/>
      <c r="CP15" s="416"/>
      <c r="CQ15" s="416"/>
      <c r="CR15" s="416"/>
      <c r="CS15" s="413"/>
      <c r="CT15" s="907"/>
      <c r="CU15" s="907"/>
      <c r="CV15" s="907"/>
      <c r="CW15" s="907"/>
      <c r="CX15" s="898"/>
      <c r="CY15" s="907"/>
      <c r="CZ15" s="896"/>
      <c r="DA15" s="896"/>
      <c r="DB15" s="896"/>
      <c r="DC15" s="896"/>
      <c r="DD15" s="896"/>
      <c r="DE15" s="898"/>
      <c r="DF15" s="896"/>
      <c r="DG15" s="417"/>
      <c r="DH15" s="413"/>
      <c r="DI15" s="416"/>
      <c r="DJ15" s="8"/>
    </row>
    <row r="16" spans="1:114">
      <c r="A16" s="795"/>
      <c r="B16" s="100"/>
      <c r="C16" s="100"/>
      <c r="D16" s="100"/>
      <c r="E16" s="72"/>
      <c r="F16" s="90"/>
      <c r="G16" s="91"/>
      <c r="H16" s="91"/>
      <c r="I16" s="91"/>
      <c r="J16" s="91"/>
      <c r="K16" s="91"/>
      <c r="L16" s="91"/>
      <c r="M16" s="91"/>
      <c r="N16" s="91"/>
      <c r="AC16" s="92"/>
      <c r="AD16" s="92"/>
      <c r="AE16" s="92"/>
      <c r="AG16" s="8"/>
      <c r="AV16" s="91"/>
      <c r="AW16" s="91"/>
      <c r="AX16" s="91"/>
      <c r="AY16" s="91"/>
      <c r="AZ16" s="101"/>
      <c r="BA16" s="91"/>
      <c r="BB16" s="10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CF16" s="99"/>
      <c r="CG16" s="896"/>
      <c r="CH16" s="896"/>
      <c r="CI16" s="896"/>
      <c r="CJ16" s="896"/>
      <c r="CK16" s="896"/>
      <c r="CL16" s="897"/>
      <c r="CM16" s="898"/>
      <c r="CN16" s="899"/>
      <c r="CO16" s="898"/>
      <c r="CP16" s="900"/>
      <c r="CQ16" s="900"/>
      <c r="CR16" s="900"/>
      <c r="CS16" s="898"/>
      <c r="CT16" s="901"/>
      <c r="CU16" s="901"/>
      <c r="CV16" s="901"/>
      <c r="CW16" s="901"/>
      <c r="CX16" s="901"/>
      <c r="CY16" s="901"/>
      <c r="CZ16" s="896"/>
      <c r="DA16" s="896"/>
      <c r="DB16" s="896"/>
      <c r="DC16" s="896"/>
      <c r="DD16" s="896"/>
      <c r="DE16" s="897"/>
      <c r="DF16" s="898"/>
      <c r="DG16" s="899"/>
      <c r="DH16" s="898"/>
      <c r="DI16" s="900"/>
      <c r="DJ16" s="99"/>
    </row>
    <row r="17" spans="1:114">
      <c r="A17" s="795"/>
      <c r="B17" s="100"/>
      <c r="C17" s="100"/>
      <c r="D17" s="100"/>
      <c r="E17" s="72"/>
      <c r="F17" s="95"/>
      <c r="G17" s="25"/>
      <c r="H17" s="25"/>
      <c r="I17" s="25"/>
      <c r="J17" s="25"/>
      <c r="K17" s="25"/>
      <c r="L17" s="25"/>
      <c r="M17" s="25"/>
      <c r="N17" s="25"/>
      <c r="S17" s="27" t="s">
        <v>52</v>
      </c>
      <c r="T17" s="18">
        <f>T2</f>
        <v>0</v>
      </c>
      <c r="U17" s="18">
        <f t="shared" ref="U17:AF17" si="8">U2</f>
        <v>7.5</v>
      </c>
      <c r="V17" s="18">
        <f t="shared" si="8"/>
        <v>15</v>
      </c>
      <c r="W17" s="18">
        <f t="shared" si="8"/>
        <v>22.5</v>
      </c>
      <c r="X17" s="18">
        <f t="shared" si="8"/>
        <v>30</v>
      </c>
      <c r="Y17" s="18">
        <f t="shared" si="8"/>
        <v>37.5</v>
      </c>
      <c r="Z17" s="18">
        <f t="shared" si="8"/>
        <v>45</v>
      </c>
      <c r="AA17" s="18">
        <f t="shared" si="8"/>
        <v>52.5</v>
      </c>
      <c r="AB17" s="18">
        <f t="shared" si="8"/>
        <v>60</v>
      </c>
      <c r="AC17" s="18">
        <f t="shared" si="8"/>
        <v>67.5</v>
      </c>
      <c r="AD17" s="18">
        <f t="shared" si="8"/>
        <v>75</v>
      </c>
      <c r="AE17" s="18">
        <f t="shared" si="8"/>
        <v>82.5</v>
      </c>
      <c r="AF17" s="18">
        <f t="shared" si="8"/>
        <v>90</v>
      </c>
      <c r="AG17" s="542">
        <f ca="1">INDEX(T18:AF30,Sheet1!$R$17,Sheet1!$R$18)</f>
        <v>24.561673780931155</v>
      </c>
      <c r="AV17" s="91"/>
      <c r="AW17" s="91"/>
      <c r="AX17" s="746"/>
      <c r="AY17" s="96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8"/>
      <c r="BM17" s="99"/>
      <c r="BN17" s="99"/>
      <c r="BO17" s="99"/>
      <c r="BP17" s="100"/>
      <c r="BQ17" s="99"/>
      <c r="BR17" s="99"/>
      <c r="BS17" s="99"/>
      <c r="BT17" s="91"/>
      <c r="CF17" s="99"/>
      <c r="CG17" s="898"/>
      <c r="CH17" s="898"/>
      <c r="CI17" s="898"/>
      <c r="CJ17" s="898"/>
      <c r="CK17" s="898"/>
      <c r="CL17" s="897"/>
      <c r="CM17" s="898"/>
      <c r="CN17" s="899"/>
      <c r="CO17" s="898"/>
      <c r="CP17" s="902"/>
      <c r="CQ17" s="902"/>
      <c r="CR17" s="902"/>
      <c r="CS17" s="898"/>
      <c r="CT17" s="901"/>
      <c r="CU17" s="901"/>
      <c r="CV17" s="901"/>
      <c r="CW17" s="901"/>
      <c r="CX17" s="901"/>
      <c r="CY17" s="901"/>
      <c r="CZ17" s="898"/>
      <c r="DA17" s="898"/>
      <c r="DB17" s="898"/>
      <c r="DC17" s="898"/>
      <c r="DD17" s="898"/>
      <c r="DE17" s="897"/>
      <c r="DF17" s="898"/>
      <c r="DG17" s="899"/>
      <c r="DH17" s="898"/>
      <c r="DI17" s="902"/>
      <c r="DJ17" s="99"/>
    </row>
    <row r="18" spans="1:114" ht="16.5" thickBot="1">
      <c r="A18" s="795"/>
      <c r="B18" s="100"/>
      <c r="C18" s="100"/>
      <c r="D18" s="100"/>
      <c r="E18" s="72"/>
      <c r="F18" s="34"/>
      <c r="G18" s="34"/>
      <c r="H18" s="34"/>
      <c r="I18" s="34"/>
      <c r="J18" s="34"/>
      <c r="K18" s="34"/>
      <c r="L18" s="34"/>
      <c r="M18" s="34"/>
      <c r="N18" s="34"/>
      <c r="S18" s="40">
        <f>S3</f>
        <v>0</v>
      </c>
      <c r="T18" s="101">
        <f ca="1">($AB$1-$X$1*(COS(4*T$2/57.3)+COS(4*$S18/57.3))/2)</f>
        <v>4.9600000000000009</v>
      </c>
      <c r="U18" s="101">
        <f t="shared" ref="U18:AF30" ca="1" si="9">($AB$1-$X$1*(COS(4*U$2/57.3)+COS(4*$S18/57.3))/2)</f>
        <v>6.0102096599763986</v>
      </c>
      <c r="V18" s="101">
        <f t="shared" ca="1" si="9"/>
        <v>8.8794763108474992</v>
      </c>
      <c r="W18" s="101">
        <f t="shared" ca="1" si="9"/>
        <v>12.799092923584485</v>
      </c>
      <c r="X18" s="101">
        <f t="shared" ca="1" si="9"/>
        <v>16.718952551733182</v>
      </c>
      <c r="Y18" s="101">
        <f t="shared" ca="1" si="9"/>
        <v>19.588883142427964</v>
      </c>
      <c r="Z18" s="101">
        <f t="shared" ca="1" si="9"/>
        <v>20.6399997901052</v>
      </c>
      <c r="AA18" s="101">
        <f t="shared" ca="1" si="9"/>
        <v>19.590697174062683</v>
      </c>
      <c r="AB18" s="101">
        <f t="shared" ca="1" si="9"/>
        <v>16.722094616648977</v>
      </c>
      <c r="AC18" s="101">
        <f t="shared" ca="1" si="9"/>
        <v>12.802721229197976</v>
      </c>
      <c r="AD18" s="101">
        <f t="shared" ca="1" si="9"/>
        <v>8.8826187955248503</v>
      </c>
      <c r="AE18" s="101">
        <f t="shared" ca="1" si="9"/>
        <v>6.0120244186756562</v>
      </c>
      <c r="AF18" s="101">
        <f t="shared" ca="1" si="9"/>
        <v>4.9600008395791981</v>
      </c>
      <c r="AG18" s="298"/>
      <c r="AX18" s="96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99"/>
      <c r="BO18" s="99"/>
      <c r="BP18" s="99"/>
      <c r="BQ18" s="99"/>
      <c r="BR18" s="99"/>
      <c r="BS18" s="99"/>
      <c r="CF18" s="99"/>
      <c r="CG18" s="898"/>
      <c r="CH18" s="898"/>
      <c r="CI18" s="898"/>
      <c r="CJ18" s="898"/>
      <c r="CK18" s="898"/>
      <c r="CL18" s="897"/>
      <c r="CM18" s="898"/>
      <c r="CN18" s="899"/>
      <c r="CO18" s="898"/>
      <c r="CP18" s="903"/>
      <c r="CQ18" s="902"/>
      <c r="CR18" s="902"/>
      <c r="CS18" s="898"/>
      <c r="CT18" s="901"/>
      <c r="CU18" s="901"/>
      <c r="CV18" s="901"/>
      <c r="CW18" s="901"/>
      <c r="CX18" s="901"/>
      <c r="CY18" s="901"/>
      <c r="CZ18" s="898"/>
      <c r="DA18" s="898"/>
      <c r="DB18" s="898"/>
      <c r="DC18" s="898"/>
      <c r="DD18" s="898"/>
      <c r="DE18" s="897"/>
      <c r="DF18" s="898"/>
      <c r="DG18" s="899"/>
      <c r="DH18" s="898"/>
      <c r="DI18" s="903"/>
      <c r="DJ18" s="99"/>
    </row>
    <row r="19" spans="1:114">
      <c r="A19" s="795"/>
      <c r="B19" s="100"/>
      <c r="C19" s="100"/>
      <c r="D19" s="100"/>
      <c r="E19" s="72"/>
      <c r="F19" s="95"/>
      <c r="G19" s="34"/>
      <c r="K19" s="34"/>
      <c r="L19" s="34"/>
      <c r="M19" s="34"/>
      <c r="N19" s="34"/>
      <c r="Q19" s="102" t="s">
        <v>6</v>
      </c>
      <c r="R19" s="103">
        <f ca="1">MATCH(P35,P22:P34,0)</f>
        <v>5</v>
      </c>
      <c r="S19" s="19">
        <f>S18+$O$2</f>
        <v>7.5</v>
      </c>
      <c r="T19" s="101">
        <f t="shared" ref="T19:T30" ca="1" si="10">($AB$1-$X$1*(COS(4*T$2/57.3)+COS(4*$S19/57.3))/2)</f>
        <v>6.0102096599763986</v>
      </c>
      <c r="U19" s="101">
        <f t="shared" ca="1" si="9"/>
        <v>7.0604193199527998</v>
      </c>
      <c r="V19" s="101">
        <f t="shared" ca="1" si="9"/>
        <v>9.9296859708239005</v>
      </c>
      <c r="W19" s="101">
        <f t="shared" ca="1" si="9"/>
        <v>13.849302583560885</v>
      </c>
      <c r="X19" s="101">
        <f t="shared" ca="1" si="9"/>
        <v>17.769162211709581</v>
      </c>
      <c r="Y19" s="101">
        <f t="shared" ca="1" si="9"/>
        <v>20.639092802404363</v>
      </c>
      <c r="Z19" s="101">
        <f t="shared" ca="1" si="9"/>
        <v>21.690209450081596</v>
      </c>
      <c r="AA19" s="101">
        <f t="shared" ca="1" si="9"/>
        <v>20.640906834039082</v>
      </c>
      <c r="AB19" s="101">
        <f t="shared" ca="1" si="9"/>
        <v>17.772304276625377</v>
      </c>
      <c r="AC19" s="101">
        <f t="shared" ca="1" si="9"/>
        <v>13.852930889174376</v>
      </c>
      <c r="AD19" s="101">
        <f t="shared" ca="1" si="9"/>
        <v>9.9328284555012516</v>
      </c>
      <c r="AE19" s="101">
        <f t="shared" ca="1" si="9"/>
        <v>7.0622340786520557</v>
      </c>
      <c r="AF19" s="101">
        <f t="shared" ca="1" si="9"/>
        <v>6.0102104995555958</v>
      </c>
      <c r="AG19" s="8"/>
      <c r="CF19" s="99"/>
      <c r="CG19" s="898"/>
      <c r="CH19" s="898"/>
      <c r="CI19" s="898"/>
      <c r="CJ19" s="898"/>
      <c r="CK19" s="898"/>
      <c r="CL19" s="897"/>
      <c r="CM19" s="898"/>
      <c r="CN19" s="899"/>
      <c r="CO19" s="898"/>
      <c r="CP19" s="903"/>
      <c r="CQ19" s="902"/>
      <c r="CR19" s="902"/>
      <c r="CS19" s="898"/>
      <c r="CT19" s="901"/>
      <c r="CU19" s="901"/>
      <c r="CV19" s="901"/>
      <c r="CW19" s="901"/>
      <c r="CX19" s="901"/>
      <c r="CY19" s="901"/>
      <c r="CZ19" s="898"/>
      <c r="DA19" s="898"/>
      <c r="DB19" s="898"/>
      <c r="DC19" s="898"/>
      <c r="DD19" s="898"/>
      <c r="DE19" s="897"/>
      <c r="DF19" s="898"/>
      <c r="DG19" s="899"/>
      <c r="DH19" s="898"/>
      <c r="DI19" s="903"/>
      <c r="DJ19" s="99"/>
    </row>
    <row r="20" spans="1:114" ht="16.5" thickBot="1">
      <c r="A20" s="25"/>
      <c r="B20" s="104"/>
      <c r="C20" s="105"/>
      <c r="D20" s="64"/>
      <c r="E20" s="34"/>
      <c r="F20" s="34"/>
      <c r="G20" s="34"/>
      <c r="H20" s="34"/>
      <c r="I20" s="106"/>
      <c r="J20" s="107" t="s">
        <v>7</v>
      </c>
      <c r="K20" s="108"/>
      <c r="L20" s="109"/>
      <c r="M20" s="34"/>
      <c r="N20" s="34"/>
      <c r="Q20" s="110" t="s">
        <v>8</v>
      </c>
      <c r="R20" s="111">
        <f ca="1">INDEX(R22:R34,R19)</f>
        <v>10</v>
      </c>
      <c r="S20" s="19">
        <f t="shared" ref="S20:S30" si="11">S19+$O$2</f>
        <v>15</v>
      </c>
      <c r="T20" s="101">
        <f t="shared" ca="1" si="10"/>
        <v>8.8794763108474992</v>
      </c>
      <c r="U20" s="101">
        <f t="shared" ca="1" si="9"/>
        <v>9.9296859708239005</v>
      </c>
      <c r="V20" s="101">
        <f t="shared" ca="1" si="9"/>
        <v>12.798952621695001</v>
      </c>
      <c r="W20" s="101">
        <f t="shared" ca="1" si="9"/>
        <v>16.718569234431985</v>
      </c>
      <c r="X20" s="101">
        <f t="shared" ca="1" si="9"/>
        <v>20.638428862580682</v>
      </c>
      <c r="Y20" s="101">
        <f t="shared" ca="1" si="9"/>
        <v>23.508359453275464</v>
      </c>
      <c r="Z20" s="101">
        <f t="shared" ca="1" si="9"/>
        <v>24.559476100952701</v>
      </c>
      <c r="AA20" s="101">
        <f t="shared" ca="1" si="9"/>
        <v>23.510173484910183</v>
      </c>
      <c r="AB20" s="101">
        <f t="shared" ca="1" si="9"/>
        <v>20.641570927496478</v>
      </c>
      <c r="AC20" s="101">
        <f t="shared" ca="1" si="9"/>
        <v>16.722197540045475</v>
      </c>
      <c r="AD20" s="101">
        <f t="shared" ca="1" si="9"/>
        <v>12.802095106372352</v>
      </c>
      <c r="AE20" s="101">
        <f t="shared" ca="1" si="9"/>
        <v>9.9315007295231563</v>
      </c>
      <c r="AF20" s="101">
        <f t="shared" ca="1" si="9"/>
        <v>8.8794771504266965</v>
      </c>
      <c r="AG20" s="8"/>
      <c r="CF20" s="99"/>
      <c r="CG20" s="896"/>
      <c r="CH20" s="896"/>
      <c r="CI20" s="896"/>
      <c r="CJ20" s="896"/>
      <c r="CK20" s="896"/>
      <c r="CL20" s="897"/>
      <c r="CM20" s="898"/>
      <c r="CN20" s="899"/>
      <c r="CO20" s="898"/>
      <c r="CP20" s="903"/>
      <c r="CQ20" s="902"/>
      <c r="CR20" s="902"/>
      <c r="CS20" s="898"/>
      <c r="CT20" s="901"/>
      <c r="CU20" s="901"/>
      <c r="CV20" s="901"/>
      <c r="CW20" s="901"/>
      <c r="CX20" s="901"/>
      <c r="CY20" s="901"/>
      <c r="CZ20" s="896"/>
      <c r="DA20" s="896"/>
      <c r="DB20" s="896"/>
      <c r="DC20" s="896"/>
      <c r="DD20" s="896"/>
      <c r="DE20" s="897"/>
      <c r="DF20" s="898"/>
      <c r="DG20" s="899"/>
      <c r="DH20" s="898"/>
      <c r="DI20" s="903"/>
      <c r="DJ20" s="99"/>
    </row>
    <row r="21" spans="1:114">
      <c r="A21" s="25"/>
      <c r="B21" s="112" t="s">
        <v>357</v>
      </c>
      <c r="C21" s="113">
        <f>T17</f>
        <v>0</v>
      </c>
      <c r="D21" s="113">
        <f t="shared" ref="D21:O21" si="12">U17</f>
        <v>7.5</v>
      </c>
      <c r="E21" s="113">
        <f t="shared" si="12"/>
        <v>15</v>
      </c>
      <c r="F21" s="113">
        <f t="shared" si="12"/>
        <v>22.5</v>
      </c>
      <c r="G21" s="113">
        <f t="shared" si="12"/>
        <v>30</v>
      </c>
      <c r="H21" s="113">
        <f t="shared" si="12"/>
        <v>37.5</v>
      </c>
      <c r="I21" s="113">
        <f t="shared" si="12"/>
        <v>45</v>
      </c>
      <c r="J21" s="124">
        <f t="shared" si="12"/>
        <v>52.5</v>
      </c>
      <c r="K21" s="113">
        <f t="shared" si="12"/>
        <v>60</v>
      </c>
      <c r="L21" s="113">
        <f t="shared" si="12"/>
        <v>67.5</v>
      </c>
      <c r="M21" s="113">
        <f t="shared" si="12"/>
        <v>75</v>
      </c>
      <c r="N21" s="113">
        <f t="shared" si="12"/>
        <v>82.5</v>
      </c>
      <c r="O21" s="113">
        <f t="shared" si="12"/>
        <v>90</v>
      </c>
      <c r="P21" s="16" t="s">
        <v>10</v>
      </c>
      <c r="R21" s="16" t="s">
        <v>11</v>
      </c>
      <c r="S21" s="19">
        <f t="shared" si="11"/>
        <v>22.5</v>
      </c>
      <c r="T21" s="101">
        <f t="shared" ca="1" si="10"/>
        <v>12.799092923584485</v>
      </c>
      <c r="U21" s="101">
        <f t="shared" ca="1" si="9"/>
        <v>13.849302583560885</v>
      </c>
      <c r="V21" s="101">
        <f t="shared" ca="1" si="9"/>
        <v>16.718569234431985</v>
      </c>
      <c r="W21" s="101">
        <f t="shared" ca="1" si="9"/>
        <v>20.63818584716897</v>
      </c>
      <c r="X21" s="101">
        <f t="shared" ca="1" si="9"/>
        <v>24.558045475317666</v>
      </c>
      <c r="Y21" s="101">
        <f t="shared" ca="1" si="9"/>
        <v>27.427976066012448</v>
      </c>
      <c r="Z21" s="101">
        <f t="shared" ca="1" si="9"/>
        <v>28.479092713689685</v>
      </c>
      <c r="AA21" s="101">
        <f t="shared" ca="1" si="9"/>
        <v>27.429790097647167</v>
      </c>
      <c r="AB21" s="101">
        <f t="shared" ca="1" si="9"/>
        <v>24.561187540233462</v>
      </c>
      <c r="AC21" s="101">
        <f t="shared" ca="1" si="9"/>
        <v>20.641814152782462</v>
      </c>
      <c r="AD21" s="101">
        <f t="shared" ca="1" si="9"/>
        <v>16.721711719109337</v>
      </c>
      <c r="AE21" s="101">
        <f t="shared" ca="1" si="9"/>
        <v>13.851117342260141</v>
      </c>
      <c r="AF21" s="101">
        <f t="shared" ca="1" si="9"/>
        <v>12.799093763163683</v>
      </c>
      <c r="AG21" s="8"/>
      <c r="CF21" s="99"/>
      <c r="CG21" s="896"/>
      <c r="CH21" s="896"/>
      <c r="CI21" s="896"/>
      <c r="CJ21" s="896"/>
      <c r="CK21" s="896"/>
      <c r="CL21" s="99"/>
      <c r="CM21" s="99"/>
      <c r="CN21" s="901"/>
      <c r="CO21" s="898"/>
      <c r="CP21" s="903"/>
      <c r="CQ21" s="902"/>
      <c r="CR21" s="902"/>
      <c r="CS21" s="898"/>
      <c r="CT21" s="901"/>
      <c r="CU21" s="901"/>
      <c r="CV21" s="901"/>
      <c r="CW21" s="901"/>
      <c r="CX21" s="901"/>
      <c r="CY21" s="901"/>
      <c r="CZ21" s="896"/>
      <c r="DA21" s="896"/>
      <c r="DB21" s="896"/>
      <c r="DC21" s="896"/>
      <c r="DD21" s="896"/>
      <c r="DE21" s="901"/>
      <c r="DF21" s="896"/>
      <c r="DG21" s="901"/>
      <c r="DH21" s="898"/>
      <c r="DI21" s="903"/>
      <c r="DJ21" s="99"/>
    </row>
    <row r="22" spans="1:114">
      <c r="A22" s="25"/>
      <c r="B22" s="29">
        <f>S18</f>
        <v>0</v>
      </c>
      <c r="C22" s="438">
        <f t="shared" ref="C22:O34" ca="1" si="13">T349*1000</f>
        <v>83.199371678853495</v>
      </c>
      <c r="D22" s="439">
        <f t="shared" ca="1" si="13"/>
        <v>85.864930713268507</v>
      </c>
      <c r="E22" s="439">
        <f t="shared" ca="1" si="13"/>
        <v>88.21092488621747</v>
      </c>
      <c r="F22" s="439">
        <f t="shared" ca="1" si="13"/>
        <v>96.37974538170765</v>
      </c>
      <c r="G22" s="439">
        <f t="shared" ca="1" si="13"/>
        <v>116.83573385746281</v>
      </c>
      <c r="H22" s="439">
        <f t="shared" ca="1" si="13"/>
        <v>157.86151987798627</v>
      </c>
      <c r="I22" s="705">
        <f t="shared" ca="1" si="13"/>
        <v>226.84495459918344</v>
      </c>
      <c r="J22" s="706">
        <f t="shared" ca="1" si="13"/>
        <v>325.42854851760984</v>
      </c>
      <c r="K22" s="439">
        <f t="shared" ca="1" si="13"/>
        <v>341.02411452664848</v>
      </c>
      <c r="L22" s="439">
        <f t="shared" ca="1" si="13"/>
        <v>262.42466072230724</v>
      </c>
      <c r="M22" s="439">
        <f t="shared" ca="1" si="13"/>
        <v>183.50936636150846</v>
      </c>
      <c r="N22" s="439">
        <f t="shared" ca="1" si="13"/>
        <v>125.04108957558887</v>
      </c>
      <c r="O22" s="440">
        <f t="shared" ca="1" si="13"/>
        <v>103.42927368017655</v>
      </c>
      <c r="P22" s="5">
        <f ca="1">MAX(C22:O22)</f>
        <v>341.02411452664848</v>
      </c>
      <c r="Q22" s="115" t="s">
        <v>12</v>
      </c>
      <c r="R22" s="44">
        <f t="shared" ref="R22:R34" ca="1" si="14">MATCH(P22,C22:O22,0)</f>
        <v>9</v>
      </c>
      <c r="S22" s="19">
        <f t="shared" si="11"/>
        <v>30</v>
      </c>
      <c r="T22" s="101">
        <f t="shared" ca="1" si="10"/>
        <v>16.718952551733182</v>
      </c>
      <c r="U22" s="101">
        <f t="shared" ca="1" si="9"/>
        <v>17.769162211709581</v>
      </c>
      <c r="V22" s="101">
        <f t="shared" ca="1" si="9"/>
        <v>20.638428862580682</v>
      </c>
      <c r="W22" s="101">
        <f t="shared" ca="1" si="9"/>
        <v>24.558045475317666</v>
      </c>
      <c r="X22" s="101">
        <f t="shared" ca="1" si="9"/>
        <v>28.477905103466362</v>
      </c>
      <c r="Y22" s="101">
        <f t="shared" ca="1" si="9"/>
        <v>31.347835694161144</v>
      </c>
      <c r="Z22" s="101">
        <f t="shared" ca="1" si="9"/>
        <v>32.398952341838381</v>
      </c>
      <c r="AA22" s="101">
        <f t="shared" ca="1" si="9"/>
        <v>31.349649725795864</v>
      </c>
      <c r="AB22" s="101">
        <f t="shared" ca="1" si="9"/>
        <v>28.481047168382158</v>
      </c>
      <c r="AC22" s="101">
        <f t="shared" ca="1" si="9"/>
        <v>24.561673780931155</v>
      </c>
      <c r="AD22" s="101">
        <f t="shared" ca="1" si="9"/>
        <v>20.641571347258033</v>
      </c>
      <c r="AE22" s="101">
        <f t="shared" ca="1" si="9"/>
        <v>17.770976970408835</v>
      </c>
      <c r="AF22" s="101">
        <f t="shared" ca="1" si="9"/>
        <v>16.718953391312379</v>
      </c>
      <c r="AG22" s="8"/>
      <c r="CF22" s="99"/>
      <c r="CG22" s="896"/>
      <c r="CH22" s="896"/>
      <c r="CI22" s="896"/>
      <c r="CJ22" s="896"/>
      <c r="CK22" s="896"/>
      <c r="CL22" s="896"/>
      <c r="CM22" s="904"/>
      <c r="CN22" s="901"/>
      <c r="CO22" s="898"/>
      <c r="CP22" s="903"/>
      <c r="CQ22" s="902"/>
      <c r="CR22" s="902"/>
      <c r="CS22" s="905"/>
      <c r="CT22" s="99"/>
      <c r="CU22" s="99"/>
      <c r="CV22" s="99"/>
      <c r="CW22" s="99"/>
      <c r="CX22" s="897"/>
      <c r="CY22" s="896"/>
      <c r="CZ22" s="896"/>
      <c r="DA22" s="896"/>
      <c r="DB22" s="896"/>
      <c r="DC22" s="896"/>
      <c r="DD22" s="896"/>
      <c r="DE22" s="901"/>
      <c r="DF22" s="898"/>
      <c r="DG22" s="901"/>
      <c r="DH22" s="898"/>
      <c r="DI22" s="903"/>
      <c r="DJ22" s="99"/>
    </row>
    <row r="23" spans="1:114">
      <c r="B23" s="29">
        <f t="shared" ref="B23:B34" si="15">S19</f>
        <v>7.5</v>
      </c>
      <c r="C23" s="407">
        <f t="shared" ca="1" si="13"/>
        <v>85.864930713268507</v>
      </c>
      <c r="D23" s="126">
        <f t="shared" ca="1" si="13"/>
        <v>86.050559077659031</v>
      </c>
      <c r="E23" s="126">
        <f t="shared" ca="1" si="13"/>
        <v>87.856738921124574</v>
      </c>
      <c r="F23" s="126">
        <f t="shared" ca="1" si="13"/>
        <v>95.138913519363271</v>
      </c>
      <c r="G23" s="126">
        <f t="shared" ca="1" si="13"/>
        <v>114.43394237634089</v>
      </c>
      <c r="H23" s="126">
        <f t="shared" ca="1" si="13"/>
        <v>154.21944781279606</v>
      </c>
      <c r="I23" s="126">
        <f t="shared" ca="1" si="13"/>
        <v>222.23056227729975</v>
      </c>
      <c r="J23" s="126">
        <f t="shared" ca="1" si="13"/>
        <v>320.51567125689627</v>
      </c>
      <c r="K23" s="126">
        <f t="shared" ca="1" si="13"/>
        <v>361.24389830986769</v>
      </c>
      <c r="L23" s="126">
        <f t="shared" ca="1" si="13"/>
        <v>283.00330152946361</v>
      </c>
      <c r="M23" s="126">
        <f t="shared" ca="1" si="13"/>
        <v>204.5388511495384</v>
      </c>
      <c r="N23" s="126">
        <f t="shared" ca="1" si="13"/>
        <v>146.42043656449354</v>
      </c>
      <c r="O23" s="441">
        <f t="shared" ca="1" si="13"/>
        <v>124.93844095998594</v>
      </c>
      <c r="P23" s="5">
        <f t="shared" ref="P23:P34" ca="1" si="16">MAX(C23:O23)</f>
        <v>361.24389830986769</v>
      </c>
      <c r="R23" s="44">
        <f t="shared" ca="1" si="14"/>
        <v>9</v>
      </c>
      <c r="S23" s="19">
        <f t="shared" si="11"/>
        <v>37.5</v>
      </c>
      <c r="T23" s="101">
        <f t="shared" ca="1" si="10"/>
        <v>19.588883142427964</v>
      </c>
      <c r="U23" s="101">
        <f t="shared" ca="1" si="9"/>
        <v>20.639092802404363</v>
      </c>
      <c r="V23" s="101">
        <f t="shared" ca="1" si="9"/>
        <v>23.508359453275464</v>
      </c>
      <c r="W23" s="101">
        <f t="shared" ca="1" si="9"/>
        <v>27.427976066012448</v>
      </c>
      <c r="X23" s="101">
        <f t="shared" ca="1" si="9"/>
        <v>31.347835694161144</v>
      </c>
      <c r="Y23" s="101">
        <f t="shared" ca="1" si="9"/>
        <v>34.217766284855927</v>
      </c>
      <c r="Z23" s="101">
        <f t="shared" ca="1" si="9"/>
        <v>35.26888293253316</v>
      </c>
      <c r="AA23" s="101">
        <f t="shared" ca="1" si="9"/>
        <v>34.219580316490649</v>
      </c>
      <c r="AB23" s="101">
        <f t="shared" ca="1" si="9"/>
        <v>31.35097775907694</v>
      </c>
      <c r="AC23" s="101">
        <f t="shared" ca="1" si="9"/>
        <v>27.431604371625941</v>
      </c>
      <c r="AD23" s="101">
        <f t="shared" ca="1" si="9"/>
        <v>23.511501937952815</v>
      </c>
      <c r="AE23" s="101">
        <f t="shared" ca="1" si="9"/>
        <v>20.640907561103617</v>
      </c>
      <c r="AF23" s="101">
        <f t="shared" ca="1" si="9"/>
        <v>19.588883982007161</v>
      </c>
      <c r="AG23" s="8"/>
      <c r="CF23" s="99"/>
      <c r="CG23" s="896"/>
      <c r="CH23" s="896"/>
      <c r="CI23" s="896"/>
      <c r="CJ23" s="896"/>
      <c r="CK23" s="896"/>
      <c r="CL23" s="896"/>
      <c r="CM23" s="906"/>
      <c r="CN23" s="900"/>
      <c r="CO23" s="898"/>
      <c r="CP23" s="903"/>
      <c r="CQ23" s="902"/>
      <c r="CR23" s="902"/>
      <c r="CS23" s="898"/>
      <c r="CT23" s="907"/>
      <c r="CU23" s="896"/>
      <c r="CV23" s="907"/>
      <c r="CW23" s="896"/>
      <c r="CX23" s="907"/>
      <c r="CY23" s="908"/>
      <c r="CZ23" s="896"/>
      <c r="DA23" s="896"/>
      <c r="DB23" s="896"/>
      <c r="DC23" s="896"/>
      <c r="DD23" s="896"/>
      <c r="DE23" s="896"/>
      <c r="DF23" s="898"/>
      <c r="DG23" s="900"/>
      <c r="DH23" s="898"/>
      <c r="DI23" s="903"/>
      <c r="DJ23" s="99"/>
    </row>
    <row r="24" spans="1:114">
      <c r="B24" s="29">
        <f t="shared" si="15"/>
        <v>15</v>
      </c>
      <c r="C24" s="407">
        <f t="shared" ca="1" si="13"/>
        <v>88.21092488621747</v>
      </c>
      <c r="D24" s="126">
        <f t="shared" ca="1" si="13"/>
        <v>87.856738921124574</v>
      </c>
      <c r="E24" s="126">
        <f t="shared" ca="1" si="13"/>
        <v>88.033335267765011</v>
      </c>
      <c r="F24" s="126">
        <f t="shared" ca="1" si="13"/>
        <v>92.611431018006769</v>
      </c>
      <c r="G24" s="126">
        <f t="shared" ca="1" si="13"/>
        <v>108.30826951062787</v>
      </c>
      <c r="H24" s="126">
        <f t="shared" ca="1" si="13"/>
        <v>144.15224629957427</v>
      </c>
      <c r="I24" s="126">
        <f t="shared" ca="1" si="13"/>
        <v>208.92202453111062</v>
      </c>
      <c r="J24" s="126">
        <f t="shared" ca="1" si="13"/>
        <v>305.95440752228382</v>
      </c>
      <c r="K24" s="126">
        <f t="shared" ca="1" si="13"/>
        <v>414.84975348436171</v>
      </c>
      <c r="L24" s="707">
        <f t="shared" ca="1" si="13"/>
        <v>337.92739898373537</v>
      </c>
      <c r="M24" s="126">
        <f t="shared" ca="1" si="13"/>
        <v>260.93160429561902</v>
      </c>
      <c r="N24" s="126">
        <f t="shared" ca="1" si="13"/>
        <v>203.90272092147461</v>
      </c>
      <c r="O24" s="441">
        <f t="shared" ca="1" si="13"/>
        <v>182.81795827470026</v>
      </c>
      <c r="P24" s="5">
        <f t="shared" ca="1" si="16"/>
        <v>414.84975348436171</v>
      </c>
      <c r="R24" s="44">
        <f t="shared" ca="1" si="14"/>
        <v>9</v>
      </c>
      <c r="S24" s="19">
        <f t="shared" si="11"/>
        <v>45</v>
      </c>
      <c r="T24" s="101">
        <f t="shared" ca="1" si="10"/>
        <v>20.6399997901052</v>
      </c>
      <c r="U24" s="101">
        <f t="shared" ca="1" si="9"/>
        <v>21.690209450081596</v>
      </c>
      <c r="V24" s="101">
        <f t="shared" ca="1" si="9"/>
        <v>24.559476100952701</v>
      </c>
      <c r="W24" s="101">
        <f t="shared" ca="1" si="9"/>
        <v>28.479092713689685</v>
      </c>
      <c r="X24" s="101">
        <f t="shared" ca="1" si="9"/>
        <v>32.398952341838381</v>
      </c>
      <c r="Y24" s="101">
        <f t="shared" ca="1" si="9"/>
        <v>35.26888293253316</v>
      </c>
      <c r="Z24" s="101">
        <f t="shared" ca="1" si="9"/>
        <v>36.319999580210393</v>
      </c>
      <c r="AA24" s="101">
        <f t="shared" ca="1" si="9"/>
        <v>35.270696964167882</v>
      </c>
      <c r="AB24" s="101">
        <f t="shared" ca="1" si="9"/>
        <v>32.402094406754173</v>
      </c>
      <c r="AC24" s="101">
        <f t="shared" ca="1" si="9"/>
        <v>28.482721019303174</v>
      </c>
      <c r="AD24" s="101">
        <f t="shared" ca="1" si="9"/>
        <v>24.562618585630048</v>
      </c>
      <c r="AE24" s="101">
        <f t="shared" ca="1" si="9"/>
        <v>21.692024208780854</v>
      </c>
      <c r="AF24" s="101">
        <f t="shared" ca="1" si="9"/>
        <v>20.640000629684394</v>
      </c>
      <c r="AG24" s="8"/>
      <c r="CF24" s="99"/>
      <c r="CG24" s="896"/>
      <c r="CH24" s="896"/>
      <c r="CI24" s="896"/>
      <c r="CJ24" s="896"/>
      <c r="CK24" s="896"/>
      <c r="CL24" s="896"/>
      <c r="CM24" s="898"/>
      <c r="CN24" s="903"/>
      <c r="CO24" s="896"/>
      <c r="CP24" s="896"/>
      <c r="CQ24" s="896"/>
      <c r="CR24" s="896"/>
      <c r="CS24" s="898"/>
      <c r="CT24" s="908"/>
      <c r="CU24" s="896"/>
      <c r="CV24" s="908"/>
      <c r="CW24" s="896"/>
      <c r="CX24" s="901"/>
      <c r="CY24" s="901"/>
      <c r="CZ24" s="896"/>
      <c r="DA24" s="896"/>
      <c r="DB24" s="896"/>
      <c r="DC24" s="896"/>
      <c r="DD24" s="896"/>
      <c r="DE24" s="896"/>
      <c r="DF24" s="898"/>
      <c r="DG24" s="903"/>
      <c r="DH24" s="896"/>
      <c r="DI24" s="896"/>
      <c r="DJ24" s="99"/>
    </row>
    <row r="25" spans="1:114">
      <c r="B25" s="29">
        <f t="shared" si="15"/>
        <v>22.5</v>
      </c>
      <c r="C25" s="407">
        <f t="shared" ca="1" si="13"/>
        <v>96.37974538170765</v>
      </c>
      <c r="D25" s="126">
        <f t="shared" ca="1" si="13"/>
        <v>95.138913519363271</v>
      </c>
      <c r="E25" s="126">
        <f t="shared" ca="1" si="13"/>
        <v>92.611431018006769</v>
      </c>
      <c r="F25" s="126">
        <f t="shared" ca="1" si="13"/>
        <v>92.609915922528756</v>
      </c>
      <c r="G25" s="126">
        <f t="shared" ca="1" si="13"/>
        <v>102.01806656422143</v>
      </c>
      <c r="H25" s="126">
        <f t="shared" ca="1" si="13"/>
        <v>130.64170838478</v>
      </c>
      <c r="I25" s="126">
        <f t="shared" ca="1" si="13"/>
        <v>188.96184409658821</v>
      </c>
      <c r="J25" s="126">
        <f t="shared" ca="1" si="13"/>
        <v>282.66305997256001</v>
      </c>
      <c r="K25" s="708">
        <f t="shared" ca="1" si="13"/>
        <v>405.78273815354697</v>
      </c>
      <c r="L25" s="709">
        <f t="shared" ca="1" si="13"/>
        <v>407.90925465819248</v>
      </c>
      <c r="M25" s="126">
        <f t="shared" ca="1" si="13"/>
        <v>334.15879426259335</v>
      </c>
      <c r="N25" s="126">
        <f t="shared" ca="1" si="13"/>
        <v>279.2725109226904</v>
      </c>
      <c r="O25" s="441">
        <f t="shared" ca="1" si="13"/>
        <v>258.93239137169076</v>
      </c>
      <c r="P25" s="5">
        <f t="shared" ca="1" si="16"/>
        <v>407.90925465819248</v>
      </c>
      <c r="Q25" s="116" t="s">
        <v>13</v>
      </c>
      <c r="R25" s="44">
        <f t="shared" ca="1" si="14"/>
        <v>10</v>
      </c>
      <c r="S25" s="19">
        <f t="shared" si="11"/>
        <v>52.5</v>
      </c>
      <c r="T25" s="101">
        <f t="shared" ca="1" si="10"/>
        <v>19.590697174062683</v>
      </c>
      <c r="U25" s="101">
        <f t="shared" ca="1" si="9"/>
        <v>20.640906834039082</v>
      </c>
      <c r="V25" s="101">
        <f t="shared" ca="1" si="9"/>
        <v>23.510173484910183</v>
      </c>
      <c r="W25" s="101">
        <f t="shared" ca="1" si="9"/>
        <v>27.429790097647167</v>
      </c>
      <c r="X25" s="101">
        <f t="shared" ca="1" si="9"/>
        <v>31.349649725795864</v>
      </c>
      <c r="Y25" s="101">
        <f t="shared" ca="1" si="9"/>
        <v>34.219580316490649</v>
      </c>
      <c r="Z25" s="101">
        <f t="shared" ca="1" si="9"/>
        <v>35.270696964167882</v>
      </c>
      <c r="AA25" s="101">
        <f t="shared" ca="1" si="9"/>
        <v>34.221394348125365</v>
      </c>
      <c r="AB25" s="101">
        <f t="shared" ca="1" si="9"/>
        <v>31.352791790711663</v>
      </c>
      <c r="AC25" s="101">
        <f t="shared" ca="1" si="9"/>
        <v>27.43341840326066</v>
      </c>
      <c r="AD25" s="101">
        <f t="shared" ca="1" si="9"/>
        <v>23.513315969587534</v>
      </c>
      <c r="AE25" s="101">
        <f t="shared" ca="1" si="9"/>
        <v>20.642721592738337</v>
      </c>
      <c r="AF25" s="101">
        <f t="shared" ca="1" si="9"/>
        <v>19.59069801364188</v>
      </c>
      <c r="AG25" s="8"/>
      <c r="CF25" s="99"/>
      <c r="CG25" s="896"/>
      <c r="CH25" s="896"/>
      <c r="CI25" s="896"/>
      <c r="CJ25" s="896"/>
      <c r="CK25" s="896"/>
      <c r="CL25" s="896"/>
      <c r="CM25" s="898"/>
      <c r="CN25" s="909"/>
      <c r="CO25" s="896"/>
      <c r="CP25" s="901"/>
      <c r="CQ25" s="901"/>
      <c r="CR25" s="901"/>
      <c r="CS25" s="898"/>
      <c r="CT25" s="908"/>
      <c r="CU25" s="896"/>
      <c r="CV25" s="908"/>
      <c r="CW25" s="896"/>
      <c r="CX25" s="901"/>
      <c r="CY25" s="901"/>
      <c r="CZ25" s="896"/>
      <c r="DA25" s="896"/>
      <c r="DB25" s="896"/>
      <c r="DC25" s="896"/>
      <c r="DD25" s="896"/>
      <c r="DE25" s="896"/>
      <c r="DF25" s="898"/>
      <c r="DG25" s="909"/>
      <c r="DH25" s="99"/>
      <c r="DI25" s="99"/>
      <c r="DJ25" s="99"/>
    </row>
    <row r="26" spans="1:114">
      <c r="B26" s="29">
        <f t="shared" si="15"/>
        <v>30</v>
      </c>
      <c r="C26" s="407">
        <f t="shared" ca="1" si="13"/>
        <v>116.83573385746281</v>
      </c>
      <c r="D26" s="126">
        <f t="shared" ca="1" si="13"/>
        <v>114.43394237634089</v>
      </c>
      <c r="E26" s="126">
        <f t="shared" ca="1" si="13"/>
        <v>108.30826951062787</v>
      </c>
      <c r="F26" s="126">
        <f t="shared" ca="1" si="13"/>
        <v>102.01806656422143</v>
      </c>
      <c r="G26" s="126">
        <f t="shared" ca="1" si="13"/>
        <v>102.37828910427737</v>
      </c>
      <c r="H26" s="126">
        <f t="shared" ca="1" si="13"/>
        <v>119.91069021904536</v>
      </c>
      <c r="I26" s="126">
        <f t="shared" ca="1" si="13"/>
        <v>167.25134464073111</v>
      </c>
      <c r="J26" s="710">
        <f t="shared" ca="1" si="13"/>
        <v>253.6266959377208</v>
      </c>
      <c r="K26" s="709">
        <f t="shared" ca="1" si="13"/>
        <v>376.35405882407719</v>
      </c>
      <c r="L26" s="126">
        <f t="shared" ca="1" si="13"/>
        <v>421.43970358239051</v>
      </c>
      <c r="M26" s="126">
        <f t="shared" ca="1" si="13"/>
        <v>397.72145793146166</v>
      </c>
      <c r="N26" s="126">
        <f t="shared" ca="1" si="13"/>
        <v>347.17212300747764</v>
      </c>
      <c r="O26" s="441">
        <f t="shared" ca="1" si="13"/>
        <v>328.23609564277439</v>
      </c>
      <c r="P26" s="5">
        <f t="shared" ca="1" si="16"/>
        <v>421.43970358239051</v>
      </c>
      <c r="Q26" s="117" t="s">
        <v>14</v>
      </c>
      <c r="R26" s="44">
        <f t="shared" ca="1" si="14"/>
        <v>10</v>
      </c>
      <c r="S26" s="19">
        <f t="shared" si="11"/>
        <v>60</v>
      </c>
      <c r="T26" s="101">
        <f t="shared" ca="1" si="10"/>
        <v>16.722094616648977</v>
      </c>
      <c r="U26" s="101">
        <f t="shared" ca="1" si="9"/>
        <v>17.772304276625377</v>
      </c>
      <c r="V26" s="101">
        <f t="shared" ca="1" si="9"/>
        <v>20.641570927496478</v>
      </c>
      <c r="W26" s="101">
        <f t="shared" ca="1" si="9"/>
        <v>24.561187540233462</v>
      </c>
      <c r="X26" s="101">
        <f t="shared" ca="1" si="9"/>
        <v>28.481047168382158</v>
      </c>
      <c r="Y26" s="101">
        <f t="shared" ca="1" si="9"/>
        <v>31.35097775907694</v>
      </c>
      <c r="Z26" s="101">
        <f t="shared" ca="1" si="9"/>
        <v>32.402094406754173</v>
      </c>
      <c r="AA26" s="101">
        <f t="shared" ca="1" si="9"/>
        <v>31.352791790711663</v>
      </c>
      <c r="AB26" s="101">
        <f t="shared" ca="1" si="9"/>
        <v>28.484189233297954</v>
      </c>
      <c r="AC26" s="101">
        <f t="shared" ca="1" si="9"/>
        <v>24.564815845846951</v>
      </c>
      <c r="AD26" s="101">
        <f t="shared" ca="1" si="9"/>
        <v>20.644713412173829</v>
      </c>
      <c r="AE26" s="101">
        <f t="shared" ca="1" si="9"/>
        <v>17.774119035324631</v>
      </c>
      <c r="AF26" s="101">
        <f t="shared" ca="1" si="9"/>
        <v>16.722095456228175</v>
      </c>
      <c r="AG26" s="8"/>
      <c r="CG26" s="410"/>
      <c r="CH26" s="410"/>
      <c r="CI26" s="410"/>
      <c r="CJ26" s="410"/>
      <c r="CK26" s="410"/>
      <c r="CL26" s="410"/>
      <c r="CM26" s="413"/>
      <c r="CN26" s="422"/>
      <c r="CO26" s="416"/>
      <c r="CP26" s="416"/>
      <c r="CQ26" s="416"/>
      <c r="CR26" s="418"/>
      <c r="CS26" s="413"/>
      <c r="CT26" s="412"/>
      <c r="CU26" s="410"/>
      <c r="CV26" s="412"/>
      <c r="CW26" s="410"/>
      <c r="CX26" s="418"/>
      <c r="CY26" s="418"/>
      <c r="CZ26" s="410"/>
      <c r="DA26" s="8"/>
      <c r="DB26" s="8"/>
      <c r="DC26" s="8"/>
      <c r="DD26" s="8"/>
      <c r="DE26" s="8"/>
      <c r="DF26" s="413"/>
      <c r="DG26" s="422"/>
      <c r="DH26" s="8"/>
      <c r="DI26" s="8"/>
      <c r="DJ26" s="8"/>
    </row>
    <row r="27" spans="1:114">
      <c r="A27" s="25"/>
      <c r="B27" s="29">
        <f t="shared" si="15"/>
        <v>37.5</v>
      </c>
      <c r="C27" s="407">
        <f t="shared" ca="1" si="13"/>
        <v>157.86151987798627</v>
      </c>
      <c r="D27" s="126">
        <f t="shared" ca="1" si="13"/>
        <v>154.21944781279606</v>
      </c>
      <c r="E27" s="126">
        <f t="shared" ca="1" si="13"/>
        <v>144.15224629957427</v>
      </c>
      <c r="F27" s="126">
        <f t="shared" ca="1" si="13"/>
        <v>130.64170838478</v>
      </c>
      <c r="G27" s="126">
        <f t="shared" ca="1" si="13"/>
        <v>119.91069021904536</v>
      </c>
      <c r="H27" s="126">
        <f t="shared" ca="1" si="13"/>
        <v>122.65423322588201</v>
      </c>
      <c r="I27" s="126">
        <f t="shared" ca="1" si="13"/>
        <v>153.57062125914854</v>
      </c>
      <c r="J27" s="126">
        <f t="shared" ca="1" si="13"/>
        <v>226.39612013314994</v>
      </c>
      <c r="K27" s="126">
        <f t="shared" ca="1" si="13"/>
        <v>287.56314849414275</v>
      </c>
      <c r="L27" s="126">
        <f t="shared" ca="1" si="13"/>
        <v>314.16952315108438</v>
      </c>
      <c r="M27" s="126">
        <f t="shared" ca="1" si="13"/>
        <v>330.03515797176703</v>
      </c>
      <c r="N27" s="126">
        <f t="shared" ca="1" si="13"/>
        <v>334.8113348992436</v>
      </c>
      <c r="O27" s="441">
        <f t="shared" ca="1" si="13"/>
        <v>334.93164103066886</v>
      </c>
      <c r="P27" s="5">
        <f t="shared" ca="1" si="16"/>
        <v>334.93164103066886</v>
      </c>
      <c r="R27" s="44">
        <f t="shared" ca="1" si="14"/>
        <v>13</v>
      </c>
      <c r="S27" s="19">
        <f t="shared" si="11"/>
        <v>67.5</v>
      </c>
      <c r="T27" s="101">
        <f t="shared" ca="1" si="10"/>
        <v>12.802721229197976</v>
      </c>
      <c r="U27" s="101">
        <f t="shared" ca="1" si="9"/>
        <v>13.852930889174376</v>
      </c>
      <c r="V27" s="101">
        <f t="shared" ca="1" si="9"/>
        <v>16.722197540045475</v>
      </c>
      <c r="W27" s="101">
        <f t="shared" ca="1" si="9"/>
        <v>20.641814152782462</v>
      </c>
      <c r="X27" s="101">
        <f t="shared" ca="1" si="9"/>
        <v>24.561673780931155</v>
      </c>
      <c r="Y27" s="101">
        <f t="shared" ca="1" si="9"/>
        <v>27.431604371625941</v>
      </c>
      <c r="Z27" s="101">
        <f t="shared" ca="1" si="9"/>
        <v>28.482721019303174</v>
      </c>
      <c r="AA27" s="101">
        <f t="shared" ca="1" si="9"/>
        <v>27.43341840326066</v>
      </c>
      <c r="AB27" s="101">
        <f t="shared" ca="1" si="9"/>
        <v>24.564815845846951</v>
      </c>
      <c r="AC27" s="101">
        <f t="shared" ca="1" si="9"/>
        <v>20.645442458395951</v>
      </c>
      <c r="AD27" s="101">
        <f t="shared" ca="1" si="9"/>
        <v>16.725340024722826</v>
      </c>
      <c r="AE27" s="101">
        <f t="shared" ca="1" si="9"/>
        <v>13.854745647873631</v>
      </c>
      <c r="AF27" s="101">
        <f t="shared" ca="1" si="9"/>
        <v>12.802722068777172</v>
      </c>
      <c r="AG27" s="8"/>
      <c r="CG27" s="410"/>
      <c r="CH27" s="410"/>
      <c r="CI27" s="410"/>
      <c r="CJ27" s="410"/>
      <c r="CK27" s="410"/>
      <c r="CL27" s="410"/>
      <c r="CM27" s="413"/>
      <c r="CN27" s="422"/>
      <c r="CO27" s="417"/>
      <c r="CP27" s="418"/>
      <c r="CQ27" s="418"/>
      <c r="CR27" s="360"/>
      <c r="CS27" s="413"/>
      <c r="CT27" s="412"/>
      <c r="CU27" s="410"/>
      <c r="CV27" s="412"/>
      <c r="CW27" s="410"/>
      <c r="CX27" s="418"/>
      <c r="CY27" s="418"/>
      <c r="CZ27" s="410"/>
      <c r="DA27" s="8"/>
      <c r="DB27" s="8"/>
      <c r="DC27" s="8"/>
      <c r="DD27" s="8"/>
      <c r="DE27" s="8"/>
      <c r="DF27" s="413"/>
      <c r="DG27" s="422"/>
      <c r="DH27" s="8"/>
      <c r="DI27" s="8"/>
      <c r="DJ27" s="8"/>
    </row>
    <row r="28" spans="1:114">
      <c r="A28" s="25"/>
      <c r="B28" s="29">
        <f t="shared" si="15"/>
        <v>45</v>
      </c>
      <c r="C28" s="407">
        <f t="shared" ca="1" si="13"/>
        <v>226.84495459918344</v>
      </c>
      <c r="D28" s="126">
        <f t="shared" ca="1" si="13"/>
        <v>222.23056227729975</v>
      </c>
      <c r="E28" s="126">
        <f t="shared" ca="1" si="13"/>
        <v>208.92202453111062</v>
      </c>
      <c r="F28" s="126">
        <f t="shared" ca="1" si="13"/>
        <v>188.96184409658821</v>
      </c>
      <c r="G28" s="126">
        <f t="shared" ca="1" si="13"/>
        <v>167.25134464073111</v>
      </c>
      <c r="H28" s="126">
        <f t="shared" ca="1" si="13"/>
        <v>153.57062125914854</v>
      </c>
      <c r="I28" s="711">
        <f t="shared" ca="1" si="13"/>
        <v>163.67729910562167</v>
      </c>
      <c r="J28" s="711">
        <f t="shared" ca="1" si="13"/>
        <v>177.75237057307621</v>
      </c>
      <c r="K28" s="711">
        <f t="shared" ca="1" si="13"/>
        <v>192.80915628126891</v>
      </c>
      <c r="L28" s="711">
        <f t="shared" ca="1" si="13"/>
        <v>215.90675788320272</v>
      </c>
      <c r="M28" s="711">
        <f t="shared" ca="1" si="13"/>
        <v>235.2762874741787</v>
      </c>
      <c r="N28" s="711">
        <f t="shared" ca="1" si="13"/>
        <v>246.19143659476077</v>
      </c>
      <c r="O28" s="712">
        <f t="shared" ca="1" si="13"/>
        <v>249.35234254869792</v>
      </c>
      <c r="P28" s="5">
        <f t="shared" ca="1" si="16"/>
        <v>249.35234254869792</v>
      </c>
      <c r="R28" s="44">
        <f t="shared" ca="1" si="14"/>
        <v>13</v>
      </c>
      <c r="S28" s="19">
        <f t="shared" si="11"/>
        <v>75</v>
      </c>
      <c r="T28" s="101">
        <f t="shared" ca="1" si="10"/>
        <v>8.8826187955248503</v>
      </c>
      <c r="U28" s="101">
        <f t="shared" ca="1" si="9"/>
        <v>9.9328284555012516</v>
      </c>
      <c r="V28" s="101">
        <f t="shared" ca="1" si="9"/>
        <v>12.802095106372352</v>
      </c>
      <c r="W28" s="101">
        <f t="shared" ca="1" si="9"/>
        <v>16.721711719109337</v>
      </c>
      <c r="X28" s="101">
        <f t="shared" ca="1" si="9"/>
        <v>20.641571347258033</v>
      </c>
      <c r="Y28" s="101">
        <f t="shared" ca="1" si="9"/>
        <v>23.511501937952815</v>
      </c>
      <c r="Z28" s="101">
        <f t="shared" ca="1" si="9"/>
        <v>24.562618585630048</v>
      </c>
      <c r="AA28" s="101">
        <f t="shared" ca="1" si="9"/>
        <v>23.513315969587534</v>
      </c>
      <c r="AB28" s="101">
        <f t="shared" ca="1" si="9"/>
        <v>20.644713412173829</v>
      </c>
      <c r="AC28" s="101">
        <f t="shared" ca="1" si="9"/>
        <v>16.725340024722826</v>
      </c>
      <c r="AD28" s="101">
        <f t="shared" ca="1" si="9"/>
        <v>12.805237591049702</v>
      </c>
      <c r="AE28" s="101">
        <f t="shared" ca="1" si="9"/>
        <v>9.9346432142005057</v>
      </c>
      <c r="AF28" s="101">
        <f t="shared" ca="1" si="9"/>
        <v>8.8826196351040476</v>
      </c>
      <c r="AG28" s="8"/>
      <c r="CG28" s="410"/>
      <c r="CH28" s="410"/>
      <c r="CI28" s="410"/>
      <c r="CJ28" s="410"/>
      <c r="CK28" s="410"/>
      <c r="CL28" s="410"/>
      <c r="CM28" s="413"/>
      <c r="CN28" s="422"/>
      <c r="CO28" s="417"/>
      <c r="CP28" s="418"/>
      <c r="CQ28" s="418"/>
      <c r="CR28" s="418"/>
      <c r="CS28" s="413"/>
      <c r="CT28" s="412"/>
      <c r="CU28" s="410"/>
      <c r="CV28" s="412"/>
      <c r="CW28" s="410"/>
      <c r="CX28" s="418"/>
      <c r="CY28" s="418"/>
      <c r="CZ28" s="410"/>
      <c r="DA28" s="8"/>
      <c r="DB28" s="8"/>
      <c r="DC28" s="8"/>
      <c r="DD28" s="8"/>
      <c r="DE28" s="8"/>
      <c r="DF28" s="413"/>
      <c r="DG28" s="422"/>
      <c r="DH28" s="8"/>
      <c r="DI28" s="8"/>
      <c r="DJ28" s="8"/>
    </row>
    <row r="29" spans="1:114">
      <c r="A29" s="25"/>
      <c r="B29" s="29">
        <f t="shared" si="15"/>
        <v>52.5</v>
      </c>
      <c r="C29" s="407">
        <f t="shared" ca="1" si="13"/>
        <v>325.42854851760984</v>
      </c>
      <c r="D29" s="126">
        <f t="shared" ca="1" si="13"/>
        <v>320.51567125689627</v>
      </c>
      <c r="E29" s="126">
        <f t="shared" ca="1" si="13"/>
        <v>305.95440752228382</v>
      </c>
      <c r="F29" s="126">
        <f t="shared" ca="1" si="13"/>
        <v>282.66305997256001</v>
      </c>
      <c r="G29" s="126">
        <f t="shared" ca="1" si="13"/>
        <v>253.6266959377208</v>
      </c>
      <c r="H29" s="126">
        <f t="shared" ca="1" si="13"/>
        <v>226.39612013314994</v>
      </c>
      <c r="I29" s="711">
        <f t="shared" ca="1" si="13"/>
        <v>177.75237057307621</v>
      </c>
      <c r="J29" s="711">
        <f t="shared" ca="1" si="13"/>
        <v>142.29527450193888</v>
      </c>
      <c r="K29" s="711">
        <f t="shared" ca="1" si="13"/>
        <v>138.94846333690148</v>
      </c>
      <c r="L29" s="711">
        <f t="shared" ca="1" si="13"/>
        <v>150.73235813041518</v>
      </c>
      <c r="M29" s="711">
        <f t="shared" ca="1" si="13"/>
        <v>165.00385198819066</v>
      </c>
      <c r="N29" s="711">
        <f t="shared" ca="1" si="13"/>
        <v>174.82743415267953</v>
      </c>
      <c r="O29" s="712">
        <f t="shared" ca="1" si="13"/>
        <v>178.10338803239478</v>
      </c>
      <c r="P29" s="5">
        <f t="shared" ca="1" si="16"/>
        <v>325.42854851760984</v>
      </c>
      <c r="R29" s="44">
        <f t="shared" ca="1" si="14"/>
        <v>1</v>
      </c>
      <c r="S29" s="19">
        <f t="shared" si="11"/>
        <v>82.5</v>
      </c>
      <c r="T29" s="101">
        <f t="shared" ca="1" si="10"/>
        <v>6.0120244186756562</v>
      </c>
      <c r="U29" s="101">
        <f t="shared" ca="1" si="9"/>
        <v>7.0622340786520557</v>
      </c>
      <c r="V29" s="101">
        <f t="shared" ca="1" si="9"/>
        <v>9.9315007295231563</v>
      </c>
      <c r="W29" s="101">
        <f t="shared" ca="1" si="9"/>
        <v>13.851117342260141</v>
      </c>
      <c r="X29" s="101">
        <f t="shared" ca="1" si="9"/>
        <v>17.770976970408835</v>
      </c>
      <c r="Y29" s="101">
        <f t="shared" ca="1" si="9"/>
        <v>20.640907561103617</v>
      </c>
      <c r="Z29" s="101">
        <f t="shared" ca="1" si="9"/>
        <v>21.692024208780854</v>
      </c>
      <c r="AA29" s="101">
        <f t="shared" ca="1" si="9"/>
        <v>20.642721592738337</v>
      </c>
      <c r="AB29" s="101">
        <f t="shared" ca="1" si="9"/>
        <v>17.774119035324631</v>
      </c>
      <c r="AC29" s="101">
        <f t="shared" ca="1" si="9"/>
        <v>13.854745647873631</v>
      </c>
      <c r="AD29" s="101">
        <f t="shared" ca="1" si="9"/>
        <v>9.9346432142005057</v>
      </c>
      <c r="AE29" s="101">
        <f t="shared" ca="1" si="9"/>
        <v>7.0640488373513097</v>
      </c>
      <c r="AF29" s="101">
        <f t="shared" ca="1" si="9"/>
        <v>6.0120252582548499</v>
      </c>
      <c r="AG29" s="8"/>
      <c r="CG29" s="410"/>
      <c r="CH29" s="410"/>
      <c r="CI29" s="410"/>
      <c r="CJ29" s="410"/>
      <c r="CK29" s="410"/>
      <c r="CL29" s="410"/>
      <c r="CM29" s="413"/>
      <c r="CN29" s="422"/>
      <c r="CO29" s="416"/>
      <c r="CP29" s="416"/>
      <c r="CQ29" s="416"/>
      <c r="CR29" s="418"/>
      <c r="CS29" s="413"/>
      <c r="CT29" s="412"/>
      <c r="CU29" s="410"/>
      <c r="CV29" s="412"/>
      <c r="CW29" s="410"/>
      <c r="CX29" s="418"/>
      <c r="CY29" s="418"/>
      <c r="CZ29" s="410"/>
      <c r="DA29" s="8"/>
      <c r="DB29" s="8"/>
      <c r="DC29" s="8"/>
      <c r="DD29" s="8"/>
      <c r="DE29" s="8"/>
      <c r="DF29" s="413"/>
      <c r="DG29" s="422"/>
      <c r="DH29" s="8"/>
      <c r="DI29" s="8"/>
      <c r="DJ29" s="8"/>
    </row>
    <row r="30" spans="1:114">
      <c r="A30" s="25"/>
      <c r="B30" s="29">
        <f t="shared" si="15"/>
        <v>60</v>
      </c>
      <c r="C30" s="407">
        <f t="shared" ca="1" si="13"/>
        <v>341.02411452664848</v>
      </c>
      <c r="D30" s="126">
        <f t="shared" ca="1" si="13"/>
        <v>361.24389830986769</v>
      </c>
      <c r="E30" s="126">
        <f t="shared" ca="1" si="13"/>
        <v>414.84975348436171</v>
      </c>
      <c r="F30" s="126">
        <f t="shared" ca="1" si="13"/>
        <v>405.78273815354697</v>
      </c>
      <c r="G30" s="126">
        <f t="shared" ca="1" si="13"/>
        <v>376.35405882407719</v>
      </c>
      <c r="H30" s="126">
        <f t="shared" ca="1" si="13"/>
        <v>287.56314849414275</v>
      </c>
      <c r="I30" s="711">
        <f t="shared" ca="1" si="13"/>
        <v>192.80915628126891</v>
      </c>
      <c r="J30" s="711">
        <f t="shared" ca="1" si="13"/>
        <v>138.94846333690148</v>
      </c>
      <c r="K30" s="711">
        <f t="shared" ca="1" si="13"/>
        <v>118.69004253299831</v>
      </c>
      <c r="L30" s="711">
        <f t="shared" ca="1" si="13"/>
        <v>117.97719304484608</v>
      </c>
      <c r="M30" s="711">
        <f t="shared" ca="1" si="13"/>
        <v>124.54301022159521</v>
      </c>
      <c r="N30" s="711">
        <f t="shared" ca="1" si="13"/>
        <v>130.58728472126299</v>
      </c>
      <c r="O30" s="712">
        <f t="shared" ca="1" si="13"/>
        <v>132.79812505510466</v>
      </c>
      <c r="P30" s="5">
        <f t="shared" ca="1" si="16"/>
        <v>414.84975348436171</v>
      </c>
      <c r="R30" s="44">
        <f t="shared" ca="1" si="14"/>
        <v>3</v>
      </c>
      <c r="S30" s="19">
        <f t="shared" si="11"/>
        <v>90</v>
      </c>
      <c r="T30" s="101">
        <f t="shared" ca="1" si="10"/>
        <v>4.9600008395791981</v>
      </c>
      <c r="U30" s="101">
        <f t="shared" ca="1" si="9"/>
        <v>6.0102104995555958</v>
      </c>
      <c r="V30" s="101">
        <f t="shared" ca="1" si="9"/>
        <v>8.8794771504266965</v>
      </c>
      <c r="W30" s="101">
        <f t="shared" ca="1" si="9"/>
        <v>12.799093763163683</v>
      </c>
      <c r="X30" s="101">
        <f t="shared" ca="1" si="9"/>
        <v>16.718953391312379</v>
      </c>
      <c r="Y30" s="101">
        <f t="shared" ca="1" si="9"/>
        <v>19.588883982007161</v>
      </c>
      <c r="Z30" s="101">
        <f t="shared" ca="1" si="9"/>
        <v>20.640000629684394</v>
      </c>
      <c r="AA30" s="101">
        <f t="shared" ca="1" si="9"/>
        <v>19.59069801364188</v>
      </c>
      <c r="AB30" s="101">
        <f t="shared" ca="1" si="9"/>
        <v>16.722095456228175</v>
      </c>
      <c r="AC30" s="101">
        <f t="shared" ca="1" si="9"/>
        <v>12.802722068777172</v>
      </c>
      <c r="AD30" s="101">
        <f t="shared" ca="1" si="9"/>
        <v>8.8826196351040476</v>
      </c>
      <c r="AE30" s="101">
        <f t="shared" ca="1" si="9"/>
        <v>6.0120252582548499</v>
      </c>
      <c r="AF30" s="101">
        <f t="shared" ca="1" si="9"/>
        <v>4.9600016791583936</v>
      </c>
      <c r="AG30" s="8"/>
    </row>
    <row r="31" spans="1:114">
      <c r="A31" s="25"/>
      <c r="B31" s="29">
        <f t="shared" si="15"/>
        <v>67.5</v>
      </c>
      <c r="C31" s="407">
        <f t="shared" ca="1" si="13"/>
        <v>262.42466072230724</v>
      </c>
      <c r="D31" s="126">
        <f t="shared" ca="1" si="13"/>
        <v>283.00330152946361</v>
      </c>
      <c r="E31" s="126">
        <f t="shared" ca="1" si="13"/>
        <v>337.92739898373537</v>
      </c>
      <c r="F31" s="126">
        <f t="shared" ca="1" si="13"/>
        <v>407.90925465819248</v>
      </c>
      <c r="G31" s="126">
        <f t="shared" ca="1" si="13"/>
        <v>421.43970358239051</v>
      </c>
      <c r="H31" s="126">
        <f t="shared" ca="1" si="13"/>
        <v>314.16952315108438</v>
      </c>
      <c r="I31" s="711">
        <f t="shared" ca="1" si="13"/>
        <v>215.90675788320272</v>
      </c>
      <c r="J31" s="711">
        <f t="shared" ca="1" si="13"/>
        <v>150.73235813041518</v>
      </c>
      <c r="K31" s="711">
        <f t="shared" ca="1" si="13"/>
        <v>117.97719304484608</v>
      </c>
      <c r="L31" s="711">
        <f t="shared" ca="1" si="13"/>
        <v>106.89573659927626</v>
      </c>
      <c r="M31" s="711">
        <f t="shared" ca="1" si="13"/>
        <v>106.25862386893108</v>
      </c>
      <c r="N31" s="711">
        <f t="shared" ca="1" si="13"/>
        <v>108.16178284376075</v>
      </c>
      <c r="O31" s="712">
        <f t="shared" ca="1" si="13"/>
        <v>109.00381251513092</v>
      </c>
      <c r="P31" s="5">
        <f t="shared" ca="1" si="16"/>
        <v>421.43970358239051</v>
      </c>
      <c r="R31" s="44">
        <f t="shared" ca="1" si="14"/>
        <v>5</v>
      </c>
      <c r="AG31" s="8"/>
    </row>
    <row r="32" spans="1:114">
      <c r="A32" s="25"/>
      <c r="B32" s="29">
        <f t="shared" si="15"/>
        <v>75</v>
      </c>
      <c r="C32" s="407">
        <f t="shared" ca="1" si="13"/>
        <v>183.50936636150846</v>
      </c>
      <c r="D32" s="126">
        <f t="shared" ca="1" si="13"/>
        <v>204.5388511495384</v>
      </c>
      <c r="E32" s="126">
        <f t="shared" ca="1" si="13"/>
        <v>260.93160429561902</v>
      </c>
      <c r="F32" s="126">
        <f t="shared" ca="1" si="13"/>
        <v>334.15879426259335</v>
      </c>
      <c r="G32" s="126">
        <f t="shared" ca="1" si="13"/>
        <v>397.72145793146166</v>
      </c>
      <c r="H32" s="126">
        <f t="shared" ca="1" si="13"/>
        <v>330.03515797176703</v>
      </c>
      <c r="I32" s="711">
        <f t="shared" ca="1" si="13"/>
        <v>235.2762874741787</v>
      </c>
      <c r="J32" s="711">
        <f t="shared" ca="1" si="13"/>
        <v>165.00385198819066</v>
      </c>
      <c r="K32" s="711">
        <f t="shared" ca="1" si="13"/>
        <v>124.54301022159521</v>
      </c>
      <c r="L32" s="711">
        <f t="shared" ca="1" si="13"/>
        <v>106.25862386893108</v>
      </c>
      <c r="M32" s="711">
        <f t="shared" ca="1" si="13"/>
        <v>100.05451461924395</v>
      </c>
      <c r="N32" s="711">
        <f t="shared" ca="1" si="13"/>
        <v>98.179172026966384</v>
      </c>
      <c r="O32" s="712">
        <f t="shared" ca="1" si="13"/>
        <v>97.518368647577617</v>
      </c>
      <c r="P32" s="5">
        <f t="shared" ca="1" si="16"/>
        <v>397.72145793146166</v>
      </c>
      <c r="R32" s="44">
        <f t="shared" ca="1" si="14"/>
        <v>5</v>
      </c>
      <c r="S32" s="27" t="s">
        <v>53</v>
      </c>
      <c r="T32" s="18">
        <f>T2</f>
        <v>0</v>
      </c>
      <c r="U32" s="18">
        <f t="shared" ref="U32:AF32" si="17">U2</f>
        <v>7.5</v>
      </c>
      <c r="V32" s="18">
        <f t="shared" si="17"/>
        <v>15</v>
      </c>
      <c r="W32" s="18">
        <f t="shared" si="17"/>
        <v>22.5</v>
      </c>
      <c r="X32" s="18">
        <f t="shared" si="17"/>
        <v>30</v>
      </c>
      <c r="Y32" s="18">
        <f t="shared" si="17"/>
        <v>37.5</v>
      </c>
      <c r="Z32" s="18">
        <f t="shared" si="17"/>
        <v>45</v>
      </c>
      <c r="AA32" s="18">
        <f t="shared" si="17"/>
        <v>52.5</v>
      </c>
      <c r="AB32" s="18">
        <f t="shared" si="17"/>
        <v>60</v>
      </c>
      <c r="AC32" s="18">
        <f t="shared" si="17"/>
        <v>67.5</v>
      </c>
      <c r="AD32" s="18">
        <f t="shared" si="17"/>
        <v>75</v>
      </c>
      <c r="AE32" s="18">
        <f t="shared" si="17"/>
        <v>82.5</v>
      </c>
      <c r="AF32" s="18">
        <f t="shared" si="17"/>
        <v>90</v>
      </c>
      <c r="AG32" s="542">
        <f ca="1">INDEX(T33:AF45,Sheet1!$R$17,Sheet1!$R$18)</f>
        <v>62.324532519977026</v>
      </c>
    </row>
    <row r="33" spans="1:33">
      <c r="A33" s="25"/>
      <c r="B33" s="29">
        <f t="shared" si="15"/>
        <v>82.5</v>
      </c>
      <c r="C33" s="407">
        <f t="shared" ca="1" si="13"/>
        <v>125.04108957558887</v>
      </c>
      <c r="D33" s="126">
        <f t="shared" ca="1" si="13"/>
        <v>146.42043656449354</v>
      </c>
      <c r="E33" s="126">
        <f t="shared" ca="1" si="13"/>
        <v>203.90272092147461</v>
      </c>
      <c r="F33" s="126">
        <f t="shared" ca="1" si="13"/>
        <v>279.2725109226904</v>
      </c>
      <c r="G33" s="126">
        <f t="shared" ca="1" si="13"/>
        <v>347.17212300747764</v>
      </c>
      <c r="H33" s="126">
        <f t="shared" ca="1" si="13"/>
        <v>334.8113348992436</v>
      </c>
      <c r="I33" s="711">
        <f t="shared" ca="1" si="13"/>
        <v>246.19143659476077</v>
      </c>
      <c r="J33" s="711">
        <f t="shared" ca="1" si="13"/>
        <v>174.82743415267953</v>
      </c>
      <c r="K33" s="711">
        <f t="shared" ca="1" si="13"/>
        <v>130.58728472126299</v>
      </c>
      <c r="L33" s="711">
        <f t="shared" ca="1" si="13"/>
        <v>108.16178284376075</v>
      </c>
      <c r="M33" s="711">
        <f t="shared" ca="1" si="13"/>
        <v>98.179172026966384</v>
      </c>
      <c r="N33" s="711">
        <f t="shared" ca="1" si="13"/>
        <v>92.755464985600526</v>
      </c>
      <c r="O33" s="712">
        <f t="shared" ca="1" si="13"/>
        <v>90.145411390881179</v>
      </c>
      <c r="P33" s="5">
        <f t="shared" ca="1" si="16"/>
        <v>347.17212300747764</v>
      </c>
      <c r="R33" s="44">
        <f t="shared" ca="1" si="14"/>
        <v>5</v>
      </c>
      <c r="S33" s="40">
        <f>S18</f>
        <v>0</v>
      </c>
      <c r="T33" s="41">
        <f t="shared" ref="T33:T45" ca="1" si="18">($T$1-$V$1*(COS(2*T$2/57.3)+COS(2*$S33/57.3))/2+$X$1*(COS(4*T$2/57.3)+COS(4*$S33/57.3))/2)</f>
        <v>8.4799999999999969</v>
      </c>
      <c r="U33" s="41">
        <f t="shared" ref="U33:AF45" ca="1" si="19">($T$1-$V$1*(COS(2*U$2/57.3)+COS(2*$S33/57.3))/2+$X$1*(COS(4*U$2/57.3)+COS(4*$S33/57.3))/2)</f>
        <v>8.5636127522711813</v>
      </c>
      <c r="V33" s="41">
        <f t="shared" ca="1" si="19"/>
        <v>9.0185565315012912</v>
      </c>
      <c r="W33" s="41">
        <f t="shared" ca="1" si="19"/>
        <v>10.387032099370852</v>
      </c>
      <c r="X33" s="41">
        <f t="shared" ca="1" si="19"/>
        <v>13.358824441252118</v>
      </c>
      <c r="Y33" s="41">
        <f t="shared" ca="1" si="19"/>
        <v>18.514519704900746</v>
      </c>
      <c r="Z33" s="41">
        <f t="shared" ca="1" si="19"/>
        <v>26.076149763069758</v>
      </c>
      <c r="AA33" s="41">
        <f t="shared" ca="1" si="19"/>
        <v>35.738461448114009</v>
      </c>
      <c r="AB33" s="41">
        <f t="shared" ca="1" si="19"/>
        <v>46.633459072340855</v>
      </c>
      <c r="AC33" s="41">
        <f t="shared" ca="1" si="19"/>
        <v>57.445708078724905</v>
      </c>
      <c r="AD33" s="41">
        <f t="shared" ca="1" si="19"/>
        <v>66.655497400904054</v>
      </c>
      <c r="AE33" s="41">
        <f t="shared" ca="1" si="19"/>
        <v>72.852159313959632</v>
      </c>
      <c r="AF33" s="41">
        <f t="shared" ca="1" si="19"/>
        <v>75.039998269438783</v>
      </c>
      <c r="AG33" s="298"/>
    </row>
    <row r="34" spans="1:33">
      <c r="A34" s="25"/>
      <c r="B34" s="29">
        <f t="shared" si="15"/>
        <v>90</v>
      </c>
      <c r="C34" s="442">
        <f t="shared" ca="1" si="13"/>
        <v>103.42927368017655</v>
      </c>
      <c r="D34" s="443">
        <f t="shared" ca="1" si="13"/>
        <v>124.93844095998594</v>
      </c>
      <c r="E34" s="443">
        <f t="shared" ca="1" si="13"/>
        <v>182.81795827470026</v>
      </c>
      <c r="F34" s="443">
        <f t="shared" ca="1" si="13"/>
        <v>258.93239137169076</v>
      </c>
      <c r="G34" s="443">
        <f t="shared" ca="1" si="13"/>
        <v>328.23609564277439</v>
      </c>
      <c r="H34" s="443">
        <f t="shared" ca="1" si="13"/>
        <v>334.93164103066886</v>
      </c>
      <c r="I34" s="713">
        <f t="shared" ca="1" si="13"/>
        <v>249.35234254869792</v>
      </c>
      <c r="J34" s="713">
        <f t="shared" ca="1" si="13"/>
        <v>178.10338803239478</v>
      </c>
      <c r="K34" s="713">
        <f t="shared" ca="1" si="13"/>
        <v>132.79812505510466</v>
      </c>
      <c r="L34" s="713">
        <f t="shared" ca="1" si="13"/>
        <v>109.00381251513092</v>
      </c>
      <c r="M34" s="713">
        <f t="shared" ca="1" si="13"/>
        <v>97.518368647577617</v>
      </c>
      <c r="N34" s="713">
        <f t="shared" ca="1" si="13"/>
        <v>90.145411390881179</v>
      </c>
      <c r="O34" s="714">
        <f t="shared" ca="1" si="13"/>
        <v>86.187123973861461</v>
      </c>
      <c r="P34" s="5">
        <f t="shared" ca="1" si="16"/>
        <v>334.93164103066886</v>
      </c>
      <c r="R34" s="44">
        <f t="shared" ca="1" si="14"/>
        <v>6</v>
      </c>
      <c r="S34" s="40">
        <f>S19</f>
        <v>7.5</v>
      </c>
      <c r="T34" s="41">
        <f t="shared" ca="1" si="18"/>
        <v>8.5636127522711813</v>
      </c>
      <c r="U34" s="41">
        <f t="shared" ca="1" si="19"/>
        <v>8.6472255045423623</v>
      </c>
      <c r="V34" s="41">
        <f t="shared" ca="1" si="19"/>
        <v>9.1021692837724721</v>
      </c>
      <c r="W34" s="41">
        <f t="shared" ca="1" si="19"/>
        <v>10.470644851642028</v>
      </c>
      <c r="X34" s="41">
        <f t="shared" ca="1" si="19"/>
        <v>13.4424371935233</v>
      </c>
      <c r="Y34" s="41">
        <f t="shared" ca="1" si="19"/>
        <v>18.598132457171928</v>
      </c>
      <c r="Z34" s="41">
        <f t="shared" ca="1" si="19"/>
        <v>26.159762515340937</v>
      </c>
      <c r="AA34" s="41">
        <f t="shared" ca="1" si="19"/>
        <v>35.822074200385188</v>
      </c>
      <c r="AB34" s="41">
        <f t="shared" ca="1" si="19"/>
        <v>46.717071824612034</v>
      </c>
      <c r="AC34" s="41">
        <f t="shared" ca="1" si="19"/>
        <v>57.529320830996092</v>
      </c>
      <c r="AD34" s="41">
        <f t="shared" ca="1" si="19"/>
        <v>66.739110153175233</v>
      </c>
      <c r="AE34" s="41">
        <f t="shared" ca="1" si="19"/>
        <v>72.935772066230797</v>
      </c>
      <c r="AF34" s="41">
        <f t="shared" ca="1" si="19"/>
        <v>75.123611021709976</v>
      </c>
      <c r="AG34" s="8"/>
    </row>
    <row r="35" spans="1:33">
      <c r="A35" s="25"/>
      <c r="B35" s="118" t="s">
        <v>10</v>
      </c>
      <c r="C35" s="119">
        <f t="shared" ref="C35:O35" ca="1" si="20">MAX(C22:C28)</f>
        <v>226.84495459918344</v>
      </c>
      <c r="D35" s="119">
        <f t="shared" ca="1" si="20"/>
        <v>222.23056227729975</v>
      </c>
      <c r="E35" s="119">
        <f t="shared" ca="1" si="20"/>
        <v>208.92202453111062</v>
      </c>
      <c r="F35" s="119">
        <f t="shared" ca="1" si="20"/>
        <v>188.96184409658821</v>
      </c>
      <c r="G35" s="119">
        <f t="shared" ca="1" si="20"/>
        <v>167.25134464073111</v>
      </c>
      <c r="H35" s="119">
        <f t="shared" ca="1" si="20"/>
        <v>157.86151987798627</v>
      </c>
      <c r="I35" s="119">
        <f t="shared" ca="1" si="20"/>
        <v>226.84495459918344</v>
      </c>
      <c r="J35" s="119">
        <f t="shared" ca="1" si="20"/>
        <v>325.42854851760984</v>
      </c>
      <c r="K35" s="119">
        <f t="shared" ca="1" si="20"/>
        <v>414.84975348436171</v>
      </c>
      <c r="L35" s="119">
        <f t="shared" ca="1" si="20"/>
        <v>421.43970358239051</v>
      </c>
      <c r="M35" s="119">
        <f t="shared" ca="1" si="20"/>
        <v>397.72145793146166</v>
      </c>
      <c r="N35" s="119">
        <f t="shared" ca="1" si="20"/>
        <v>347.17212300747764</v>
      </c>
      <c r="O35" s="119">
        <f t="shared" ca="1" si="20"/>
        <v>334.93164103066886</v>
      </c>
      <c r="P35" s="120">
        <f ca="1">MAX(P22:P34)</f>
        <v>421.43970358239051</v>
      </c>
      <c r="Q35" s="121" t="s">
        <v>358</v>
      </c>
      <c r="R35" s="46"/>
      <c r="S35" s="40">
        <f t="shared" ref="S35:S45" si="21">S20</f>
        <v>15</v>
      </c>
      <c r="T35" s="41">
        <f t="shared" ca="1" si="18"/>
        <v>9.0185565315012912</v>
      </c>
      <c r="U35" s="41">
        <f t="shared" ca="1" si="19"/>
        <v>9.1021692837724721</v>
      </c>
      <c r="V35" s="41">
        <f t="shared" ca="1" si="19"/>
        <v>9.5571130630025891</v>
      </c>
      <c r="W35" s="41">
        <f t="shared" ca="1" si="19"/>
        <v>10.925588630872152</v>
      </c>
      <c r="X35" s="41">
        <f t="shared" ca="1" si="19"/>
        <v>13.897380972753417</v>
      </c>
      <c r="Y35" s="41">
        <f t="shared" ca="1" si="19"/>
        <v>19.053076236402038</v>
      </c>
      <c r="Z35" s="41">
        <f t="shared" ca="1" si="19"/>
        <v>26.614706294571057</v>
      </c>
      <c r="AA35" s="41">
        <f t="shared" ca="1" si="19"/>
        <v>36.277017979615309</v>
      </c>
      <c r="AB35" s="41">
        <f t="shared" ca="1" si="19"/>
        <v>47.172015603842155</v>
      </c>
      <c r="AC35" s="41">
        <f t="shared" ca="1" si="19"/>
        <v>57.984264610226205</v>
      </c>
      <c r="AD35" s="41">
        <f t="shared" ca="1" si="19"/>
        <v>67.194053932405353</v>
      </c>
      <c r="AE35" s="41">
        <f t="shared" ca="1" si="19"/>
        <v>73.390715845460917</v>
      </c>
      <c r="AF35" s="41">
        <f t="shared" ca="1" si="19"/>
        <v>75.578554800940083</v>
      </c>
      <c r="AG35" s="8" t="s">
        <v>54</v>
      </c>
    </row>
    <row r="36" spans="1:33">
      <c r="A36" s="25"/>
      <c r="J36" s="115" t="s">
        <v>12</v>
      </c>
      <c r="K36" s="117" t="s">
        <v>14</v>
      </c>
      <c r="L36" s="116" t="s">
        <v>13</v>
      </c>
      <c r="M36" s="16" t="s">
        <v>15</v>
      </c>
      <c r="N36" s="122">
        <f ca="1">L25/P35</f>
        <v>0.96789469808092521</v>
      </c>
      <c r="Q36" s="1" t="s">
        <v>16</v>
      </c>
      <c r="R36" s="123">
        <f ca="1">0.62*N36</f>
        <v>0.60009471281017368</v>
      </c>
      <c r="S36" s="40">
        <f t="shared" si="21"/>
        <v>22.5</v>
      </c>
      <c r="T36" s="41">
        <f t="shared" ca="1" si="18"/>
        <v>10.387032099370852</v>
      </c>
      <c r="U36" s="41">
        <f t="shared" ca="1" si="19"/>
        <v>10.470644851642028</v>
      </c>
      <c r="V36" s="41">
        <f t="shared" ca="1" si="19"/>
        <v>10.925588630872152</v>
      </c>
      <c r="W36" s="41">
        <f t="shared" ca="1" si="19"/>
        <v>12.294064198741706</v>
      </c>
      <c r="X36" s="41">
        <f t="shared" ca="1" si="19"/>
        <v>15.26585654062298</v>
      </c>
      <c r="Y36" s="41">
        <f t="shared" ca="1" si="19"/>
        <v>20.421551804271601</v>
      </c>
      <c r="Z36" s="41">
        <f t="shared" ca="1" si="19"/>
        <v>27.983181862440613</v>
      </c>
      <c r="AA36" s="41">
        <f t="shared" ca="1" si="19"/>
        <v>37.645493547484868</v>
      </c>
      <c r="AB36" s="41">
        <f t="shared" ca="1" si="19"/>
        <v>48.540491171711707</v>
      </c>
      <c r="AC36" s="41">
        <f t="shared" ca="1" si="19"/>
        <v>59.352740178095765</v>
      </c>
      <c r="AD36" s="41">
        <f t="shared" ca="1" si="19"/>
        <v>68.562529500274906</v>
      </c>
      <c r="AE36" s="41">
        <f t="shared" ca="1" si="19"/>
        <v>74.759191413330484</v>
      </c>
      <c r="AF36" s="41">
        <f t="shared" ca="1" si="19"/>
        <v>76.947030368809649</v>
      </c>
      <c r="AG36" s="8"/>
    </row>
    <row r="37" spans="1:33">
      <c r="B37" s="112" t="s">
        <v>400</v>
      </c>
      <c r="C37" s="113">
        <f t="shared" ref="C37:O37" si="22">C21</f>
        <v>0</v>
      </c>
      <c r="D37" s="113">
        <f t="shared" si="22"/>
        <v>7.5</v>
      </c>
      <c r="E37" s="113">
        <f t="shared" si="22"/>
        <v>15</v>
      </c>
      <c r="F37" s="113">
        <f t="shared" si="22"/>
        <v>22.5</v>
      </c>
      <c r="G37" s="113">
        <f t="shared" si="22"/>
        <v>30</v>
      </c>
      <c r="H37" s="113">
        <f t="shared" si="22"/>
        <v>37.5</v>
      </c>
      <c r="I37" s="113">
        <f t="shared" si="22"/>
        <v>45</v>
      </c>
      <c r="J37" s="124">
        <f t="shared" si="22"/>
        <v>52.5</v>
      </c>
      <c r="K37" s="124">
        <f t="shared" si="22"/>
        <v>60</v>
      </c>
      <c r="L37" s="113">
        <f t="shared" si="22"/>
        <v>67.5</v>
      </c>
      <c r="M37" s="113">
        <f t="shared" si="22"/>
        <v>75</v>
      </c>
      <c r="N37" s="113">
        <f t="shared" si="22"/>
        <v>82.5</v>
      </c>
      <c r="O37" s="113">
        <f t="shared" si="22"/>
        <v>90</v>
      </c>
      <c r="P37" s="16" t="s">
        <v>10</v>
      </c>
      <c r="S37" s="40">
        <f t="shared" si="21"/>
        <v>30</v>
      </c>
      <c r="T37" s="41">
        <f t="shared" ca="1" si="18"/>
        <v>13.358824441252118</v>
      </c>
      <c r="U37" s="41">
        <f t="shared" ca="1" si="19"/>
        <v>13.4424371935233</v>
      </c>
      <c r="V37" s="41">
        <f t="shared" ca="1" si="19"/>
        <v>13.897380972753417</v>
      </c>
      <c r="W37" s="41">
        <f t="shared" ca="1" si="19"/>
        <v>15.26585654062298</v>
      </c>
      <c r="X37" s="41">
        <f t="shared" ca="1" si="19"/>
        <v>18.237648882504246</v>
      </c>
      <c r="Y37" s="41">
        <f t="shared" ca="1" si="19"/>
        <v>23.393344146152874</v>
      </c>
      <c r="Z37" s="41">
        <f t="shared" ca="1" si="19"/>
        <v>30.954974204321886</v>
      </c>
      <c r="AA37" s="41">
        <f t="shared" ca="1" si="19"/>
        <v>40.617285889366137</v>
      </c>
      <c r="AB37" s="41">
        <f t="shared" ca="1" si="19"/>
        <v>51.512283513592976</v>
      </c>
      <c r="AC37" s="41">
        <f t="shared" ca="1" si="19"/>
        <v>62.324532519977026</v>
      </c>
      <c r="AD37" s="41">
        <f t="shared" ca="1" si="19"/>
        <v>71.534321842156174</v>
      </c>
      <c r="AE37" s="41">
        <f t="shared" ca="1" si="19"/>
        <v>77.730983755211753</v>
      </c>
      <c r="AF37" s="41">
        <f t="shared" ca="1" si="19"/>
        <v>79.918822710690904</v>
      </c>
      <c r="AG37" s="8"/>
    </row>
    <row r="38" spans="1:33">
      <c r="A38" s="125"/>
      <c r="B38" s="29">
        <f t="shared" ref="B38:B50" si="23">B22</f>
        <v>0</v>
      </c>
      <c r="C38" s="427">
        <f t="shared" ref="C38:O50" ca="1" si="24">T427*1000</f>
        <v>30.84725855568864</v>
      </c>
      <c r="D38" s="427">
        <f t="shared" ca="1" si="24"/>
        <v>31.866537109346449</v>
      </c>
      <c r="E38" s="427">
        <f t="shared" ca="1" si="24"/>
        <v>32.722648538202463</v>
      </c>
      <c r="F38" s="427">
        <f t="shared" ca="1" si="24"/>
        <v>35.737623205934561</v>
      </c>
      <c r="G38" s="427">
        <f t="shared" ca="1" si="24"/>
        <v>43.318432048588932</v>
      </c>
      <c r="H38" s="427">
        <f t="shared" ca="1" si="24"/>
        <v>58.549410729726034</v>
      </c>
      <c r="I38" s="701">
        <f t="shared" ca="1" si="24"/>
        <v>84.176190323299195</v>
      </c>
      <c r="J38" s="702">
        <f t="shared" ca="1" si="24"/>
        <v>120.7712518579059</v>
      </c>
      <c r="K38" s="427">
        <f t="shared" ca="1" si="24"/>
        <v>135.58947148272148</v>
      </c>
      <c r="L38" s="427">
        <f t="shared" ca="1" si="24"/>
        <v>104.47580683698656</v>
      </c>
      <c r="M38" s="427">
        <f t="shared" ca="1" si="24"/>
        <v>73.298186972409098</v>
      </c>
      <c r="N38" s="427">
        <f t="shared" ca="1" si="24"/>
        <v>50.10519273901447</v>
      </c>
      <c r="O38" s="427">
        <f t="shared" ca="1" si="24"/>
        <v>41.499913598670467</v>
      </c>
      <c r="P38" s="5">
        <f ca="1">MAX(C38:O38)</f>
        <v>135.58947148272148</v>
      </c>
      <c r="Q38" s="115" t="s">
        <v>12</v>
      </c>
      <c r="S38" s="40">
        <f t="shared" si="21"/>
        <v>37.5</v>
      </c>
      <c r="T38" s="41">
        <f t="shared" ca="1" si="18"/>
        <v>18.514519704900746</v>
      </c>
      <c r="U38" s="41">
        <f t="shared" ca="1" si="19"/>
        <v>18.598132457171928</v>
      </c>
      <c r="V38" s="41">
        <f t="shared" ca="1" si="19"/>
        <v>19.053076236402038</v>
      </c>
      <c r="W38" s="101">
        <f t="shared" ca="1" si="19"/>
        <v>20.421551804271601</v>
      </c>
      <c r="X38" s="41">
        <f t="shared" ca="1" si="19"/>
        <v>23.393344146152874</v>
      </c>
      <c r="Y38" s="41">
        <f t="shared" ca="1" si="19"/>
        <v>28.549039409801495</v>
      </c>
      <c r="Z38" s="41">
        <f t="shared" ca="1" si="19"/>
        <v>36.11066946797051</v>
      </c>
      <c r="AA38" s="41">
        <f t="shared" ca="1" si="19"/>
        <v>45.772981153014769</v>
      </c>
      <c r="AB38" s="41">
        <f t="shared" ca="1" si="19"/>
        <v>56.667978777241601</v>
      </c>
      <c r="AC38" s="41">
        <f t="shared" ca="1" si="19"/>
        <v>67.480227783625665</v>
      </c>
      <c r="AD38" s="41">
        <f t="shared" ca="1" si="19"/>
        <v>76.690017105804799</v>
      </c>
      <c r="AE38" s="41">
        <f t="shared" ca="1" si="19"/>
        <v>82.886679018860377</v>
      </c>
      <c r="AF38" s="41">
        <f t="shared" ca="1" si="19"/>
        <v>85.074517974339543</v>
      </c>
      <c r="AG38" s="8"/>
    </row>
    <row r="39" spans="1:33">
      <c r="A39" s="18"/>
      <c r="B39" s="29">
        <f t="shared" si="23"/>
        <v>7.5</v>
      </c>
      <c r="C39" s="427">
        <f t="shared" ca="1" si="24"/>
        <v>31.866537109346449</v>
      </c>
      <c r="D39" s="427">
        <f t="shared" ca="1" si="24"/>
        <v>31.929915306298955</v>
      </c>
      <c r="E39" s="427">
        <f t="shared" ca="1" si="24"/>
        <v>32.586795178071412</v>
      </c>
      <c r="F39" s="427">
        <f t="shared" ca="1" si="24"/>
        <v>35.275228780204017</v>
      </c>
      <c r="G39" s="427">
        <f t="shared" ca="1" si="24"/>
        <v>42.430250266530408</v>
      </c>
      <c r="H39" s="427">
        <f t="shared" ca="1" si="24"/>
        <v>57.210931157127099</v>
      </c>
      <c r="I39" s="427">
        <f t="shared" ca="1" si="24"/>
        <v>82.49449323867475</v>
      </c>
      <c r="J39" s="427">
        <f t="shared" ca="1" si="24"/>
        <v>118.99967617661019</v>
      </c>
      <c r="K39" s="427">
        <f t="shared" ca="1" si="24"/>
        <v>143.48382097682742</v>
      </c>
      <c r="L39" s="427">
        <f t="shared" ca="1" si="24"/>
        <v>112.52158588903551</v>
      </c>
      <c r="M39" s="427">
        <f t="shared" ca="1" si="24"/>
        <v>81.577769493956183</v>
      </c>
      <c r="N39" s="427">
        <f t="shared" ca="1" si="24"/>
        <v>58.580803686009546</v>
      </c>
      <c r="O39" s="427">
        <f t="shared" ca="1" si="24"/>
        <v>50.050891466017049</v>
      </c>
      <c r="P39" s="5">
        <f t="shared" ref="P39:P50" ca="1" si="25">MAX(C39:O39)</f>
        <v>143.48382097682742</v>
      </c>
      <c r="S39" s="40">
        <f t="shared" si="21"/>
        <v>45</v>
      </c>
      <c r="T39" s="41">
        <f t="shared" ca="1" si="18"/>
        <v>26.076149763069758</v>
      </c>
      <c r="U39" s="41">
        <f t="shared" ca="1" si="19"/>
        <v>26.159762515340937</v>
      </c>
      <c r="V39" s="41">
        <f t="shared" ca="1" si="19"/>
        <v>26.614706294571057</v>
      </c>
      <c r="W39" s="41">
        <f t="shared" ca="1" si="19"/>
        <v>27.983181862440613</v>
      </c>
      <c r="X39" s="41">
        <f t="shared" ca="1" si="19"/>
        <v>30.954974204321886</v>
      </c>
      <c r="Y39" s="41">
        <f t="shared" ca="1" si="19"/>
        <v>36.11066946797051</v>
      </c>
      <c r="Z39" s="41">
        <f t="shared" ca="1" si="19"/>
        <v>43.672299526139525</v>
      </c>
      <c r="AA39" s="41">
        <f t="shared" ca="1" si="19"/>
        <v>53.33461121118377</v>
      </c>
      <c r="AB39" s="41">
        <f t="shared" ca="1" si="19"/>
        <v>64.229608835410616</v>
      </c>
      <c r="AC39" s="41">
        <f t="shared" ca="1" si="19"/>
        <v>75.041857841794666</v>
      </c>
      <c r="AD39" s="41">
        <f t="shared" ca="1" si="19"/>
        <v>84.251647163973814</v>
      </c>
      <c r="AE39" s="41">
        <f t="shared" ca="1" si="19"/>
        <v>90.448309077029378</v>
      </c>
      <c r="AF39" s="41">
        <f t="shared" ca="1" si="19"/>
        <v>92.636148032508544</v>
      </c>
      <c r="AG39" s="8"/>
    </row>
    <row r="40" spans="1:33">
      <c r="A40" s="18"/>
      <c r="B40" s="29">
        <f t="shared" si="23"/>
        <v>15</v>
      </c>
      <c r="C40" s="427">
        <f t="shared" ca="1" si="24"/>
        <v>32.722648538202463</v>
      </c>
      <c r="D40" s="427">
        <f t="shared" ca="1" si="24"/>
        <v>32.586795178071412</v>
      </c>
      <c r="E40" s="427">
        <f t="shared" ca="1" si="24"/>
        <v>32.642914979162974</v>
      </c>
      <c r="F40" s="427">
        <f t="shared" ca="1" si="24"/>
        <v>34.336693646462329</v>
      </c>
      <c r="G40" s="427">
        <f t="shared" ca="1" si="24"/>
        <v>40.173970472627907</v>
      </c>
      <c r="H40" s="427">
        <f t="shared" ca="1" si="24"/>
        <v>53.526966061020715</v>
      </c>
      <c r="I40" s="427">
        <f t="shared" ca="1" si="24"/>
        <v>77.672928513449847</v>
      </c>
      <c r="J40" s="427">
        <f t="shared" ca="1" si="24"/>
        <v>113.8009504860909</v>
      </c>
      <c r="K40" s="427">
        <f t="shared" ca="1" si="24"/>
        <v>158.91776568994064</v>
      </c>
      <c r="L40" s="703">
        <f t="shared" ca="1" si="24"/>
        <v>133.84888130097971</v>
      </c>
      <c r="M40" s="427">
        <f t="shared" ca="1" si="24"/>
        <v>103.62653204597831</v>
      </c>
      <c r="N40" s="427">
        <f t="shared" ca="1" si="24"/>
        <v>81.213294171484804</v>
      </c>
      <c r="O40" s="427">
        <f t="shared" ca="1" si="24"/>
        <v>72.90470709945572</v>
      </c>
      <c r="P40" s="5">
        <f t="shared" ca="1" si="25"/>
        <v>158.91776568994064</v>
      </c>
      <c r="S40" s="40">
        <f t="shared" si="21"/>
        <v>52.5</v>
      </c>
      <c r="T40" s="41">
        <f t="shared" ca="1" si="18"/>
        <v>35.738461448114009</v>
      </c>
      <c r="U40" s="41">
        <f t="shared" ca="1" si="19"/>
        <v>35.822074200385188</v>
      </c>
      <c r="V40" s="41">
        <f t="shared" ca="1" si="19"/>
        <v>36.277017979615309</v>
      </c>
      <c r="W40" s="41">
        <f t="shared" ca="1" si="19"/>
        <v>37.645493547484868</v>
      </c>
      <c r="X40" s="41">
        <f t="shared" ca="1" si="19"/>
        <v>40.617285889366137</v>
      </c>
      <c r="Y40" s="41">
        <f t="shared" ca="1" si="19"/>
        <v>45.772981153014769</v>
      </c>
      <c r="Z40" s="41">
        <f t="shared" ca="1" si="19"/>
        <v>53.33461121118377</v>
      </c>
      <c r="AA40" s="41">
        <f t="shared" ca="1" si="19"/>
        <v>62.996922896228035</v>
      </c>
      <c r="AB40" s="41">
        <f t="shared" ca="1" si="19"/>
        <v>73.891920520454875</v>
      </c>
      <c r="AC40" s="41">
        <f t="shared" ca="1" si="19"/>
        <v>84.704169526838925</v>
      </c>
      <c r="AD40" s="41">
        <f t="shared" ca="1" si="19"/>
        <v>93.913958849018059</v>
      </c>
      <c r="AE40" s="41">
        <f t="shared" ca="1" si="19"/>
        <v>100.11062076207364</v>
      </c>
      <c r="AF40" s="41">
        <f t="shared" ca="1" si="19"/>
        <v>102.2984597175528</v>
      </c>
      <c r="AG40" s="8"/>
    </row>
    <row r="41" spans="1:33">
      <c r="A41" s="18"/>
      <c r="B41" s="29">
        <f t="shared" si="23"/>
        <v>22.5</v>
      </c>
      <c r="C41" s="427">
        <f t="shared" ca="1" si="24"/>
        <v>35.737623205934561</v>
      </c>
      <c r="D41" s="427">
        <f t="shared" ca="1" si="24"/>
        <v>35.275228780204017</v>
      </c>
      <c r="E41" s="427">
        <f t="shared" ca="1" si="24"/>
        <v>34.336693646462329</v>
      </c>
      <c r="F41" s="427">
        <f t="shared" ca="1" si="24"/>
        <v>34.349779629281215</v>
      </c>
      <c r="G41" s="427">
        <f t="shared" ca="1" si="24"/>
        <v>37.889130679835084</v>
      </c>
      <c r="H41" s="427">
        <f t="shared" ca="1" si="24"/>
        <v>48.634105320373351</v>
      </c>
      <c r="I41" s="427">
        <f t="shared" ca="1" si="24"/>
        <v>70.531035398591811</v>
      </c>
      <c r="J41" s="427">
        <f t="shared" ca="1" si="24"/>
        <v>105.65262278173995</v>
      </c>
      <c r="K41" s="704">
        <f t="shared" ca="1" si="24"/>
        <v>151.53114512419893</v>
      </c>
      <c r="L41" s="702">
        <f t="shared" ca="1" si="24"/>
        <v>160.56140709321318</v>
      </c>
      <c r="M41" s="427">
        <f t="shared" ca="1" si="24"/>
        <v>131.80235851053283</v>
      </c>
      <c r="N41" s="427">
        <f t="shared" ca="1" si="24"/>
        <v>110.44509840301698</v>
      </c>
      <c r="O41" s="427">
        <f t="shared" ca="1" si="24"/>
        <v>102.51953776318211</v>
      </c>
      <c r="P41" s="5">
        <f t="shared" ca="1" si="25"/>
        <v>160.56140709321318</v>
      </c>
      <c r="Q41" s="116" t="s">
        <v>13</v>
      </c>
      <c r="S41" s="40">
        <f t="shared" si="21"/>
        <v>60</v>
      </c>
      <c r="T41" s="41">
        <f t="shared" ca="1" si="18"/>
        <v>46.633459072340855</v>
      </c>
      <c r="U41" s="41">
        <f t="shared" ca="1" si="19"/>
        <v>46.717071824612034</v>
      </c>
      <c r="V41" s="41">
        <f t="shared" ca="1" si="19"/>
        <v>47.172015603842155</v>
      </c>
      <c r="W41" s="41">
        <f t="shared" ca="1" si="19"/>
        <v>48.540491171711707</v>
      </c>
      <c r="X41" s="41">
        <f t="shared" ca="1" si="19"/>
        <v>51.512283513592976</v>
      </c>
      <c r="Y41" s="41">
        <f t="shared" ca="1" si="19"/>
        <v>56.667978777241601</v>
      </c>
      <c r="Z41" s="41">
        <f t="shared" ca="1" si="19"/>
        <v>64.229608835410616</v>
      </c>
      <c r="AA41" s="41">
        <f t="shared" ca="1" si="19"/>
        <v>73.891920520454875</v>
      </c>
      <c r="AB41" s="41">
        <f t="shared" ca="1" si="19"/>
        <v>84.786918144681707</v>
      </c>
      <c r="AC41" s="41">
        <f t="shared" ca="1" si="19"/>
        <v>95.599167151065757</v>
      </c>
      <c r="AD41" s="41">
        <f t="shared" ca="1" si="19"/>
        <v>104.8089564732449</v>
      </c>
      <c r="AE41" s="41">
        <f t="shared" ca="1" si="19"/>
        <v>111.00561838630048</v>
      </c>
      <c r="AF41" s="41">
        <f t="shared" ca="1" si="19"/>
        <v>113.19345734177965</v>
      </c>
      <c r="AG41" s="8"/>
    </row>
    <row r="42" spans="1:33">
      <c r="A42" s="18"/>
      <c r="B42" s="29">
        <f t="shared" si="23"/>
        <v>30</v>
      </c>
      <c r="C42" s="427">
        <f t="shared" ca="1" si="24"/>
        <v>43.318432048588932</v>
      </c>
      <c r="D42" s="427">
        <f t="shared" ca="1" si="24"/>
        <v>42.430250266530408</v>
      </c>
      <c r="E42" s="427">
        <f t="shared" ca="1" si="24"/>
        <v>40.173970472627907</v>
      </c>
      <c r="F42" s="427">
        <f t="shared" ca="1" si="24"/>
        <v>37.889130679835084</v>
      </c>
      <c r="G42" s="427">
        <f t="shared" ca="1" si="24"/>
        <v>38.133672224114335</v>
      </c>
      <c r="H42" s="427">
        <f t="shared" ca="1" si="24"/>
        <v>44.880077867252005</v>
      </c>
      <c r="I42" s="427">
        <f t="shared" ca="1" si="24"/>
        <v>62.955109351979942</v>
      </c>
      <c r="J42" s="701">
        <f t="shared" ca="1" si="24"/>
        <v>95.837916441614183</v>
      </c>
      <c r="K42" s="702">
        <f t="shared" ca="1" si="24"/>
        <v>142.153048838432</v>
      </c>
      <c r="L42" s="427">
        <f t="shared" ca="1" si="24"/>
        <v>158.08277755088642</v>
      </c>
      <c r="M42" s="427">
        <f t="shared" ca="1" si="24"/>
        <v>155.38244663179535</v>
      </c>
      <c r="N42" s="427">
        <f t="shared" ca="1" si="24"/>
        <v>135.97765196617186</v>
      </c>
      <c r="O42" s="427">
        <f t="shared" ca="1" si="24"/>
        <v>128.70819370112272</v>
      </c>
      <c r="P42" s="5">
        <f t="shared" ca="1" si="25"/>
        <v>158.08277755088642</v>
      </c>
      <c r="Q42" s="117" t="s">
        <v>14</v>
      </c>
      <c r="S42" s="40">
        <f t="shared" si="21"/>
        <v>67.5</v>
      </c>
      <c r="T42" s="41">
        <f t="shared" ca="1" si="18"/>
        <v>57.445708078724905</v>
      </c>
      <c r="U42" s="41">
        <f t="shared" ca="1" si="19"/>
        <v>57.529320830996092</v>
      </c>
      <c r="V42" s="41">
        <f t="shared" ca="1" si="19"/>
        <v>57.984264610226205</v>
      </c>
      <c r="W42" s="41">
        <f t="shared" ca="1" si="19"/>
        <v>59.352740178095765</v>
      </c>
      <c r="X42" s="41">
        <f t="shared" ca="1" si="19"/>
        <v>62.324532519977026</v>
      </c>
      <c r="Y42" s="41">
        <f t="shared" ca="1" si="19"/>
        <v>67.480227783625665</v>
      </c>
      <c r="Z42" s="41">
        <f t="shared" ca="1" si="19"/>
        <v>75.041857841794666</v>
      </c>
      <c r="AA42" s="41">
        <f t="shared" ca="1" si="19"/>
        <v>84.704169526838925</v>
      </c>
      <c r="AB42" s="41">
        <f t="shared" ca="1" si="19"/>
        <v>95.599167151065757</v>
      </c>
      <c r="AC42" s="41">
        <f t="shared" ca="1" si="19"/>
        <v>106.41141615744982</v>
      </c>
      <c r="AD42" s="41">
        <f t="shared" ca="1" si="19"/>
        <v>115.62120547962897</v>
      </c>
      <c r="AE42" s="41">
        <f t="shared" ca="1" si="19"/>
        <v>121.81786739268455</v>
      </c>
      <c r="AF42" s="41">
        <f t="shared" ca="1" si="19"/>
        <v>124.00570634816368</v>
      </c>
      <c r="AG42" s="8"/>
    </row>
    <row r="43" spans="1:33">
      <c r="A43" s="18"/>
      <c r="B43" s="29">
        <f t="shared" si="23"/>
        <v>37.5</v>
      </c>
      <c r="C43" s="427">
        <f t="shared" ca="1" si="24"/>
        <v>58.549410729726034</v>
      </c>
      <c r="D43" s="427">
        <f t="shared" ca="1" si="24"/>
        <v>57.210931157127099</v>
      </c>
      <c r="E43" s="427">
        <f t="shared" ca="1" si="24"/>
        <v>53.526966061020715</v>
      </c>
      <c r="F43" s="427">
        <f t="shared" ca="1" si="24"/>
        <v>48.634105320373351</v>
      </c>
      <c r="G43" s="427">
        <f t="shared" ca="1" si="24"/>
        <v>44.880077867252005</v>
      </c>
      <c r="H43" s="427">
        <f t="shared" ca="1" si="24"/>
        <v>46.322497781108098</v>
      </c>
      <c r="I43" s="427">
        <f t="shared" ca="1" si="24"/>
        <v>58.667479677517889</v>
      </c>
      <c r="J43" s="427">
        <f t="shared" ca="1" si="24"/>
        <v>87.321325924589999</v>
      </c>
      <c r="K43" s="427">
        <f t="shared" ca="1" si="24"/>
        <v>108.79798081222252</v>
      </c>
      <c r="L43" s="427">
        <f t="shared" ca="1" si="24"/>
        <v>117.64787557763978</v>
      </c>
      <c r="M43" s="427">
        <f t="shared" ca="1" si="24"/>
        <v>123.05335963762717</v>
      </c>
      <c r="N43" s="427">
        <f t="shared" ca="1" si="24"/>
        <v>124.65683980885258</v>
      </c>
      <c r="O43" s="427">
        <f t="shared" ca="1" si="24"/>
        <v>124.66837605321271</v>
      </c>
      <c r="P43" s="5">
        <f t="shared" ca="1" si="25"/>
        <v>124.66837605321271</v>
      </c>
      <c r="S43" s="40">
        <f t="shared" si="21"/>
        <v>75</v>
      </c>
      <c r="T43" s="41">
        <f t="shared" ca="1" si="18"/>
        <v>66.655497400904054</v>
      </c>
      <c r="U43" s="41">
        <f t="shared" ca="1" si="19"/>
        <v>66.739110153175233</v>
      </c>
      <c r="V43" s="41">
        <f t="shared" ca="1" si="19"/>
        <v>67.194053932405353</v>
      </c>
      <c r="W43" s="41">
        <f t="shared" ca="1" si="19"/>
        <v>68.562529500274906</v>
      </c>
      <c r="X43" s="41">
        <f t="shared" ca="1" si="19"/>
        <v>71.534321842156174</v>
      </c>
      <c r="Y43" s="41">
        <f t="shared" ca="1" si="19"/>
        <v>76.690017105804799</v>
      </c>
      <c r="Z43" s="41">
        <f t="shared" ca="1" si="19"/>
        <v>84.251647163973814</v>
      </c>
      <c r="AA43" s="41">
        <f t="shared" ca="1" si="19"/>
        <v>93.913958849018059</v>
      </c>
      <c r="AB43" s="41">
        <f t="shared" ca="1" si="19"/>
        <v>104.8089564732449</v>
      </c>
      <c r="AC43" s="41">
        <f t="shared" ca="1" si="19"/>
        <v>115.62120547962897</v>
      </c>
      <c r="AD43" s="41">
        <f t="shared" ca="1" si="19"/>
        <v>124.83099480180812</v>
      </c>
      <c r="AE43" s="41">
        <f t="shared" ca="1" si="19"/>
        <v>131.02765671486367</v>
      </c>
      <c r="AF43" s="41">
        <f t="shared" ca="1" si="19"/>
        <v>133.21549567034285</v>
      </c>
      <c r="AG43" s="8"/>
    </row>
    <row r="44" spans="1:33">
      <c r="A44" s="18"/>
      <c r="B44" s="29">
        <f t="shared" si="23"/>
        <v>45</v>
      </c>
      <c r="C44" s="427">
        <f t="shared" ca="1" si="24"/>
        <v>84.176190323299195</v>
      </c>
      <c r="D44" s="427">
        <f t="shared" ca="1" si="24"/>
        <v>82.49449323867475</v>
      </c>
      <c r="E44" s="427">
        <f t="shared" ca="1" si="24"/>
        <v>77.672928513449847</v>
      </c>
      <c r="F44" s="427">
        <f t="shared" ca="1" si="24"/>
        <v>70.531035398591811</v>
      </c>
      <c r="G44" s="427">
        <f t="shared" ca="1" si="24"/>
        <v>62.955109351979942</v>
      </c>
      <c r="H44" s="427">
        <f t="shared" ca="1" si="24"/>
        <v>58.667479677517889</v>
      </c>
      <c r="I44" s="427">
        <f t="shared" ca="1" si="24"/>
        <v>63.832808992673144</v>
      </c>
      <c r="J44" s="427">
        <f t="shared" ca="1" si="24"/>
        <v>67.930293385607811</v>
      </c>
      <c r="K44" s="427">
        <f t="shared" ca="1" si="24"/>
        <v>72.613740433335664</v>
      </c>
      <c r="L44" s="427">
        <f t="shared" ca="1" si="24"/>
        <v>80.649686882258734</v>
      </c>
      <c r="M44" s="427">
        <f t="shared" ca="1" si="24"/>
        <v>87.556798705364571</v>
      </c>
      <c r="N44" s="427">
        <f t="shared" ca="1" si="24"/>
        <v>91.491854557295881</v>
      </c>
      <c r="O44" s="427">
        <f t="shared" ca="1" si="24"/>
        <v>92.636649459624792</v>
      </c>
      <c r="P44" s="5">
        <f t="shared" ca="1" si="25"/>
        <v>92.636649459624792</v>
      </c>
      <c r="S44" s="40">
        <f t="shared" si="21"/>
        <v>82.5</v>
      </c>
      <c r="T44" s="41">
        <f t="shared" ca="1" si="18"/>
        <v>72.852159313959632</v>
      </c>
      <c r="U44" s="41">
        <f t="shared" ca="1" si="19"/>
        <v>72.935772066230797</v>
      </c>
      <c r="V44" s="41">
        <f t="shared" ca="1" si="19"/>
        <v>73.390715845460917</v>
      </c>
      <c r="W44" s="41">
        <f t="shared" ca="1" si="19"/>
        <v>74.759191413330484</v>
      </c>
      <c r="X44" s="41">
        <f t="shared" ca="1" si="19"/>
        <v>77.730983755211753</v>
      </c>
      <c r="Y44" s="41">
        <f t="shared" ca="1" si="19"/>
        <v>82.886679018860377</v>
      </c>
      <c r="Z44" s="41">
        <f t="shared" ca="1" si="19"/>
        <v>90.448309077029378</v>
      </c>
      <c r="AA44" s="41">
        <f t="shared" ca="1" si="19"/>
        <v>100.11062076207364</v>
      </c>
      <c r="AB44" s="41">
        <f t="shared" ca="1" si="19"/>
        <v>111.00561838630048</v>
      </c>
      <c r="AC44" s="41">
        <f t="shared" ca="1" si="19"/>
        <v>121.81786739268455</v>
      </c>
      <c r="AD44" s="41">
        <f t="shared" ca="1" si="19"/>
        <v>131.02765671486367</v>
      </c>
      <c r="AE44" s="41">
        <f t="shared" ca="1" si="19"/>
        <v>137.22431862791925</v>
      </c>
      <c r="AF44" s="41">
        <f t="shared" ca="1" si="19"/>
        <v>139.41215758339843</v>
      </c>
      <c r="AG44" s="8"/>
    </row>
    <row r="45" spans="1:33">
      <c r="A45" s="18"/>
      <c r="B45" s="29">
        <f t="shared" si="23"/>
        <v>52.5</v>
      </c>
      <c r="C45" s="427">
        <f t="shared" ca="1" si="24"/>
        <v>120.7712518579059</v>
      </c>
      <c r="D45" s="427">
        <f t="shared" ca="1" si="24"/>
        <v>118.99967617661019</v>
      </c>
      <c r="E45" s="427">
        <f t="shared" ca="1" si="24"/>
        <v>113.8009504860909</v>
      </c>
      <c r="F45" s="427">
        <f t="shared" ca="1" si="24"/>
        <v>105.65262278173995</v>
      </c>
      <c r="G45" s="427">
        <f t="shared" ca="1" si="24"/>
        <v>95.837916441614183</v>
      </c>
      <c r="H45" s="427">
        <f t="shared" ca="1" si="24"/>
        <v>87.321325924589999</v>
      </c>
      <c r="I45" s="427">
        <f t="shared" ca="1" si="24"/>
        <v>67.930293385607811</v>
      </c>
      <c r="J45" s="427">
        <f t="shared" ca="1" si="24"/>
        <v>53.75471730718052</v>
      </c>
      <c r="K45" s="427">
        <f t="shared" ca="1" si="24"/>
        <v>52.020130230628297</v>
      </c>
      <c r="L45" s="427">
        <f t="shared" ca="1" si="24"/>
        <v>56.132812237156564</v>
      </c>
      <c r="M45" s="427">
        <f t="shared" ca="1" si="24"/>
        <v>61.295198841337346</v>
      </c>
      <c r="N45" s="427">
        <f t="shared" ca="1" si="24"/>
        <v>64.884848440644632</v>
      </c>
      <c r="O45" s="427">
        <f t="shared" ca="1" si="24"/>
        <v>66.086566332225786</v>
      </c>
      <c r="P45" s="5">
        <f t="shared" ca="1" si="25"/>
        <v>120.7712518579059</v>
      </c>
      <c r="S45" s="40">
        <f t="shared" si="21"/>
        <v>90</v>
      </c>
      <c r="T45" s="41">
        <f t="shared" ca="1" si="18"/>
        <v>75.039998269438783</v>
      </c>
      <c r="U45" s="41">
        <f t="shared" ca="1" si="19"/>
        <v>75.123611021709976</v>
      </c>
      <c r="V45" s="41">
        <f t="shared" ca="1" si="19"/>
        <v>75.578554800940083</v>
      </c>
      <c r="W45" s="41">
        <f t="shared" ca="1" si="19"/>
        <v>76.947030368809649</v>
      </c>
      <c r="X45" s="41">
        <f t="shared" ca="1" si="19"/>
        <v>79.918822710690904</v>
      </c>
      <c r="Y45" s="41">
        <f t="shared" ca="1" si="19"/>
        <v>85.074517974339543</v>
      </c>
      <c r="Z45" s="41">
        <f t="shared" ca="1" si="19"/>
        <v>92.636148032508544</v>
      </c>
      <c r="AA45" s="41">
        <f t="shared" ca="1" si="19"/>
        <v>102.2984597175528</v>
      </c>
      <c r="AB45" s="41">
        <f t="shared" ca="1" si="19"/>
        <v>113.19345734177965</v>
      </c>
      <c r="AC45" s="41">
        <f t="shared" ca="1" si="19"/>
        <v>124.00570634816368</v>
      </c>
      <c r="AD45" s="41">
        <f t="shared" ca="1" si="19"/>
        <v>133.21549567034285</v>
      </c>
      <c r="AE45" s="41">
        <f t="shared" ca="1" si="19"/>
        <v>139.41215758339843</v>
      </c>
      <c r="AF45" s="41">
        <f t="shared" ca="1" si="19"/>
        <v>141.59999653887758</v>
      </c>
      <c r="AG45" s="8"/>
    </row>
    <row r="46" spans="1:33">
      <c r="A46" s="18"/>
      <c r="B46" s="29">
        <f t="shared" si="23"/>
        <v>60</v>
      </c>
      <c r="C46" s="427">
        <f t="shared" ca="1" si="24"/>
        <v>135.58947148272148</v>
      </c>
      <c r="D46" s="427">
        <f t="shared" ca="1" si="24"/>
        <v>143.48382097682742</v>
      </c>
      <c r="E46" s="427">
        <f t="shared" ca="1" si="24"/>
        <v>158.91776568994064</v>
      </c>
      <c r="F46" s="427">
        <f t="shared" ca="1" si="24"/>
        <v>151.53114512419893</v>
      </c>
      <c r="G46" s="427">
        <f t="shared" ca="1" si="24"/>
        <v>142.153048838432</v>
      </c>
      <c r="H46" s="427">
        <f t="shared" ca="1" si="24"/>
        <v>108.79798081222252</v>
      </c>
      <c r="I46" s="427">
        <f t="shared" ca="1" si="24"/>
        <v>72.613740433335664</v>
      </c>
      <c r="J46" s="427">
        <f t="shared" ca="1" si="24"/>
        <v>52.020130230628297</v>
      </c>
      <c r="K46" s="427">
        <f t="shared" ca="1" si="24"/>
        <v>44.218694207248859</v>
      </c>
      <c r="L46" s="427">
        <f t="shared" ca="1" si="24"/>
        <v>43.825034550889384</v>
      </c>
      <c r="M46" s="427">
        <f t="shared" ca="1" si="24"/>
        <v>46.204630246660166</v>
      </c>
      <c r="N46" s="427">
        <f t="shared" ca="1" si="24"/>
        <v>48.427146108725111</v>
      </c>
      <c r="O46" s="427">
        <f t="shared" ca="1" si="24"/>
        <v>49.243048270828709</v>
      </c>
      <c r="P46" s="5">
        <f t="shared" ca="1" si="25"/>
        <v>158.91776568994064</v>
      </c>
      <c r="AG46" s="8"/>
    </row>
    <row r="47" spans="1:33">
      <c r="A47" s="18"/>
      <c r="B47" s="29">
        <f t="shared" si="23"/>
        <v>67.5</v>
      </c>
      <c r="C47" s="427">
        <f t="shared" ca="1" si="24"/>
        <v>104.47580683698656</v>
      </c>
      <c r="D47" s="427">
        <f t="shared" ca="1" si="24"/>
        <v>112.52158588903551</v>
      </c>
      <c r="E47" s="427">
        <f t="shared" ca="1" si="24"/>
        <v>133.84888130097971</v>
      </c>
      <c r="F47" s="427">
        <f t="shared" ca="1" si="24"/>
        <v>160.56140709321318</v>
      </c>
      <c r="G47" s="427">
        <f t="shared" ca="1" si="24"/>
        <v>158.08277755088642</v>
      </c>
      <c r="H47" s="427">
        <f t="shared" ca="1" si="24"/>
        <v>117.64787557763978</v>
      </c>
      <c r="I47" s="427">
        <f t="shared" ca="1" si="24"/>
        <v>80.649686882258734</v>
      </c>
      <c r="J47" s="427">
        <f t="shared" ca="1" si="24"/>
        <v>56.132812237156564</v>
      </c>
      <c r="K47" s="427">
        <f t="shared" ca="1" si="24"/>
        <v>43.825034550889384</v>
      </c>
      <c r="L47" s="427">
        <f t="shared" ca="1" si="24"/>
        <v>39.653783753039576</v>
      </c>
      <c r="M47" s="427">
        <f t="shared" ca="1" si="24"/>
        <v>39.398882557482779</v>
      </c>
      <c r="N47" s="427">
        <f t="shared" ca="1" si="24"/>
        <v>40.101728268836844</v>
      </c>
      <c r="O47" s="427">
        <f t="shared" ca="1" si="24"/>
        <v>40.413931120743406</v>
      </c>
      <c r="P47" s="5">
        <f t="shared" ca="1" si="25"/>
        <v>160.56140709321318</v>
      </c>
      <c r="S47" s="27" t="s">
        <v>55</v>
      </c>
      <c r="T47" s="18">
        <f>T17</f>
        <v>0</v>
      </c>
      <c r="U47" s="18">
        <f t="shared" ref="U47:AF47" si="26">U17</f>
        <v>7.5</v>
      </c>
      <c r="V47" s="18">
        <f t="shared" si="26"/>
        <v>15</v>
      </c>
      <c r="W47" s="18">
        <f t="shared" si="26"/>
        <v>22.5</v>
      </c>
      <c r="X47" s="18">
        <f t="shared" si="26"/>
        <v>30</v>
      </c>
      <c r="Y47" s="18">
        <f t="shared" si="26"/>
        <v>37.5</v>
      </c>
      <c r="Z47" s="18">
        <f t="shared" si="26"/>
        <v>45</v>
      </c>
      <c r="AA47" s="18">
        <f t="shared" si="26"/>
        <v>52.5</v>
      </c>
      <c r="AB47" s="18">
        <f t="shared" si="26"/>
        <v>60</v>
      </c>
      <c r="AC47" s="18">
        <f t="shared" si="26"/>
        <v>67.5</v>
      </c>
      <c r="AD47" s="18">
        <f t="shared" si="26"/>
        <v>75</v>
      </c>
      <c r="AE47" s="18">
        <f t="shared" si="26"/>
        <v>82.5</v>
      </c>
      <c r="AF47" s="18">
        <f t="shared" si="26"/>
        <v>90</v>
      </c>
      <c r="AG47" s="542">
        <f ca="1">INDEX(T48:AF60,Sheet1!$R$17,Sheet1!$R$18)</f>
        <v>160</v>
      </c>
    </row>
    <row r="48" spans="1:33">
      <c r="A48" s="18"/>
      <c r="B48" s="29">
        <f t="shared" si="23"/>
        <v>75</v>
      </c>
      <c r="C48" s="427">
        <f t="shared" ca="1" si="24"/>
        <v>73.298186972409098</v>
      </c>
      <c r="D48" s="427">
        <f t="shared" ca="1" si="24"/>
        <v>81.577769493956183</v>
      </c>
      <c r="E48" s="427">
        <f t="shared" ca="1" si="24"/>
        <v>103.62653204597831</v>
      </c>
      <c r="F48" s="427">
        <f t="shared" ca="1" si="24"/>
        <v>131.80235851053283</v>
      </c>
      <c r="G48" s="427">
        <f t="shared" ca="1" si="24"/>
        <v>155.38244663179535</v>
      </c>
      <c r="H48" s="427">
        <f t="shared" ca="1" si="24"/>
        <v>123.05335963762717</v>
      </c>
      <c r="I48" s="427">
        <f t="shared" ca="1" si="24"/>
        <v>87.556798705364571</v>
      </c>
      <c r="J48" s="427">
        <f t="shared" ca="1" si="24"/>
        <v>61.295198841337346</v>
      </c>
      <c r="K48" s="427">
        <f t="shared" ca="1" si="24"/>
        <v>46.204630246660166</v>
      </c>
      <c r="L48" s="427">
        <f t="shared" ca="1" si="24"/>
        <v>39.398882557482779</v>
      </c>
      <c r="M48" s="427">
        <f t="shared" ca="1" si="24"/>
        <v>37.096159677343287</v>
      </c>
      <c r="N48" s="427">
        <f t="shared" ca="1" si="24"/>
        <v>36.402029386499805</v>
      </c>
      <c r="O48" s="427">
        <f t="shared" ca="1" si="24"/>
        <v>36.156837864966505</v>
      </c>
      <c r="P48" s="5">
        <f t="shared" ca="1" si="25"/>
        <v>155.38244663179535</v>
      </c>
      <c r="S48" s="40">
        <f>S18</f>
        <v>0</v>
      </c>
      <c r="T48" s="41">
        <f ca="1">T3+T33+2*T18</f>
        <v>43.360000000000007</v>
      </c>
      <c r="U48" s="41">
        <f t="shared" ref="U48:AF48" ca="1" si="27">U3+U33+2*U18</f>
        <v>160</v>
      </c>
      <c r="V48" s="41">
        <f t="shared" ca="1" si="27"/>
        <v>160</v>
      </c>
      <c r="W48" s="41">
        <f t="shared" ca="1" si="27"/>
        <v>160</v>
      </c>
      <c r="X48" s="41">
        <f t="shared" ca="1" si="27"/>
        <v>160</v>
      </c>
      <c r="Y48" s="41">
        <f t="shared" ca="1" si="27"/>
        <v>160</v>
      </c>
      <c r="Z48" s="41">
        <f t="shared" ca="1" si="27"/>
        <v>160</v>
      </c>
      <c r="AA48" s="41">
        <f t="shared" ca="1" si="27"/>
        <v>160</v>
      </c>
      <c r="AB48" s="41">
        <f t="shared" ca="1" si="27"/>
        <v>160</v>
      </c>
      <c r="AC48" s="41">
        <f t="shared" ca="1" si="27"/>
        <v>160</v>
      </c>
      <c r="AD48" s="41">
        <f t="shared" ca="1" si="27"/>
        <v>160</v>
      </c>
      <c r="AE48" s="41">
        <f t="shared" ca="1" si="27"/>
        <v>160</v>
      </c>
      <c r="AF48" s="41">
        <f t="shared" ca="1" si="27"/>
        <v>159.99999999999997</v>
      </c>
      <c r="AG48" s="298"/>
    </row>
    <row r="49" spans="1:47">
      <c r="A49" s="18"/>
      <c r="B49" s="29">
        <f t="shared" si="23"/>
        <v>82.5</v>
      </c>
      <c r="C49" s="427">
        <f t="shared" ca="1" si="24"/>
        <v>50.10519273901447</v>
      </c>
      <c r="D49" s="427">
        <f t="shared" ca="1" si="24"/>
        <v>58.580803686009546</v>
      </c>
      <c r="E49" s="427">
        <f t="shared" ca="1" si="24"/>
        <v>81.213294171484804</v>
      </c>
      <c r="F49" s="427">
        <f t="shared" ca="1" si="24"/>
        <v>110.44509840301698</v>
      </c>
      <c r="G49" s="427">
        <f t="shared" ca="1" si="24"/>
        <v>135.97765196617186</v>
      </c>
      <c r="H49" s="427">
        <f t="shared" ca="1" si="24"/>
        <v>124.65683980885258</v>
      </c>
      <c r="I49" s="427">
        <f t="shared" ca="1" si="24"/>
        <v>91.491854557295881</v>
      </c>
      <c r="J49" s="427">
        <f t="shared" ca="1" si="24"/>
        <v>64.884848440644632</v>
      </c>
      <c r="K49" s="427">
        <f t="shared" ca="1" si="24"/>
        <v>48.427146108725111</v>
      </c>
      <c r="L49" s="427">
        <f t="shared" ca="1" si="24"/>
        <v>40.101728268836844</v>
      </c>
      <c r="M49" s="427">
        <f t="shared" ca="1" si="24"/>
        <v>36.402029386499805</v>
      </c>
      <c r="N49" s="427">
        <f t="shared" ca="1" si="24"/>
        <v>34.389982173454122</v>
      </c>
      <c r="O49" s="427">
        <f t="shared" ca="1" si="24"/>
        <v>33.422250192813543</v>
      </c>
      <c r="P49" s="5">
        <f t="shared" ca="1" si="25"/>
        <v>135.97765196617186</v>
      </c>
      <c r="S49" s="40">
        <f t="shared" ref="S49:S60" si="28">S19</f>
        <v>7.5</v>
      </c>
      <c r="T49" s="41">
        <f t="shared" ref="T49:AF60" ca="1" si="29">T4+T34+2*T19</f>
        <v>160</v>
      </c>
      <c r="U49" s="41">
        <f t="shared" ca="1" si="29"/>
        <v>159.99999999999997</v>
      </c>
      <c r="V49" s="41">
        <f t="shared" ca="1" si="29"/>
        <v>159.99999999999997</v>
      </c>
      <c r="W49" s="41">
        <f t="shared" ca="1" si="29"/>
        <v>160</v>
      </c>
      <c r="X49" s="41">
        <f t="shared" ca="1" si="29"/>
        <v>160</v>
      </c>
      <c r="Y49" s="41">
        <f t="shared" ca="1" si="29"/>
        <v>160</v>
      </c>
      <c r="Z49" s="41">
        <f t="shared" ca="1" si="29"/>
        <v>160</v>
      </c>
      <c r="AA49" s="41">
        <f t="shared" ca="1" si="29"/>
        <v>160</v>
      </c>
      <c r="AB49" s="41">
        <f t="shared" ca="1" si="29"/>
        <v>160</v>
      </c>
      <c r="AC49" s="41">
        <f t="shared" ca="1" si="29"/>
        <v>160</v>
      </c>
      <c r="AD49" s="41">
        <f t="shared" ca="1" si="29"/>
        <v>160</v>
      </c>
      <c r="AE49" s="41">
        <f t="shared" ca="1" si="29"/>
        <v>159.99999999999997</v>
      </c>
      <c r="AF49" s="41">
        <f t="shared" ca="1" si="29"/>
        <v>160</v>
      </c>
      <c r="AG49" s="8"/>
    </row>
    <row r="50" spans="1:47">
      <c r="A50" s="18"/>
      <c r="B50" s="29">
        <f t="shared" si="23"/>
        <v>90</v>
      </c>
      <c r="C50" s="427">
        <f t="shared" ca="1" si="24"/>
        <v>41.499913598670467</v>
      </c>
      <c r="D50" s="427">
        <f t="shared" ca="1" si="24"/>
        <v>50.050891466017049</v>
      </c>
      <c r="E50" s="427">
        <f t="shared" ca="1" si="24"/>
        <v>72.90470709945572</v>
      </c>
      <c r="F50" s="427">
        <f t="shared" ca="1" si="24"/>
        <v>102.51953776318211</v>
      </c>
      <c r="G50" s="427">
        <f t="shared" ca="1" si="24"/>
        <v>128.70819370112272</v>
      </c>
      <c r="H50" s="427">
        <f t="shared" ca="1" si="24"/>
        <v>124.66837605321271</v>
      </c>
      <c r="I50" s="427">
        <f t="shared" ca="1" si="24"/>
        <v>92.636649459624792</v>
      </c>
      <c r="J50" s="427">
        <f t="shared" ca="1" si="24"/>
        <v>66.086566332225786</v>
      </c>
      <c r="K50" s="427">
        <f t="shared" ca="1" si="24"/>
        <v>49.243048270828709</v>
      </c>
      <c r="L50" s="427">
        <f t="shared" ca="1" si="24"/>
        <v>40.413931120743406</v>
      </c>
      <c r="M50" s="427">
        <f t="shared" ca="1" si="24"/>
        <v>36.156837864966505</v>
      </c>
      <c r="N50" s="427">
        <f t="shared" ca="1" si="24"/>
        <v>33.422250192813543</v>
      </c>
      <c r="O50" s="427">
        <f t="shared" ca="1" si="24"/>
        <v>31.959346653127767</v>
      </c>
      <c r="P50" s="5">
        <f t="shared" ca="1" si="25"/>
        <v>128.70819370112272</v>
      </c>
      <c r="S50" s="40">
        <f t="shared" si="28"/>
        <v>15</v>
      </c>
      <c r="T50" s="41">
        <f t="shared" ca="1" si="29"/>
        <v>160</v>
      </c>
      <c r="U50" s="41">
        <f t="shared" ca="1" si="29"/>
        <v>159.99999999999997</v>
      </c>
      <c r="V50" s="41">
        <f t="shared" ca="1" si="29"/>
        <v>160</v>
      </c>
      <c r="W50" s="41">
        <f t="shared" ca="1" si="29"/>
        <v>160</v>
      </c>
      <c r="X50" s="41">
        <f t="shared" ca="1" si="29"/>
        <v>160</v>
      </c>
      <c r="Y50" s="41">
        <f t="shared" ca="1" si="29"/>
        <v>160</v>
      </c>
      <c r="Z50" s="41">
        <f t="shared" ca="1" si="29"/>
        <v>160</v>
      </c>
      <c r="AA50" s="41">
        <f t="shared" ca="1" si="29"/>
        <v>160</v>
      </c>
      <c r="AB50" s="41">
        <f t="shared" ca="1" si="29"/>
        <v>160</v>
      </c>
      <c r="AC50" s="41">
        <f t="shared" ca="1" si="29"/>
        <v>160</v>
      </c>
      <c r="AD50" s="41">
        <f t="shared" ca="1" si="29"/>
        <v>160</v>
      </c>
      <c r="AE50" s="41">
        <f t="shared" ca="1" si="29"/>
        <v>160</v>
      </c>
      <c r="AF50" s="41">
        <f t="shared" ca="1" si="29"/>
        <v>160</v>
      </c>
      <c r="AG50" s="8"/>
    </row>
    <row r="51" spans="1:47">
      <c r="A51" s="18"/>
      <c r="B51" s="109" t="s">
        <v>10</v>
      </c>
      <c r="C51" s="119">
        <f t="shared" ref="C51:O51" ca="1" si="30">MAX(C38:C44)</f>
        <v>84.176190323299195</v>
      </c>
      <c r="D51" s="119">
        <f t="shared" ca="1" si="30"/>
        <v>82.49449323867475</v>
      </c>
      <c r="E51" s="119">
        <f t="shared" ca="1" si="30"/>
        <v>77.672928513449847</v>
      </c>
      <c r="F51" s="119">
        <f t="shared" ca="1" si="30"/>
        <v>70.531035398591811</v>
      </c>
      <c r="G51" s="119">
        <f t="shared" ca="1" si="30"/>
        <v>62.955109351979942</v>
      </c>
      <c r="H51" s="119">
        <f t="shared" ca="1" si="30"/>
        <v>58.667479677517889</v>
      </c>
      <c r="I51" s="119">
        <f t="shared" ca="1" si="30"/>
        <v>84.176190323299195</v>
      </c>
      <c r="J51" s="119">
        <f t="shared" ca="1" si="30"/>
        <v>120.7712518579059</v>
      </c>
      <c r="K51" s="119">
        <f t="shared" ca="1" si="30"/>
        <v>158.91776568994064</v>
      </c>
      <c r="L51" s="119">
        <f t="shared" ca="1" si="30"/>
        <v>160.56140709321318</v>
      </c>
      <c r="M51" s="119">
        <f t="shared" ca="1" si="30"/>
        <v>155.38244663179535</v>
      </c>
      <c r="N51" s="119">
        <f t="shared" ca="1" si="30"/>
        <v>135.97765196617186</v>
      </c>
      <c r="O51" s="119">
        <f t="shared" ca="1" si="30"/>
        <v>128.70819370112272</v>
      </c>
      <c r="P51" s="120">
        <f ca="1">MAX(P38:P50)</f>
        <v>160.56140709321318</v>
      </c>
      <c r="Q51" s="121" t="s">
        <v>359</v>
      </c>
      <c r="R51" s="46"/>
      <c r="S51" s="40">
        <f t="shared" si="28"/>
        <v>22.5</v>
      </c>
      <c r="T51" s="41">
        <f t="shared" ca="1" si="29"/>
        <v>160</v>
      </c>
      <c r="U51" s="41">
        <f t="shared" ca="1" si="29"/>
        <v>160</v>
      </c>
      <c r="V51" s="41">
        <f t="shared" ca="1" si="29"/>
        <v>160</v>
      </c>
      <c r="W51" s="41">
        <f t="shared" ca="1" si="29"/>
        <v>160</v>
      </c>
      <c r="X51" s="41">
        <f t="shared" ca="1" si="29"/>
        <v>160</v>
      </c>
      <c r="Y51" s="41">
        <f t="shared" ca="1" si="29"/>
        <v>160</v>
      </c>
      <c r="Z51" s="41">
        <f t="shared" ca="1" si="29"/>
        <v>160</v>
      </c>
      <c r="AA51" s="41">
        <f t="shared" ca="1" si="29"/>
        <v>160</v>
      </c>
      <c r="AB51" s="41">
        <f t="shared" ca="1" si="29"/>
        <v>160</v>
      </c>
      <c r="AC51" s="41">
        <f t="shared" ca="1" si="29"/>
        <v>160</v>
      </c>
      <c r="AD51" s="41">
        <f t="shared" ca="1" si="29"/>
        <v>160</v>
      </c>
      <c r="AE51" s="41">
        <f t="shared" ca="1" si="29"/>
        <v>160</v>
      </c>
      <c r="AF51" s="41">
        <f t="shared" ca="1" si="29"/>
        <v>160</v>
      </c>
      <c r="AG51" s="8"/>
    </row>
    <row r="52" spans="1:47">
      <c r="A52" s="18"/>
      <c r="B52" s="34"/>
      <c r="C52" s="34"/>
      <c r="D52" s="34"/>
      <c r="E52" s="34"/>
      <c r="F52" s="34"/>
      <c r="G52" s="34"/>
      <c r="H52" s="34"/>
      <c r="I52" s="34"/>
      <c r="J52" s="115" t="s">
        <v>12</v>
      </c>
      <c r="K52" s="117" t="s">
        <v>14</v>
      </c>
      <c r="L52" s="116" t="s">
        <v>13</v>
      </c>
      <c r="M52" s="34"/>
      <c r="N52" s="34"/>
      <c r="S52" s="40">
        <f t="shared" si="28"/>
        <v>30</v>
      </c>
      <c r="T52" s="41">
        <f t="shared" ca="1" si="29"/>
        <v>160</v>
      </c>
      <c r="U52" s="41">
        <f t="shared" ca="1" si="29"/>
        <v>160</v>
      </c>
      <c r="V52" s="41">
        <f t="shared" ca="1" si="29"/>
        <v>160</v>
      </c>
      <c r="W52" s="41">
        <f t="shared" ca="1" si="29"/>
        <v>160</v>
      </c>
      <c r="X52" s="41">
        <f t="shared" ca="1" si="29"/>
        <v>160</v>
      </c>
      <c r="Y52" s="41">
        <f t="shared" ca="1" si="29"/>
        <v>160</v>
      </c>
      <c r="Z52" s="41">
        <f t="shared" ca="1" si="29"/>
        <v>160</v>
      </c>
      <c r="AA52" s="41">
        <f t="shared" ca="1" si="29"/>
        <v>160</v>
      </c>
      <c r="AB52" s="41">
        <f t="shared" ca="1" si="29"/>
        <v>160</v>
      </c>
      <c r="AC52" s="41">
        <f t="shared" ca="1" si="29"/>
        <v>160</v>
      </c>
      <c r="AD52" s="41">
        <f t="shared" ca="1" si="29"/>
        <v>160</v>
      </c>
      <c r="AE52" s="41">
        <f t="shared" ca="1" si="29"/>
        <v>160</v>
      </c>
      <c r="AF52" s="41">
        <f t="shared" ca="1" si="29"/>
        <v>160</v>
      </c>
      <c r="AG52" s="8"/>
    </row>
    <row r="53" spans="1:47">
      <c r="A53" s="18"/>
      <c r="B53" s="670"/>
      <c r="C53" s="434"/>
      <c r="D53" s="434"/>
      <c r="E53" s="434"/>
      <c r="F53" s="434"/>
      <c r="G53" s="434"/>
      <c r="H53" s="434"/>
      <c r="I53" s="434"/>
      <c r="J53" s="434"/>
      <c r="K53" s="434"/>
      <c r="L53" s="434"/>
      <c r="M53" s="434"/>
      <c r="N53" s="434"/>
      <c r="O53" s="434"/>
      <c r="P53" s="746"/>
      <c r="Q53" s="99"/>
      <c r="R53" s="99"/>
      <c r="S53" s="40">
        <f t="shared" si="28"/>
        <v>37.5</v>
      </c>
      <c r="T53" s="41">
        <f t="shared" ca="1" si="29"/>
        <v>160</v>
      </c>
      <c r="U53" s="41">
        <f t="shared" ca="1" si="29"/>
        <v>160</v>
      </c>
      <c r="V53" s="41">
        <f t="shared" ca="1" si="29"/>
        <v>160</v>
      </c>
      <c r="W53" s="41">
        <f t="shared" ca="1" si="29"/>
        <v>160</v>
      </c>
      <c r="X53" s="41">
        <f t="shared" ca="1" si="29"/>
        <v>160</v>
      </c>
      <c r="Y53" s="41">
        <f t="shared" ca="1" si="29"/>
        <v>160</v>
      </c>
      <c r="Z53" s="41">
        <f t="shared" ca="1" si="29"/>
        <v>160</v>
      </c>
      <c r="AA53" s="41">
        <f t="shared" ca="1" si="29"/>
        <v>160</v>
      </c>
      <c r="AB53" s="41">
        <f t="shared" ca="1" si="29"/>
        <v>160</v>
      </c>
      <c r="AC53" s="41">
        <f t="shared" ca="1" si="29"/>
        <v>160</v>
      </c>
      <c r="AD53" s="41">
        <f t="shared" ca="1" si="29"/>
        <v>160</v>
      </c>
      <c r="AE53" s="41">
        <f t="shared" ca="1" si="29"/>
        <v>160</v>
      </c>
      <c r="AF53" s="41">
        <f t="shared" ca="1" si="29"/>
        <v>160</v>
      </c>
      <c r="AG53" s="8"/>
    </row>
    <row r="54" spans="1:47">
      <c r="A54" s="18"/>
      <c r="B54" s="96"/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799"/>
      <c r="Q54" s="244"/>
      <c r="R54" s="99"/>
      <c r="S54" s="40">
        <f t="shared" si="28"/>
        <v>45</v>
      </c>
      <c r="T54" s="41">
        <f t="shared" ca="1" si="29"/>
        <v>160</v>
      </c>
      <c r="U54" s="41">
        <f t="shared" ca="1" si="29"/>
        <v>160</v>
      </c>
      <c r="V54" s="41">
        <f t="shared" ca="1" si="29"/>
        <v>160</v>
      </c>
      <c r="W54" s="41">
        <f t="shared" ca="1" si="29"/>
        <v>160</v>
      </c>
      <c r="X54" s="41">
        <f t="shared" ca="1" si="29"/>
        <v>160</v>
      </c>
      <c r="Y54" s="41">
        <f t="shared" ca="1" si="29"/>
        <v>160</v>
      </c>
      <c r="Z54" s="41">
        <f t="shared" ca="1" si="29"/>
        <v>160</v>
      </c>
      <c r="AA54" s="41">
        <f t="shared" ca="1" si="29"/>
        <v>160</v>
      </c>
      <c r="AB54" s="41">
        <f t="shared" ca="1" si="29"/>
        <v>160</v>
      </c>
      <c r="AC54" s="41">
        <f t="shared" ca="1" si="29"/>
        <v>160</v>
      </c>
      <c r="AD54" s="41">
        <f t="shared" ca="1" si="29"/>
        <v>160</v>
      </c>
      <c r="AE54" s="41">
        <f t="shared" ca="1" si="29"/>
        <v>160</v>
      </c>
      <c r="AF54" s="41">
        <f t="shared" ca="1" si="29"/>
        <v>160</v>
      </c>
      <c r="AG54" s="8"/>
    </row>
    <row r="55" spans="1:47">
      <c r="A55" s="18"/>
      <c r="B55" s="9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799"/>
      <c r="Q55" s="99"/>
      <c r="R55" s="99"/>
      <c r="S55" s="40">
        <f t="shared" si="28"/>
        <v>52.5</v>
      </c>
      <c r="T55" s="41">
        <f t="shared" ca="1" si="29"/>
        <v>160</v>
      </c>
      <c r="U55" s="41">
        <f t="shared" ca="1" si="29"/>
        <v>160</v>
      </c>
      <c r="V55" s="41">
        <f t="shared" ca="1" si="29"/>
        <v>160</v>
      </c>
      <c r="W55" s="41">
        <f t="shared" ca="1" si="29"/>
        <v>160</v>
      </c>
      <c r="X55" s="41">
        <f t="shared" ca="1" si="29"/>
        <v>160</v>
      </c>
      <c r="Y55" s="41">
        <f t="shared" ca="1" si="29"/>
        <v>160</v>
      </c>
      <c r="Z55" s="41">
        <f t="shared" ca="1" si="29"/>
        <v>160</v>
      </c>
      <c r="AA55" s="41">
        <f t="shared" ca="1" si="29"/>
        <v>160</v>
      </c>
      <c r="AB55" s="41">
        <f t="shared" ca="1" si="29"/>
        <v>160</v>
      </c>
      <c r="AC55" s="41">
        <f t="shared" ca="1" si="29"/>
        <v>160</v>
      </c>
      <c r="AD55" s="41">
        <f t="shared" ca="1" si="29"/>
        <v>160</v>
      </c>
      <c r="AE55" s="41">
        <f t="shared" ca="1" si="29"/>
        <v>160</v>
      </c>
      <c r="AF55" s="41">
        <f t="shared" ca="1" si="29"/>
        <v>160</v>
      </c>
      <c r="AG55" s="8"/>
    </row>
    <row r="56" spans="1:47">
      <c r="A56" s="18"/>
      <c r="B56" s="9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799"/>
      <c r="Q56" s="99"/>
      <c r="R56" s="99"/>
      <c r="S56" s="40">
        <f t="shared" si="28"/>
        <v>60</v>
      </c>
      <c r="T56" s="41">
        <f t="shared" ca="1" si="29"/>
        <v>160</v>
      </c>
      <c r="U56" s="41">
        <f t="shared" ca="1" si="29"/>
        <v>160</v>
      </c>
      <c r="V56" s="41">
        <f t="shared" ca="1" si="29"/>
        <v>160</v>
      </c>
      <c r="W56" s="41">
        <f t="shared" ca="1" si="29"/>
        <v>160</v>
      </c>
      <c r="X56" s="41">
        <f t="shared" ca="1" si="29"/>
        <v>160</v>
      </c>
      <c r="Y56" s="41">
        <f t="shared" ca="1" si="29"/>
        <v>160</v>
      </c>
      <c r="Z56" s="41">
        <f t="shared" ca="1" si="29"/>
        <v>160</v>
      </c>
      <c r="AA56" s="41">
        <f t="shared" ca="1" si="29"/>
        <v>160</v>
      </c>
      <c r="AB56" s="41">
        <f t="shared" ca="1" si="29"/>
        <v>160</v>
      </c>
      <c r="AC56" s="41">
        <f t="shared" ca="1" si="29"/>
        <v>160</v>
      </c>
      <c r="AD56" s="41">
        <f t="shared" ca="1" si="29"/>
        <v>160</v>
      </c>
      <c r="AE56" s="41">
        <f t="shared" ca="1" si="29"/>
        <v>160</v>
      </c>
      <c r="AF56" s="41">
        <f t="shared" ca="1" si="29"/>
        <v>160</v>
      </c>
      <c r="AG56" s="8"/>
    </row>
    <row r="57" spans="1:47">
      <c r="B57" s="9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799"/>
      <c r="Q57" s="244"/>
      <c r="R57" s="99"/>
      <c r="S57" s="40">
        <f t="shared" si="28"/>
        <v>67.5</v>
      </c>
      <c r="T57" s="41">
        <f t="shared" ca="1" si="29"/>
        <v>160</v>
      </c>
      <c r="U57" s="41">
        <f t="shared" ca="1" si="29"/>
        <v>160</v>
      </c>
      <c r="V57" s="41">
        <f t="shared" ca="1" si="29"/>
        <v>160</v>
      </c>
      <c r="W57" s="41">
        <f t="shared" ca="1" si="29"/>
        <v>160</v>
      </c>
      <c r="X57" s="41">
        <f t="shared" ca="1" si="29"/>
        <v>160</v>
      </c>
      <c r="Y57" s="41">
        <f t="shared" ca="1" si="29"/>
        <v>160</v>
      </c>
      <c r="Z57" s="41">
        <f t="shared" ca="1" si="29"/>
        <v>160</v>
      </c>
      <c r="AA57" s="41">
        <f t="shared" ca="1" si="29"/>
        <v>160</v>
      </c>
      <c r="AB57" s="41">
        <f t="shared" ca="1" si="29"/>
        <v>160</v>
      </c>
      <c r="AC57" s="41">
        <f t="shared" ca="1" si="29"/>
        <v>160</v>
      </c>
      <c r="AD57" s="41">
        <f t="shared" ca="1" si="29"/>
        <v>160</v>
      </c>
      <c r="AE57" s="41">
        <f t="shared" ca="1" si="29"/>
        <v>160</v>
      </c>
      <c r="AF57" s="41">
        <f t="shared" ca="1" si="29"/>
        <v>160</v>
      </c>
      <c r="AG57" s="8"/>
    </row>
    <row r="58" spans="1:47">
      <c r="B58" s="9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799"/>
      <c r="Q58" s="244"/>
      <c r="R58" s="99"/>
      <c r="S58" s="40">
        <f t="shared" si="28"/>
        <v>75</v>
      </c>
      <c r="T58" s="41">
        <f t="shared" ca="1" si="29"/>
        <v>160</v>
      </c>
      <c r="U58" s="41">
        <f t="shared" ca="1" si="29"/>
        <v>160</v>
      </c>
      <c r="V58" s="41">
        <f t="shared" ca="1" si="29"/>
        <v>160</v>
      </c>
      <c r="W58" s="41">
        <f t="shared" ca="1" si="29"/>
        <v>160</v>
      </c>
      <c r="X58" s="41">
        <f t="shared" ca="1" si="29"/>
        <v>160</v>
      </c>
      <c r="Y58" s="41">
        <f t="shared" ca="1" si="29"/>
        <v>160</v>
      </c>
      <c r="Z58" s="41">
        <f t="shared" ca="1" si="29"/>
        <v>160</v>
      </c>
      <c r="AA58" s="41">
        <f t="shared" ca="1" si="29"/>
        <v>160</v>
      </c>
      <c r="AB58" s="41">
        <f t="shared" ca="1" si="29"/>
        <v>160</v>
      </c>
      <c r="AC58" s="41">
        <f t="shared" ca="1" si="29"/>
        <v>160</v>
      </c>
      <c r="AD58" s="41">
        <f t="shared" ca="1" si="29"/>
        <v>160</v>
      </c>
      <c r="AE58" s="41">
        <f t="shared" ca="1" si="29"/>
        <v>159.99999999999997</v>
      </c>
      <c r="AF58" s="41">
        <f t="shared" ca="1" si="29"/>
        <v>160</v>
      </c>
      <c r="AG58" s="8"/>
    </row>
    <row r="59" spans="1:47">
      <c r="B59" s="9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799"/>
      <c r="Q59" s="99"/>
      <c r="R59" s="99"/>
      <c r="S59" s="40">
        <f t="shared" si="28"/>
        <v>82.5</v>
      </c>
      <c r="T59" s="41">
        <f t="shared" ca="1" si="29"/>
        <v>160</v>
      </c>
      <c r="U59" s="41">
        <f t="shared" ca="1" si="29"/>
        <v>159.99999999999997</v>
      </c>
      <c r="V59" s="41">
        <f t="shared" ca="1" si="29"/>
        <v>160</v>
      </c>
      <c r="W59" s="41">
        <f t="shared" ca="1" si="29"/>
        <v>160</v>
      </c>
      <c r="X59" s="41">
        <f t="shared" ca="1" si="29"/>
        <v>160</v>
      </c>
      <c r="Y59" s="41">
        <f t="shared" ca="1" si="29"/>
        <v>160</v>
      </c>
      <c r="Z59" s="41">
        <f t="shared" ca="1" si="29"/>
        <v>160</v>
      </c>
      <c r="AA59" s="41">
        <f t="shared" ca="1" si="29"/>
        <v>160</v>
      </c>
      <c r="AB59" s="41">
        <f t="shared" ca="1" si="29"/>
        <v>160</v>
      </c>
      <c r="AC59" s="41">
        <f t="shared" ca="1" si="29"/>
        <v>160</v>
      </c>
      <c r="AD59" s="41">
        <f t="shared" ca="1" si="29"/>
        <v>159.99999999999997</v>
      </c>
      <c r="AE59" s="41">
        <f t="shared" ca="1" si="29"/>
        <v>159.99999999999997</v>
      </c>
      <c r="AF59" s="41">
        <f t="shared" ca="1" si="29"/>
        <v>160.00000000000003</v>
      </c>
      <c r="AG59" s="8"/>
    </row>
    <row r="60" spans="1:47">
      <c r="B60" s="9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799"/>
      <c r="Q60" s="99"/>
      <c r="R60" s="99"/>
      <c r="S60" s="40">
        <f t="shared" si="28"/>
        <v>90</v>
      </c>
      <c r="T60" s="41">
        <f t="shared" ca="1" si="29"/>
        <v>159.99999999999997</v>
      </c>
      <c r="U60" s="41">
        <f t="shared" ca="1" si="29"/>
        <v>160</v>
      </c>
      <c r="V60" s="41">
        <f t="shared" ca="1" si="29"/>
        <v>160</v>
      </c>
      <c r="W60" s="41">
        <f t="shared" ca="1" si="29"/>
        <v>160</v>
      </c>
      <c r="X60" s="41">
        <f t="shared" ca="1" si="29"/>
        <v>160</v>
      </c>
      <c r="Y60" s="41">
        <f t="shared" ca="1" si="29"/>
        <v>160</v>
      </c>
      <c r="Z60" s="41">
        <f t="shared" ca="1" si="29"/>
        <v>160</v>
      </c>
      <c r="AA60" s="41">
        <f t="shared" ca="1" si="29"/>
        <v>160</v>
      </c>
      <c r="AB60" s="41">
        <f t="shared" ca="1" si="29"/>
        <v>160</v>
      </c>
      <c r="AC60" s="41">
        <f t="shared" ca="1" si="29"/>
        <v>160</v>
      </c>
      <c r="AD60" s="41">
        <f t="shared" ca="1" si="29"/>
        <v>160</v>
      </c>
      <c r="AE60" s="41">
        <f t="shared" ca="1" si="29"/>
        <v>160.00000000000003</v>
      </c>
      <c r="AF60" s="41">
        <f t="shared" ca="1" si="29"/>
        <v>160</v>
      </c>
      <c r="AG60" s="8"/>
    </row>
    <row r="61" spans="1:47">
      <c r="B61" s="9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799"/>
      <c r="Q61" s="99"/>
      <c r="R61" s="99"/>
      <c r="AG61" s="8"/>
      <c r="AH61" s="1" t="s">
        <v>56</v>
      </c>
    </row>
    <row r="62" spans="1:47">
      <c r="B62" s="9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799"/>
      <c r="Q62" s="99"/>
      <c r="R62" s="99"/>
      <c r="S62" s="27" t="s">
        <v>57</v>
      </c>
      <c r="T62" s="18">
        <f>T47</f>
        <v>0</v>
      </c>
      <c r="U62" s="18">
        <f t="shared" ref="U62:AF62" si="31">U47</f>
        <v>7.5</v>
      </c>
      <c r="V62" s="18">
        <f t="shared" si="31"/>
        <v>15</v>
      </c>
      <c r="W62" s="18">
        <f t="shared" si="31"/>
        <v>22.5</v>
      </c>
      <c r="X62" s="18">
        <f t="shared" si="31"/>
        <v>30</v>
      </c>
      <c r="Y62" s="18">
        <f t="shared" si="31"/>
        <v>37.5</v>
      </c>
      <c r="Z62" s="18">
        <f t="shared" si="31"/>
        <v>45</v>
      </c>
      <c r="AA62" s="18">
        <f t="shared" si="31"/>
        <v>52.5</v>
      </c>
      <c r="AB62" s="18">
        <f t="shared" si="31"/>
        <v>60</v>
      </c>
      <c r="AC62" s="18">
        <f t="shared" si="31"/>
        <v>67.5</v>
      </c>
      <c r="AD62" s="18">
        <f t="shared" si="31"/>
        <v>75</v>
      </c>
      <c r="AE62" s="18">
        <f t="shared" si="31"/>
        <v>82.5</v>
      </c>
      <c r="AF62" s="18">
        <f t="shared" si="31"/>
        <v>90</v>
      </c>
      <c r="AG62" s="28">
        <f ca="1">INDEX(T63:AF75,Sheet1!$R$17,Sheet1!$R$18)</f>
        <v>22.161673780931157</v>
      </c>
      <c r="AH62" s="27"/>
      <c r="AI62" s="18">
        <v>-6</v>
      </c>
      <c r="AJ62" s="18">
        <v>-5</v>
      </c>
      <c r="AK62" s="18">
        <v>-4</v>
      </c>
      <c r="AL62" s="18">
        <v>-3</v>
      </c>
      <c r="AM62" s="18">
        <v>-2</v>
      </c>
      <c r="AN62" s="18">
        <v>-1</v>
      </c>
      <c r="AO62" s="18">
        <v>0</v>
      </c>
      <c r="AP62" s="18">
        <v>1</v>
      </c>
      <c r="AQ62" s="18">
        <v>2</v>
      </c>
      <c r="AR62" s="18">
        <v>3</v>
      </c>
      <c r="AS62" s="18">
        <v>4</v>
      </c>
      <c r="AT62" s="18">
        <v>5</v>
      </c>
      <c r="AU62" s="18">
        <v>6</v>
      </c>
    </row>
    <row r="63" spans="1:47">
      <c r="B63" s="9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799"/>
      <c r="Q63" s="99"/>
      <c r="R63" s="99"/>
      <c r="S63" s="18">
        <f>S48</f>
        <v>0</v>
      </c>
      <c r="T63" s="101">
        <f ca="1">T18-$AB$1+$Z$1</f>
        <v>2.5600000000000023</v>
      </c>
      <c r="U63" s="101">
        <f t="shared" ref="U63:AF63" ca="1" si="32">U18-$AB$1+$Z$1</f>
        <v>3.6102096599764</v>
      </c>
      <c r="V63" s="101">
        <f t="shared" ca="1" si="32"/>
        <v>6.4794763108475006</v>
      </c>
      <c r="W63" s="101">
        <f t="shared" ca="1" si="32"/>
        <v>10.399092923584487</v>
      </c>
      <c r="X63" s="101">
        <f t="shared" ca="1" si="32"/>
        <v>14.318952551733183</v>
      </c>
      <c r="Y63" s="101">
        <f t="shared" ca="1" si="32"/>
        <v>17.188883142427965</v>
      </c>
      <c r="Z63" s="101">
        <f t="shared" ca="1" si="32"/>
        <v>18.239999790105202</v>
      </c>
      <c r="AA63" s="101">
        <f t="shared" ca="1" si="32"/>
        <v>17.190697174062684</v>
      </c>
      <c r="AB63" s="101">
        <f t="shared" ca="1" si="32"/>
        <v>14.322094616648979</v>
      </c>
      <c r="AC63" s="101">
        <f t="shared" ca="1" si="32"/>
        <v>10.402721229197978</v>
      </c>
      <c r="AD63" s="101">
        <f t="shared" ca="1" si="32"/>
        <v>6.4826187955248518</v>
      </c>
      <c r="AE63" s="101">
        <f t="shared" ca="1" si="32"/>
        <v>3.6120244186756576</v>
      </c>
      <c r="AF63" s="101">
        <f t="shared" ca="1" si="32"/>
        <v>2.5600008395791995</v>
      </c>
      <c r="AG63" s="28"/>
      <c r="AH63" s="18">
        <v>-6</v>
      </c>
      <c r="AI63" s="22">
        <f ca="1">T18-T63</f>
        <v>2.3999999999999986</v>
      </c>
      <c r="AJ63" s="22">
        <f t="shared" ref="AJ63:AU75" ca="1" si="33">U18-U63</f>
        <v>2.3999999999999986</v>
      </c>
      <c r="AK63" s="22">
        <f t="shared" ca="1" si="33"/>
        <v>2.3999999999999986</v>
      </c>
      <c r="AL63" s="22">
        <f t="shared" ca="1" si="33"/>
        <v>2.3999999999999986</v>
      </c>
      <c r="AM63" s="22">
        <f t="shared" ca="1" si="33"/>
        <v>2.3999999999999986</v>
      </c>
      <c r="AN63" s="22">
        <f t="shared" ca="1" si="33"/>
        <v>2.3999999999999986</v>
      </c>
      <c r="AO63" s="22">
        <f t="shared" ca="1" si="33"/>
        <v>2.3999999999999986</v>
      </c>
      <c r="AP63" s="22">
        <f t="shared" ca="1" si="33"/>
        <v>2.3999999999999986</v>
      </c>
      <c r="AQ63" s="22">
        <f t="shared" ca="1" si="33"/>
        <v>2.3999999999999986</v>
      </c>
      <c r="AR63" s="22">
        <f t="shared" ca="1" si="33"/>
        <v>2.3999999999999986</v>
      </c>
      <c r="AS63" s="22">
        <f t="shared" ca="1" si="33"/>
        <v>2.3999999999999986</v>
      </c>
      <c r="AT63" s="22">
        <f t="shared" ca="1" si="33"/>
        <v>2.3999999999999986</v>
      </c>
      <c r="AU63" s="22">
        <f t="shared" ca="1" si="33"/>
        <v>2.3999999999999986</v>
      </c>
    </row>
    <row r="64" spans="1:47">
      <c r="B64" s="9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799"/>
      <c r="Q64" s="99"/>
      <c r="R64" s="99"/>
      <c r="S64" s="18">
        <f t="shared" ref="S64:S75" si="34">S49</f>
        <v>7.5</v>
      </c>
      <c r="T64" s="101">
        <f t="shared" ref="T64:AF75" ca="1" si="35">T19-$AB$1+$Z$1</f>
        <v>3.6102096599764</v>
      </c>
      <c r="U64" s="101">
        <f t="shared" ca="1" si="35"/>
        <v>4.6604193199528012</v>
      </c>
      <c r="V64" s="101">
        <f t="shared" ca="1" si="35"/>
        <v>7.5296859708239019</v>
      </c>
      <c r="W64" s="101">
        <f t="shared" ca="1" si="35"/>
        <v>11.449302583560886</v>
      </c>
      <c r="X64" s="101">
        <f t="shared" ca="1" si="35"/>
        <v>15.369162211709583</v>
      </c>
      <c r="Y64" s="101">
        <f t="shared" ca="1" si="35"/>
        <v>18.239092802404365</v>
      </c>
      <c r="Z64" s="101">
        <f t="shared" ca="1" si="35"/>
        <v>19.290209450081598</v>
      </c>
      <c r="AA64" s="101">
        <f t="shared" ca="1" si="35"/>
        <v>18.240906834039084</v>
      </c>
      <c r="AB64" s="101">
        <f t="shared" ca="1" si="35"/>
        <v>15.372304276625378</v>
      </c>
      <c r="AC64" s="101">
        <f t="shared" ca="1" si="35"/>
        <v>11.452930889174377</v>
      </c>
      <c r="AD64" s="101">
        <f t="shared" ca="1" si="35"/>
        <v>7.532828455501253</v>
      </c>
      <c r="AE64" s="101">
        <f t="shared" ca="1" si="35"/>
        <v>4.6622340786520571</v>
      </c>
      <c r="AF64" s="101">
        <f t="shared" ca="1" si="35"/>
        <v>3.6102104995555973</v>
      </c>
      <c r="AG64" s="8"/>
      <c r="AH64" s="18">
        <v>-5</v>
      </c>
      <c r="AI64" s="22">
        <f t="shared" ref="AI64:AI75" ca="1" si="36">T19-T64</f>
        <v>2.3999999999999986</v>
      </c>
      <c r="AJ64" s="22">
        <f t="shared" ca="1" si="33"/>
        <v>2.3999999999999986</v>
      </c>
      <c r="AK64" s="22">
        <f t="shared" ca="1" si="33"/>
        <v>2.3999999999999986</v>
      </c>
      <c r="AL64" s="22">
        <f t="shared" ca="1" si="33"/>
        <v>2.3999999999999986</v>
      </c>
      <c r="AM64" s="22">
        <f t="shared" ca="1" si="33"/>
        <v>2.3999999999999986</v>
      </c>
      <c r="AN64" s="22">
        <f t="shared" ca="1" si="33"/>
        <v>2.3999999999999986</v>
      </c>
      <c r="AO64" s="22">
        <f t="shared" ca="1" si="33"/>
        <v>2.3999999999999986</v>
      </c>
      <c r="AP64" s="22">
        <f t="shared" ca="1" si="33"/>
        <v>2.3999999999999986</v>
      </c>
      <c r="AQ64" s="22">
        <f t="shared" ca="1" si="33"/>
        <v>2.3999999999999986</v>
      </c>
      <c r="AR64" s="22">
        <f t="shared" ca="1" si="33"/>
        <v>2.3999999999999986</v>
      </c>
      <c r="AS64" s="22">
        <f t="shared" ca="1" si="33"/>
        <v>2.3999999999999986</v>
      </c>
      <c r="AT64" s="22">
        <f t="shared" ca="1" si="33"/>
        <v>2.3999999999999986</v>
      </c>
      <c r="AU64" s="22">
        <f t="shared" ca="1" si="33"/>
        <v>2.3999999999999986</v>
      </c>
    </row>
    <row r="65" spans="1:47">
      <c r="B65" s="9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799"/>
      <c r="Q65" s="99"/>
      <c r="R65" s="99"/>
      <c r="S65" s="18">
        <f t="shared" si="34"/>
        <v>15</v>
      </c>
      <c r="T65" s="101">
        <f t="shared" ca="1" si="35"/>
        <v>6.4794763108475006</v>
      </c>
      <c r="U65" s="101">
        <f t="shared" ca="1" si="35"/>
        <v>7.5296859708239019</v>
      </c>
      <c r="V65" s="101">
        <f t="shared" ca="1" si="35"/>
        <v>10.398952621695003</v>
      </c>
      <c r="W65" s="101">
        <f t="shared" ca="1" si="35"/>
        <v>14.318569234431987</v>
      </c>
      <c r="X65" s="101">
        <f t="shared" ca="1" si="35"/>
        <v>18.238428862580683</v>
      </c>
      <c r="Y65" s="101">
        <f t="shared" ca="1" si="35"/>
        <v>21.108359453275465</v>
      </c>
      <c r="Z65" s="101">
        <f t="shared" ca="1" si="35"/>
        <v>22.159476100952702</v>
      </c>
      <c r="AA65" s="101">
        <f t="shared" ca="1" si="35"/>
        <v>21.110173484910185</v>
      </c>
      <c r="AB65" s="101">
        <f t="shared" ca="1" si="35"/>
        <v>18.241570927496479</v>
      </c>
      <c r="AC65" s="101">
        <f t="shared" ca="1" si="35"/>
        <v>14.322197540045476</v>
      </c>
      <c r="AD65" s="101">
        <f t="shared" ca="1" si="35"/>
        <v>10.402095106372354</v>
      </c>
      <c r="AE65" s="101">
        <f t="shared" ca="1" si="35"/>
        <v>7.5315007295231577</v>
      </c>
      <c r="AF65" s="101">
        <f t="shared" ca="1" si="35"/>
        <v>6.4794771504266979</v>
      </c>
      <c r="AG65" s="8"/>
      <c r="AH65" s="18">
        <v>-4</v>
      </c>
      <c r="AI65" s="22">
        <f t="shared" ca="1" si="36"/>
        <v>2.3999999999999986</v>
      </c>
      <c r="AJ65" s="22">
        <f t="shared" ca="1" si="33"/>
        <v>2.3999999999999986</v>
      </c>
      <c r="AK65" s="22">
        <f t="shared" ca="1" si="33"/>
        <v>2.3999999999999986</v>
      </c>
      <c r="AL65" s="22">
        <f t="shared" ca="1" si="33"/>
        <v>2.3999999999999986</v>
      </c>
      <c r="AM65" s="22">
        <f t="shared" ca="1" si="33"/>
        <v>2.3999999999999986</v>
      </c>
      <c r="AN65" s="22">
        <f t="shared" ca="1" si="33"/>
        <v>2.3999999999999986</v>
      </c>
      <c r="AO65" s="22">
        <f t="shared" ca="1" si="33"/>
        <v>2.3999999999999986</v>
      </c>
      <c r="AP65" s="22">
        <f t="shared" ca="1" si="33"/>
        <v>2.3999999999999986</v>
      </c>
      <c r="AQ65" s="22">
        <f t="shared" ca="1" si="33"/>
        <v>2.3999999999999986</v>
      </c>
      <c r="AR65" s="22">
        <f t="shared" ca="1" si="33"/>
        <v>2.3999999999999986</v>
      </c>
      <c r="AS65" s="22">
        <f t="shared" ca="1" si="33"/>
        <v>2.3999999999999986</v>
      </c>
      <c r="AT65" s="22">
        <f t="shared" ca="1" si="33"/>
        <v>2.3999999999999986</v>
      </c>
      <c r="AU65" s="22">
        <f t="shared" ca="1" si="33"/>
        <v>2.3999999999999986</v>
      </c>
    </row>
    <row r="66" spans="1:47">
      <c r="B66" s="9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799"/>
      <c r="Q66" s="99"/>
      <c r="R66" s="99"/>
      <c r="S66" s="18">
        <f t="shared" si="34"/>
        <v>22.5</v>
      </c>
      <c r="T66" s="101">
        <f t="shared" ca="1" si="35"/>
        <v>10.399092923584487</v>
      </c>
      <c r="U66" s="101">
        <f t="shared" ca="1" si="35"/>
        <v>11.449302583560886</v>
      </c>
      <c r="V66" s="101">
        <f t="shared" ca="1" si="35"/>
        <v>14.318569234431987</v>
      </c>
      <c r="W66" s="101">
        <f t="shared" ca="1" si="35"/>
        <v>18.238185847168971</v>
      </c>
      <c r="X66" s="101">
        <f t="shared" ca="1" si="35"/>
        <v>22.158045475317667</v>
      </c>
      <c r="Y66" s="101">
        <f t="shared" ca="1" si="35"/>
        <v>25.02797606601245</v>
      </c>
      <c r="Z66" s="101">
        <f t="shared" ca="1" si="35"/>
        <v>26.079092713689686</v>
      </c>
      <c r="AA66" s="101">
        <f t="shared" ca="1" si="35"/>
        <v>25.029790097647169</v>
      </c>
      <c r="AB66" s="101">
        <f t="shared" ca="1" si="35"/>
        <v>22.161187540233463</v>
      </c>
      <c r="AC66" s="101">
        <f t="shared" ca="1" si="35"/>
        <v>18.241814152782464</v>
      </c>
      <c r="AD66" s="101">
        <f t="shared" ca="1" si="35"/>
        <v>14.321711719109338</v>
      </c>
      <c r="AE66" s="101">
        <f t="shared" ca="1" si="35"/>
        <v>11.451117342260142</v>
      </c>
      <c r="AF66" s="101">
        <f t="shared" ca="1" si="35"/>
        <v>10.399093763163684</v>
      </c>
      <c r="AG66" s="8"/>
      <c r="AH66" s="18">
        <v>-3</v>
      </c>
      <c r="AI66" s="22">
        <f t="shared" ca="1" si="36"/>
        <v>2.3999999999999986</v>
      </c>
      <c r="AJ66" s="22">
        <f t="shared" ca="1" si="33"/>
        <v>2.3999999999999986</v>
      </c>
      <c r="AK66" s="22">
        <f t="shared" ca="1" si="33"/>
        <v>2.3999999999999986</v>
      </c>
      <c r="AL66" s="22">
        <f t="shared" ca="1" si="33"/>
        <v>2.3999999999999986</v>
      </c>
      <c r="AM66" s="22">
        <f t="shared" ca="1" si="33"/>
        <v>2.3999999999999986</v>
      </c>
      <c r="AN66" s="22">
        <f t="shared" ca="1" si="33"/>
        <v>2.3999999999999986</v>
      </c>
      <c r="AO66" s="22">
        <f t="shared" ca="1" si="33"/>
        <v>2.3999999999999986</v>
      </c>
      <c r="AP66" s="22">
        <f t="shared" ca="1" si="33"/>
        <v>2.3999999999999986</v>
      </c>
      <c r="AQ66" s="22">
        <f t="shared" ca="1" si="33"/>
        <v>2.3999999999999986</v>
      </c>
      <c r="AR66" s="22">
        <f t="shared" ca="1" si="33"/>
        <v>2.3999999999999986</v>
      </c>
      <c r="AS66" s="22">
        <f t="shared" ca="1" si="33"/>
        <v>2.3999999999999986</v>
      </c>
      <c r="AT66" s="22">
        <f t="shared" ca="1" si="33"/>
        <v>2.3999999999999986</v>
      </c>
      <c r="AU66" s="22">
        <f t="shared" ca="1" si="33"/>
        <v>2.3999999999999986</v>
      </c>
    </row>
    <row r="67" spans="1:47">
      <c r="B67" s="244"/>
      <c r="C67" s="799"/>
      <c r="D67" s="799"/>
      <c r="E67" s="799"/>
      <c r="F67" s="799"/>
      <c r="G67" s="799"/>
      <c r="H67" s="799"/>
      <c r="I67" s="799"/>
      <c r="J67" s="799"/>
      <c r="K67" s="799"/>
      <c r="L67" s="799"/>
      <c r="M67" s="799"/>
      <c r="N67" s="799"/>
      <c r="O67" s="799"/>
      <c r="P67" s="295"/>
      <c r="Q67" s="193"/>
      <c r="R67" s="193"/>
      <c r="S67" s="18">
        <f t="shared" si="34"/>
        <v>30</v>
      </c>
      <c r="T67" s="101">
        <f t="shared" ca="1" si="35"/>
        <v>14.318952551733183</v>
      </c>
      <c r="U67" s="101">
        <f t="shared" ca="1" si="35"/>
        <v>15.369162211709583</v>
      </c>
      <c r="V67" s="101">
        <f t="shared" ca="1" si="35"/>
        <v>18.238428862580683</v>
      </c>
      <c r="W67" s="101">
        <f t="shared" ca="1" si="35"/>
        <v>22.158045475317667</v>
      </c>
      <c r="X67" s="101">
        <f t="shared" ca="1" si="35"/>
        <v>26.077905103466364</v>
      </c>
      <c r="Y67" s="101">
        <f t="shared" ca="1" si="35"/>
        <v>28.947835694161146</v>
      </c>
      <c r="Z67" s="101">
        <f t="shared" ca="1" si="35"/>
        <v>29.998952341838383</v>
      </c>
      <c r="AA67" s="101">
        <f t="shared" ca="1" si="35"/>
        <v>28.949649725795865</v>
      </c>
      <c r="AB67" s="101">
        <f t="shared" ca="1" si="35"/>
        <v>26.08104716838216</v>
      </c>
      <c r="AC67" s="101">
        <f t="shared" ca="1" si="35"/>
        <v>22.161673780931157</v>
      </c>
      <c r="AD67" s="101">
        <f t="shared" ca="1" si="35"/>
        <v>18.241571347258034</v>
      </c>
      <c r="AE67" s="101">
        <f t="shared" ca="1" si="35"/>
        <v>15.370976970408837</v>
      </c>
      <c r="AF67" s="101">
        <f t="shared" ca="1" si="35"/>
        <v>14.31895339131238</v>
      </c>
      <c r="AG67" s="8"/>
      <c r="AH67" s="18">
        <v>-2</v>
      </c>
      <c r="AI67" s="22">
        <f t="shared" ca="1" si="36"/>
        <v>2.3999999999999986</v>
      </c>
      <c r="AJ67" s="22">
        <f t="shared" ca="1" si="33"/>
        <v>2.3999999999999986</v>
      </c>
      <c r="AK67" s="22">
        <f t="shared" ca="1" si="33"/>
        <v>2.3999999999999986</v>
      </c>
      <c r="AL67" s="22">
        <f t="shared" ca="1" si="33"/>
        <v>2.3999999999999986</v>
      </c>
      <c r="AM67" s="22">
        <f t="shared" ca="1" si="33"/>
        <v>2.3999999999999986</v>
      </c>
      <c r="AN67" s="22">
        <f t="shared" ca="1" si="33"/>
        <v>2.3999999999999986</v>
      </c>
      <c r="AO67" s="22">
        <f t="shared" ca="1" si="33"/>
        <v>2.3999999999999986</v>
      </c>
      <c r="AP67" s="22">
        <f t="shared" ca="1" si="33"/>
        <v>2.3999999999999986</v>
      </c>
      <c r="AQ67" s="22">
        <f t="shared" ca="1" si="33"/>
        <v>2.3999999999999986</v>
      </c>
      <c r="AR67" s="22">
        <f t="shared" ca="1" si="33"/>
        <v>2.3999999999999986</v>
      </c>
      <c r="AS67" s="22">
        <f t="shared" ca="1" si="33"/>
        <v>2.3999999999999986</v>
      </c>
      <c r="AT67" s="22">
        <f t="shared" ca="1" si="33"/>
        <v>2.3999999999999986</v>
      </c>
      <c r="AU67" s="22">
        <f t="shared" ca="1" si="33"/>
        <v>2.3999999999999986</v>
      </c>
    </row>
    <row r="68" spans="1:47">
      <c r="A68" s="125"/>
      <c r="B68" s="800"/>
      <c r="C68" s="800"/>
      <c r="D68" s="800"/>
      <c r="E68" s="800"/>
      <c r="F68" s="800"/>
      <c r="G68" s="800"/>
      <c r="H68" s="800"/>
      <c r="I68" s="800"/>
      <c r="J68" s="244"/>
      <c r="K68" s="244"/>
      <c r="L68" s="244"/>
      <c r="M68" s="800"/>
      <c r="N68" s="800"/>
      <c r="O68" s="99"/>
      <c r="P68" s="99"/>
      <c r="Q68" s="99"/>
      <c r="R68" s="99"/>
      <c r="S68" s="18">
        <f t="shared" si="34"/>
        <v>37.5</v>
      </c>
      <c r="T68" s="101">
        <f t="shared" ca="1" si="35"/>
        <v>17.188883142427965</v>
      </c>
      <c r="U68" s="101">
        <f t="shared" ca="1" si="35"/>
        <v>18.239092802404365</v>
      </c>
      <c r="V68" s="101">
        <f t="shared" ca="1" si="35"/>
        <v>21.108359453275465</v>
      </c>
      <c r="W68" s="101">
        <f t="shared" ca="1" si="35"/>
        <v>25.02797606601245</v>
      </c>
      <c r="X68" s="101">
        <f t="shared" ca="1" si="35"/>
        <v>28.947835694161146</v>
      </c>
      <c r="Y68" s="101">
        <f t="shared" ca="1" si="35"/>
        <v>31.817766284855928</v>
      </c>
      <c r="Z68" s="101">
        <f t="shared" ca="1" si="35"/>
        <v>32.868882932533161</v>
      </c>
      <c r="AA68" s="101">
        <f t="shared" ca="1" si="35"/>
        <v>31.819580316490651</v>
      </c>
      <c r="AB68" s="101">
        <f t="shared" ca="1" si="35"/>
        <v>28.950977759076942</v>
      </c>
      <c r="AC68" s="101">
        <f t="shared" ca="1" si="35"/>
        <v>25.031604371625942</v>
      </c>
      <c r="AD68" s="101">
        <f t="shared" ca="1" si="35"/>
        <v>21.111501937952816</v>
      </c>
      <c r="AE68" s="101">
        <f t="shared" ca="1" si="35"/>
        <v>18.240907561103619</v>
      </c>
      <c r="AF68" s="101">
        <f t="shared" ca="1" si="35"/>
        <v>17.188883982007162</v>
      </c>
      <c r="AG68" s="8"/>
      <c r="AH68" s="18">
        <v>-1</v>
      </c>
      <c r="AI68" s="22">
        <f t="shared" ca="1" si="36"/>
        <v>2.3999999999999986</v>
      </c>
      <c r="AJ68" s="22">
        <f t="shared" ca="1" si="33"/>
        <v>2.3999999999999986</v>
      </c>
      <c r="AK68" s="22">
        <f t="shared" ca="1" si="33"/>
        <v>2.3999999999999986</v>
      </c>
      <c r="AL68" s="22">
        <f t="shared" ca="1" si="33"/>
        <v>2.3999999999999986</v>
      </c>
      <c r="AM68" s="22">
        <f t="shared" ca="1" si="33"/>
        <v>2.3999999999999986</v>
      </c>
      <c r="AN68" s="22">
        <f t="shared" ca="1" si="33"/>
        <v>2.3999999999999986</v>
      </c>
      <c r="AO68" s="22">
        <f t="shared" ca="1" si="33"/>
        <v>2.3999999999999986</v>
      </c>
      <c r="AP68" s="22">
        <f t="shared" ca="1" si="33"/>
        <v>2.3999999999999986</v>
      </c>
      <c r="AQ68" s="22">
        <f t="shared" ca="1" si="33"/>
        <v>2.3999999999999986</v>
      </c>
      <c r="AR68" s="22">
        <f t="shared" ca="1" si="33"/>
        <v>2.3999999999999986</v>
      </c>
      <c r="AS68" s="22">
        <f t="shared" ca="1" si="33"/>
        <v>2.3999999999999986</v>
      </c>
      <c r="AT68" s="22">
        <f t="shared" ca="1" si="33"/>
        <v>2.3999999999999986</v>
      </c>
      <c r="AU68" s="22">
        <f t="shared" ca="1" si="33"/>
        <v>2.3999999999999986</v>
      </c>
    </row>
    <row r="69" spans="1:47">
      <c r="A69" s="25"/>
      <c r="B69" s="670"/>
      <c r="C69" s="434"/>
      <c r="D69" s="434"/>
      <c r="E69" s="434"/>
      <c r="F69" s="434"/>
      <c r="G69" s="434"/>
      <c r="H69" s="434"/>
      <c r="I69" s="434"/>
      <c r="J69" s="434"/>
      <c r="K69" s="434"/>
      <c r="L69" s="434"/>
      <c r="M69" s="434"/>
      <c r="N69" s="434"/>
      <c r="O69" s="434"/>
      <c r="P69" s="746"/>
      <c r="Q69" s="99"/>
      <c r="R69" s="99"/>
      <c r="S69" s="18">
        <f t="shared" si="34"/>
        <v>45</v>
      </c>
      <c r="T69" s="101">
        <f t="shared" ca="1" si="35"/>
        <v>18.239999790105202</v>
      </c>
      <c r="U69" s="101">
        <f t="shared" ca="1" si="35"/>
        <v>19.290209450081598</v>
      </c>
      <c r="V69" s="101">
        <f t="shared" ca="1" si="35"/>
        <v>22.159476100952702</v>
      </c>
      <c r="W69" s="101">
        <f t="shared" ca="1" si="35"/>
        <v>26.079092713689686</v>
      </c>
      <c r="X69" s="101">
        <f t="shared" ca="1" si="35"/>
        <v>29.998952341838383</v>
      </c>
      <c r="Y69" s="101">
        <f t="shared" ca="1" si="35"/>
        <v>32.868882932533161</v>
      </c>
      <c r="Z69" s="101">
        <f t="shared" ca="1" si="35"/>
        <v>33.919999580210394</v>
      </c>
      <c r="AA69" s="101">
        <f t="shared" ca="1" si="35"/>
        <v>32.870696964167884</v>
      </c>
      <c r="AB69" s="101">
        <f t="shared" ca="1" si="35"/>
        <v>30.002094406754175</v>
      </c>
      <c r="AC69" s="101">
        <f t="shared" ca="1" si="35"/>
        <v>26.082721019303175</v>
      </c>
      <c r="AD69" s="101">
        <f t="shared" ca="1" si="35"/>
        <v>22.162618585630049</v>
      </c>
      <c r="AE69" s="101">
        <f t="shared" ca="1" si="35"/>
        <v>19.292024208780855</v>
      </c>
      <c r="AF69" s="101">
        <f t="shared" ca="1" si="35"/>
        <v>18.240000629684396</v>
      </c>
      <c r="AG69" s="8"/>
      <c r="AH69" s="18">
        <v>0</v>
      </c>
      <c r="AI69" s="22">
        <f t="shared" ca="1" si="36"/>
        <v>2.3999999999999986</v>
      </c>
      <c r="AJ69" s="22">
        <f t="shared" ca="1" si="33"/>
        <v>2.3999999999999986</v>
      </c>
      <c r="AK69" s="22">
        <f t="shared" ca="1" si="33"/>
        <v>2.3999999999999986</v>
      </c>
      <c r="AL69" s="22">
        <f t="shared" ca="1" si="33"/>
        <v>2.3999999999999986</v>
      </c>
      <c r="AM69" s="22">
        <f t="shared" ca="1" si="33"/>
        <v>2.3999999999999986</v>
      </c>
      <c r="AN69" s="22">
        <f t="shared" ca="1" si="33"/>
        <v>2.3999999999999986</v>
      </c>
      <c r="AO69" s="22">
        <f t="shared" ca="1" si="33"/>
        <v>2.3999999999999986</v>
      </c>
      <c r="AP69" s="22">
        <f t="shared" ca="1" si="33"/>
        <v>2.3999999999999986</v>
      </c>
      <c r="AQ69" s="22">
        <f t="shared" ca="1" si="33"/>
        <v>2.3999999999999986</v>
      </c>
      <c r="AR69" s="22">
        <f t="shared" ca="1" si="33"/>
        <v>2.3999999999999986</v>
      </c>
      <c r="AS69" s="22">
        <f t="shared" ca="1" si="33"/>
        <v>2.3999999999999986</v>
      </c>
      <c r="AT69" s="22">
        <f t="shared" ca="1" si="33"/>
        <v>2.3999999999999986</v>
      </c>
      <c r="AU69" s="22">
        <f t="shared" ca="1" si="33"/>
        <v>2.3999999999999986</v>
      </c>
    </row>
    <row r="70" spans="1:47">
      <c r="A70" s="25"/>
      <c r="B70" s="9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799"/>
      <c r="Q70" s="244"/>
      <c r="R70" s="99"/>
      <c r="S70" s="18">
        <f t="shared" si="34"/>
        <v>52.5</v>
      </c>
      <c r="T70" s="101">
        <f t="shared" ca="1" si="35"/>
        <v>17.190697174062684</v>
      </c>
      <c r="U70" s="101">
        <f t="shared" ca="1" si="35"/>
        <v>18.240906834039084</v>
      </c>
      <c r="V70" s="101">
        <f t="shared" ca="1" si="35"/>
        <v>21.110173484910185</v>
      </c>
      <c r="W70" s="101">
        <f t="shared" ca="1" si="35"/>
        <v>25.029790097647169</v>
      </c>
      <c r="X70" s="101">
        <f t="shared" ca="1" si="35"/>
        <v>28.949649725795865</v>
      </c>
      <c r="Y70" s="101">
        <f t="shared" ca="1" si="35"/>
        <v>31.819580316490651</v>
      </c>
      <c r="Z70" s="101">
        <f t="shared" ca="1" si="35"/>
        <v>32.870696964167884</v>
      </c>
      <c r="AA70" s="101">
        <f t="shared" ca="1" si="35"/>
        <v>31.821394348125366</v>
      </c>
      <c r="AB70" s="101">
        <f t="shared" ca="1" si="35"/>
        <v>28.952791790711665</v>
      </c>
      <c r="AC70" s="101">
        <f t="shared" ca="1" si="35"/>
        <v>25.033418403260661</v>
      </c>
      <c r="AD70" s="101">
        <f t="shared" ca="1" si="35"/>
        <v>21.113315969587536</v>
      </c>
      <c r="AE70" s="101">
        <f t="shared" ca="1" si="35"/>
        <v>18.242721592738338</v>
      </c>
      <c r="AF70" s="101">
        <f t="shared" ca="1" si="35"/>
        <v>17.190698013641882</v>
      </c>
      <c r="AG70" s="8"/>
      <c r="AH70" s="18">
        <v>1</v>
      </c>
      <c r="AI70" s="22">
        <f t="shared" ca="1" si="36"/>
        <v>2.3999999999999986</v>
      </c>
      <c r="AJ70" s="22">
        <f t="shared" ca="1" si="33"/>
        <v>2.3999999999999986</v>
      </c>
      <c r="AK70" s="22">
        <f t="shared" ca="1" si="33"/>
        <v>2.3999999999999986</v>
      </c>
      <c r="AL70" s="22">
        <f t="shared" ca="1" si="33"/>
        <v>2.3999999999999986</v>
      </c>
      <c r="AM70" s="22">
        <f t="shared" ca="1" si="33"/>
        <v>2.3999999999999986</v>
      </c>
      <c r="AN70" s="22">
        <f t="shared" ca="1" si="33"/>
        <v>2.3999999999999986</v>
      </c>
      <c r="AO70" s="22">
        <f t="shared" ca="1" si="33"/>
        <v>2.3999999999999986</v>
      </c>
      <c r="AP70" s="22">
        <f t="shared" ca="1" si="33"/>
        <v>2.3999999999999986</v>
      </c>
      <c r="AQ70" s="22">
        <f t="shared" ca="1" si="33"/>
        <v>2.3999999999999986</v>
      </c>
      <c r="AR70" s="22">
        <f t="shared" ca="1" si="33"/>
        <v>2.3999999999999986</v>
      </c>
      <c r="AS70" s="22">
        <f t="shared" ca="1" si="33"/>
        <v>2.3999999999999986</v>
      </c>
      <c r="AT70" s="22">
        <f t="shared" ca="1" si="33"/>
        <v>2.3999999999999986</v>
      </c>
      <c r="AU70" s="22">
        <f t="shared" ca="1" si="33"/>
        <v>2.3999999999999986</v>
      </c>
    </row>
    <row r="71" spans="1:47">
      <c r="A71" s="25"/>
      <c r="B71" s="9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799"/>
      <c r="Q71" s="99"/>
      <c r="R71" s="99"/>
      <c r="S71" s="18">
        <f t="shared" si="34"/>
        <v>60</v>
      </c>
      <c r="T71" s="101">
        <f t="shared" ca="1" si="35"/>
        <v>14.322094616648979</v>
      </c>
      <c r="U71" s="101">
        <f t="shared" ca="1" si="35"/>
        <v>15.372304276625378</v>
      </c>
      <c r="V71" s="101">
        <f t="shared" ca="1" si="35"/>
        <v>18.241570927496479</v>
      </c>
      <c r="W71" s="101">
        <f t="shared" ca="1" si="35"/>
        <v>22.161187540233463</v>
      </c>
      <c r="X71" s="101">
        <f t="shared" ca="1" si="35"/>
        <v>26.08104716838216</v>
      </c>
      <c r="Y71" s="101">
        <f t="shared" ca="1" si="35"/>
        <v>28.950977759076942</v>
      </c>
      <c r="Z71" s="101">
        <f t="shared" ca="1" si="35"/>
        <v>30.002094406754175</v>
      </c>
      <c r="AA71" s="101">
        <f t="shared" ca="1" si="35"/>
        <v>28.952791790711665</v>
      </c>
      <c r="AB71" s="101">
        <f t="shared" ca="1" si="35"/>
        <v>26.084189233297955</v>
      </c>
      <c r="AC71" s="101">
        <f t="shared" ca="1" si="35"/>
        <v>22.164815845846952</v>
      </c>
      <c r="AD71" s="101">
        <f t="shared" ca="1" si="35"/>
        <v>18.24471341217383</v>
      </c>
      <c r="AE71" s="101">
        <f t="shared" ca="1" si="35"/>
        <v>15.374119035324632</v>
      </c>
      <c r="AF71" s="101">
        <f t="shared" ca="1" si="35"/>
        <v>14.322095456228176</v>
      </c>
      <c r="AG71" s="8"/>
      <c r="AH71" s="18">
        <v>2</v>
      </c>
      <c r="AI71" s="22">
        <f t="shared" ca="1" si="36"/>
        <v>2.3999999999999986</v>
      </c>
      <c r="AJ71" s="22">
        <f t="shared" ca="1" si="33"/>
        <v>2.3999999999999986</v>
      </c>
      <c r="AK71" s="22">
        <f t="shared" ca="1" si="33"/>
        <v>2.3999999999999986</v>
      </c>
      <c r="AL71" s="22">
        <f t="shared" ca="1" si="33"/>
        <v>2.3999999999999986</v>
      </c>
      <c r="AM71" s="22">
        <f t="shared" ca="1" si="33"/>
        <v>2.3999999999999986</v>
      </c>
      <c r="AN71" s="22">
        <f t="shared" ca="1" si="33"/>
        <v>2.3999999999999986</v>
      </c>
      <c r="AO71" s="22">
        <f t="shared" ca="1" si="33"/>
        <v>2.3999999999999986</v>
      </c>
      <c r="AP71" s="22">
        <f t="shared" ca="1" si="33"/>
        <v>2.3999999999999986</v>
      </c>
      <c r="AQ71" s="22">
        <f t="shared" ca="1" si="33"/>
        <v>2.3999999999999986</v>
      </c>
      <c r="AR71" s="22">
        <f t="shared" ca="1" si="33"/>
        <v>2.3999999999999986</v>
      </c>
      <c r="AS71" s="22">
        <f t="shared" ca="1" si="33"/>
        <v>2.3999999999999986</v>
      </c>
      <c r="AT71" s="22">
        <f t="shared" ca="1" si="33"/>
        <v>2.3999999999999986</v>
      </c>
      <c r="AU71" s="22">
        <f t="shared" ca="1" si="33"/>
        <v>2.3999999999999986</v>
      </c>
    </row>
    <row r="72" spans="1:47">
      <c r="A72" s="25"/>
      <c r="B72" s="9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799"/>
      <c r="Q72" s="99"/>
      <c r="R72" s="99"/>
      <c r="S72" s="18">
        <f t="shared" si="34"/>
        <v>67.5</v>
      </c>
      <c r="T72" s="101">
        <f t="shared" ca="1" si="35"/>
        <v>10.402721229197978</v>
      </c>
      <c r="U72" s="101">
        <f t="shared" ca="1" si="35"/>
        <v>11.452930889174377</v>
      </c>
      <c r="V72" s="101">
        <f t="shared" ca="1" si="35"/>
        <v>14.322197540045476</v>
      </c>
      <c r="W72" s="101">
        <f t="shared" ca="1" si="35"/>
        <v>18.241814152782464</v>
      </c>
      <c r="X72" s="101">
        <f t="shared" ca="1" si="35"/>
        <v>22.161673780931157</v>
      </c>
      <c r="Y72" s="101">
        <f t="shared" ca="1" si="35"/>
        <v>25.031604371625942</v>
      </c>
      <c r="Z72" s="101">
        <f t="shared" ca="1" si="35"/>
        <v>26.082721019303175</v>
      </c>
      <c r="AA72" s="101">
        <f t="shared" ca="1" si="35"/>
        <v>25.033418403260661</v>
      </c>
      <c r="AB72" s="101">
        <f t="shared" ca="1" si="35"/>
        <v>22.164815845846952</v>
      </c>
      <c r="AC72" s="101">
        <f t="shared" ca="1" si="35"/>
        <v>18.245442458395953</v>
      </c>
      <c r="AD72" s="101">
        <f t="shared" ca="1" si="35"/>
        <v>14.325340024722827</v>
      </c>
      <c r="AE72" s="101">
        <f t="shared" ca="1" si="35"/>
        <v>11.454745647873633</v>
      </c>
      <c r="AF72" s="101">
        <f t="shared" ca="1" si="35"/>
        <v>10.402722068777173</v>
      </c>
      <c r="AG72" s="8"/>
      <c r="AH72" s="18">
        <v>3</v>
      </c>
      <c r="AI72" s="22">
        <f t="shared" ca="1" si="36"/>
        <v>2.3999999999999986</v>
      </c>
      <c r="AJ72" s="22">
        <f t="shared" ca="1" si="33"/>
        <v>2.3999999999999986</v>
      </c>
      <c r="AK72" s="22">
        <f t="shared" ca="1" si="33"/>
        <v>2.3999999999999986</v>
      </c>
      <c r="AL72" s="22">
        <f t="shared" ca="1" si="33"/>
        <v>2.3999999999999986</v>
      </c>
      <c r="AM72" s="22">
        <f t="shared" ca="1" si="33"/>
        <v>2.3999999999999986</v>
      </c>
      <c r="AN72" s="22">
        <f t="shared" ca="1" si="33"/>
        <v>2.3999999999999986</v>
      </c>
      <c r="AO72" s="22">
        <f t="shared" ca="1" si="33"/>
        <v>2.3999999999999986</v>
      </c>
      <c r="AP72" s="22">
        <f t="shared" ca="1" si="33"/>
        <v>2.3999999999999986</v>
      </c>
      <c r="AQ72" s="22">
        <f t="shared" ca="1" si="33"/>
        <v>2.3999999999999986</v>
      </c>
      <c r="AR72" s="22">
        <f t="shared" ca="1" si="33"/>
        <v>2.3999999999999986</v>
      </c>
      <c r="AS72" s="22">
        <f t="shared" ca="1" si="33"/>
        <v>2.3999999999999986</v>
      </c>
      <c r="AT72" s="22">
        <f t="shared" ca="1" si="33"/>
        <v>2.3999999999999986</v>
      </c>
      <c r="AU72" s="22">
        <f t="shared" ca="1" si="33"/>
        <v>2.3999999999999986</v>
      </c>
    </row>
    <row r="73" spans="1:47">
      <c r="A73" s="25"/>
      <c r="B73" s="9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799"/>
      <c r="Q73" s="244"/>
      <c r="R73" s="99"/>
      <c r="S73" s="18">
        <f t="shared" si="34"/>
        <v>75</v>
      </c>
      <c r="T73" s="101">
        <f t="shared" ca="1" si="35"/>
        <v>6.4826187955248518</v>
      </c>
      <c r="U73" s="101">
        <f t="shared" ca="1" si="35"/>
        <v>7.532828455501253</v>
      </c>
      <c r="V73" s="101">
        <f t="shared" ca="1" si="35"/>
        <v>10.402095106372354</v>
      </c>
      <c r="W73" s="101">
        <f t="shared" ca="1" si="35"/>
        <v>14.321711719109338</v>
      </c>
      <c r="X73" s="101">
        <f t="shared" ca="1" si="35"/>
        <v>18.241571347258034</v>
      </c>
      <c r="Y73" s="101">
        <f t="shared" ca="1" si="35"/>
        <v>21.111501937952816</v>
      </c>
      <c r="Z73" s="101">
        <f t="shared" ca="1" si="35"/>
        <v>22.162618585630049</v>
      </c>
      <c r="AA73" s="101">
        <f t="shared" ca="1" si="35"/>
        <v>21.113315969587536</v>
      </c>
      <c r="AB73" s="101">
        <f t="shared" ca="1" si="35"/>
        <v>18.24471341217383</v>
      </c>
      <c r="AC73" s="101">
        <f t="shared" ca="1" si="35"/>
        <v>14.325340024722827</v>
      </c>
      <c r="AD73" s="101">
        <f t="shared" ca="1" si="35"/>
        <v>10.405237591049703</v>
      </c>
      <c r="AE73" s="101">
        <f t="shared" ca="1" si="35"/>
        <v>7.5346432142005071</v>
      </c>
      <c r="AF73" s="101">
        <f t="shared" ca="1" si="35"/>
        <v>6.482619635104049</v>
      </c>
      <c r="AG73" s="8"/>
      <c r="AH73" s="18">
        <v>4</v>
      </c>
      <c r="AI73" s="22">
        <f t="shared" ca="1" si="36"/>
        <v>2.3999999999999986</v>
      </c>
      <c r="AJ73" s="22">
        <f t="shared" ca="1" si="33"/>
        <v>2.3999999999999986</v>
      </c>
      <c r="AK73" s="22">
        <f t="shared" ca="1" si="33"/>
        <v>2.3999999999999986</v>
      </c>
      <c r="AL73" s="22">
        <f t="shared" ca="1" si="33"/>
        <v>2.3999999999999986</v>
      </c>
      <c r="AM73" s="22">
        <f t="shared" ca="1" si="33"/>
        <v>2.3999999999999986</v>
      </c>
      <c r="AN73" s="22">
        <f t="shared" ca="1" si="33"/>
        <v>2.3999999999999986</v>
      </c>
      <c r="AO73" s="22">
        <f t="shared" ca="1" si="33"/>
        <v>2.3999999999999986</v>
      </c>
      <c r="AP73" s="22">
        <f t="shared" ca="1" si="33"/>
        <v>2.3999999999999986</v>
      </c>
      <c r="AQ73" s="22">
        <f t="shared" ca="1" si="33"/>
        <v>2.3999999999999986</v>
      </c>
      <c r="AR73" s="22">
        <f t="shared" ca="1" si="33"/>
        <v>2.3999999999999986</v>
      </c>
      <c r="AS73" s="22">
        <f t="shared" ca="1" si="33"/>
        <v>2.3999999999999986</v>
      </c>
      <c r="AT73" s="22">
        <f t="shared" ca="1" si="33"/>
        <v>2.3999999999999986</v>
      </c>
      <c r="AU73" s="22">
        <f t="shared" ca="1" si="33"/>
        <v>2.3999999999999986</v>
      </c>
    </row>
    <row r="74" spans="1:47">
      <c r="A74" s="25"/>
      <c r="B74" s="9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799"/>
      <c r="Q74" s="244"/>
      <c r="R74" s="99"/>
      <c r="S74" s="18">
        <f t="shared" si="34"/>
        <v>82.5</v>
      </c>
      <c r="T74" s="101">
        <f t="shared" ca="1" si="35"/>
        <v>3.6120244186756576</v>
      </c>
      <c r="U74" s="101">
        <f t="shared" ca="1" si="35"/>
        <v>4.6622340786520571</v>
      </c>
      <c r="V74" s="101">
        <f t="shared" ca="1" si="35"/>
        <v>7.5315007295231577</v>
      </c>
      <c r="W74" s="101">
        <f t="shared" ca="1" si="35"/>
        <v>11.451117342260142</v>
      </c>
      <c r="X74" s="101">
        <f t="shared" ca="1" si="35"/>
        <v>15.370976970408837</v>
      </c>
      <c r="Y74" s="101">
        <f t="shared" ca="1" si="35"/>
        <v>18.240907561103619</v>
      </c>
      <c r="Z74" s="101">
        <f t="shared" ca="1" si="35"/>
        <v>19.292024208780855</v>
      </c>
      <c r="AA74" s="101">
        <f t="shared" ca="1" si="35"/>
        <v>18.242721592738338</v>
      </c>
      <c r="AB74" s="101">
        <f t="shared" ca="1" si="35"/>
        <v>15.374119035324632</v>
      </c>
      <c r="AC74" s="101">
        <f t="shared" ca="1" si="35"/>
        <v>11.454745647873633</v>
      </c>
      <c r="AD74" s="101">
        <f t="shared" ca="1" si="35"/>
        <v>7.5346432142005071</v>
      </c>
      <c r="AE74" s="101">
        <f t="shared" ca="1" si="35"/>
        <v>4.6640488373513111</v>
      </c>
      <c r="AF74" s="101">
        <f t="shared" ca="1" si="35"/>
        <v>3.6120252582548513</v>
      </c>
      <c r="AG74" s="8"/>
      <c r="AH74" s="18">
        <v>5</v>
      </c>
      <c r="AI74" s="22">
        <f t="shared" ca="1" si="36"/>
        <v>2.3999999999999986</v>
      </c>
      <c r="AJ74" s="22">
        <f t="shared" ca="1" si="33"/>
        <v>2.3999999999999986</v>
      </c>
      <c r="AK74" s="22">
        <f t="shared" ca="1" si="33"/>
        <v>2.3999999999999986</v>
      </c>
      <c r="AL74" s="22">
        <f t="shared" ca="1" si="33"/>
        <v>2.3999999999999986</v>
      </c>
      <c r="AM74" s="22">
        <f t="shared" ca="1" si="33"/>
        <v>2.3999999999999986</v>
      </c>
      <c r="AN74" s="22">
        <f t="shared" ca="1" si="33"/>
        <v>2.3999999999999986</v>
      </c>
      <c r="AO74" s="22">
        <f t="shared" ca="1" si="33"/>
        <v>2.3999999999999986</v>
      </c>
      <c r="AP74" s="22">
        <f t="shared" ca="1" si="33"/>
        <v>2.3999999999999986</v>
      </c>
      <c r="AQ74" s="22">
        <f t="shared" ca="1" si="33"/>
        <v>2.3999999999999986</v>
      </c>
      <c r="AR74" s="22">
        <f t="shared" ca="1" si="33"/>
        <v>2.3999999999999986</v>
      </c>
      <c r="AS74" s="22">
        <f t="shared" ca="1" si="33"/>
        <v>2.3999999999999986</v>
      </c>
      <c r="AT74" s="22">
        <f t="shared" ca="1" si="33"/>
        <v>2.3999999999999986</v>
      </c>
      <c r="AU74" s="22">
        <f t="shared" ca="1" si="33"/>
        <v>2.3999999999999986</v>
      </c>
    </row>
    <row r="75" spans="1:47">
      <c r="A75" s="25"/>
      <c r="B75" s="9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799"/>
      <c r="Q75" s="99"/>
      <c r="R75" s="99"/>
      <c r="S75" s="18">
        <f t="shared" si="34"/>
        <v>90</v>
      </c>
      <c r="T75" s="101">
        <f t="shared" ca="1" si="35"/>
        <v>2.5600008395791995</v>
      </c>
      <c r="U75" s="101">
        <f t="shared" ca="1" si="35"/>
        <v>3.6102104995555973</v>
      </c>
      <c r="V75" s="101">
        <f t="shared" ca="1" si="35"/>
        <v>6.4794771504266979</v>
      </c>
      <c r="W75" s="101">
        <f t="shared" ca="1" si="35"/>
        <v>10.399093763163684</v>
      </c>
      <c r="X75" s="101">
        <f t="shared" ca="1" si="35"/>
        <v>14.31895339131238</v>
      </c>
      <c r="Y75" s="101">
        <f t="shared" ca="1" si="35"/>
        <v>17.188883982007162</v>
      </c>
      <c r="Z75" s="101">
        <f t="shared" ca="1" si="35"/>
        <v>18.240000629684396</v>
      </c>
      <c r="AA75" s="101">
        <f t="shared" ca="1" si="35"/>
        <v>17.190698013641882</v>
      </c>
      <c r="AB75" s="101">
        <f t="shared" ca="1" si="35"/>
        <v>14.322095456228176</v>
      </c>
      <c r="AC75" s="101">
        <f t="shared" ca="1" si="35"/>
        <v>10.402722068777173</v>
      </c>
      <c r="AD75" s="101">
        <f t="shared" ca="1" si="35"/>
        <v>6.482619635104049</v>
      </c>
      <c r="AE75" s="101">
        <f t="shared" ca="1" si="35"/>
        <v>3.6120252582548513</v>
      </c>
      <c r="AF75" s="101">
        <f t="shared" ca="1" si="35"/>
        <v>2.560001679158395</v>
      </c>
      <c r="AG75" s="8"/>
      <c r="AH75" s="18">
        <v>6</v>
      </c>
      <c r="AI75" s="22">
        <f t="shared" ca="1" si="36"/>
        <v>2.3999999999999986</v>
      </c>
      <c r="AJ75" s="22">
        <f t="shared" ca="1" si="33"/>
        <v>2.3999999999999986</v>
      </c>
      <c r="AK75" s="22">
        <f t="shared" ca="1" si="33"/>
        <v>2.3999999999999986</v>
      </c>
      <c r="AL75" s="22">
        <f t="shared" ca="1" si="33"/>
        <v>2.3999999999999986</v>
      </c>
      <c r="AM75" s="22">
        <f t="shared" ca="1" si="33"/>
        <v>2.3999999999999986</v>
      </c>
      <c r="AN75" s="22">
        <f t="shared" ca="1" si="33"/>
        <v>2.3999999999999986</v>
      </c>
      <c r="AO75" s="22">
        <f t="shared" ca="1" si="33"/>
        <v>2.3999999999999986</v>
      </c>
      <c r="AP75" s="22">
        <f t="shared" ca="1" si="33"/>
        <v>2.3999999999999986</v>
      </c>
      <c r="AQ75" s="22">
        <f t="shared" ca="1" si="33"/>
        <v>2.3999999999999986</v>
      </c>
      <c r="AR75" s="22">
        <f t="shared" ca="1" si="33"/>
        <v>2.3999999999999986</v>
      </c>
      <c r="AS75" s="22">
        <f t="shared" ca="1" si="33"/>
        <v>2.3999999999999986</v>
      </c>
      <c r="AT75" s="22">
        <f t="shared" ca="1" si="33"/>
        <v>2.3999999999999986</v>
      </c>
      <c r="AU75" s="22">
        <f t="shared" ca="1" si="33"/>
        <v>2.3999999999999986</v>
      </c>
    </row>
    <row r="76" spans="1:47">
      <c r="A76" s="25"/>
      <c r="B76" s="9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799"/>
      <c r="Q76" s="99"/>
      <c r="R76" s="99"/>
      <c r="AG76" s="8"/>
    </row>
    <row r="77" spans="1:47">
      <c r="A77" s="25"/>
      <c r="B77" s="9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799"/>
      <c r="Q77" s="99"/>
      <c r="R77" s="99"/>
      <c r="S77" s="27" t="s">
        <v>58</v>
      </c>
      <c r="T77" s="18">
        <f>T62</f>
        <v>0</v>
      </c>
      <c r="U77" s="18">
        <f t="shared" ref="U77:AF77" si="37">U62</f>
        <v>7.5</v>
      </c>
      <c r="V77" s="18">
        <f t="shared" si="37"/>
        <v>15</v>
      </c>
      <c r="W77" s="18">
        <f t="shared" si="37"/>
        <v>22.5</v>
      </c>
      <c r="X77" s="18">
        <f t="shared" si="37"/>
        <v>30</v>
      </c>
      <c r="Y77" s="18">
        <f t="shared" si="37"/>
        <v>37.5</v>
      </c>
      <c r="Z77" s="18">
        <f t="shared" si="37"/>
        <v>45</v>
      </c>
      <c r="AA77" s="18">
        <f t="shared" si="37"/>
        <v>52.5</v>
      </c>
      <c r="AB77" s="18">
        <f t="shared" si="37"/>
        <v>60</v>
      </c>
      <c r="AC77" s="18">
        <f t="shared" si="37"/>
        <v>67.5</v>
      </c>
      <c r="AD77" s="18">
        <f t="shared" si="37"/>
        <v>75</v>
      </c>
      <c r="AE77" s="18">
        <f t="shared" si="37"/>
        <v>82.5</v>
      </c>
      <c r="AF77" s="18">
        <f t="shared" si="37"/>
        <v>90</v>
      </c>
      <c r="AG77" s="28">
        <f ca="1">INDEX(T78:AF90,Sheet1!$R$17,Sheet1!$R$18)</f>
        <v>0.35558507837708409</v>
      </c>
    </row>
    <row r="78" spans="1:47">
      <c r="A78" s="25"/>
      <c r="B78" s="9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799"/>
      <c r="Q78" s="99"/>
      <c r="R78" s="99"/>
      <c r="S78" s="18">
        <f>S63</f>
        <v>0</v>
      </c>
      <c r="T78" s="41">
        <f ca="1">T63/T33</f>
        <v>0.30188679245283057</v>
      </c>
      <c r="U78" s="41">
        <f t="shared" ref="U78:AF78" ca="1" si="38">U63/U33</f>
        <v>0.42157553878401677</v>
      </c>
      <c r="V78" s="41">
        <f t="shared" ca="1" si="38"/>
        <v>0.71846046406817632</v>
      </c>
      <c r="W78" s="41">
        <f t="shared" ca="1" si="38"/>
        <v>1.0011611424801858</v>
      </c>
      <c r="X78" s="41">
        <f t="shared" ca="1" si="38"/>
        <v>1.071872200634375</v>
      </c>
      <c r="Y78" s="41">
        <f t="shared" ca="1" si="38"/>
        <v>0.92840016464905173</v>
      </c>
      <c r="Z78" s="41">
        <f t="shared" ca="1" si="38"/>
        <v>0.69948976194091073</v>
      </c>
      <c r="AA78" s="41">
        <f t="shared" ca="1" si="38"/>
        <v>0.4810139126727816</v>
      </c>
      <c r="AB78" s="41">
        <f t="shared" ca="1" si="38"/>
        <v>0.30712057182872954</v>
      </c>
      <c r="AC78" s="41">
        <f t="shared" ca="1" si="38"/>
        <v>0.18108787544130975</v>
      </c>
      <c r="AD78" s="41">
        <f t="shared" ca="1" si="38"/>
        <v>9.7255576033506985E-2</v>
      </c>
      <c r="AE78" s="41">
        <f t="shared" ca="1" si="38"/>
        <v>4.9580197110005719E-2</v>
      </c>
      <c r="AF78" s="41">
        <f t="shared" ca="1" si="38"/>
        <v>3.4115150567931185E-2</v>
      </c>
      <c r="AG78" s="28"/>
      <c r="AM78" s="1" t="s">
        <v>59</v>
      </c>
    </row>
    <row r="79" spans="1:47">
      <c r="A79" s="25"/>
      <c r="B79" s="9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799"/>
      <c r="Q79" s="99"/>
      <c r="R79" s="99"/>
      <c r="S79" s="18">
        <f t="shared" ref="S79:S90" si="39">S64</f>
        <v>7.5</v>
      </c>
      <c r="T79" s="41">
        <f t="shared" ref="T79:AF90" ca="1" si="40">T64/T34</f>
        <v>0.42157553878401677</v>
      </c>
      <c r="U79" s="41">
        <f t="shared" ca="1" si="40"/>
        <v>0.53894966859655702</v>
      </c>
      <c r="V79" s="41">
        <f t="shared" ca="1" si="40"/>
        <v>0.82724081876261912</v>
      </c>
      <c r="W79" s="41">
        <f t="shared" ca="1" si="40"/>
        <v>1.0934668060836179</v>
      </c>
      <c r="X79" s="41">
        <f t="shared" ca="1" si="40"/>
        <v>1.1433315246668661</v>
      </c>
      <c r="Y79" s="41">
        <f t="shared" ca="1" si="40"/>
        <v>0.9806948544110885</v>
      </c>
      <c r="Z79" s="41">
        <f t="shared" ca="1" si="40"/>
        <v>0.73740002183770559</v>
      </c>
      <c r="AA79" s="41">
        <f t="shared" ca="1" si="40"/>
        <v>0.50920856039773776</v>
      </c>
      <c r="AB79" s="41">
        <f t="shared" ca="1" si="40"/>
        <v>0.32905110864689857</v>
      </c>
      <c r="AC79" s="41">
        <f t="shared" ca="1" si="40"/>
        <v>0.19907989045828747</v>
      </c>
      <c r="AD79" s="41">
        <f t="shared" ca="1" si="40"/>
        <v>0.11286977663041055</v>
      </c>
      <c r="AE79" s="41">
        <f t="shared" ca="1" si="40"/>
        <v>6.3922461455791835E-2</v>
      </c>
      <c r="AF79" s="41">
        <f t="shared" ca="1" si="40"/>
        <v>4.8056935102763924E-2</v>
      </c>
      <c r="AG79" s="8"/>
    </row>
    <row r="80" spans="1:47">
      <c r="A80" s="25"/>
      <c r="B80" s="9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799"/>
      <c r="Q80" s="99"/>
      <c r="R80" s="99"/>
      <c r="S80" s="18">
        <f t="shared" si="39"/>
        <v>15</v>
      </c>
      <c r="T80" s="41">
        <f t="shared" ca="1" si="40"/>
        <v>0.71846046406817632</v>
      </c>
      <c r="U80" s="41">
        <f t="shared" ca="1" si="40"/>
        <v>0.82724081876261912</v>
      </c>
      <c r="V80" s="41">
        <f t="shared" ca="1" si="40"/>
        <v>1.0880851312674469</v>
      </c>
      <c r="W80" s="41">
        <f t="shared" ca="1" si="40"/>
        <v>1.3105535745664427</v>
      </c>
      <c r="X80" s="41">
        <f t="shared" ca="1" si="40"/>
        <v>1.3123644590544168</v>
      </c>
      <c r="Y80" s="41">
        <f t="shared" ca="1" si="40"/>
        <v>1.1078714634514863</v>
      </c>
      <c r="Z80" s="41">
        <f t="shared" ca="1" si="40"/>
        <v>0.83260269174839074</v>
      </c>
      <c r="AA80" s="41">
        <f t="shared" ca="1" si="40"/>
        <v>0.58191589773923424</v>
      </c>
      <c r="AB80" s="41">
        <f t="shared" ca="1" si="40"/>
        <v>0.38670323271093604</v>
      </c>
      <c r="AC80" s="41">
        <f t="shared" ca="1" si="40"/>
        <v>0.24700145179593411</v>
      </c>
      <c r="AD80" s="41">
        <f t="shared" ca="1" si="40"/>
        <v>0.15480677973138016</v>
      </c>
      <c r="AE80" s="41">
        <f t="shared" ca="1" si="40"/>
        <v>0.10262198212349181</v>
      </c>
      <c r="AF80" s="41">
        <f t="shared" ca="1" si="40"/>
        <v>8.5731688936000972E-2</v>
      </c>
    </row>
    <row r="81" spans="1:32">
      <c r="A81" s="25"/>
      <c r="B81" s="9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799"/>
      <c r="Q81" s="99"/>
      <c r="R81" s="99"/>
      <c r="S81" s="18">
        <f t="shared" si="39"/>
        <v>22.5</v>
      </c>
      <c r="T81" s="41">
        <f t="shared" ca="1" si="40"/>
        <v>1.0011611424801858</v>
      </c>
      <c r="U81" s="41">
        <f t="shared" ca="1" si="40"/>
        <v>1.0934668060836179</v>
      </c>
      <c r="V81" s="41">
        <f t="shared" ca="1" si="40"/>
        <v>1.3105535745664427</v>
      </c>
      <c r="W81" s="41">
        <f t="shared" ca="1" si="40"/>
        <v>1.4834952504181362</v>
      </c>
      <c r="X81" s="41">
        <f t="shared" ca="1" si="40"/>
        <v>1.4514773813283472</v>
      </c>
      <c r="Y81" s="41">
        <f t="shared" ca="1" si="40"/>
        <v>1.2255668083351685</v>
      </c>
      <c r="Z81" s="41">
        <f t="shared" ca="1" si="40"/>
        <v>0.93195594560650663</v>
      </c>
      <c r="AA81" s="41">
        <f t="shared" ca="1" si="40"/>
        <v>0.66488144367334068</v>
      </c>
      <c r="AB81" s="41">
        <f t="shared" ca="1" si="40"/>
        <v>0.45655054172893289</v>
      </c>
      <c r="AC81" s="41">
        <f t="shared" ca="1" si="40"/>
        <v>0.30734577878031383</v>
      </c>
      <c r="AD81" s="41">
        <f t="shared" ca="1" si="40"/>
        <v>0.20888540465899694</v>
      </c>
      <c r="AE81" s="41">
        <f t="shared" ca="1" si="40"/>
        <v>0.1531733707357657</v>
      </c>
      <c r="AF81" s="41">
        <f t="shared" ca="1" si="40"/>
        <v>0.13514613511815188</v>
      </c>
    </row>
    <row r="82" spans="1:32">
      <c r="A82" s="25"/>
      <c r="B82" s="9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799"/>
      <c r="Q82" s="99"/>
      <c r="R82" s="99"/>
      <c r="S82" s="18">
        <f t="shared" si="39"/>
        <v>30</v>
      </c>
      <c r="T82" s="41">
        <f t="shared" ca="1" si="40"/>
        <v>1.071872200634375</v>
      </c>
      <c r="U82" s="41">
        <f t="shared" ca="1" si="40"/>
        <v>1.1433315246668661</v>
      </c>
      <c r="V82" s="41">
        <f t="shared" ca="1" si="40"/>
        <v>1.3123644590544168</v>
      </c>
      <c r="W82" s="41">
        <f t="shared" ca="1" si="40"/>
        <v>1.4514773813283472</v>
      </c>
      <c r="X82" s="41">
        <f t="shared" ca="1" si="40"/>
        <v>1.4298940215086298</v>
      </c>
      <c r="Y82" s="41">
        <f t="shared" ca="1" si="40"/>
        <v>1.2374389703885809</v>
      </c>
      <c r="Z82" s="41">
        <f t="shared" ca="1" si="40"/>
        <v>0.96911572737314622</v>
      </c>
      <c r="AA82" s="41">
        <f t="shared" ca="1" si="40"/>
        <v>0.71274210208553268</v>
      </c>
      <c r="AB82" s="41">
        <f t="shared" ca="1" si="40"/>
        <v>0.50630733854964782</v>
      </c>
      <c r="AC82" s="41">
        <f t="shared" ca="1" si="40"/>
        <v>0.35558507837708409</v>
      </c>
      <c r="AD82" s="41">
        <f t="shared" ca="1" si="40"/>
        <v>0.25500446327720722</v>
      </c>
      <c r="AE82" s="41">
        <f t="shared" ca="1" si="40"/>
        <v>0.19774581804875505</v>
      </c>
      <c r="AF82" s="41">
        <f t="shared" ca="1" si="40"/>
        <v>0.17916872278195992</v>
      </c>
    </row>
    <row r="83" spans="1:32">
      <c r="A83" s="25"/>
      <c r="B83" s="244"/>
      <c r="C83" s="799"/>
      <c r="D83" s="799"/>
      <c r="E83" s="799"/>
      <c r="F83" s="799"/>
      <c r="G83" s="799"/>
      <c r="H83" s="799"/>
      <c r="I83" s="799"/>
      <c r="J83" s="799"/>
      <c r="K83" s="799"/>
      <c r="L83" s="799"/>
      <c r="M83" s="799"/>
      <c r="N83" s="799"/>
      <c r="O83" s="799"/>
      <c r="P83" s="295"/>
      <c r="Q83" s="193"/>
      <c r="R83" s="193"/>
      <c r="S83" s="18">
        <f t="shared" si="39"/>
        <v>37.5</v>
      </c>
      <c r="T83" s="41">
        <f t="shared" ca="1" si="40"/>
        <v>0.92840016464905173</v>
      </c>
      <c r="U83" s="41">
        <f t="shared" ca="1" si="40"/>
        <v>0.9806948544110885</v>
      </c>
      <c r="V83" s="41">
        <f t="shared" ca="1" si="40"/>
        <v>1.1078714634514863</v>
      </c>
      <c r="W83" s="41">
        <f t="shared" ca="1" si="40"/>
        <v>1.2255668083351685</v>
      </c>
      <c r="X83" s="41">
        <f t="shared" ca="1" si="40"/>
        <v>1.2374389703885809</v>
      </c>
      <c r="Y83" s="41">
        <f t="shared" ca="1" si="40"/>
        <v>1.1144951614004992</v>
      </c>
      <c r="Z83" s="41">
        <f t="shared" ca="1" si="40"/>
        <v>0.91022635184560197</v>
      </c>
      <c r="AA83" s="41">
        <f t="shared" ca="1" si="40"/>
        <v>0.69516075892284113</v>
      </c>
      <c r="AB83" s="41">
        <f t="shared" ca="1" si="40"/>
        <v>0.51088777796154483</v>
      </c>
      <c r="AC83" s="41">
        <f t="shared" ca="1" si="40"/>
        <v>0.370947241788949</v>
      </c>
      <c r="AD83" s="41">
        <f t="shared" ca="1" si="40"/>
        <v>0.27528357320388253</v>
      </c>
      <c r="AE83" s="41">
        <f t="shared" ca="1" si="40"/>
        <v>0.22007043564808534</v>
      </c>
      <c r="AF83" s="41">
        <f t="shared" ca="1" si="40"/>
        <v>0.20204503523830403</v>
      </c>
    </row>
    <row r="84" spans="1:32">
      <c r="A84" s="25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18">
        <f t="shared" si="39"/>
        <v>45</v>
      </c>
      <c r="T84" s="41">
        <f t="shared" ca="1" si="40"/>
        <v>0.69948976194091073</v>
      </c>
      <c r="U84" s="41">
        <f t="shared" ca="1" si="40"/>
        <v>0.73740002183770559</v>
      </c>
      <c r="V84" s="41">
        <f t="shared" ca="1" si="40"/>
        <v>0.83260269174839074</v>
      </c>
      <c r="W84" s="41">
        <f t="shared" ca="1" si="40"/>
        <v>0.93195594560650663</v>
      </c>
      <c r="X84" s="41">
        <f t="shared" ca="1" si="40"/>
        <v>0.96911572737314622</v>
      </c>
      <c r="Y84" s="41">
        <f t="shared" ca="1" si="40"/>
        <v>0.91022635184560197</v>
      </c>
      <c r="Z84" s="41">
        <f t="shared" ca="1" si="40"/>
        <v>0.7766936925294714</v>
      </c>
      <c r="AA84" s="41">
        <f t="shared" ca="1" si="40"/>
        <v>0.61631080114211478</v>
      </c>
      <c r="AB84" s="41">
        <f t="shared" ca="1" si="40"/>
        <v>0.46710691456388931</v>
      </c>
      <c r="AC84" s="41">
        <f t="shared" ca="1" si="40"/>
        <v>0.34757563004758618</v>
      </c>
      <c r="AD84" s="41">
        <f t="shared" ca="1" si="40"/>
        <v>0.26305264444855664</v>
      </c>
      <c r="AE84" s="41">
        <f t="shared" ca="1" si="40"/>
        <v>0.21329336507939578</v>
      </c>
      <c r="AF84" s="41">
        <f t="shared" ca="1" si="40"/>
        <v>0.19689938557552591</v>
      </c>
    </row>
    <row r="85" spans="1:32">
      <c r="A85" s="25"/>
      <c r="B85" s="800"/>
      <c r="C85" s="800"/>
      <c r="D85" s="800"/>
      <c r="E85" s="800"/>
      <c r="F85" s="800"/>
      <c r="G85" s="800"/>
      <c r="H85" s="800"/>
      <c r="I85" s="800"/>
      <c r="J85" s="800"/>
      <c r="K85" s="800"/>
      <c r="L85" s="800"/>
      <c r="M85" s="800"/>
      <c r="N85" s="800"/>
      <c r="O85" s="99"/>
      <c r="P85" s="99"/>
      <c r="Q85" s="99"/>
      <c r="R85" s="99"/>
      <c r="S85" s="18">
        <f t="shared" si="39"/>
        <v>52.5</v>
      </c>
      <c r="T85" s="41">
        <f t="shared" ca="1" si="40"/>
        <v>0.4810139126727816</v>
      </c>
      <c r="U85" s="41">
        <f t="shared" ca="1" si="40"/>
        <v>0.50920856039773776</v>
      </c>
      <c r="V85" s="41">
        <f t="shared" ca="1" si="40"/>
        <v>0.58191589773923424</v>
      </c>
      <c r="W85" s="41">
        <f t="shared" ca="1" si="40"/>
        <v>0.66488144367334068</v>
      </c>
      <c r="X85" s="41">
        <f t="shared" ca="1" si="40"/>
        <v>0.71274210208553268</v>
      </c>
      <c r="Y85" s="41">
        <f t="shared" ca="1" si="40"/>
        <v>0.69516075892284113</v>
      </c>
      <c r="Z85" s="41">
        <f t="shared" ca="1" si="40"/>
        <v>0.61631080114211478</v>
      </c>
      <c r="AA85" s="41">
        <f t="shared" ca="1" si="40"/>
        <v>0.50512616942486699</v>
      </c>
      <c r="AB85" s="41">
        <f t="shared" ca="1" si="40"/>
        <v>0.39182621843881982</v>
      </c>
      <c r="AC85" s="41">
        <f t="shared" ca="1" si="40"/>
        <v>0.29553938776684069</v>
      </c>
      <c r="AD85" s="41">
        <f t="shared" ca="1" si="40"/>
        <v>0.22481552506513564</v>
      </c>
      <c r="AE85" s="41">
        <f t="shared" ca="1" si="40"/>
        <v>0.18222563653954979</v>
      </c>
      <c r="AF85" s="41">
        <f t="shared" ca="1" si="40"/>
        <v>0.1680445439853698</v>
      </c>
    </row>
    <row r="86" spans="1:32">
      <c r="A86" s="25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18">
        <f t="shared" si="39"/>
        <v>60</v>
      </c>
      <c r="T86" s="41">
        <f t="shared" ca="1" si="40"/>
        <v>0.30712057182872954</v>
      </c>
      <c r="U86" s="41">
        <f t="shared" ca="1" si="40"/>
        <v>0.32905110864689857</v>
      </c>
      <c r="V86" s="41">
        <f t="shared" ca="1" si="40"/>
        <v>0.38670323271093604</v>
      </c>
      <c r="W86" s="41">
        <f t="shared" ca="1" si="40"/>
        <v>0.45655054172893289</v>
      </c>
      <c r="X86" s="41">
        <f t="shared" ca="1" si="40"/>
        <v>0.50630733854964782</v>
      </c>
      <c r="Y86" s="41">
        <f t="shared" ca="1" si="40"/>
        <v>0.51088777796154483</v>
      </c>
      <c r="Z86" s="41">
        <f t="shared" ca="1" si="40"/>
        <v>0.46710691456388931</v>
      </c>
      <c r="AA86" s="41">
        <f t="shared" ca="1" si="40"/>
        <v>0.39182621843881982</v>
      </c>
      <c r="AB86" s="41">
        <f t="shared" ca="1" si="40"/>
        <v>0.3076440305188059</v>
      </c>
      <c r="AC86" s="41">
        <f t="shared" ca="1" si="40"/>
        <v>0.23185155798294896</v>
      </c>
      <c r="AD86" s="41">
        <f t="shared" ca="1" si="40"/>
        <v>0.17407589986673752</v>
      </c>
      <c r="AE86" s="41">
        <f t="shared" ca="1" si="40"/>
        <v>0.13849856663851526</v>
      </c>
      <c r="AF86" s="41">
        <f t="shared" ca="1" si="40"/>
        <v>0.12652759083931522</v>
      </c>
    </row>
    <row r="87" spans="1:32">
      <c r="A87" s="25"/>
      <c r="S87" s="18">
        <f t="shared" si="39"/>
        <v>67.5</v>
      </c>
      <c r="T87" s="41">
        <f t="shared" ca="1" si="40"/>
        <v>0.18108787544130975</v>
      </c>
      <c r="U87" s="41">
        <f t="shared" ca="1" si="40"/>
        <v>0.19907989045828747</v>
      </c>
      <c r="V87" s="41">
        <f t="shared" ca="1" si="40"/>
        <v>0.24700145179593411</v>
      </c>
      <c r="W87" s="41">
        <f t="shared" ca="1" si="40"/>
        <v>0.30734577878031383</v>
      </c>
      <c r="X87" s="41">
        <f t="shared" ca="1" si="40"/>
        <v>0.35558507837708409</v>
      </c>
      <c r="Y87" s="41">
        <f t="shared" ca="1" si="40"/>
        <v>0.370947241788949</v>
      </c>
      <c r="Z87" s="41">
        <f t="shared" ca="1" si="40"/>
        <v>0.34757563004758618</v>
      </c>
      <c r="AA87" s="41">
        <f t="shared" ca="1" si="40"/>
        <v>0.29553938776684069</v>
      </c>
      <c r="AB87" s="41">
        <f t="shared" ca="1" si="40"/>
        <v>0.23185155798294896</v>
      </c>
      <c r="AC87" s="41">
        <f t="shared" ca="1" si="40"/>
        <v>0.1714613254596612</v>
      </c>
      <c r="AD87" s="41">
        <f t="shared" ca="1" si="40"/>
        <v>0.12389889869507351</v>
      </c>
      <c r="AE87" s="41">
        <f t="shared" ca="1" si="40"/>
        <v>9.4031736830105739E-2</v>
      </c>
      <c r="AF87" s="41">
        <f t="shared" ca="1" si="40"/>
        <v>8.3889059424169146E-2</v>
      </c>
    </row>
    <row r="88" spans="1:32">
      <c r="A88" s="91"/>
      <c r="S88" s="18">
        <f t="shared" si="39"/>
        <v>75</v>
      </c>
      <c r="T88" s="41">
        <f t="shared" ca="1" si="40"/>
        <v>9.7255576033506985E-2</v>
      </c>
      <c r="U88" s="41">
        <f t="shared" ca="1" si="40"/>
        <v>0.11286977663041055</v>
      </c>
      <c r="V88" s="41">
        <f t="shared" ca="1" si="40"/>
        <v>0.15480677973138016</v>
      </c>
      <c r="W88" s="41">
        <f t="shared" ca="1" si="40"/>
        <v>0.20888540465899694</v>
      </c>
      <c r="X88" s="41">
        <f t="shared" ca="1" si="40"/>
        <v>0.25500446327720722</v>
      </c>
      <c r="Y88" s="41">
        <f t="shared" ca="1" si="40"/>
        <v>0.27528357320388253</v>
      </c>
      <c r="Z88" s="41">
        <f t="shared" ca="1" si="40"/>
        <v>0.26305264444855664</v>
      </c>
      <c r="AA88" s="41">
        <f t="shared" ca="1" si="40"/>
        <v>0.22481552506513564</v>
      </c>
      <c r="AB88" s="41">
        <f t="shared" ca="1" si="40"/>
        <v>0.17407589986673752</v>
      </c>
      <c r="AC88" s="41">
        <f t="shared" ca="1" si="40"/>
        <v>0.12389889869507351</v>
      </c>
      <c r="AD88" s="41">
        <f t="shared" ca="1" si="40"/>
        <v>8.3354599613420594E-2</v>
      </c>
      <c r="AE88" s="41">
        <f t="shared" ca="1" si="40"/>
        <v>5.750422012504619E-2</v>
      </c>
      <c r="AF88" s="41">
        <f t="shared" ca="1" si="40"/>
        <v>4.8662654464357816E-2</v>
      </c>
    </row>
    <row r="89" spans="1:32">
      <c r="A89" s="91"/>
      <c r="S89" s="18">
        <f t="shared" si="39"/>
        <v>82.5</v>
      </c>
      <c r="T89" s="41">
        <f t="shared" ca="1" si="40"/>
        <v>4.9580197110005719E-2</v>
      </c>
      <c r="U89" s="41">
        <f t="shared" ca="1" si="40"/>
        <v>6.3922461455791835E-2</v>
      </c>
      <c r="V89" s="41">
        <f t="shared" ca="1" si="40"/>
        <v>0.10262198212349181</v>
      </c>
      <c r="W89" s="41">
        <f t="shared" ca="1" si="40"/>
        <v>0.1531733707357657</v>
      </c>
      <c r="X89" s="41">
        <f t="shared" ca="1" si="40"/>
        <v>0.19774581804875505</v>
      </c>
      <c r="Y89" s="41">
        <f t="shared" ca="1" si="40"/>
        <v>0.22007043564808534</v>
      </c>
      <c r="Z89" s="41">
        <f t="shared" ca="1" si="40"/>
        <v>0.21329336507939578</v>
      </c>
      <c r="AA89" s="41">
        <f t="shared" ca="1" si="40"/>
        <v>0.18222563653954979</v>
      </c>
      <c r="AB89" s="41">
        <f t="shared" ca="1" si="40"/>
        <v>0.13849856663851526</v>
      </c>
      <c r="AC89" s="41">
        <f t="shared" ca="1" si="40"/>
        <v>9.4031736830105739E-2</v>
      </c>
      <c r="AD89" s="41">
        <f t="shared" ca="1" si="40"/>
        <v>5.750422012504619E-2</v>
      </c>
      <c r="AE89" s="41">
        <f t="shared" ca="1" si="40"/>
        <v>3.3988500609704451E-2</v>
      </c>
      <c r="AF89" s="41">
        <f t="shared" ca="1" si="40"/>
        <v>2.590896892255673E-2</v>
      </c>
    </row>
    <row r="90" spans="1:32">
      <c r="S90" s="18">
        <f t="shared" si="39"/>
        <v>90</v>
      </c>
      <c r="T90" s="41">
        <f t="shared" ca="1" si="40"/>
        <v>3.4115150567931185E-2</v>
      </c>
      <c r="U90" s="41">
        <f t="shared" ca="1" si="40"/>
        <v>4.8056935102763924E-2</v>
      </c>
      <c r="V90" s="41">
        <f t="shared" ca="1" si="40"/>
        <v>8.5731688936000972E-2</v>
      </c>
      <c r="W90" s="41">
        <f t="shared" ca="1" si="40"/>
        <v>0.13514613511815188</v>
      </c>
      <c r="X90" s="41">
        <f t="shared" ca="1" si="40"/>
        <v>0.17916872278195992</v>
      </c>
      <c r="Y90" s="41">
        <f t="shared" ca="1" si="40"/>
        <v>0.20204503523830403</v>
      </c>
      <c r="Z90" s="41">
        <f t="shared" ca="1" si="40"/>
        <v>0.19689938557552591</v>
      </c>
      <c r="AA90" s="41">
        <f t="shared" ca="1" si="40"/>
        <v>0.1680445439853698</v>
      </c>
      <c r="AB90" s="41">
        <f t="shared" ca="1" si="40"/>
        <v>0.12652759083931522</v>
      </c>
      <c r="AC90" s="41">
        <f t="shared" ca="1" si="40"/>
        <v>8.3889059424169146E-2</v>
      </c>
      <c r="AD90" s="41">
        <f t="shared" ca="1" si="40"/>
        <v>4.8662654464357816E-2</v>
      </c>
      <c r="AE90" s="41">
        <f t="shared" ca="1" si="40"/>
        <v>2.590896892255673E-2</v>
      </c>
      <c r="AF90" s="41">
        <f t="shared" ca="1" si="40"/>
        <v>1.8079108345567814E-2</v>
      </c>
    </row>
    <row r="92" spans="1:32">
      <c r="S92" s="27" t="s">
        <v>60</v>
      </c>
      <c r="T92" s="18">
        <f>T77</f>
        <v>0</v>
      </c>
      <c r="U92" s="18">
        <f t="shared" ref="U92:AF92" si="41">U77</f>
        <v>7.5</v>
      </c>
      <c r="V92" s="18">
        <f t="shared" si="41"/>
        <v>15</v>
      </c>
      <c r="W92" s="18">
        <f t="shared" si="41"/>
        <v>22.5</v>
      </c>
      <c r="X92" s="18">
        <f t="shared" si="41"/>
        <v>30</v>
      </c>
      <c r="Y92" s="18">
        <f t="shared" si="41"/>
        <v>37.5</v>
      </c>
      <c r="Z92" s="18">
        <f t="shared" si="41"/>
        <v>45</v>
      </c>
      <c r="AA92" s="18">
        <f t="shared" si="41"/>
        <v>52.5</v>
      </c>
      <c r="AB92" s="18">
        <f t="shared" si="41"/>
        <v>60</v>
      </c>
      <c r="AC92" s="18">
        <f t="shared" si="41"/>
        <v>67.5</v>
      </c>
      <c r="AD92" s="18">
        <f t="shared" si="41"/>
        <v>75</v>
      </c>
      <c r="AE92" s="18">
        <f t="shared" si="41"/>
        <v>82.5</v>
      </c>
      <c r="AF92" s="18">
        <f t="shared" si="41"/>
        <v>90</v>
      </c>
    </row>
    <row r="93" spans="1:32">
      <c r="S93" s="18">
        <f>S78</f>
        <v>0</v>
      </c>
      <c r="T93" s="34">
        <f ca="1">(T3/T33)^0.5</f>
        <v>1.7156328938368768</v>
      </c>
      <c r="U93" s="34">
        <f t="shared" ref="U93:AF93" ca="1" si="42">(U3/U33)^0.5</f>
        <v>4.0348532986477048</v>
      </c>
      <c r="V93" s="34">
        <f t="shared" ca="1" si="42"/>
        <v>3.8434413542844217</v>
      </c>
      <c r="W93" s="34">
        <f t="shared" ca="1" si="42"/>
        <v>3.4553416120248004</v>
      </c>
      <c r="X93" s="34">
        <f t="shared" ca="1" si="42"/>
        <v>2.9110211826376093</v>
      </c>
      <c r="Y93" s="34">
        <f t="shared" ca="1" si="42"/>
        <v>2.3507041024884554</v>
      </c>
      <c r="Z93" s="34">
        <f t="shared" ca="1" si="42"/>
        <v>1.8848924097174189</v>
      </c>
      <c r="AA93" s="34">
        <f t="shared" ca="1" si="42"/>
        <v>1.5429298553805315</v>
      </c>
      <c r="AB93" s="34">
        <f t="shared" ca="1" si="42"/>
        <v>1.3091376461805662</v>
      </c>
      <c r="AC93" s="34">
        <f t="shared" ca="1" si="42"/>
        <v>1.1573701358057134</v>
      </c>
      <c r="AD93" s="34">
        <f t="shared" ca="1" si="42"/>
        <v>1.0648375200234654</v>
      </c>
      <c r="AE93" s="34">
        <f t="shared" ca="1" si="42"/>
        <v>1.0154710251610011</v>
      </c>
      <c r="AF93" s="34">
        <f t="shared" ca="1" si="42"/>
        <v>1.000000011873428</v>
      </c>
    </row>
    <row r="94" spans="1:32">
      <c r="S94" s="18">
        <f t="shared" ref="S94:S105" si="43">S79</f>
        <v>7.5</v>
      </c>
      <c r="T94" s="34">
        <f t="shared" ref="T94:AF99" ca="1" si="44">(U4/T34)^0.5</f>
        <v>4.0031243855434964</v>
      </c>
      <c r="U94" s="34">
        <f t="shared" ca="1" si="44"/>
        <v>3.892790178246075</v>
      </c>
      <c r="V94" s="34">
        <f t="shared" ca="1" si="44"/>
        <v>3.6585248114501048</v>
      </c>
      <c r="W94" s="34">
        <f t="shared" ca="1" si="44"/>
        <v>3.2562100112504111</v>
      </c>
      <c r="X94" s="34">
        <f t="shared" ca="1" si="44"/>
        <v>2.7291625170972087</v>
      </c>
      <c r="Y94" s="34">
        <f t="shared" ca="1" si="44"/>
        <v>2.205429543444513</v>
      </c>
      <c r="Z94" s="34">
        <f t="shared" ca="1" si="44"/>
        <v>1.7801237016181142</v>
      </c>
      <c r="AA94" s="34">
        <f t="shared" ca="1" si="44"/>
        <v>1.4731338529571583</v>
      </c>
      <c r="AB94" s="34">
        <f t="shared" ca="1" si="44"/>
        <v>1.2650591481406495</v>
      </c>
      <c r="AC94" s="34">
        <f t="shared" ca="1" si="44"/>
        <v>1.1295079787885265</v>
      </c>
      <c r="AD94" s="34">
        <f t="shared" ca="1" si="44"/>
        <v>1.0454227780208682</v>
      </c>
      <c r="AE94" s="34">
        <f t="shared" ca="1" si="44"/>
        <v>0.9994527655871861</v>
      </c>
      <c r="AF94" s="34">
        <f t="shared" ca="1" si="44"/>
        <v>0</v>
      </c>
    </row>
    <row r="95" spans="1:32">
      <c r="S95" s="18">
        <f t="shared" si="43"/>
        <v>15</v>
      </c>
      <c r="T95" s="34">
        <f t="shared" ca="1" si="44"/>
        <v>3.8118067278504131</v>
      </c>
      <c r="U95" s="34">
        <f t="shared" ca="1" si="44"/>
        <v>3.7035063262213432</v>
      </c>
      <c r="V95" s="34">
        <f t="shared" ca="1" si="44"/>
        <v>3.4784483461167737</v>
      </c>
      <c r="W95" s="34">
        <f t="shared" ca="1" si="44"/>
        <v>3.097501963509381</v>
      </c>
      <c r="X95" s="34">
        <f t="shared" ca="1" si="44"/>
        <v>2.5997773348054847</v>
      </c>
      <c r="Y95" s="34">
        <f t="shared" ca="1" si="44"/>
        <v>2.1030253945665338</v>
      </c>
      <c r="Z95" s="34">
        <f t="shared" ca="1" si="44"/>
        <v>1.6976349319478512</v>
      </c>
      <c r="AA95" s="34">
        <f t="shared" ca="1" si="44"/>
        <v>1.40434358893752</v>
      </c>
      <c r="AB95" s="34">
        <f t="shared" ca="1" si="44"/>
        <v>1.2056717980418563</v>
      </c>
      <c r="AC95" s="34">
        <f t="shared" ca="1" si="44"/>
        <v>1.0765525487038021</v>
      </c>
      <c r="AD95" s="34">
        <f t="shared" ca="1" si="44"/>
        <v>0.99666250451560978</v>
      </c>
      <c r="AE95" s="34">
        <f t="shared" ca="1" si="44"/>
        <v>0.95305992154238162</v>
      </c>
      <c r="AF95" s="34">
        <f t="shared" ca="1" si="44"/>
        <v>0</v>
      </c>
    </row>
    <row r="96" spans="1:32">
      <c r="S96" s="18">
        <f t="shared" si="43"/>
        <v>22.5</v>
      </c>
      <c r="T96" s="34">
        <f t="shared" ca="1" si="44"/>
        <v>3.4247803417618599</v>
      </c>
      <c r="U96" s="34">
        <f t="shared" ca="1" si="44"/>
        <v>3.3232438208715189</v>
      </c>
      <c r="V96" s="34">
        <f t="shared" ca="1" si="44"/>
        <v>3.1211074439852213</v>
      </c>
      <c r="W96" s="34">
        <f t="shared" ca="1" si="44"/>
        <v>2.7888310729943342</v>
      </c>
      <c r="X96" s="34">
        <f t="shared" ca="1" si="44"/>
        <v>2.3558019815384372</v>
      </c>
      <c r="Y96" s="34">
        <f t="shared" ca="1" si="44"/>
        <v>1.9171493835153171</v>
      </c>
      <c r="Z96" s="34">
        <f t="shared" ca="1" si="44"/>
        <v>1.5530556436019032</v>
      </c>
      <c r="AA96" s="34">
        <f t="shared" ca="1" si="44"/>
        <v>1.2868173777019243</v>
      </c>
      <c r="AB96" s="34">
        <f t="shared" ca="1" si="44"/>
        <v>1.1058803646277648</v>
      </c>
      <c r="AC96" s="34">
        <f t="shared" ca="1" si="44"/>
        <v>0.98848781748154557</v>
      </c>
      <c r="AD96" s="34">
        <f t="shared" ca="1" si="44"/>
        <v>0.91608575703410733</v>
      </c>
      <c r="AE96" s="34">
        <f t="shared" ca="1" si="44"/>
        <v>0.87665919681811255</v>
      </c>
      <c r="AF96" s="34">
        <f t="shared" ca="1" si="44"/>
        <v>0</v>
      </c>
    </row>
    <row r="97" spans="1:32">
      <c r="S97" s="18">
        <f t="shared" si="43"/>
        <v>30</v>
      </c>
      <c r="T97" s="34">
        <f t="shared" ca="1" si="44"/>
        <v>2.882803233943473</v>
      </c>
      <c r="U97" s="34">
        <f t="shared" ca="1" si="44"/>
        <v>2.7925117204954231</v>
      </c>
      <c r="V97" s="34">
        <f t="shared" ca="1" si="44"/>
        <v>2.6230312546441357</v>
      </c>
      <c r="W97" s="34">
        <f t="shared" ca="1" si="44"/>
        <v>2.356970171499555</v>
      </c>
      <c r="X97" s="34">
        <f t="shared" ca="1" si="44"/>
        <v>2.013121876575438</v>
      </c>
      <c r="Y97" s="34">
        <f t="shared" ca="1" si="44"/>
        <v>1.657221965527055</v>
      </c>
      <c r="Z97" s="34">
        <f t="shared" ca="1" si="44"/>
        <v>1.3532024614935323</v>
      </c>
      <c r="AA97" s="34">
        <f t="shared" ca="1" si="44"/>
        <v>1.1263054155199788</v>
      </c>
      <c r="AB97" s="34">
        <f t="shared" ca="1" si="44"/>
        <v>0.97084231548495903</v>
      </c>
      <c r="AC97" s="34">
        <f t="shared" ca="1" si="44"/>
        <v>0.8700838801856996</v>
      </c>
      <c r="AD97" s="34">
        <f t="shared" ca="1" si="44"/>
        <v>0.8082151869524683</v>
      </c>
      <c r="AE97" s="34">
        <f t="shared" ca="1" si="44"/>
        <v>0.77463553424415876</v>
      </c>
      <c r="AF97" s="34">
        <f t="shared" ca="1" si="44"/>
        <v>0</v>
      </c>
    </row>
    <row r="98" spans="1:32">
      <c r="S98" s="18">
        <f t="shared" si="43"/>
        <v>37.5</v>
      </c>
      <c r="T98" s="34">
        <f t="shared" ca="1" si="44"/>
        <v>2.3254777085710971</v>
      </c>
      <c r="U98" s="34">
        <f t="shared" ca="1" si="44"/>
        <v>2.2473357812662513</v>
      </c>
      <c r="V98" s="34">
        <f t="shared" ca="1" si="44"/>
        <v>2.1087098106126025</v>
      </c>
      <c r="W98" s="34">
        <f t="shared" ca="1" si="44"/>
        <v>1.902436296621614</v>
      </c>
      <c r="X98" s="34">
        <f t="shared" ca="1" si="44"/>
        <v>1.6412596412646803</v>
      </c>
      <c r="Y98" s="34">
        <f t="shared" ca="1" si="44"/>
        <v>1.3670293228266808</v>
      </c>
      <c r="Z98" s="34">
        <f t="shared" ca="1" si="44"/>
        <v>1.1260492732841847</v>
      </c>
      <c r="AA98" s="34">
        <f t="shared" ca="1" si="44"/>
        <v>0.94214807051894689</v>
      </c>
      <c r="AB98" s="34">
        <f t="shared" ca="1" si="44"/>
        <v>0.81517617972651379</v>
      </c>
      <c r="AC98" s="34">
        <f t="shared" ca="1" si="44"/>
        <v>0.73330920543331402</v>
      </c>
      <c r="AD98" s="34">
        <f t="shared" ca="1" si="44"/>
        <v>0.68353870740082456</v>
      </c>
      <c r="AE98" s="34">
        <f t="shared" ca="1" si="44"/>
        <v>0.65672230665638709</v>
      </c>
      <c r="AF98" s="34">
        <f t="shared" ca="1" si="44"/>
        <v>0</v>
      </c>
    </row>
    <row r="99" spans="1:32">
      <c r="S99" s="18">
        <f t="shared" si="43"/>
        <v>45</v>
      </c>
      <c r="T99" s="34">
        <f t="shared" ca="1" si="44"/>
        <v>1.8625422062659425</v>
      </c>
      <c r="U99" s="34">
        <f t="shared" ca="1" si="44"/>
        <v>1.7947756592937592</v>
      </c>
      <c r="V99" s="34">
        <f t="shared" ca="1" si="44"/>
        <v>1.6793432983832266</v>
      </c>
      <c r="W99" s="34">
        <f t="shared" ca="1" si="44"/>
        <v>1.5152290514601476</v>
      </c>
      <c r="X99" s="34">
        <f t="shared" ca="1" si="44"/>
        <v>1.3128295911265189</v>
      </c>
      <c r="Y99" s="34">
        <f t="shared" ca="1" si="44"/>
        <v>1.09992184426034</v>
      </c>
      <c r="Z99" s="34">
        <f t="shared" ca="1" si="44"/>
        <v>0.90948356601398517</v>
      </c>
      <c r="AA99" s="34">
        <f t="shared" ca="1" si="44"/>
        <v>0.7619726915893571</v>
      </c>
      <c r="AB99" s="34">
        <f t="shared" ca="1" si="44"/>
        <v>0.66016843794772451</v>
      </c>
      <c r="AC99" s="34">
        <f t="shared" ca="1" si="44"/>
        <v>0.59563149089064715</v>
      </c>
      <c r="AD99" s="34">
        <f t="shared" ca="1" si="44"/>
        <v>0.55730520450673882</v>
      </c>
      <c r="AE99" s="34">
        <f t="shared" ca="1" si="44"/>
        <v>0.53701402336104342</v>
      </c>
      <c r="AF99" s="34">
        <f t="shared" ca="1" si="44"/>
        <v>0</v>
      </c>
    </row>
    <row r="100" spans="1:32">
      <c r="S100" s="18">
        <f t="shared" si="43"/>
        <v>52.5</v>
      </c>
      <c r="T100" s="34">
        <f t="shared" ref="T100:AF105" ca="1" si="45">(T10/T40)^0.5</f>
        <v>1.5429298553805315</v>
      </c>
      <c r="U100" s="34">
        <f t="shared" ca="1" si="45"/>
        <v>1.5212189142927541</v>
      </c>
      <c r="V100" s="34">
        <f t="shared" ca="1" si="45"/>
        <v>1.4540835184046879</v>
      </c>
      <c r="W100" s="34">
        <f t="shared" ca="1" si="45"/>
        <v>1.3389953411500057</v>
      </c>
      <c r="X100" s="34">
        <f t="shared" ca="1" si="45"/>
        <v>1.1813335888280641</v>
      </c>
      <c r="Y100" s="34">
        <f t="shared" ca="1" si="45"/>
        <v>1.0001624959963415</v>
      </c>
      <c r="Z100" s="34">
        <f t="shared" ca="1" si="45"/>
        <v>0.82298765189772005</v>
      </c>
      <c r="AA100" s="34">
        <f t="shared" ca="1" si="45"/>
        <v>0.67332017247222253</v>
      </c>
      <c r="AB100" s="34">
        <f t="shared" ca="1" si="45"/>
        <v>0.562772168650718</v>
      </c>
      <c r="AC100" s="34">
        <f t="shared" ca="1" si="45"/>
        <v>0.49110130986748329</v>
      </c>
      <c r="AD100" s="34">
        <f t="shared" ca="1" si="45"/>
        <v>0.45049465567712271</v>
      </c>
      <c r="AE100" s="34">
        <f t="shared" ca="1" si="45"/>
        <v>0.43108443461816492</v>
      </c>
      <c r="AF100" s="34">
        <f t="shared" ca="1" si="45"/>
        <v>0.42548831251821689</v>
      </c>
    </row>
    <row r="101" spans="1:32">
      <c r="S101" s="18">
        <f t="shared" si="43"/>
        <v>60</v>
      </c>
      <c r="T101" s="34">
        <f t="shared" ca="1" si="45"/>
        <v>1.3091376461805662</v>
      </c>
      <c r="U101" s="34">
        <f t="shared" ca="1" si="45"/>
        <v>1.2899704667667071</v>
      </c>
      <c r="V101" s="34">
        <f t="shared" ca="1" si="45"/>
        <v>1.2315355399706245</v>
      </c>
      <c r="W101" s="34">
        <f t="shared" ca="1" si="45"/>
        <v>1.1332385285723792</v>
      </c>
      <c r="X101" s="34">
        <f t="shared" ca="1" si="45"/>
        <v>1.0001294620600389</v>
      </c>
      <c r="Y101" s="34">
        <f t="shared" ca="1" si="45"/>
        <v>0.84674940672707999</v>
      </c>
      <c r="Z101" s="34">
        <f t="shared" ca="1" si="45"/>
        <v>0.69434663500662663</v>
      </c>
      <c r="AA101" s="34">
        <f t="shared" ca="1" si="45"/>
        <v>0.562772168650718</v>
      </c>
      <c r="AB101" s="34">
        <f t="shared" ca="1" si="45"/>
        <v>0.46387821654280176</v>
      </c>
      <c r="AC101" s="34">
        <f t="shared" ca="1" si="45"/>
        <v>0.3996773567776572</v>
      </c>
      <c r="AD101" s="34">
        <f t="shared" ca="1" si="45"/>
        <v>0.36419456171697406</v>
      </c>
      <c r="AE101" s="34">
        <f t="shared" ca="1" si="45"/>
        <v>0.34803778124422896</v>
      </c>
      <c r="AF101" s="34">
        <f t="shared" ca="1" si="45"/>
        <v>0.34358230376226923</v>
      </c>
    </row>
    <row r="102" spans="1:32">
      <c r="S102" s="18">
        <f t="shared" si="43"/>
        <v>67.5</v>
      </c>
      <c r="T102" s="34">
        <f t="shared" ca="1" si="45"/>
        <v>1.1573701358057134</v>
      </c>
      <c r="U102" s="34">
        <f t="shared" ca="1" si="45"/>
        <v>1.1399978046161714</v>
      </c>
      <c r="V102" s="34">
        <f t="shared" ca="1" si="45"/>
        <v>1.0874673895283857</v>
      </c>
      <c r="W102" s="34">
        <f t="shared" ca="1" si="45"/>
        <v>1.0000917467214783</v>
      </c>
      <c r="X102" s="34">
        <f t="shared" ca="1" si="45"/>
        <v>0.88262166545514209</v>
      </c>
      <c r="Y102" s="34">
        <f t="shared" ca="1" si="45"/>
        <v>0.74701972933056859</v>
      </c>
      <c r="Z102" s="34">
        <f t="shared" ca="1" si="45"/>
        <v>0.61076002903938631</v>
      </c>
      <c r="AA102" s="34">
        <f t="shared" ca="1" si="45"/>
        <v>0.49110130986748329</v>
      </c>
      <c r="AB102" s="34">
        <f t="shared" ca="1" si="45"/>
        <v>0.3996773567776572</v>
      </c>
      <c r="AC102" s="34">
        <f t="shared" ca="1" si="45"/>
        <v>0.33995216919809362</v>
      </c>
      <c r="AD102" s="34">
        <f t="shared" ca="1" si="45"/>
        <v>0.30743539849011253</v>
      </c>
      <c r="AE102" s="34">
        <f t="shared" ca="1" si="45"/>
        <v>0.29320584151606566</v>
      </c>
      <c r="AF102" s="34">
        <f t="shared" ca="1" si="45"/>
        <v>0.28944289442451948</v>
      </c>
    </row>
    <row r="103" spans="1:32">
      <c r="S103" s="18">
        <f t="shared" si="43"/>
        <v>75</v>
      </c>
      <c r="T103" s="34">
        <f t="shared" ca="1" si="45"/>
        <v>1.0648375200234654</v>
      </c>
      <c r="U103" s="34">
        <f t="shared" ca="1" si="45"/>
        <v>1.0486817754398015</v>
      </c>
      <c r="V103" s="34">
        <f t="shared" ca="1" si="45"/>
        <v>1.0000573093994476</v>
      </c>
      <c r="W103" s="34">
        <f t="shared" ca="1" si="45"/>
        <v>0.91970445975179427</v>
      </c>
      <c r="X103" s="34">
        <f t="shared" ca="1" si="45"/>
        <v>0.81214468290986286</v>
      </c>
      <c r="Y103" s="34">
        <f t="shared" ca="1" si="45"/>
        <v>0.68786939885167031</v>
      </c>
      <c r="Z103" s="34">
        <f t="shared" ca="1" si="45"/>
        <v>0.56213449892590006</v>
      </c>
      <c r="AA103" s="34">
        <f t="shared" ca="1" si="45"/>
        <v>0.45049465567712271</v>
      </c>
      <c r="AB103" s="34">
        <f t="shared" ca="1" si="45"/>
        <v>0.36419456171697406</v>
      </c>
      <c r="AC103" s="34">
        <f t="shared" ca="1" si="45"/>
        <v>0.30743539849011253</v>
      </c>
      <c r="AD103" s="34">
        <f t="shared" ca="1" si="45"/>
        <v>0.27671604280167544</v>
      </c>
      <c r="AE103" s="34">
        <f t="shared" ca="1" si="45"/>
        <v>0.26357980997087682</v>
      </c>
      <c r="AF103" s="34">
        <f t="shared" ca="1" si="45"/>
        <v>0.26020054542714904</v>
      </c>
    </row>
    <row r="104" spans="1:32">
      <c r="N104" s="16"/>
      <c r="S104" s="18">
        <f t="shared" si="43"/>
        <v>82.5</v>
      </c>
      <c r="T104" s="34">
        <f t="shared" ca="1" si="45"/>
        <v>1.0154710251610011</v>
      </c>
      <c r="U104" s="34">
        <f t="shared" ca="1" si="45"/>
        <v>1.0000273367623083</v>
      </c>
      <c r="V104" s="34">
        <f t="shared" ca="1" si="45"/>
        <v>0.95365871048462869</v>
      </c>
      <c r="W104" s="34">
        <f t="shared" ca="1" si="45"/>
        <v>0.87729822184131601</v>
      </c>
      <c r="X104" s="34">
        <f t="shared" ca="1" si="45"/>
        <v>0.77533101483804923</v>
      </c>
      <c r="Y104" s="34">
        <f t="shared" ca="1" si="45"/>
        <v>0.65749152694814228</v>
      </c>
      <c r="Z104" s="34">
        <f t="shared" ca="1" si="45"/>
        <v>0.5378758840428286</v>
      </c>
      <c r="AA104" s="34">
        <f t="shared" ca="1" si="45"/>
        <v>0.43108443461816492</v>
      </c>
      <c r="AB104" s="34">
        <f t="shared" ca="1" si="45"/>
        <v>0.34803778124422896</v>
      </c>
      <c r="AC104" s="34">
        <f t="shared" ca="1" si="45"/>
        <v>0.29320584151606566</v>
      </c>
      <c r="AD104" s="34">
        <f t="shared" ca="1" si="45"/>
        <v>0.26357980997087682</v>
      </c>
      <c r="AE104" s="34">
        <f t="shared" ca="1" si="45"/>
        <v>0.25103359498594691</v>
      </c>
      <c r="AF104" s="34">
        <f t="shared" ca="1" si="45"/>
        <v>0.24784646468085247</v>
      </c>
    </row>
    <row r="105" spans="1:32">
      <c r="A105" s="742"/>
      <c r="B105" s="127"/>
      <c r="C105" s="127"/>
      <c r="D105" s="127"/>
      <c r="E105" s="127"/>
      <c r="F105" s="127"/>
      <c r="G105" s="127"/>
      <c r="H105" s="127"/>
      <c r="I105" s="127"/>
      <c r="J105" s="743"/>
      <c r="K105" s="127"/>
      <c r="L105" s="128"/>
      <c r="M105" s="128"/>
      <c r="N105" s="129"/>
      <c r="O105" s="130"/>
      <c r="S105" s="18">
        <f t="shared" si="43"/>
        <v>90</v>
      </c>
      <c r="T105" s="34">
        <f t="shared" ca="1" si="45"/>
        <v>1.000000011873428</v>
      </c>
      <c r="U105" s="34">
        <f t="shared" ca="1" si="45"/>
        <v>0.98479160717235559</v>
      </c>
      <c r="V105" s="34">
        <f t="shared" ca="1" si="45"/>
        <v>0.93916408704875087</v>
      </c>
      <c r="W105" s="34">
        <f t="shared" ca="1" si="45"/>
        <v>0.86410627541142759</v>
      </c>
      <c r="X105" s="34">
        <f t="shared" ca="1" si="45"/>
        <v>0.76395883609620274</v>
      </c>
      <c r="Y105" s="34">
        <f t="shared" ca="1" si="45"/>
        <v>0.64822292945422044</v>
      </c>
      <c r="Z105" s="34">
        <f t="shared" ca="1" si="45"/>
        <v>0.53063465397221377</v>
      </c>
      <c r="AA105" s="34">
        <f t="shared" ca="1" si="45"/>
        <v>0.42548831251821689</v>
      </c>
      <c r="AB105" s="34">
        <f t="shared" ca="1" si="45"/>
        <v>0.34358230376226923</v>
      </c>
      <c r="AC105" s="34">
        <f t="shared" ca="1" si="45"/>
        <v>0.28944289442451948</v>
      </c>
      <c r="AD105" s="34">
        <f t="shared" ca="1" si="45"/>
        <v>0.26020054542714904</v>
      </c>
      <c r="AE105" s="34">
        <f t="shared" ca="1" si="45"/>
        <v>0.24784646468085247</v>
      </c>
      <c r="AF105" s="34">
        <f t="shared" ca="1" si="45"/>
        <v>0.24471822130679488</v>
      </c>
    </row>
    <row r="106" spans="1:32">
      <c r="A106" s="211"/>
      <c r="B106" s="83"/>
      <c r="C106" s="83"/>
      <c r="D106" s="83"/>
      <c r="E106" s="436"/>
      <c r="F106" s="436"/>
      <c r="G106" s="436"/>
      <c r="H106" s="436"/>
      <c r="I106" s="436"/>
      <c r="J106" s="741"/>
      <c r="K106" s="436"/>
      <c r="L106" s="132"/>
      <c r="M106" s="132"/>
      <c r="N106" s="133"/>
      <c r="O106" s="132"/>
    </row>
    <row r="107" spans="1:32">
      <c r="A107" s="211"/>
      <c r="B107" s="83"/>
      <c r="C107" s="83"/>
      <c r="D107" s="83"/>
      <c r="E107" s="436"/>
      <c r="F107" s="436"/>
      <c r="G107" s="436"/>
      <c r="H107" s="436"/>
      <c r="I107" s="436"/>
      <c r="J107" s="741"/>
      <c r="K107" s="436"/>
      <c r="L107" s="132"/>
      <c r="M107" s="132"/>
      <c r="N107" s="133"/>
      <c r="O107" s="132"/>
      <c r="S107" s="27" t="s">
        <v>62</v>
      </c>
      <c r="T107" s="18">
        <f>T92</f>
        <v>0</v>
      </c>
      <c r="U107" s="18">
        <f t="shared" ref="U107:AF107" si="46">U92</f>
        <v>7.5</v>
      </c>
      <c r="V107" s="18">
        <f t="shared" si="46"/>
        <v>15</v>
      </c>
      <c r="W107" s="18">
        <f t="shared" si="46"/>
        <v>22.5</v>
      </c>
      <c r="X107" s="18">
        <f t="shared" si="46"/>
        <v>30</v>
      </c>
      <c r="Y107" s="18">
        <f t="shared" si="46"/>
        <v>37.5</v>
      </c>
      <c r="Z107" s="18">
        <f t="shared" si="46"/>
        <v>45</v>
      </c>
      <c r="AA107" s="18">
        <f t="shared" si="46"/>
        <v>52.5</v>
      </c>
      <c r="AB107" s="18">
        <f t="shared" si="46"/>
        <v>60</v>
      </c>
      <c r="AC107" s="18">
        <f t="shared" si="46"/>
        <v>67.5</v>
      </c>
      <c r="AD107" s="18">
        <f t="shared" si="46"/>
        <v>75</v>
      </c>
      <c r="AE107" s="18">
        <f t="shared" si="46"/>
        <v>82.5</v>
      </c>
      <c r="AF107" s="18">
        <f t="shared" si="46"/>
        <v>90</v>
      </c>
    </row>
    <row r="108" spans="1:32">
      <c r="A108" s="211"/>
      <c r="B108" s="83"/>
      <c r="C108" s="83"/>
      <c r="D108" s="83"/>
      <c r="E108" s="436"/>
      <c r="F108" s="436"/>
      <c r="G108" s="436"/>
      <c r="H108" s="436"/>
      <c r="I108" s="436"/>
      <c r="J108" s="741"/>
      <c r="K108" s="436"/>
      <c r="L108" s="132"/>
      <c r="M108" s="132"/>
      <c r="N108" s="133"/>
      <c r="O108" s="132"/>
      <c r="S108" s="18">
        <f>S93</f>
        <v>0</v>
      </c>
      <c r="T108" s="34">
        <f t="shared" ref="T108:AF108" ca="1" si="47">(2*(T93-T78)+(1-T63^2/T33/T3)*T3/T18)^0.5</f>
        <v>2.7755968239721076</v>
      </c>
      <c r="U108" s="34">
        <f t="shared" ca="1" si="47"/>
        <v>5.4927085267541909</v>
      </c>
      <c r="V108" s="34">
        <f t="shared" ca="1" si="47"/>
        <v>4.5529231090527436</v>
      </c>
      <c r="W108" s="34">
        <f t="shared" ca="1" si="47"/>
        <v>3.7127176435733551</v>
      </c>
      <c r="X108" s="34">
        <f t="shared" ca="1" si="47"/>
        <v>3.0872718315703254</v>
      </c>
      <c r="Y108" s="34">
        <f t="shared" ca="1" si="47"/>
        <v>2.693083265783081</v>
      </c>
      <c r="Z108" s="34">
        <f t="shared" ca="1" si="47"/>
        <v>2.4982414324408286</v>
      </c>
      <c r="AA108" s="34">
        <f t="shared" ca="1" si="47"/>
        <v>2.4585830409405154</v>
      </c>
      <c r="AB108" s="34">
        <f t="shared" ca="1" si="47"/>
        <v>2.5535149411756017</v>
      </c>
      <c r="AC108" s="34">
        <f t="shared" ca="1" si="47"/>
        <v>2.7956706695330058</v>
      </c>
      <c r="AD108" s="34">
        <f t="shared" ca="1" si="47"/>
        <v>3.2206917049895498</v>
      </c>
      <c r="AE108" s="34">
        <f t="shared" ca="1" si="47"/>
        <v>3.7944148182645523</v>
      </c>
      <c r="AF108" s="34">
        <f t="shared" ca="1" si="47"/>
        <v>4.1283400547563867</v>
      </c>
    </row>
    <row r="109" spans="1:32">
      <c r="A109" s="211"/>
      <c r="B109" s="83"/>
      <c r="C109" s="83"/>
      <c r="D109" s="83"/>
      <c r="E109" s="436"/>
      <c r="F109" s="436"/>
      <c r="G109" s="436"/>
      <c r="H109" s="436"/>
      <c r="I109" s="436"/>
      <c r="J109" s="741"/>
      <c r="K109" s="436"/>
      <c r="L109" s="132"/>
      <c r="M109" s="132"/>
      <c r="N109" s="133"/>
      <c r="O109" s="132"/>
      <c r="S109" s="18">
        <f t="shared" ref="S109:S120" si="48">S94</f>
        <v>7.5</v>
      </c>
      <c r="T109" s="34">
        <f t="shared" ref="T109:AE114" ca="1" si="49">(2*(T94-T79)+(1-T64^2/T34/U4)*U4/T19)^0.5</f>
        <v>5.4537145260138846</v>
      </c>
      <c r="U109" s="34">
        <f t="shared" ca="1" si="49"/>
        <v>4.9911440281459436</v>
      </c>
      <c r="V109" s="34">
        <f t="shared" ca="1" si="49"/>
        <v>4.1598817962838242</v>
      </c>
      <c r="W109" s="34">
        <f t="shared" ca="1" si="49"/>
        <v>3.3819733739431892</v>
      </c>
      <c r="X109" s="34">
        <f t="shared" ca="1" si="49"/>
        <v>2.7959690407917202</v>
      </c>
      <c r="Y109" s="34">
        <f t="shared" ca="1" si="49"/>
        <v>2.4424884062661496</v>
      </c>
      <c r="Z109" s="34">
        <f t="shared" ca="1" si="49"/>
        <v>2.2916067651543308</v>
      </c>
      <c r="AA109" s="34">
        <f t="shared" ca="1" si="49"/>
        <v>2.2899946951194967</v>
      </c>
      <c r="AB109" s="34">
        <f t="shared" ca="1" si="49"/>
        <v>2.407117932819808</v>
      </c>
      <c r="AC109" s="34">
        <f t="shared" ca="1" si="49"/>
        <v>2.6447003991824061</v>
      </c>
      <c r="AD109" s="34">
        <f t="shared" ca="1" si="49"/>
        <v>3.0203990190344898</v>
      </c>
      <c r="AE109" s="34">
        <f t="shared" ca="1" si="49"/>
        <v>3.4849876604927226</v>
      </c>
      <c r="AF109" s="34">
        <f t="shared" ref="AF109:AF114" ca="1" si="50">(2*(AF94-AF79)+(1-AF64^2/AF34/AF4)*AF4/AF19)^0.5</f>
        <v>3.4636760780464391</v>
      </c>
    </row>
    <row r="110" spans="1:32">
      <c r="A110" s="211"/>
      <c r="B110" s="83"/>
      <c r="C110" s="83"/>
      <c r="D110" s="83"/>
      <c r="E110" s="436"/>
      <c r="F110" s="436"/>
      <c r="G110" s="436"/>
      <c r="H110" s="436"/>
      <c r="I110" s="436"/>
      <c r="J110" s="741"/>
      <c r="K110" s="436"/>
      <c r="L110" s="132"/>
      <c r="M110" s="132"/>
      <c r="N110" s="133"/>
      <c r="O110" s="132"/>
      <c r="S110" s="18">
        <f t="shared" si="48"/>
        <v>15</v>
      </c>
      <c r="T110" s="34">
        <f t="shared" ca="1" si="49"/>
        <v>4.5188356377401071</v>
      </c>
      <c r="U110" s="34">
        <f t="shared" ca="1" si="49"/>
        <v>4.206915401535575</v>
      </c>
      <c r="V110" s="34">
        <f t="shared" ca="1" si="49"/>
        <v>3.5960499433205095</v>
      </c>
      <c r="W110" s="34">
        <f t="shared" ca="1" si="49"/>
        <v>2.9532180601094109</v>
      </c>
      <c r="X110" s="34">
        <f t="shared" ca="1" si="49"/>
        <v>2.4426014595622498</v>
      </c>
      <c r="Y110" s="34">
        <f t="shared" ca="1" si="49"/>
        <v>2.1401091463073012</v>
      </c>
      <c r="Z110" s="34">
        <f t="shared" ca="1" si="49"/>
        <v>2.0253304499285503</v>
      </c>
      <c r="AA110" s="34">
        <f t="shared" ca="1" si="49"/>
        <v>2.0409525817291412</v>
      </c>
      <c r="AB110" s="34">
        <f t="shared" ca="1" si="49"/>
        <v>2.1489992991311246</v>
      </c>
      <c r="AC110" s="34">
        <f t="shared" ca="1" si="49"/>
        <v>2.3380047948436298</v>
      </c>
      <c r="AD110" s="34">
        <f t="shared" ca="1" si="49"/>
        <v>2.6022348370197137</v>
      </c>
      <c r="AE110" s="34">
        <f t="shared" ca="1" si="49"/>
        <v>2.887088568493585</v>
      </c>
      <c r="AF110" s="34">
        <f t="shared" ca="1" si="50"/>
        <v>2.6969346161714092</v>
      </c>
    </row>
    <row r="111" spans="1:32">
      <c r="A111" s="211"/>
      <c r="B111" s="83"/>
      <c r="C111" s="83"/>
      <c r="D111" s="83"/>
      <c r="E111" s="436"/>
      <c r="F111" s="436"/>
      <c r="G111" s="436"/>
      <c r="H111" s="436"/>
      <c r="I111" s="436"/>
      <c r="J111" s="741"/>
      <c r="K111" s="436"/>
      <c r="L111" s="132"/>
      <c r="M111" s="132"/>
      <c r="N111" s="133"/>
      <c r="O111" s="132"/>
      <c r="S111" s="18">
        <f t="shared" si="48"/>
        <v>22.5</v>
      </c>
      <c r="T111" s="34">
        <f t="shared" ca="1" si="49"/>
        <v>3.6813734070722202</v>
      </c>
      <c r="U111" s="34">
        <f t="shared" ca="1" si="49"/>
        <v>3.4504000358247175</v>
      </c>
      <c r="V111" s="34">
        <f t="shared" ca="1" si="49"/>
        <v>2.9773540771591116</v>
      </c>
      <c r="W111" s="34">
        <f t="shared" ca="1" si="49"/>
        <v>2.4357249047573588</v>
      </c>
      <c r="X111" s="34">
        <f t="shared" ca="1" si="49"/>
        <v>1.9871861683934606</v>
      </c>
      <c r="Y111" s="34">
        <f t="shared" ca="1" si="49"/>
        <v>1.7324577386503957</v>
      </c>
      <c r="Z111" s="34">
        <f t="shared" ca="1" si="49"/>
        <v>1.6609524932288753</v>
      </c>
      <c r="AA111" s="34">
        <f t="shared" ca="1" si="49"/>
        <v>1.7058053798142316</v>
      </c>
      <c r="AB111" s="34">
        <f t="shared" ca="1" si="49"/>
        <v>1.8176055989773034</v>
      </c>
      <c r="AC111" s="34">
        <f t="shared" ca="1" si="49"/>
        <v>1.9748962494476416</v>
      </c>
      <c r="AD111" s="34">
        <f t="shared" ca="1" si="49"/>
        <v>2.1625091397437655</v>
      </c>
      <c r="AE111" s="34">
        <f t="shared" ca="1" si="49"/>
        <v>2.3384533129887624</v>
      </c>
      <c r="AF111" s="34">
        <f t="shared" ca="1" si="50"/>
        <v>2.0270362501109505</v>
      </c>
    </row>
    <row r="112" spans="1:32">
      <c r="A112" s="211"/>
      <c r="B112" s="83"/>
      <c r="C112" s="83"/>
      <c r="D112" s="83"/>
      <c r="E112" s="436"/>
      <c r="F112" s="436"/>
      <c r="G112" s="436"/>
      <c r="H112" s="436"/>
      <c r="I112" s="436"/>
      <c r="J112" s="741"/>
      <c r="K112" s="436"/>
      <c r="L112" s="132"/>
      <c r="M112" s="132"/>
      <c r="N112" s="133"/>
      <c r="O112" s="132"/>
      <c r="S112" s="18">
        <f t="shared" si="48"/>
        <v>30</v>
      </c>
      <c r="T112" s="34">
        <f t="shared" ca="1" si="49"/>
        <v>3.0568250445878711</v>
      </c>
      <c r="U112" s="34">
        <f t="shared" ca="1" si="49"/>
        <v>2.8650936267100762</v>
      </c>
      <c r="V112" s="34">
        <f t="shared" ca="1" si="49"/>
        <v>2.4687226494210659</v>
      </c>
      <c r="W112" s="34">
        <f t="shared" ca="1" si="49"/>
        <v>1.9886345922718311</v>
      </c>
      <c r="X112" s="34">
        <f t="shared" ca="1" si="49"/>
        <v>1.5660291213322015</v>
      </c>
      <c r="Y112" s="34">
        <f t="shared" ca="1" si="49"/>
        <v>1.3214980804118202</v>
      </c>
      <c r="Z112" s="34">
        <f t="shared" ca="1" si="49"/>
        <v>1.2729458318608011</v>
      </c>
      <c r="AA112" s="34">
        <f t="shared" ca="1" si="49"/>
        <v>1.3463016014223506</v>
      </c>
      <c r="AB112" s="34">
        <f t="shared" ca="1" si="49"/>
        <v>1.4731409324607723</v>
      </c>
      <c r="AC112" s="34">
        <f t="shared" ca="1" si="49"/>
        <v>1.621462295602129</v>
      </c>
      <c r="AD112" s="34">
        <f t="shared" ca="1" si="49"/>
        <v>1.7733589949947208</v>
      </c>
      <c r="AE112" s="34">
        <f t="shared" ca="1" si="49"/>
        <v>1.8993229173496542</v>
      </c>
      <c r="AF112" s="34">
        <f t="shared" ca="1" si="50"/>
        <v>1.5093234783943448</v>
      </c>
    </row>
    <row r="113" spans="1:50">
      <c r="A113" s="82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S113" s="18">
        <f t="shared" si="48"/>
        <v>37.5</v>
      </c>
      <c r="T113" s="34">
        <f t="shared" ca="1" si="49"/>
        <v>2.6628464550646211</v>
      </c>
      <c r="U113" s="34">
        <f t="shared" ca="1" si="49"/>
        <v>2.4935333065305727</v>
      </c>
      <c r="V113" s="34">
        <f t="shared" ca="1" si="49"/>
        <v>2.1472866413580993</v>
      </c>
      <c r="W113" s="34">
        <f t="shared" ca="1" si="49"/>
        <v>1.7117655773920575</v>
      </c>
      <c r="X113" s="34">
        <f t="shared" ca="1" si="49"/>
        <v>1.2942725213796544</v>
      </c>
      <c r="Y113" s="34">
        <f t="shared" ca="1" si="49"/>
        <v>1.0138639193324024</v>
      </c>
      <c r="Z113" s="34">
        <f t="shared" ca="1" si="49"/>
        <v>0.93894091734469309</v>
      </c>
      <c r="AA113" s="34">
        <f t="shared" ca="1" si="49"/>
        <v>1.0173018244227361</v>
      </c>
      <c r="AB113" s="34">
        <f t="shared" ca="1" si="49"/>
        <v>1.1566882334701993</v>
      </c>
      <c r="AC113" s="34">
        <f t="shared" ca="1" si="49"/>
        <v>1.3073054292607367</v>
      </c>
      <c r="AD113" s="34">
        <f t="shared" ca="1" si="49"/>
        <v>1.4468331024834173</v>
      </c>
      <c r="AE113" s="34">
        <f t="shared" ca="1" si="49"/>
        <v>1.5526456468168539</v>
      </c>
      <c r="AF113" s="34">
        <f t="shared" ca="1" si="50"/>
        <v>1.1151309715616051</v>
      </c>
    </row>
    <row r="114" spans="1:50">
      <c r="A114" s="742"/>
      <c r="B114" s="127"/>
      <c r="C114" s="127"/>
      <c r="D114" s="127"/>
      <c r="E114" s="127"/>
      <c r="F114" s="127"/>
      <c r="G114" s="127"/>
      <c r="H114" s="127"/>
      <c r="I114" s="127"/>
      <c r="J114" s="127"/>
      <c r="K114" s="99"/>
      <c r="L114" s="99"/>
      <c r="M114" s="99"/>
      <c r="N114" s="99"/>
      <c r="O114" s="99"/>
      <c r="S114" s="18">
        <f t="shared" si="48"/>
        <v>45</v>
      </c>
      <c r="T114" s="34">
        <f t="shared" ca="1" si="49"/>
        <v>2.4679332121047737</v>
      </c>
      <c r="U114" s="34">
        <f t="shared" ca="1" si="49"/>
        <v>2.311695956272001</v>
      </c>
      <c r="V114" s="34">
        <f t="shared" ca="1" si="49"/>
        <v>1.9996100945737132</v>
      </c>
      <c r="W114" s="34">
        <f t="shared" ca="1" si="49"/>
        <v>1.6028313278218789</v>
      </c>
      <c r="X114" s="34">
        <f t="shared" ca="1" si="49"/>
        <v>1.1986689069682961</v>
      </c>
      <c r="Y114" s="34">
        <f t="shared" ca="1" si="49"/>
        <v>0.877387125252311</v>
      </c>
      <c r="Z114" s="34">
        <f t="shared" ca="1" si="49"/>
        <v>0.73130897779529136</v>
      </c>
      <c r="AA114" s="34">
        <f t="shared" ca="1" si="49"/>
        <v>0.77130297365271094</v>
      </c>
      <c r="AB114" s="34">
        <f t="shared" ca="1" si="49"/>
        <v>0.90417409184167841</v>
      </c>
      <c r="AC114" s="34">
        <f t="shared" ca="1" si="49"/>
        <v>1.0547675007489918</v>
      </c>
      <c r="AD114" s="34">
        <f t="shared" ca="1" si="49"/>
        <v>1.190167792873579</v>
      </c>
      <c r="AE114" s="34">
        <f t="shared" ca="1" si="49"/>
        <v>1.288491135961751</v>
      </c>
      <c r="AF114" s="34">
        <f t="shared" ca="1" si="50"/>
        <v>0.83423590081092269</v>
      </c>
    </row>
    <row r="115" spans="1:50">
      <c r="A115" s="211"/>
      <c r="B115" s="436"/>
      <c r="C115" s="436"/>
      <c r="D115" s="436"/>
      <c r="E115" s="436"/>
      <c r="F115" s="436"/>
      <c r="G115" s="436"/>
      <c r="H115" s="436"/>
      <c r="I115" s="436"/>
      <c r="J115" s="436"/>
      <c r="K115" s="99"/>
      <c r="L115" s="99"/>
      <c r="M115" s="99"/>
      <c r="N115" s="99"/>
      <c r="O115" s="99"/>
      <c r="S115" s="18">
        <f t="shared" si="48"/>
        <v>52.5</v>
      </c>
      <c r="T115" s="34">
        <f t="shared" ref="T115:AF120" ca="1" si="51">(2*(T100-T85)+(1-T70^2/T40/T10)*T10/T25)^0.5</f>
        <v>2.4585830409405154</v>
      </c>
      <c r="U115" s="34">
        <f t="shared" ca="1" si="51"/>
        <v>2.3643451303742862</v>
      </c>
      <c r="V115" s="34">
        <f t="shared" ca="1" si="51"/>
        <v>2.1176290650115694</v>
      </c>
      <c r="W115" s="34">
        <f t="shared" ca="1" si="51"/>
        <v>1.7894591598311054</v>
      </c>
      <c r="X115" s="34">
        <f t="shared" ca="1" si="51"/>
        <v>1.4446830357932938</v>
      </c>
      <c r="Y115" s="34">
        <f t="shared" ca="1" si="51"/>
        <v>1.1409023643446892</v>
      </c>
      <c r="Z115" s="34">
        <f t="shared" ca="1" si="51"/>
        <v>0.92907087532659316</v>
      </c>
      <c r="AA115" s="34">
        <f t="shared" ca="1" si="51"/>
        <v>0.83741339709435492</v>
      </c>
      <c r="AB115" s="34">
        <f t="shared" ca="1" si="51"/>
        <v>0.85234025065370367</v>
      </c>
      <c r="AC115" s="34">
        <f t="shared" ca="1" si="51"/>
        <v>0.93065302403615124</v>
      </c>
      <c r="AD115" s="34">
        <f t="shared" ca="1" si="51"/>
        <v>1.0295965241820317</v>
      </c>
      <c r="AE115" s="34">
        <f t="shared" ca="1" si="51"/>
        <v>1.1126153187480203</v>
      </c>
      <c r="AF115" s="34">
        <f t="shared" ca="1" si="51"/>
        <v>1.145767699851614</v>
      </c>
    </row>
    <row r="116" spans="1:50">
      <c r="A116" s="211"/>
      <c r="B116" s="436"/>
      <c r="C116" s="436"/>
      <c r="D116" s="436"/>
      <c r="E116" s="436"/>
      <c r="F116" s="436"/>
      <c r="G116" s="436"/>
      <c r="H116" s="436"/>
      <c r="I116" s="436"/>
      <c r="J116" s="436"/>
      <c r="K116" s="99"/>
      <c r="L116" s="99"/>
      <c r="M116" s="99"/>
      <c r="N116" s="99"/>
      <c r="O116" s="99"/>
      <c r="S116" s="18">
        <f t="shared" si="48"/>
        <v>60</v>
      </c>
      <c r="T116" s="34">
        <f t="shared" ca="1" si="51"/>
        <v>2.5535149411756017</v>
      </c>
      <c r="U116" s="34">
        <f t="shared" ca="1" si="51"/>
        <v>2.4518055372996428</v>
      </c>
      <c r="V116" s="34">
        <f t="shared" ca="1" si="51"/>
        <v>2.1940782889505872</v>
      </c>
      <c r="W116" s="34">
        <f t="shared" ca="1" si="51"/>
        <v>1.8653341591450467</v>
      </c>
      <c r="X116" s="34">
        <f t="shared" ca="1" si="51"/>
        <v>1.5274558392229851</v>
      </c>
      <c r="Y116" s="34">
        <f t="shared" ca="1" si="51"/>
        <v>1.2230779702811068</v>
      </c>
      <c r="Z116" s="34">
        <f t="shared" ca="1" si="51"/>
        <v>0.98876489145246538</v>
      </c>
      <c r="AA116" s="34">
        <f t="shared" ca="1" si="51"/>
        <v>0.85234025065370367</v>
      </c>
      <c r="AB116" s="34">
        <f t="shared" ca="1" si="51"/>
        <v>0.81930821800194942</v>
      </c>
      <c r="AC116" s="34">
        <f t="shared" ca="1" si="51"/>
        <v>0.86494033315886065</v>
      </c>
      <c r="AD116" s="34">
        <f t="shared" ca="1" si="51"/>
        <v>0.94856331021153639</v>
      </c>
      <c r="AE116" s="34">
        <f t="shared" ca="1" si="51"/>
        <v>1.0275126682083096</v>
      </c>
      <c r="AF116" s="34">
        <f t="shared" ca="1" si="51"/>
        <v>1.0605776656703041</v>
      </c>
    </row>
    <row r="117" spans="1:50">
      <c r="A117" s="211"/>
      <c r="B117" s="436"/>
      <c r="C117" s="436"/>
      <c r="D117" s="436"/>
      <c r="E117" s="436"/>
      <c r="F117" s="436"/>
      <c r="G117" s="436"/>
      <c r="H117" s="436"/>
      <c r="I117" s="436"/>
      <c r="J117" s="436"/>
      <c r="K117" s="99"/>
      <c r="L117" s="99"/>
      <c r="M117" s="99"/>
      <c r="N117" s="99"/>
      <c r="O117" s="99"/>
      <c r="S117" s="18">
        <f t="shared" si="48"/>
        <v>67.5</v>
      </c>
      <c r="T117" s="34">
        <f t="shared" ca="1" si="51"/>
        <v>2.7956706695330058</v>
      </c>
      <c r="U117" s="34">
        <f t="shared" ca="1" si="51"/>
        <v>2.667261872341784</v>
      </c>
      <c r="V117" s="34">
        <f t="shared" ca="1" si="51"/>
        <v>2.3600843806252687</v>
      </c>
      <c r="W117" s="34">
        <f t="shared" ca="1" si="51"/>
        <v>1.9974416283633005</v>
      </c>
      <c r="X117" s="34">
        <f t="shared" ca="1" si="51"/>
        <v>1.6462006517466539</v>
      </c>
      <c r="Y117" s="34">
        <f t="shared" ca="1" si="51"/>
        <v>1.3365611766746719</v>
      </c>
      <c r="Z117" s="34">
        <f t="shared" ca="1" si="51"/>
        <v>1.0912727911307047</v>
      </c>
      <c r="AA117" s="34">
        <f t="shared" ca="1" si="51"/>
        <v>0.93065302403615124</v>
      </c>
      <c r="AB117" s="34">
        <f t="shared" ca="1" si="51"/>
        <v>0.86494033315886065</v>
      </c>
      <c r="AC117" s="34">
        <f t="shared" ca="1" si="51"/>
        <v>0.88380662421038891</v>
      </c>
      <c r="AD117" s="34">
        <f t="shared" ca="1" si="51"/>
        <v>0.95621108465064764</v>
      </c>
      <c r="AE117" s="34">
        <f t="shared" ca="1" si="51"/>
        <v>1.0375420880157173</v>
      </c>
      <c r="AF117" s="34">
        <f t="shared" ca="1" si="51"/>
        <v>1.0744304387077037</v>
      </c>
    </row>
    <row r="118" spans="1:50">
      <c r="A118" s="211"/>
      <c r="B118" s="436"/>
      <c r="C118" s="436"/>
      <c r="D118" s="436"/>
      <c r="E118" s="436"/>
      <c r="F118" s="436"/>
      <c r="G118" s="436"/>
      <c r="H118" s="436"/>
      <c r="I118" s="436"/>
      <c r="J118" s="436"/>
      <c r="K118" s="99"/>
      <c r="L118" s="99"/>
      <c r="M118" s="99"/>
      <c r="N118" s="99"/>
      <c r="O118" s="99"/>
      <c r="S118" s="18">
        <f t="shared" si="48"/>
        <v>75</v>
      </c>
      <c r="T118" s="34">
        <f t="shared" ca="1" si="51"/>
        <v>3.2206917049895498</v>
      </c>
      <c r="U118" s="34">
        <f t="shared" ca="1" si="51"/>
        <v>3.0290565465692723</v>
      </c>
      <c r="V118" s="34">
        <f t="shared" ca="1" si="51"/>
        <v>2.6103627667289908</v>
      </c>
      <c r="W118" s="34">
        <f t="shared" ca="1" si="51"/>
        <v>2.1704657596991885</v>
      </c>
      <c r="X118" s="34">
        <f t="shared" ca="1" si="51"/>
        <v>1.7817763426361604</v>
      </c>
      <c r="Y118" s="34">
        <f t="shared" ca="1" si="51"/>
        <v>1.4564888479579072</v>
      </c>
      <c r="Z118" s="34">
        <f t="shared" ca="1" si="51"/>
        <v>1.2019572833588887</v>
      </c>
      <c r="AA118" s="34">
        <f t="shared" ca="1" si="51"/>
        <v>1.0295965241820317</v>
      </c>
      <c r="AB118" s="34">
        <f t="shared" ca="1" si="51"/>
        <v>0.94856331021153639</v>
      </c>
      <c r="AC118" s="34">
        <f t="shared" ca="1" si="51"/>
        <v>0.95621108465064764</v>
      </c>
      <c r="AD118" s="34">
        <f t="shared" ca="1" si="51"/>
        <v>1.0322042432194376</v>
      </c>
      <c r="AE118" s="34">
        <f t="shared" ca="1" si="51"/>
        <v>1.1335047663826303</v>
      </c>
      <c r="AF118" s="34">
        <f t="shared" ca="1" si="51"/>
        <v>1.1844596985642304</v>
      </c>
    </row>
    <row r="119" spans="1:50">
      <c r="A119" s="211"/>
      <c r="B119" s="436"/>
      <c r="C119" s="436"/>
      <c r="D119" s="436"/>
      <c r="E119" s="436"/>
      <c r="F119" s="436"/>
      <c r="G119" s="436"/>
      <c r="H119" s="436"/>
      <c r="I119" s="436"/>
      <c r="J119" s="436"/>
      <c r="K119" s="99"/>
      <c r="L119" s="99"/>
      <c r="M119" s="99"/>
      <c r="N119" s="99"/>
      <c r="O119" s="99"/>
      <c r="S119" s="18">
        <f t="shared" si="48"/>
        <v>82.5</v>
      </c>
      <c r="T119" s="34">
        <f t="shared" ca="1" si="51"/>
        <v>3.7944148182645523</v>
      </c>
      <c r="U119" s="34">
        <f t="shared" ca="1" si="51"/>
        <v>3.486854299817463</v>
      </c>
      <c r="V119" s="34">
        <f t="shared" ca="1" si="51"/>
        <v>2.8887566447495572</v>
      </c>
      <c r="W119" s="34">
        <f t="shared" ca="1" si="51"/>
        <v>2.3400195316064396</v>
      </c>
      <c r="X119" s="34">
        <f t="shared" ca="1" si="51"/>
        <v>1.9009296667398521</v>
      </c>
      <c r="Y119" s="34">
        <f t="shared" ca="1" si="51"/>
        <v>1.5544473123150992</v>
      </c>
      <c r="Z119" s="34">
        <f t="shared" ca="1" si="51"/>
        <v>1.2906571666109268</v>
      </c>
      <c r="AA119" s="34">
        <f t="shared" ca="1" si="51"/>
        <v>1.1126153187480203</v>
      </c>
      <c r="AB119" s="34">
        <f t="shared" ca="1" si="51"/>
        <v>1.0275126682083096</v>
      </c>
      <c r="AC119" s="34">
        <f t="shared" ca="1" si="51"/>
        <v>1.0375420880157173</v>
      </c>
      <c r="AD119" s="34">
        <f t="shared" ca="1" si="51"/>
        <v>1.1335047663826303</v>
      </c>
      <c r="AE119" s="34">
        <f t="shared" ca="1" si="51"/>
        <v>1.2789907718616866</v>
      </c>
      <c r="AF119" s="34">
        <f t="shared" ca="1" si="51"/>
        <v>1.3611585678734863</v>
      </c>
    </row>
    <row r="120" spans="1:50">
      <c r="A120" s="211"/>
      <c r="B120" s="436"/>
      <c r="C120" s="436"/>
      <c r="D120" s="436"/>
      <c r="E120" s="436"/>
      <c r="F120" s="436"/>
      <c r="G120" s="436"/>
      <c r="H120" s="436"/>
      <c r="I120" s="436"/>
      <c r="J120" s="436"/>
      <c r="K120" s="99"/>
      <c r="L120" s="99"/>
      <c r="M120" s="99"/>
      <c r="N120" s="99"/>
      <c r="O120" s="99"/>
      <c r="S120" s="18">
        <f t="shared" si="48"/>
        <v>90</v>
      </c>
      <c r="T120" s="34">
        <f t="shared" ca="1" si="51"/>
        <v>4.1283400547563867</v>
      </c>
      <c r="U120" s="34">
        <f t="shared" ca="1" si="51"/>
        <v>3.737196166643634</v>
      </c>
      <c r="V120" s="34">
        <f t="shared" ca="1" si="51"/>
        <v>3.0251916464913635</v>
      </c>
      <c r="W120" s="34">
        <f t="shared" ca="1" si="51"/>
        <v>2.4160067280714927</v>
      </c>
      <c r="X120" s="34">
        <f t="shared" ca="1" si="51"/>
        <v>1.9508908310371469</v>
      </c>
      <c r="Y120" s="34">
        <f t="shared" ca="1" si="51"/>
        <v>1.593726119082062</v>
      </c>
      <c r="Z120" s="34">
        <f t="shared" ca="1" si="51"/>
        <v>1.3256013149307899</v>
      </c>
      <c r="AA120" s="34">
        <f t="shared" ca="1" si="51"/>
        <v>1.145767699851614</v>
      </c>
      <c r="AB120" s="34">
        <f t="shared" ca="1" si="51"/>
        <v>1.0605776656703041</v>
      </c>
      <c r="AC120" s="34">
        <f t="shared" ca="1" si="51"/>
        <v>1.0744304387077037</v>
      </c>
      <c r="AD120" s="34">
        <f t="shared" ca="1" si="51"/>
        <v>1.1844596985642304</v>
      </c>
      <c r="AE120" s="34">
        <f t="shared" ca="1" si="51"/>
        <v>1.3611585678734863</v>
      </c>
      <c r="AF120" s="34">
        <f t="shared" ca="1" si="51"/>
        <v>1.4675230599735782</v>
      </c>
    </row>
    <row r="121" spans="1:50">
      <c r="A121" s="211"/>
      <c r="B121" s="436"/>
      <c r="C121" s="436"/>
      <c r="D121" s="436"/>
      <c r="E121" s="436"/>
      <c r="F121" s="436"/>
      <c r="G121" s="436"/>
      <c r="H121" s="436"/>
      <c r="I121" s="436"/>
      <c r="J121" s="436"/>
      <c r="K121" s="99"/>
      <c r="L121" s="99"/>
      <c r="M121" s="99"/>
      <c r="N121" s="99"/>
      <c r="O121" s="99"/>
    </row>
    <row r="122" spans="1:50">
      <c r="A122" s="82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S122" s="27" t="s">
        <v>376</v>
      </c>
      <c r="T122" s="18">
        <f>T107</f>
        <v>0</v>
      </c>
      <c r="U122" s="18">
        <f t="shared" ref="U122:AF122" si="52">U107</f>
        <v>7.5</v>
      </c>
      <c r="V122" s="18">
        <f t="shared" si="52"/>
        <v>15</v>
      </c>
      <c r="W122" s="18">
        <f t="shared" si="52"/>
        <v>22.5</v>
      </c>
      <c r="X122" s="18">
        <f t="shared" si="52"/>
        <v>30</v>
      </c>
      <c r="Y122" s="18">
        <f t="shared" si="52"/>
        <v>37.5</v>
      </c>
      <c r="Z122" s="18">
        <f t="shared" si="52"/>
        <v>45</v>
      </c>
      <c r="AA122" s="18">
        <f t="shared" si="52"/>
        <v>52.5</v>
      </c>
      <c r="AB122" s="18">
        <f t="shared" si="52"/>
        <v>60</v>
      </c>
      <c r="AC122" s="18">
        <f t="shared" si="52"/>
        <v>67.5</v>
      </c>
      <c r="AD122" s="18">
        <f t="shared" si="52"/>
        <v>75</v>
      </c>
      <c r="AE122" s="18">
        <f t="shared" si="52"/>
        <v>82.5</v>
      </c>
      <c r="AF122" s="18">
        <f t="shared" si="52"/>
        <v>90</v>
      </c>
      <c r="AG122" s="16" t="s">
        <v>10</v>
      </c>
      <c r="AI122" s="730"/>
      <c r="AJ122" s="112" t="s">
        <v>407</v>
      </c>
      <c r="AK122" s="19">
        <f>T122</f>
        <v>0</v>
      </c>
      <c r="AL122" s="19">
        <f t="shared" ref="AL122:AW122" si="53">U122</f>
        <v>7.5</v>
      </c>
      <c r="AM122" s="19">
        <f t="shared" si="53"/>
        <v>15</v>
      </c>
      <c r="AN122" s="19">
        <f t="shared" si="53"/>
        <v>22.5</v>
      </c>
      <c r="AO122" s="19">
        <f t="shared" si="53"/>
        <v>30</v>
      </c>
      <c r="AP122" s="19">
        <f t="shared" si="53"/>
        <v>37.5</v>
      </c>
      <c r="AQ122" s="19">
        <f t="shared" si="53"/>
        <v>45</v>
      </c>
      <c r="AR122" s="19">
        <f t="shared" si="53"/>
        <v>52.5</v>
      </c>
      <c r="AS122" s="19">
        <f t="shared" si="53"/>
        <v>60</v>
      </c>
      <c r="AT122" s="19">
        <f t="shared" si="53"/>
        <v>67.5</v>
      </c>
      <c r="AU122" s="19">
        <f t="shared" si="53"/>
        <v>75</v>
      </c>
      <c r="AV122" s="19">
        <f t="shared" si="53"/>
        <v>82.5</v>
      </c>
      <c r="AW122" s="19">
        <f t="shared" si="53"/>
        <v>90</v>
      </c>
      <c r="AX122" s="16" t="s">
        <v>10</v>
      </c>
    </row>
    <row r="123" spans="1:50">
      <c r="A123" s="742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99"/>
      <c r="M123" s="99"/>
      <c r="N123" s="99"/>
      <c r="O123" s="99"/>
      <c r="P123" s="8"/>
      <c r="Q123" s="716" t="s">
        <v>403</v>
      </c>
      <c r="R123" s="717">
        <v>1</v>
      </c>
      <c r="S123" s="18">
        <f>S108</f>
        <v>0</v>
      </c>
      <c r="T123" s="728">
        <f t="shared" ref="T123:AF135" ca="1" si="54">(T3/T33)^0.5/(1/$R$123^2)+2*(T63+2*T18)/(T3*T33)^0.5+(T33/T3)^0.5*$R$123^2</f>
        <v>4.0141410657080767</v>
      </c>
      <c r="U123" s="723"/>
      <c r="V123" s="723"/>
      <c r="W123" s="723"/>
      <c r="X123" s="723"/>
      <c r="Y123" s="723"/>
      <c r="Z123" s="723"/>
      <c r="AA123" s="723"/>
      <c r="AB123" s="723"/>
      <c r="AC123" s="723"/>
      <c r="AD123" s="723"/>
      <c r="AE123" s="723"/>
      <c r="AF123" s="724"/>
      <c r="AG123" s="42">
        <f ca="1">MAX(T123:AF123)</f>
        <v>4.0141410657080767</v>
      </c>
      <c r="AI123" s="8"/>
      <c r="AJ123" s="18">
        <f>S123</f>
        <v>0</v>
      </c>
      <c r="AK123" s="728">
        <f ca="1">T123/$AG$136</f>
        <v>0.58293924117206308</v>
      </c>
      <c r="AL123" s="723"/>
      <c r="AM123" s="723"/>
      <c r="AN123" s="723"/>
      <c r="AO123" s="723"/>
      <c r="AP123" s="723"/>
      <c r="AQ123" s="723"/>
      <c r="AR123" s="723"/>
      <c r="AS123" s="723"/>
      <c r="AT123" s="723"/>
      <c r="AU123" s="723"/>
      <c r="AV123" s="723"/>
      <c r="AW123" s="724"/>
      <c r="AX123" s="22">
        <f ca="1">MAX(AK123:AW123)</f>
        <v>0.58293924117206308</v>
      </c>
    </row>
    <row r="124" spans="1:50">
      <c r="A124" s="211"/>
      <c r="B124" s="436"/>
      <c r="C124" s="436"/>
      <c r="D124" s="436"/>
      <c r="E124" s="744"/>
      <c r="F124" s="744"/>
      <c r="G124" s="744"/>
      <c r="H124" s="744"/>
      <c r="I124" s="744"/>
      <c r="J124" s="436"/>
      <c r="K124" s="745"/>
      <c r="L124" s="99"/>
      <c r="M124" s="99"/>
      <c r="N124" s="99"/>
      <c r="O124" s="99"/>
      <c r="P124" s="718" t="s">
        <v>404</v>
      </c>
      <c r="Q124" s="8">
        <f>3.1416^2/(1+$R$123)</f>
        <v>4.9348252800000001</v>
      </c>
      <c r="R124" s="719">
        <v>2</v>
      </c>
      <c r="S124" s="18">
        <f t="shared" ref="S124:S135" si="55">S109</f>
        <v>7.5</v>
      </c>
      <c r="T124" s="722">
        <f t="shared" ca="1" si="54"/>
        <v>5.1874293869498569</v>
      </c>
      <c r="U124" s="134">
        <f t="shared" ca="1" si="54"/>
        <v>5.3251522049964679</v>
      </c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617"/>
      <c r="AG124" s="42">
        <f t="shared" ref="AG124:AG135" ca="1" si="56">MAX(T124:AF124)</f>
        <v>5.3251522049964679</v>
      </c>
      <c r="AI124" s="8"/>
      <c r="AJ124" s="18">
        <f t="shared" ref="AJ124:AJ135" si="57">S124</f>
        <v>7.5</v>
      </c>
      <c r="AK124" s="722">
        <f t="shared" ref="AK124:AW135" ca="1" si="58">T124/$AG$136</f>
        <v>0.75332583009979437</v>
      </c>
      <c r="AL124" s="134">
        <f t="shared" ca="1" si="58"/>
        <v>0.77332613246336057</v>
      </c>
      <c r="AM124" s="134"/>
      <c r="AN124" s="134"/>
      <c r="AO124" s="134"/>
      <c r="AP124" s="134"/>
      <c r="AQ124" s="134"/>
      <c r="AR124" s="134"/>
      <c r="AS124" s="134"/>
      <c r="AT124" s="134"/>
      <c r="AU124" s="134"/>
      <c r="AV124" s="134"/>
      <c r="AW124" s="617"/>
      <c r="AX124" s="22">
        <f t="shared" ref="AX124:AX135" ca="1" si="59">MAX(AK124:AW124)</f>
        <v>0.77332613246336057</v>
      </c>
    </row>
    <row r="125" spans="1:50">
      <c r="A125" s="211"/>
      <c r="B125" s="436"/>
      <c r="C125" s="436"/>
      <c r="D125" s="436"/>
      <c r="E125" s="744"/>
      <c r="F125" s="744"/>
      <c r="G125" s="744"/>
      <c r="H125" s="744"/>
      <c r="I125" s="744"/>
      <c r="J125" s="436"/>
      <c r="K125" s="745"/>
      <c r="L125" s="99"/>
      <c r="M125" s="99"/>
      <c r="N125" s="99"/>
      <c r="O125" s="99"/>
      <c r="P125" s="720" t="s">
        <v>405</v>
      </c>
      <c r="Q125" s="8">
        <f>3.1416^2/(4+$R$123)</f>
        <v>1.9739301120000001</v>
      </c>
      <c r="R125" s="719">
        <v>3</v>
      </c>
      <c r="S125" s="18">
        <f t="shared" si="55"/>
        <v>15</v>
      </c>
      <c r="T125" s="722">
        <f t="shared" ca="1" si="54"/>
        <v>5.5021721884621968</v>
      </c>
      <c r="U125" s="134">
        <f t="shared" ca="1" si="54"/>
        <v>5.6439318572908688</v>
      </c>
      <c r="V125" s="134">
        <f t="shared" ca="1" si="54"/>
        <v>5.9751934535427846</v>
      </c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617"/>
      <c r="AG125" s="42">
        <f t="shared" ca="1" si="56"/>
        <v>5.9751934535427846</v>
      </c>
      <c r="AI125" s="8"/>
      <c r="AJ125" s="18">
        <f t="shared" si="57"/>
        <v>15</v>
      </c>
      <c r="AK125" s="722">
        <f t="shared" ca="1" si="58"/>
        <v>0.79903322475150884</v>
      </c>
      <c r="AL125" s="134">
        <f t="shared" ca="1" si="58"/>
        <v>0.81961976429336525</v>
      </c>
      <c r="AM125" s="134">
        <f t="shared" ca="1" si="58"/>
        <v>0.86772604167315015</v>
      </c>
      <c r="AN125" s="134"/>
      <c r="AO125" s="134"/>
      <c r="AP125" s="134"/>
      <c r="AQ125" s="134"/>
      <c r="AR125" s="134"/>
      <c r="AS125" s="134"/>
      <c r="AT125" s="134"/>
      <c r="AU125" s="134"/>
      <c r="AV125" s="134"/>
      <c r="AW125" s="617"/>
      <c r="AX125" s="22">
        <f t="shared" ca="1" si="59"/>
        <v>0.86772604167315015</v>
      </c>
    </row>
    <row r="126" spans="1:50">
      <c r="A126" s="211"/>
      <c r="B126" s="436"/>
      <c r="C126" s="436"/>
      <c r="D126" s="436"/>
      <c r="E126" s="744"/>
      <c r="F126" s="744"/>
      <c r="G126" s="744"/>
      <c r="H126" s="744"/>
      <c r="I126" s="744"/>
      <c r="J126" s="436"/>
      <c r="K126" s="745"/>
      <c r="L126" s="99"/>
      <c r="M126" s="99"/>
      <c r="N126" s="99"/>
      <c r="O126" s="99"/>
      <c r="P126" s="720" t="s">
        <v>406</v>
      </c>
      <c r="Q126" s="8">
        <f>3.1416^2/(1+4*$R$123)</f>
        <v>1.9739301120000001</v>
      </c>
      <c r="R126" s="719">
        <v>4</v>
      </c>
      <c r="S126" s="18">
        <f t="shared" si="55"/>
        <v>22.5</v>
      </c>
      <c r="T126" s="722">
        <f t="shared" ca="1" si="54"/>
        <v>5.750685199599439</v>
      </c>
      <c r="U126" s="134">
        <f t="shared" ca="1" si="54"/>
        <v>5.8964068297360894</v>
      </c>
      <c r="V126" s="134">
        <f t="shared" ca="1" si="54"/>
        <v>6.2477970537711949</v>
      </c>
      <c r="W126" s="134">
        <f t="shared" ca="1" si="54"/>
        <v>6.5727430835232079</v>
      </c>
      <c r="X126" s="134"/>
      <c r="Y126" s="134"/>
      <c r="Z126" s="134"/>
      <c r="AA126" s="134"/>
      <c r="AB126" s="134"/>
      <c r="AC126" s="134"/>
      <c r="AD126" s="134"/>
      <c r="AE126" s="134"/>
      <c r="AF126" s="617"/>
      <c r="AG126" s="42">
        <f t="shared" ca="1" si="56"/>
        <v>6.5727430835232079</v>
      </c>
      <c r="AI126" s="8"/>
      <c r="AJ126" s="18">
        <f t="shared" si="57"/>
        <v>22.5</v>
      </c>
      <c r="AK126" s="722">
        <f t="shared" ca="1" si="58"/>
        <v>0.83512263560238886</v>
      </c>
      <c r="AL126" s="134">
        <f t="shared" ca="1" si="58"/>
        <v>0.85628453676722271</v>
      </c>
      <c r="AM126" s="134">
        <f t="shared" ca="1" si="58"/>
        <v>0.90731392193362892</v>
      </c>
      <c r="AN126" s="134">
        <f t="shared" ca="1" si="58"/>
        <v>0.95450304381669349</v>
      </c>
      <c r="AO126" s="134"/>
      <c r="AP126" s="134"/>
      <c r="AQ126" s="134"/>
      <c r="AR126" s="134"/>
      <c r="AS126" s="134"/>
      <c r="AT126" s="134"/>
      <c r="AU126" s="134"/>
      <c r="AV126" s="134"/>
      <c r="AW126" s="617"/>
      <c r="AX126" s="22">
        <f t="shared" ca="1" si="59"/>
        <v>0.95450304381669349</v>
      </c>
    </row>
    <row r="127" spans="1:50">
      <c r="A127" s="211"/>
      <c r="B127" s="436"/>
      <c r="C127" s="436"/>
      <c r="D127" s="436"/>
      <c r="E127" s="744"/>
      <c r="F127" s="744"/>
      <c r="G127" s="744"/>
      <c r="H127" s="744"/>
      <c r="I127" s="744"/>
      <c r="J127" s="436"/>
      <c r="K127" s="745"/>
      <c r="L127" s="99"/>
      <c r="M127" s="99"/>
      <c r="N127" s="99"/>
      <c r="O127" s="99"/>
      <c r="P127" s="8"/>
      <c r="Q127" s="8"/>
      <c r="R127" s="719">
        <v>5</v>
      </c>
      <c r="S127" s="18">
        <f t="shared" si="55"/>
        <v>30</v>
      </c>
      <c r="T127" s="722">
        <f t="shared" ca="1" si="54"/>
        <v>5.7106776603169207</v>
      </c>
      <c r="U127" s="134">
        <f t="shared" ca="1" si="54"/>
        <v>5.8573558366486154</v>
      </c>
      <c r="V127" s="134">
        <f t="shared" ca="1" si="54"/>
        <v>6.2291217357119484</v>
      </c>
      <c r="W127" s="134">
        <f t="shared" ca="1" si="54"/>
        <v>6.6333242532935044</v>
      </c>
      <c r="X127" s="134">
        <f t="shared" ca="1" si="54"/>
        <v>6.8427921953709143</v>
      </c>
      <c r="Y127" s="134"/>
      <c r="Z127" s="134"/>
      <c r="AA127" s="134"/>
      <c r="AB127" s="134"/>
      <c r="AC127" s="134"/>
      <c r="AD127" s="134"/>
      <c r="AE127" s="134"/>
      <c r="AF127" s="617"/>
      <c r="AG127" s="42">
        <f t="shared" ca="1" si="56"/>
        <v>6.8427921953709143</v>
      </c>
      <c r="AI127" s="8"/>
      <c r="AJ127" s="18">
        <f t="shared" si="57"/>
        <v>30</v>
      </c>
      <c r="AK127" s="722">
        <f t="shared" ca="1" si="58"/>
        <v>0.82931268418096349</v>
      </c>
      <c r="AL127" s="134">
        <f t="shared" ca="1" si="58"/>
        <v>0.85061349633670613</v>
      </c>
      <c r="AM127" s="134">
        <f t="shared" ca="1" si="58"/>
        <v>0.90460186583995905</v>
      </c>
      <c r="AN127" s="134">
        <f t="shared" ca="1" si="58"/>
        <v>0.96330072694669155</v>
      </c>
      <c r="AO127" s="134">
        <f t="shared" ca="1" si="58"/>
        <v>0.99371995766272514</v>
      </c>
      <c r="AP127" s="134"/>
      <c r="AQ127" s="134"/>
      <c r="AR127" s="134"/>
      <c r="AS127" s="134"/>
      <c r="AT127" s="134"/>
      <c r="AU127" s="134"/>
      <c r="AV127" s="134"/>
      <c r="AW127" s="617"/>
      <c r="AX127" s="22">
        <f t="shared" ca="1" si="59"/>
        <v>0.99371995766272514</v>
      </c>
    </row>
    <row r="128" spans="1:50">
      <c r="A128" s="211"/>
      <c r="B128" s="436"/>
      <c r="C128" s="436"/>
      <c r="D128" s="436"/>
      <c r="E128" s="744"/>
      <c r="F128" s="744"/>
      <c r="G128" s="744"/>
      <c r="H128" s="744"/>
      <c r="I128" s="744"/>
      <c r="J128" s="436"/>
      <c r="K128" s="745"/>
      <c r="L128" s="99"/>
      <c r="M128" s="141"/>
      <c r="N128" s="744"/>
      <c r="O128" s="744"/>
      <c r="P128" s="135"/>
      <c r="Q128" s="8"/>
      <c r="R128" s="719">
        <v>6</v>
      </c>
      <c r="S128" s="18">
        <f t="shared" si="55"/>
        <v>37.5</v>
      </c>
      <c r="T128" s="722">
        <f t="shared" ca="1" si="54"/>
        <v>5.3663592611944031</v>
      </c>
      <c r="U128" s="134">
        <f t="shared" ca="1" si="54"/>
        <v>5.5097144251778447</v>
      </c>
      <c r="V128" s="134">
        <f t="shared" ca="1" si="54"/>
        <v>5.8914354089585164</v>
      </c>
      <c r="W128" s="134">
        <f t="shared" ca="1" si="54"/>
        <v>6.3688017922483748</v>
      </c>
      <c r="X128" s="134">
        <f t="shared" ca="1" si="54"/>
        <v>6.7479773933337395</v>
      </c>
      <c r="Y128" s="134">
        <f t="shared" ca="1" si="54"/>
        <v>6.8860367979983765</v>
      </c>
      <c r="Z128" s="134"/>
      <c r="AA128" s="134"/>
      <c r="AB128" s="134"/>
      <c r="AC128" s="134"/>
      <c r="AD128" s="134"/>
      <c r="AE128" s="134"/>
      <c r="AF128" s="617"/>
      <c r="AG128" s="42">
        <f t="shared" ca="1" si="56"/>
        <v>6.8860367979983765</v>
      </c>
      <c r="AI128" s="8"/>
      <c r="AJ128" s="18">
        <f t="shared" si="57"/>
        <v>37.5</v>
      </c>
      <c r="AK128" s="722">
        <f t="shared" ca="1" si="58"/>
        <v>0.77931027942724451</v>
      </c>
      <c r="AL128" s="134">
        <f t="shared" ca="1" si="58"/>
        <v>0.80012851903135351</v>
      </c>
      <c r="AM128" s="134">
        <f t="shared" ca="1" si="58"/>
        <v>0.85556258001279206</v>
      </c>
      <c r="AN128" s="134">
        <f t="shared" ca="1" si="58"/>
        <v>0.92488640114436349</v>
      </c>
      <c r="AO128" s="134">
        <f t="shared" ca="1" si="58"/>
        <v>0.9799508180518629</v>
      </c>
      <c r="AP128" s="134">
        <f t="shared" ca="1" si="58"/>
        <v>1</v>
      </c>
      <c r="AQ128" s="134"/>
      <c r="AR128" s="134"/>
      <c r="AS128" s="134"/>
      <c r="AT128" s="134"/>
      <c r="AU128" s="134"/>
      <c r="AV128" s="134"/>
      <c r="AW128" s="617"/>
      <c r="AX128" s="22">
        <f t="shared" ca="1" si="59"/>
        <v>1</v>
      </c>
    </row>
    <row r="129" spans="1:65">
      <c r="A129" s="211"/>
      <c r="B129" s="436"/>
      <c r="C129" s="436"/>
      <c r="D129" s="436"/>
      <c r="E129" s="744"/>
      <c r="F129" s="744"/>
      <c r="G129" s="744"/>
      <c r="H129" s="744"/>
      <c r="I129" s="744"/>
      <c r="J129" s="436"/>
      <c r="K129" s="745"/>
      <c r="L129" s="99"/>
      <c r="M129" s="99"/>
      <c r="N129" s="99"/>
      <c r="O129" s="99"/>
      <c r="P129" s="8"/>
      <c r="Q129" s="8"/>
      <c r="R129" s="719">
        <v>7</v>
      </c>
      <c r="S129" s="18">
        <f t="shared" si="55"/>
        <v>45</v>
      </c>
      <c r="T129" s="722">
        <f t="shared" ca="1" si="54"/>
        <v>4.8373638895091711</v>
      </c>
      <c r="U129" s="134">
        <f t="shared" ca="1" si="54"/>
        <v>4.973937511680294</v>
      </c>
      <c r="V129" s="134">
        <f t="shared" ca="1" si="54"/>
        <v>5.3516001890321458</v>
      </c>
      <c r="W129" s="134">
        <f t="shared" ca="1" si="54"/>
        <v>5.8720702905359055</v>
      </c>
      <c r="X129" s="134">
        <f t="shared" ca="1" si="54"/>
        <v>6.3861855889735235</v>
      </c>
      <c r="Y129" s="134">
        <f t="shared" ca="1" si="54"/>
        <v>6.7500103050782068</v>
      </c>
      <c r="Z129" s="729">
        <f t="shared" ca="1" si="54"/>
        <v>6.8791208814767453</v>
      </c>
      <c r="AA129" s="134"/>
      <c r="AB129" s="134"/>
      <c r="AC129" s="134"/>
      <c r="AD129" s="134"/>
      <c r="AE129" s="134"/>
      <c r="AF129" s="617"/>
      <c r="AG129" s="42">
        <f t="shared" ca="1" si="56"/>
        <v>6.8791208814767453</v>
      </c>
      <c r="AI129" s="8"/>
      <c r="AJ129" s="18">
        <f t="shared" si="57"/>
        <v>45</v>
      </c>
      <c r="AK129" s="722">
        <f t="shared" ca="1" si="58"/>
        <v>0.70248882360246601</v>
      </c>
      <c r="AL129" s="134">
        <f t="shared" ca="1" si="58"/>
        <v>0.72232223811614127</v>
      </c>
      <c r="AM129" s="134">
        <f t="shared" ca="1" si="58"/>
        <v>0.77716694609993098</v>
      </c>
      <c r="AN129" s="134">
        <f t="shared" ca="1" si="58"/>
        <v>0.85275035013504297</v>
      </c>
      <c r="AO129" s="134">
        <f t="shared" ca="1" si="58"/>
        <v>0.9274109006838086</v>
      </c>
      <c r="AP129" s="134">
        <f t="shared" ca="1" si="58"/>
        <v>0.98024604036973639</v>
      </c>
      <c r="AQ129" s="134">
        <f t="shared" ca="1" si="58"/>
        <v>0.99899566082428692</v>
      </c>
      <c r="AR129" s="134"/>
      <c r="AS129" s="134"/>
      <c r="AT129" s="134"/>
      <c r="AU129" s="134"/>
      <c r="AV129" s="134"/>
      <c r="AW129" s="617"/>
      <c r="AX129" s="22">
        <f t="shared" ca="1" si="59"/>
        <v>0.99899566082428692</v>
      </c>
    </row>
    <row r="130" spans="1:65">
      <c r="A130" s="211"/>
      <c r="B130" s="436"/>
      <c r="C130" s="436"/>
      <c r="D130" s="436"/>
      <c r="E130" s="744"/>
      <c r="F130" s="744"/>
      <c r="G130" s="744"/>
      <c r="H130" s="744"/>
      <c r="I130" s="744"/>
      <c r="J130" s="436"/>
      <c r="K130" s="745"/>
      <c r="L130" s="99"/>
      <c r="M130" s="99"/>
      <c r="N130" s="99"/>
      <c r="O130" s="99"/>
      <c r="P130" s="8"/>
      <c r="Q130" s="8"/>
      <c r="R130" s="719">
        <v>8</v>
      </c>
      <c r="S130" s="18">
        <f t="shared" si="55"/>
        <v>52.5</v>
      </c>
      <c r="T130" s="722">
        <f t="shared" ca="1" si="54"/>
        <v>4.2356651267811447</v>
      </c>
      <c r="U130" s="134">
        <f t="shared" ca="1" si="54"/>
        <v>4.3631784137318395</v>
      </c>
      <c r="V130" s="134">
        <f t="shared" ca="1" si="54"/>
        <v>4.7249587310066259</v>
      </c>
      <c r="W130" s="134">
        <f t="shared" ca="1" si="54"/>
        <v>5.2555879562342627</v>
      </c>
      <c r="X130" s="134">
        <f t="shared" ca="1" si="54"/>
        <v>5.8479283906292761</v>
      </c>
      <c r="Y130" s="134">
        <f t="shared" ca="1" si="54"/>
        <v>6.3799835637309084</v>
      </c>
      <c r="Z130" s="134">
        <f t="shared" ca="1" si="54"/>
        <v>6.7500030607807826</v>
      </c>
      <c r="AA130" s="134">
        <f t="shared" ca="1" si="54"/>
        <v>6.8860338012124664</v>
      </c>
      <c r="AB130" s="134"/>
      <c r="AC130" s="134"/>
      <c r="AD130" s="134"/>
      <c r="AE130" s="134"/>
      <c r="AF130" s="617"/>
      <c r="AG130" s="42">
        <f t="shared" ca="1" si="56"/>
        <v>6.8860338012124664</v>
      </c>
      <c r="AI130" s="8"/>
      <c r="AJ130" s="18">
        <f t="shared" si="57"/>
        <v>52.5</v>
      </c>
      <c r="AK130" s="722">
        <f t="shared" ca="1" si="58"/>
        <v>0.61510927853484054</v>
      </c>
      <c r="AL130" s="134">
        <f t="shared" ca="1" si="58"/>
        <v>0.63362693835736139</v>
      </c>
      <c r="AM130" s="134">
        <f t="shared" ca="1" si="58"/>
        <v>0.68616518755462796</v>
      </c>
      <c r="AN130" s="134">
        <f t="shared" ca="1" si="58"/>
        <v>0.76322391390094657</v>
      </c>
      <c r="AO130" s="134">
        <f t="shared" ca="1" si="58"/>
        <v>0.84924442929627442</v>
      </c>
      <c r="AP130" s="134">
        <f t="shared" ca="1" si="58"/>
        <v>0.92651023380900799</v>
      </c>
      <c r="AQ130" s="134">
        <f t="shared" ca="1" si="58"/>
        <v>0.98024498834262164</v>
      </c>
      <c r="AR130" s="134">
        <f t="shared" ca="1" si="58"/>
        <v>0.99999956480251295</v>
      </c>
      <c r="AS130" s="134"/>
      <c r="AT130" s="134"/>
      <c r="AU130" s="134"/>
      <c r="AV130" s="134"/>
      <c r="AW130" s="617"/>
      <c r="AX130" s="22">
        <f t="shared" ca="1" si="59"/>
        <v>0.99999956480251295</v>
      </c>
    </row>
    <row r="131" spans="1:65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241"/>
      <c r="O131" s="241"/>
      <c r="P131" s="16"/>
      <c r="Q131" s="8"/>
      <c r="R131" s="719">
        <v>9</v>
      </c>
      <c r="S131" s="18">
        <f t="shared" si="55"/>
        <v>60</v>
      </c>
      <c r="T131" s="722">
        <f t="shared" ca="1" si="54"/>
        <v>3.637834108556782</v>
      </c>
      <c r="U131" s="134">
        <f t="shared" ca="1" si="54"/>
        <v>3.7549873528784321</v>
      </c>
      <c r="V131" s="134">
        <f t="shared" ca="1" si="54"/>
        <v>4.0927845836980792</v>
      </c>
      <c r="W131" s="134">
        <f t="shared" ca="1" si="54"/>
        <v>4.6074199835472678</v>
      </c>
      <c r="X131" s="134">
        <f t="shared" ca="1" si="54"/>
        <v>5.2237900061390539</v>
      </c>
      <c r="Y131" s="134">
        <f t="shared" ca="1" si="54"/>
        <v>5.8479156032564603</v>
      </c>
      <c r="Z131" s="134">
        <f t="shared" ca="1" si="54"/>
        <v>6.3861798868633928</v>
      </c>
      <c r="AA131" s="134">
        <f t="shared" ca="1" si="54"/>
        <v>6.748004818773131</v>
      </c>
      <c r="AB131" s="134">
        <f t="shared" ca="1" si="54"/>
        <v>6.8428998900280362</v>
      </c>
      <c r="AC131" s="134"/>
      <c r="AD131" s="134"/>
      <c r="AE131" s="134"/>
      <c r="AF131" s="617"/>
      <c r="AG131" s="42">
        <f t="shared" ca="1" si="56"/>
        <v>6.8428998900280362</v>
      </c>
      <c r="AI131" s="8"/>
      <c r="AJ131" s="18">
        <f t="shared" si="57"/>
        <v>60</v>
      </c>
      <c r="AK131" s="722">
        <f t="shared" ca="1" si="58"/>
        <v>0.52829141279265635</v>
      </c>
      <c r="AL131" s="134">
        <f t="shared" ca="1" si="58"/>
        <v>0.54530457257648213</v>
      </c>
      <c r="AM131" s="134">
        <f t="shared" ca="1" si="58"/>
        <v>0.59435996404895253</v>
      </c>
      <c r="AN131" s="134">
        <f t="shared" ca="1" si="58"/>
        <v>0.66909604446007986</v>
      </c>
      <c r="AO131" s="134">
        <f t="shared" ca="1" si="58"/>
        <v>0.75860617062887292</v>
      </c>
      <c r="AP131" s="134">
        <f t="shared" ca="1" si="58"/>
        <v>0.84924257229591393</v>
      </c>
      <c r="AQ131" s="134">
        <f t="shared" ca="1" si="58"/>
        <v>0.92741007261531316</v>
      </c>
      <c r="AR131" s="134">
        <f t="shared" ca="1" si="58"/>
        <v>0.97995480081294828</v>
      </c>
      <c r="AS131" s="134">
        <f t="shared" ca="1" si="58"/>
        <v>0.99373559723310234</v>
      </c>
      <c r="AT131" s="134"/>
      <c r="AU131" s="134"/>
      <c r="AV131" s="134"/>
      <c r="AW131" s="617"/>
      <c r="AX131" s="22">
        <f t="shared" ca="1" si="59"/>
        <v>0.99373559723310234</v>
      </c>
    </row>
    <row r="132" spans="1:65">
      <c r="N132" s="138"/>
      <c r="O132" s="139"/>
      <c r="P132" s="19"/>
      <c r="Q132" s="8"/>
      <c r="R132" s="719">
        <v>10</v>
      </c>
      <c r="S132" s="18">
        <f t="shared" si="55"/>
        <v>67.5</v>
      </c>
      <c r="T132" s="722">
        <f t="shared" ca="1" si="54"/>
        <v>3.1045791532356768</v>
      </c>
      <c r="U132" s="134">
        <f t="shared" ca="1" si="54"/>
        <v>3.2113621200534466</v>
      </c>
      <c r="V132" s="134">
        <f t="shared" ca="1" si="54"/>
        <v>3.5220883212764997</v>
      </c>
      <c r="W132" s="134">
        <f t="shared" ca="1" si="54"/>
        <v>4.0056355196522881</v>
      </c>
      <c r="X132" s="134">
        <f t="shared" ca="1" si="54"/>
        <v>4.6073692463123663</v>
      </c>
      <c r="Y132" s="134">
        <f t="shared" ca="1" si="54"/>
        <v>5.2555316372547107</v>
      </c>
      <c r="Z132" s="134">
        <f t="shared" ca="1" si="54"/>
        <v>5.8720447070880457</v>
      </c>
      <c r="AA132" s="134">
        <f t="shared" ca="1" si="54"/>
        <v>6.3688538095655716</v>
      </c>
      <c r="AB132" s="134">
        <f t="shared" ca="1" si="54"/>
        <v>6.6335272122229583</v>
      </c>
      <c r="AC132" s="134">
        <f t="shared" ca="1" si="54"/>
        <v>6.5731344488663641</v>
      </c>
      <c r="AD132" s="134"/>
      <c r="AE132" s="134"/>
      <c r="AF132" s="617"/>
      <c r="AG132" s="42">
        <f t="shared" ca="1" si="56"/>
        <v>6.6335272122229583</v>
      </c>
      <c r="AI132" s="8"/>
      <c r="AJ132" s="18">
        <f t="shared" si="57"/>
        <v>67.5</v>
      </c>
      <c r="AK132" s="722">
        <f t="shared" ca="1" si="58"/>
        <v>0.45085137420963411</v>
      </c>
      <c r="AL132" s="134">
        <f t="shared" ca="1" si="58"/>
        <v>0.46635854763176998</v>
      </c>
      <c r="AM132" s="134">
        <f t="shared" ca="1" si="58"/>
        <v>0.51148264591038717</v>
      </c>
      <c r="AN132" s="134">
        <f t="shared" ca="1" si="58"/>
        <v>0.5817040537478162</v>
      </c>
      <c r="AO132" s="134">
        <f t="shared" ca="1" si="58"/>
        <v>0.6690886763270899</v>
      </c>
      <c r="AP132" s="134">
        <f t="shared" ca="1" si="58"/>
        <v>0.76321573517910635</v>
      </c>
      <c r="AQ132" s="134">
        <f t="shared" ca="1" si="58"/>
        <v>0.85274663487057223</v>
      </c>
      <c r="AR132" s="134">
        <f t="shared" ca="1" si="58"/>
        <v>0.92489395517271433</v>
      </c>
      <c r="AS132" s="134">
        <f t="shared" ca="1" si="58"/>
        <v>0.96333020092939126</v>
      </c>
      <c r="AT132" s="134">
        <f t="shared" ca="1" si="58"/>
        <v>0.95455987844517964</v>
      </c>
      <c r="AU132" s="134"/>
      <c r="AV132" s="134"/>
      <c r="AW132" s="617"/>
      <c r="AX132" s="22">
        <f t="shared" ca="1" si="59"/>
        <v>0.96333020092939126</v>
      </c>
    </row>
    <row r="133" spans="1:65">
      <c r="P133" s="8"/>
      <c r="Q133" s="8"/>
      <c r="R133" s="721">
        <v>11</v>
      </c>
      <c r="S133" s="18">
        <f t="shared" si="55"/>
        <v>75</v>
      </c>
      <c r="T133" s="722">
        <f t="shared" ca="1" si="54"/>
        <v>2.6872048327564704</v>
      </c>
      <c r="U133" s="134">
        <f t="shared" ca="1" si="54"/>
        <v>2.7852069962966346</v>
      </c>
      <c r="V133" s="134">
        <f t="shared" ca="1" si="54"/>
        <v>3.0716490505346701</v>
      </c>
      <c r="W133" s="134">
        <f t="shared" ca="1" si="54"/>
        <v>3.5219867188756204</v>
      </c>
      <c r="X133" s="134">
        <f t="shared" ca="1" si="54"/>
        <v>4.0926292442257015</v>
      </c>
      <c r="Y133" s="134">
        <f t="shared" ca="1" si="54"/>
        <v>4.7247995329675314</v>
      </c>
      <c r="Z133" s="134">
        <f t="shared" ca="1" si="54"/>
        <v>5.3514869255373476</v>
      </c>
      <c r="AA133" s="134">
        <f t="shared" ca="1" si="54"/>
        <v>5.8914346210540991</v>
      </c>
      <c r="AB133" s="134">
        <f t="shared" ca="1" si="54"/>
        <v>6.2293305335597715</v>
      </c>
      <c r="AC133" s="134">
        <f t="shared" ca="1" si="54"/>
        <v>6.2482709463617656</v>
      </c>
      <c r="AD133" s="134">
        <f t="shared" ca="1" si="54"/>
        <v>5.9758130633032991</v>
      </c>
      <c r="AE133" s="134"/>
      <c r="AF133" s="617"/>
      <c r="AG133" s="42">
        <f t="shared" ca="1" si="56"/>
        <v>6.2482709463617656</v>
      </c>
      <c r="AI133" s="8"/>
      <c r="AJ133" s="18">
        <f t="shared" si="57"/>
        <v>75</v>
      </c>
      <c r="AK133" s="722">
        <f t="shared" ca="1" si="58"/>
        <v>0.39023968526244057</v>
      </c>
      <c r="AL133" s="134">
        <f t="shared" ca="1" si="58"/>
        <v>0.40447169801739002</v>
      </c>
      <c r="AM133" s="134">
        <f t="shared" ca="1" si="58"/>
        <v>0.44606921813539141</v>
      </c>
      <c r="AN133" s="134">
        <f t="shared" ca="1" si="58"/>
        <v>0.51146789106607538</v>
      </c>
      <c r="AO133" s="134">
        <f t="shared" ca="1" si="58"/>
        <v>0.59433740543113878</v>
      </c>
      <c r="AP133" s="134">
        <f t="shared" ca="1" si="58"/>
        <v>0.68614206859029991</v>
      </c>
      <c r="AQ133" s="134">
        <f t="shared" ca="1" si="58"/>
        <v>0.77715049781507273</v>
      </c>
      <c r="AR133" s="134">
        <f t="shared" ca="1" si="58"/>
        <v>0.85556246559219851</v>
      </c>
      <c r="AS133" s="134">
        <f t="shared" ca="1" si="58"/>
        <v>0.90463218775863996</v>
      </c>
      <c r="AT133" s="134">
        <f t="shared" ca="1" si="58"/>
        <v>0.9073827412856702</v>
      </c>
      <c r="AU133" s="134">
        <f t="shared" ca="1" si="58"/>
        <v>0.86781602227864074</v>
      </c>
      <c r="AV133" s="134"/>
      <c r="AW133" s="617"/>
      <c r="AX133" s="22">
        <f t="shared" ca="1" si="59"/>
        <v>0.9073827412856702</v>
      </c>
    </row>
    <row r="134" spans="1:65">
      <c r="P134" s="8"/>
      <c r="Q134" s="8"/>
      <c r="R134" s="721">
        <v>12</v>
      </c>
      <c r="S134" s="18">
        <f t="shared" si="55"/>
        <v>82.5</v>
      </c>
      <c r="T134" s="722">
        <f t="shared" ca="1" si="54"/>
        <v>2.4229507726461477</v>
      </c>
      <c r="U134" s="134">
        <f t="shared" ca="1" si="54"/>
        <v>2.5151433426268239</v>
      </c>
      <c r="V134" s="134">
        <f t="shared" ca="1" si="54"/>
        <v>2.7850671689218149</v>
      </c>
      <c r="W134" s="134">
        <f t="shared" ca="1" si="54"/>
        <v>3.2111141093538946</v>
      </c>
      <c r="X134" s="134">
        <f t="shared" ca="1" si="54"/>
        <v>3.7546749846604355</v>
      </c>
      <c r="Y134" s="134">
        <f t="shared" ca="1" si="54"/>
        <v>4.3628524270676969</v>
      </c>
      <c r="Z134" s="134">
        <f t="shared" ca="1" si="54"/>
        <v>4.9736541596535</v>
      </c>
      <c r="AA134" s="134">
        <f t="shared" ca="1" si="54"/>
        <v>5.5095506580386076</v>
      </c>
      <c r="AB134" s="134">
        <f t="shared" ca="1" si="54"/>
        <v>5.857420992676575</v>
      </c>
      <c r="AC134" s="134">
        <f t="shared" ca="1" si="54"/>
        <v>5.8967660777020763</v>
      </c>
      <c r="AD134" s="134">
        <f t="shared" ca="1" si="54"/>
        <v>5.6444634805914244</v>
      </c>
      <c r="AE134" s="134">
        <f t="shared" ca="1" si="54"/>
        <v>5.3256111594465914</v>
      </c>
      <c r="AF134" s="617"/>
      <c r="AG134" s="42">
        <f t="shared" ca="1" si="56"/>
        <v>5.8967660777020763</v>
      </c>
      <c r="AI134" s="8"/>
      <c r="AJ134" s="18">
        <f t="shared" si="57"/>
        <v>82.5</v>
      </c>
      <c r="AK134" s="722">
        <f t="shared" ca="1" si="58"/>
        <v>0.35186433702335829</v>
      </c>
      <c r="AL134" s="134">
        <f t="shared" ca="1" si="58"/>
        <v>0.36525267238739156</v>
      </c>
      <c r="AM134" s="134">
        <f t="shared" ca="1" si="58"/>
        <v>0.40445139208831621</v>
      </c>
      <c r="AN134" s="134">
        <f t="shared" ca="1" si="58"/>
        <v>0.4663225311673177</v>
      </c>
      <c r="AO134" s="134">
        <f t="shared" ca="1" si="58"/>
        <v>0.54525921002220601</v>
      </c>
      <c r="AP134" s="134">
        <f t="shared" ca="1" si="58"/>
        <v>0.63357959811308073</v>
      </c>
      <c r="AQ134" s="134">
        <f t="shared" ca="1" si="58"/>
        <v>0.72228108933417767</v>
      </c>
      <c r="AR134" s="134">
        <f t="shared" ca="1" si="58"/>
        <v>0.80010473653584246</v>
      </c>
      <c r="AS134" s="134">
        <f t="shared" ca="1" si="58"/>
        <v>0.8506229583872108</v>
      </c>
      <c r="AT134" s="134">
        <f t="shared" ca="1" si="58"/>
        <v>0.8563367072647855</v>
      </c>
      <c r="AU134" s="134">
        <f t="shared" ca="1" si="58"/>
        <v>0.81969696738073616</v>
      </c>
      <c r="AV134" s="134">
        <f t="shared" ca="1" si="58"/>
        <v>0.77339278247752508</v>
      </c>
      <c r="AW134" s="617"/>
      <c r="AX134" s="22">
        <f t="shared" ca="1" si="59"/>
        <v>0.8563367072647855</v>
      </c>
    </row>
    <row r="135" spans="1:65">
      <c r="P135" s="8"/>
      <c r="Q135" s="8"/>
      <c r="R135" s="721">
        <v>13</v>
      </c>
      <c r="S135" s="18">
        <f t="shared" si="55"/>
        <v>90</v>
      </c>
      <c r="T135" s="725">
        <f t="shared" ca="1" si="54"/>
        <v>2.3326226721313734</v>
      </c>
      <c r="U135" s="726">
        <f t="shared" ca="1" si="54"/>
        <v>2.4227922812418194</v>
      </c>
      <c r="V135" s="726">
        <f t="shared" ca="1" si="54"/>
        <v>2.6868994557865817</v>
      </c>
      <c r="W135" s="726">
        <f t="shared" ca="1" si="54"/>
        <v>3.1041524547018362</v>
      </c>
      <c r="X135" s="726">
        <f t="shared" ca="1" si="54"/>
        <v>3.6373259896540109</v>
      </c>
      <c r="Y135" s="726">
        <f t="shared" ca="1" si="54"/>
        <v>4.2351254524537723</v>
      </c>
      <c r="Z135" s="726">
        <f t="shared" ca="1" si="54"/>
        <v>4.8368508958562186</v>
      </c>
      <c r="AA135" s="726">
        <f t="shared" ca="1" si="54"/>
        <v>5.3659537900540046</v>
      </c>
      <c r="AB135" s="726">
        <f t="shared" ca="1" si="54"/>
        <v>5.7104946283447147</v>
      </c>
      <c r="AC135" s="726">
        <f t="shared" ca="1" si="54"/>
        <v>5.7507970310813423</v>
      </c>
      <c r="AD135" s="726">
        <f t="shared" ca="1" si="54"/>
        <v>5.5024632515710756</v>
      </c>
      <c r="AE135" s="726">
        <f t="shared" ca="1" si="54"/>
        <v>5.1876561995059038</v>
      </c>
      <c r="AF135" s="727">
        <f t="shared" ca="1" si="54"/>
        <v>5.051353606358064</v>
      </c>
      <c r="AG135" s="42">
        <f t="shared" ca="1" si="56"/>
        <v>5.7507970310813423</v>
      </c>
      <c r="AI135" s="8"/>
      <c r="AJ135" s="18">
        <f t="shared" si="57"/>
        <v>90</v>
      </c>
      <c r="AK135" s="725">
        <f t="shared" ca="1" si="58"/>
        <v>0.33874676255134401</v>
      </c>
      <c r="AL135" s="726">
        <f t="shared" ca="1" si="58"/>
        <v>0.3518413206775301</v>
      </c>
      <c r="AM135" s="726">
        <f t="shared" ca="1" si="58"/>
        <v>0.3901953379870996</v>
      </c>
      <c r="AN135" s="726">
        <f t="shared" ca="1" si="58"/>
        <v>0.45078940844523907</v>
      </c>
      <c r="AO135" s="726">
        <f t="shared" ca="1" si="58"/>
        <v>0.52821762304716458</v>
      </c>
      <c r="AP135" s="726">
        <f t="shared" ca="1" si="58"/>
        <v>0.61503090626597179</v>
      </c>
      <c r="AQ135" s="726">
        <f t="shared" ca="1" si="58"/>
        <v>0.70241432593886044</v>
      </c>
      <c r="AR135" s="726">
        <f t="shared" ca="1" si="58"/>
        <v>0.77925139633493867</v>
      </c>
      <c r="AS135" s="726">
        <f t="shared" ca="1" si="58"/>
        <v>0.82928610401917013</v>
      </c>
      <c r="AT135" s="726">
        <f t="shared" ca="1" si="58"/>
        <v>0.83513887592830982</v>
      </c>
      <c r="AU135" s="726">
        <f t="shared" ca="1" si="58"/>
        <v>0.79907549334771544</v>
      </c>
      <c r="AV135" s="726">
        <f t="shared" ca="1" si="58"/>
        <v>0.75335876813987468</v>
      </c>
      <c r="AW135" s="727">
        <f t="shared" ca="1" si="58"/>
        <v>0.73356471284416958</v>
      </c>
      <c r="AX135" s="22">
        <f t="shared" ca="1" si="59"/>
        <v>0.83513887592830982</v>
      </c>
    </row>
    <row r="136" spans="1:65">
      <c r="S136" s="16" t="s">
        <v>10</v>
      </c>
      <c r="T136" s="22">
        <f ca="1">MAX(T123:T135)</f>
        <v>5.750685199599439</v>
      </c>
      <c r="U136" s="22">
        <f t="shared" ref="U136:AF136" ca="1" si="60">MAX(U123:U135)</f>
        <v>5.8964068297360894</v>
      </c>
      <c r="V136" s="22">
        <f t="shared" ca="1" si="60"/>
        <v>6.2477970537711949</v>
      </c>
      <c r="W136" s="22">
        <f t="shared" ca="1" si="60"/>
        <v>6.6333242532935044</v>
      </c>
      <c r="X136" s="22">
        <f t="shared" ca="1" si="60"/>
        <v>6.8427921953709143</v>
      </c>
      <c r="Y136" s="22">
        <f t="shared" ca="1" si="60"/>
        <v>6.8860367979983765</v>
      </c>
      <c r="Z136" s="22">
        <f t="shared" ca="1" si="60"/>
        <v>6.8791208814767453</v>
      </c>
      <c r="AA136" s="22">
        <f t="shared" ca="1" si="60"/>
        <v>6.8860338012124664</v>
      </c>
      <c r="AB136" s="22">
        <f t="shared" ca="1" si="60"/>
        <v>6.8428998900280362</v>
      </c>
      <c r="AC136" s="22">
        <f t="shared" ca="1" si="60"/>
        <v>6.5731344488663641</v>
      </c>
      <c r="AD136" s="22">
        <f t="shared" ca="1" si="60"/>
        <v>5.9758130633032991</v>
      </c>
      <c r="AE136" s="22">
        <f t="shared" ca="1" si="60"/>
        <v>5.3256111594465914</v>
      </c>
      <c r="AF136" s="22">
        <f t="shared" ca="1" si="60"/>
        <v>5.051353606358064</v>
      </c>
      <c r="AG136" s="157">
        <f ca="1">MAX(AG123:AG135)</f>
        <v>6.8860367979983765</v>
      </c>
      <c r="AI136" s="8"/>
      <c r="AJ136" s="16" t="s">
        <v>10</v>
      </c>
      <c r="AK136" s="22">
        <f ca="1">MAX(AK123:AK135)</f>
        <v>0.83512263560238886</v>
      </c>
      <c r="AL136" s="22">
        <f t="shared" ref="AL136:AX136" ca="1" si="61">MAX(AL123:AL135)</f>
        <v>0.85628453676722271</v>
      </c>
      <c r="AM136" s="22">
        <f t="shared" ca="1" si="61"/>
        <v>0.90731392193362892</v>
      </c>
      <c r="AN136" s="22">
        <f t="shared" ca="1" si="61"/>
        <v>0.96330072694669155</v>
      </c>
      <c r="AO136" s="22">
        <f t="shared" ca="1" si="61"/>
        <v>0.99371995766272514</v>
      </c>
      <c r="AP136" s="22">
        <f t="shared" ca="1" si="61"/>
        <v>1</v>
      </c>
      <c r="AQ136" s="22">
        <f t="shared" ca="1" si="61"/>
        <v>0.99899566082428692</v>
      </c>
      <c r="AR136" s="22">
        <f t="shared" ca="1" si="61"/>
        <v>0.99999956480251295</v>
      </c>
      <c r="AS136" s="22">
        <f t="shared" ca="1" si="61"/>
        <v>0.99373559723310234</v>
      </c>
      <c r="AT136" s="22">
        <f t="shared" ca="1" si="61"/>
        <v>0.95455987844517964</v>
      </c>
      <c r="AU136" s="22">
        <f t="shared" ca="1" si="61"/>
        <v>0.86781602227864074</v>
      </c>
      <c r="AV136" s="22">
        <f t="shared" ca="1" si="61"/>
        <v>0.77339278247752508</v>
      </c>
      <c r="AW136" s="22">
        <f t="shared" ca="1" si="61"/>
        <v>0.73356471284416958</v>
      </c>
      <c r="AX136" s="22">
        <f t="shared" ca="1" si="61"/>
        <v>1</v>
      </c>
    </row>
    <row r="137" spans="1:6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730"/>
      <c r="R137" s="730"/>
      <c r="S137" s="112" t="s">
        <v>408</v>
      </c>
      <c r="T137" s="18">
        <f>T122</f>
        <v>0</v>
      </c>
      <c r="U137" s="18">
        <f t="shared" ref="U137:AF137" si="62">U122</f>
        <v>7.5</v>
      </c>
      <c r="V137" s="18">
        <f t="shared" si="62"/>
        <v>15</v>
      </c>
      <c r="W137" s="18">
        <f t="shared" si="62"/>
        <v>22.5</v>
      </c>
      <c r="X137" s="18">
        <f t="shared" si="62"/>
        <v>30</v>
      </c>
      <c r="Y137" s="18">
        <f t="shared" si="62"/>
        <v>37.5</v>
      </c>
      <c r="Z137" s="18">
        <f t="shared" si="62"/>
        <v>45</v>
      </c>
      <c r="AA137" s="18">
        <f t="shared" si="62"/>
        <v>52.5</v>
      </c>
      <c r="AB137" s="18">
        <f t="shared" si="62"/>
        <v>60</v>
      </c>
      <c r="AC137" s="18">
        <f t="shared" si="62"/>
        <v>67.5</v>
      </c>
      <c r="AD137" s="18">
        <f t="shared" si="62"/>
        <v>75</v>
      </c>
      <c r="AE137" s="18">
        <f t="shared" si="62"/>
        <v>82.5</v>
      </c>
      <c r="AF137" s="18">
        <f t="shared" si="62"/>
        <v>90</v>
      </c>
      <c r="AG137" s="16" t="s">
        <v>10</v>
      </c>
      <c r="AI137" s="730"/>
      <c r="AJ137" s="112" t="s">
        <v>407</v>
      </c>
      <c r="AK137" s="19">
        <f>T137</f>
        <v>0</v>
      </c>
      <c r="AL137" s="19">
        <f t="shared" ref="AL137" si="63">U137</f>
        <v>7.5</v>
      </c>
      <c r="AM137" s="19">
        <f t="shared" ref="AM137" si="64">V137</f>
        <v>15</v>
      </c>
      <c r="AN137" s="19">
        <f t="shared" ref="AN137" si="65">W137</f>
        <v>22.5</v>
      </c>
      <c r="AO137" s="19">
        <f t="shared" ref="AO137" si="66">X137</f>
        <v>30</v>
      </c>
      <c r="AP137" s="19">
        <f t="shared" ref="AP137" si="67">Y137</f>
        <v>37.5</v>
      </c>
      <c r="AQ137" s="19">
        <f t="shared" ref="AQ137" si="68">Z137</f>
        <v>45</v>
      </c>
      <c r="AR137" s="19">
        <f t="shared" ref="AR137" si="69">AA137</f>
        <v>52.5</v>
      </c>
      <c r="AS137" s="19">
        <f t="shared" ref="AS137" si="70">AB137</f>
        <v>60</v>
      </c>
      <c r="AT137" s="19">
        <f t="shared" ref="AT137" si="71">AC137</f>
        <v>67.5</v>
      </c>
      <c r="AU137" s="19">
        <f t="shared" ref="AU137" si="72">AD137</f>
        <v>75</v>
      </c>
      <c r="AV137" s="19">
        <f t="shared" ref="AV137" si="73">AE137</f>
        <v>82.5</v>
      </c>
      <c r="AW137" s="19">
        <f t="shared" ref="AW137" si="74">AF137</f>
        <v>90</v>
      </c>
      <c r="AX137" s="16" t="s">
        <v>10</v>
      </c>
    </row>
    <row r="138" spans="1:65">
      <c r="N138" s="140"/>
      <c r="O138" s="137"/>
      <c r="P138" s="8"/>
      <c r="Q138" s="9" t="s">
        <v>411</v>
      </c>
      <c r="R138" s="717">
        <v>1</v>
      </c>
      <c r="S138" s="18">
        <f>S123</f>
        <v>0</v>
      </c>
      <c r="T138" s="731">
        <f ca="1">(T3+2*(T63+2*T18)*$R$138^2+T33*$R$138^4)^0.5</f>
        <v>7.6419892698171212</v>
      </c>
      <c r="U138" s="731"/>
      <c r="V138" s="731"/>
      <c r="W138" s="731"/>
      <c r="X138" s="731"/>
      <c r="Y138" s="731"/>
      <c r="Z138" s="731"/>
      <c r="AA138" s="731"/>
      <c r="AB138" s="731"/>
      <c r="AC138" s="731"/>
      <c r="AD138" s="731"/>
      <c r="AE138" s="731"/>
      <c r="AF138" s="731"/>
      <c r="AG138" s="135">
        <f ca="1">MAX(T138:AF138)</f>
        <v>7.6419892698171212</v>
      </c>
      <c r="AI138" s="8"/>
      <c r="AJ138" s="18">
        <f>S138</f>
        <v>0</v>
      </c>
      <c r="AK138" s="728">
        <f ca="1">T138/$AG$151</f>
        <v>0.44085791207223979</v>
      </c>
      <c r="AL138" s="723"/>
      <c r="AM138" s="723"/>
      <c r="AN138" s="723"/>
      <c r="AO138" s="723"/>
      <c r="AP138" s="723"/>
      <c r="AQ138" s="723"/>
      <c r="AR138" s="723"/>
      <c r="AS138" s="723"/>
      <c r="AT138" s="723"/>
      <c r="AU138" s="723"/>
      <c r="AV138" s="723"/>
      <c r="AW138" s="724"/>
      <c r="AX138" s="22">
        <f ca="1">MAX(AK138:AW138)</f>
        <v>0.44085791207223979</v>
      </c>
    </row>
    <row r="139" spans="1:65">
      <c r="N139" s="138"/>
      <c r="O139" s="141"/>
      <c r="P139" s="718" t="s">
        <v>404</v>
      </c>
      <c r="Q139" s="8">
        <f>3.1416^2/(1+$R$123)</f>
        <v>4.9348252800000001</v>
      </c>
      <c r="R139" s="719">
        <v>2</v>
      </c>
      <c r="S139" s="18">
        <f t="shared" ref="S139:S150" si="75">S124</f>
        <v>7.5</v>
      </c>
      <c r="T139" s="731">
        <f t="shared" ref="T139:AF150" ca="1" si="76">(T4+2*(T64+2*T19)*$R$138^2+T34*$R$138^4)^0.5</f>
        <v>13.388085697361875</v>
      </c>
      <c r="U139" s="731">
        <f t="shared" ca="1" si="76"/>
        <v>13.544064282179525</v>
      </c>
      <c r="V139" s="731"/>
      <c r="W139" s="731"/>
      <c r="X139" s="731"/>
      <c r="Y139" s="731"/>
      <c r="Z139" s="731"/>
      <c r="AA139" s="731"/>
      <c r="AB139" s="731"/>
      <c r="AC139" s="731"/>
      <c r="AD139" s="731"/>
      <c r="AE139" s="731"/>
      <c r="AF139" s="731"/>
      <c r="AG139" s="135">
        <f t="shared" ref="AG139:AG150" ca="1" si="77">MAX(T139:AF139)</f>
        <v>13.544064282179525</v>
      </c>
      <c r="AI139" s="8"/>
      <c r="AJ139" s="18">
        <f t="shared" ref="AJ139:AJ150" si="78">S139</f>
        <v>7.5</v>
      </c>
      <c r="AK139" s="722">
        <f t="shared" ref="AK139:AW150" ca="1" si="79">T139/$AG$151</f>
        <v>0.77234386215310902</v>
      </c>
      <c r="AL139" s="134">
        <f t="shared" ca="1" si="79"/>
        <v>0.7813420942629451</v>
      </c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617"/>
      <c r="AX139" s="22">
        <f t="shared" ref="AX139:AX150" ca="1" si="80">MAX(AK139:AW139)</f>
        <v>0.7813420942629451</v>
      </c>
    </row>
    <row r="140" spans="1:65">
      <c r="N140" s="138"/>
      <c r="O140" s="141"/>
      <c r="P140" s="720" t="s">
        <v>405</v>
      </c>
      <c r="Q140" s="8">
        <f>3.1416^2/(4+$R$123)</f>
        <v>1.9739301120000001</v>
      </c>
      <c r="R140" s="719">
        <v>3</v>
      </c>
      <c r="S140" s="18">
        <f t="shared" si="75"/>
        <v>15</v>
      </c>
      <c r="T140" s="731">
        <f t="shared" ca="1" si="76"/>
        <v>13.810065359852212</v>
      </c>
      <c r="U140" s="731">
        <f t="shared" ca="1" si="76"/>
        <v>13.961330304927808</v>
      </c>
      <c r="V140" s="731">
        <f t="shared" ca="1" si="76"/>
        <v>14.366482188997418</v>
      </c>
      <c r="W140" s="731"/>
      <c r="X140" s="731"/>
      <c r="Y140" s="731"/>
      <c r="Z140" s="731"/>
      <c r="AA140" s="731"/>
      <c r="AB140" s="731"/>
      <c r="AC140" s="731"/>
      <c r="AD140" s="731"/>
      <c r="AE140" s="731"/>
      <c r="AF140" s="731"/>
      <c r="AG140" s="135">
        <f t="shared" ca="1" si="77"/>
        <v>14.366482188997418</v>
      </c>
      <c r="AI140" s="8"/>
      <c r="AJ140" s="18">
        <f t="shared" si="78"/>
        <v>15</v>
      </c>
      <c r="AK140" s="722">
        <f t="shared" ca="1" si="79"/>
        <v>0.79668740234586954</v>
      </c>
      <c r="AL140" s="134">
        <f t="shared" ca="1" si="79"/>
        <v>0.80541370979033755</v>
      </c>
      <c r="AM140" s="134">
        <f t="shared" ca="1" si="79"/>
        <v>0.82878647405062245</v>
      </c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617"/>
      <c r="AX140" s="22">
        <f t="shared" ca="1" si="80"/>
        <v>0.82878647405062245</v>
      </c>
    </row>
    <row r="141" spans="1:65">
      <c r="N141" s="138"/>
      <c r="O141" s="141"/>
      <c r="P141" s="720" t="s">
        <v>406</v>
      </c>
      <c r="Q141" s="8">
        <f>3.1416^2/(1+4*$R$123)</f>
        <v>1.9739301120000001</v>
      </c>
      <c r="R141" s="719">
        <v>4</v>
      </c>
      <c r="S141" s="18">
        <f t="shared" si="75"/>
        <v>22.5</v>
      </c>
      <c r="T141" s="731">
        <f t="shared" ca="1" si="76"/>
        <v>14.366501720820484</v>
      </c>
      <c r="U141" s="731">
        <f t="shared" ca="1" si="76"/>
        <v>14.511967831215845</v>
      </c>
      <c r="V141" s="731">
        <f t="shared" ca="1" si="76"/>
        <v>14.902156788120568</v>
      </c>
      <c r="W141" s="731">
        <f t="shared" ca="1" si="76"/>
        <v>15.419232905325604</v>
      </c>
      <c r="X141" s="731"/>
      <c r="Y141" s="731"/>
      <c r="Z141" s="731"/>
      <c r="AA141" s="731"/>
      <c r="AB141" s="731"/>
      <c r="AC141" s="731"/>
      <c r="AD141" s="731"/>
      <c r="AE141" s="731"/>
      <c r="AF141" s="731"/>
      <c r="AG141" s="135">
        <f t="shared" ca="1" si="77"/>
        <v>15.419232905325604</v>
      </c>
      <c r="AI141" s="8"/>
      <c r="AJ141" s="18">
        <f t="shared" si="78"/>
        <v>22.5</v>
      </c>
      <c r="AK141" s="722">
        <f t="shared" ca="1" si="79"/>
        <v>0.82878760081990088</v>
      </c>
      <c r="AL141" s="134">
        <f t="shared" ca="1" si="79"/>
        <v>0.83717937990279723</v>
      </c>
      <c r="AM141" s="134">
        <f t="shared" ca="1" si="79"/>
        <v>0.85968894943779572</v>
      </c>
      <c r="AN141" s="134">
        <f t="shared" ca="1" si="79"/>
        <v>0.88951849896540036</v>
      </c>
      <c r="AO141" s="134"/>
      <c r="AP141" s="134"/>
      <c r="AQ141" s="134"/>
      <c r="AR141" s="134"/>
      <c r="AS141" s="134"/>
      <c r="AT141" s="134"/>
      <c r="AU141" s="134"/>
      <c r="AV141" s="134"/>
      <c r="AW141" s="617"/>
      <c r="AX141" s="22">
        <f t="shared" ca="1" si="80"/>
        <v>0.88951849896540036</v>
      </c>
    </row>
    <row r="142" spans="1:65">
      <c r="N142" s="138"/>
      <c r="O142" s="141"/>
      <c r="P142" s="8"/>
      <c r="Q142" s="8"/>
      <c r="R142" s="719">
        <v>5</v>
      </c>
      <c r="S142" s="18">
        <f t="shared" si="75"/>
        <v>30</v>
      </c>
      <c r="T142" s="731">
        <f t="shared" ca="1" si="76"/>
        <v>14.902208232571867</v>
      </c>
      <c r="U142" s="731">
        <f t="shared" ca="1" si="76"/>
        <v>15.042494768050888</v>
      </c>
      <c r="V142" s="731">
        <f t="shared" ca="1" si="76"/>
        <v>15.419264426370109</v>
      </c>
      <c r="W142" s="731">
        <f t="shared" ca="1" si="76"/>
        <v>15.919553445410166</v>
      </c>
      <c r="X142" s="731">
        <f t="shared" ca="1" si="76"/>
        <v>16.404621922307918</v>
      </c>
      <c r="Y142" s="731"/>
      <c r="Z142" s="731"/>
      <c r="AA142" s="731"/>
      <c r="AB142" s="731"/>
      <c r="AC142" s="731"/>
      <c r="AD142" s="731"/>
      <c r="AE142" s="731"/>
      <c r="AF142" s="731"/>
      <c r="AG142" s="135">
        <f t="shared" ca="1" si="77"/>
        <v>16.404621922307918</v>
      </c>
      <c r="AI142" s="8"/>
      <c r="AJ142" s="18">
        <f t="shared" si="78"/>
        <v>30</v>
      </c>
      <c r="AK142" s="722">
        <f t="shared" ca="1" si="79"/>
        <v>0.85969191721131477</v>
      </c>
      <c r="AL142" s="134">
        <f t="shared" ca="1" si="79"/>
        <v>0.86778489234377121</v>
      </c>
      <c r="AM142" s="134">
        <f t="shared" ca="1" si="79"/>
        <v>0.88952031737960857</v>
      </c>
      <c r="AN142" s="134">
        <f t="shared" ca="1" si="79"/>
        <v>0.91838143777371595</v>
      </c>
      <c r="AO142" s="134">
        <f t="shared" ca="1" si="79"/>
        <v>0.9463645019193061</v>
      </c>
      <c r="AP142" s="134"/>
      <c r="AQ142" s="134"/>
      <c r="AR142" s="134"/>
      <c r="AS142" s="134"/>
      <c r="AT142" s="134"/>
      <c r="AU142" s="134"/>
      <c r="AV142" s="134"/>
      <c r="AW142" s="617"/>
      <c r="AX142" s="22">
        <f t="shared" ca="1" si="80"/>
        <v>0.9463645019193061</v>
      </c>
      <c r="AY142" s="135"/>
      <c r="AZ142" s="135"/>
      <c r="BA142" s="135"/>
      <c r="BB142" s="135"/>
      <c r="BC142" s="135"/>
      <c r="BD142" s="135"/>
      <c r="BE142" s="135"/>
      <c r="BF142" s="135"/>
      <c r="BG142" s="135"/>
      <c r="BH142" s="135"/>
      <c r="BI142" s="135"/>
      <c r="BJ142" s="135"/>
      <c r="BK142" s="135"/>
      <c r="BL142" s="135"/>
      <c r="BM142" s="135"/>
    </row>
    <row r="143" spans="1:65">
      <c r="K143" s="99"/>
      <c r="L143" s="99"/>
      <c r="M143" s="99"/>
      <c r="N143" s="230"/>
      <c r="O143" s="141"/>
      <c r="P143" s="135"/>
      <c r="Q143" s="8"/>
      <c r="R143" s="719">
        <v>6</v>
      </c>
      <c r="S143" s="18">
        <f t="shared" si="75"/>
        <v>37.5</v>
      </c>
      <c r="T143" s="731">
        <f t="shared" ca="1" si="76"/>
        <v>15.282523763099858</v>
      </c>
      <c r="U143" s="731">
        <f t="shared" ca="1" si="76"/>
        <v>15.419350544352296</v>
      </c>
      <c r="V143" s="731">
        <f t="shared" ca="1" si="76"/>
        <v>15.787128865411272</v>
      </c>
      <c r="W143" s="731">
        <f t="shared" ca="1" si="76"/>
        <v>16.276114532161838</v>
      </c>
      <c r="X143" s="731">
        <f t="shared" ca="1" si="76"/>
        <v>16.750860956280562</v>
      </c>
      <c r="Y143" s="731">
        <f t="shared" ca="1" si="76"/>
        <v>17.090086750494383</v>
      </c>
      <c r="Z143" s="731"/>
      <c r="AA143" s="731"/>
      <c r="AB143" s="731"/>
      <c r="AC143" s="731"/>
      <c r="AD143" s="731"/>
      <c r="AE143" s="731"/>
      <c r="AF143" s="731"/>
      <c r="AG143" s="135">
        <f t="shared" ca="1" si="77"/>
        <v>17.090086750494383</v>
      </c>
      <c r="AI143" s="8"/>
      <c r="AJ143" s="18">
        <f t="shared" si="78"/>
        <v>37.5</v>
      </c>
      <c r="AK143" s="722">
        <f t="shared" ca="1" si="79"/>
        <v>0.88163189969459665</v>
      </c>
      <c r="AL143" s="134">
        <f t="shared" ca="1" si="79"/>
        <v>0.88952528543078979</v>
      </c>
      <c r="AM143" s="134">
        <f t="shared" ca="1" si="79"/>
        <v>0.91074201016081213</v>
      </c>
      <c r="AN143" s="134">
        <f t="shared" ca="1" si="79"/>
        <v>0.93895105265820689</v>
      </c>
      <c r="AO143" s="134">
        <f t="shared" ca="1" si="79"/>
        <v>0.96633864899092869</v>
      </c>
      <c r="AP143" s="134">
        <f t="shared" ca="1" si="79"/>
        <v>0.98590821001462936</v>
      </c>
      <c r="AQ143" s="134"/>
      <c r="AR143" s="134"/>
      <c r="AS143" s="134"/>
      <c r="AT143" s="134"/>
      <c r="AU143" s="134"/>
      <c r="AV143" s="134"/>
      <c r="AW143" s="617"/>
      <c r="AX143" s="22">
        <f t="shared" ca="1" si="80"/>
        <v>0.98590821001462936</v>
      </c>
      <c r="AY143" s="135"/>
      <c r="AZ143" s="135"/>
      <c r="BA143" s="135"/>
      <c r="BB143" s="135"/>
      <c r="BC143" s="135"/>
      <c r="BD143" s="135"/>
      <c r="BE143" s="135"/>
      <c r="BF143" s="135"/>
      <c r="BG143" s="135"/>
      <c r="BH143" s="135"/>
      <c r="BI143" s="135"/>
      <c r="BJ143" s="135"/>
      <c r="BK143" s="135"/>
      <c r="BL143" s="135"/>
      <c r="BM143" s="135"/>
    </row>
    <row r="144" spans="1:65">
      <c r="K144" s="99"/>
      <c r="L144" s="99"/>
      <c r="M144" s="99"/>
      <c r="N144" s="241"/>
      <c r="O144" s="83"/>
      <c r="P144" s="8"/>
      <c r="Q144" s="8"/>
      <c r="R144" s="719">
        <v>7</v>
      </c>
      <c r="S144" s="18">
        <f t="shared" si="75"/>
        <v>45</v>
      </c>
      <c r="T144" s="731">
        <f t="shared" ca="1" si="76"/>
        <v>15.419468186692459</v>
      </c>
      <c r="U144" s="731">
        <f t="shared" ca="1" si="76"/>
        <v>15.555090414405388</v>
      </c>
      <c r="V144" s="731">
        <f t="shared" ca="1" si="76"/>
        <v>15.919733176275624</v>
      </c>
      <c r="W144" s="731">
        <f t="shared" ca="1" si="76"/>
        <v>16.404766711378702</v>
      </c>
      <c r="X144" s="731">
        <f t="shared" ca="1" si="76"/>
        <v>16.875894327926847</v>
      </c>
      <c r="Y144" s="731">
        <f t="shared" ca="1" si="76"/>
        <v>17.212656149767607</v>
      </c>
      <c r="Z144" s="731">
        <f t="shared" ca="1" si="76"/>
        <v>17.334358895581964</v>
      </c>
      <c r="AA144" s="731"/>
      <c r="AB144" s="731"/>
      <c r="AC144" s="731"/>
      <c r="AD144" s="731"/>
      <c r="AE144" s="731"/>
      <c r="AF144" s="731"/>
      <c r="AG144" s="135">
        <f t="shared" ca="1" si="77"/>
        <v>17.334358895581964</v>
      </c>
      <c r="AI144" s="8"/>
      <c r="AJ144" s="18">
        <f t="shared" si="78"/>
        <v>45</v>
      </c>
      <c r="AK144" s="722">
        <f t="shared" ca="1" si="79"/>
        <v>0.88953207208732965</v>
      </c>
      <c r="AL144" s="134">
        <f t="shared" ca="1" si="79"/>
        <v>0.89735596846157017</v>
      </c>
      <c r="AM144" s="134">
        <f t="shared" ca="1" si="79"/>
        <v>0.91839180624863559</v>
      </c>
      <c r="AN144" s="134">
        <f t="shared" ca="1" si="79"/>
        <v>0.94637285464072229</v>
      </c>
      <c r="AO144" s="134">
        <f t="shared" ca="1" si="79"/>
        <v>0.97355168596561326</v>
      </c>
      <c r="AP144" s="134">
        <f t="shared" ca="1" si="79"/>
        <v>0.99297910314725424</v>
      </c>
      <c r="AQ144" s="134">
        <f t="shared" ca="1" si="79"/>
        <v>1</v>
      </c>
      <c r="AR144" s="134"/>
      <c r="AS144" s="134"/>
      <c r="AT144" s="134"/>
      <c r="AU144" s="134"/>
      <c r="AV144" s="134"/>
      <c r="AW144" s="617"/>
      <c r="AX144" s="22">
        <f t="shared" ca="1" si="80"/>
        <v>1</v>
      </c>
      <c r="AY144" s="135"/>
      <c r="AZ144" s="135"/>
      <c r="BA144" s="135"/>
      <c r="BB144" s="135"/>
      <c r="BC144" s="135"/>
      <c r="BD144" s="135"/>
      <c r="BE144" s="135"/>
      <c r="BF144" s="135"/>
      <c r="BG144" s="135"/>
      <c r="BH144" s="135"/>
      <c r="BI144" s="135"/>
      <c r="BJ144" s="135"/>
      <c r="BK144" s="135"/>
      <c r="BL144" s="135"/>
      <c r="BM144" s="135"/>
    </row>
    <row r="145" spans="1:65">
      <c r="K145" s="99"/>
      <c r="L145" s="99"/>
      <c r="M145" s="99"/>
      <c r="N145" s="241"/>
      <c r="O145" s="83"/>
      <c r="P145" s="8"/>
      <c r="Q145" s="8"/>
      <c r="R145" s="719">
        <v>8</v>
      </c>
      <c r="S145" s="18">
        <f t="shared" si="75"/>
        <v>52.5</v>
      </c>
      <c r="T145" s="731">
        <f t="shared" ca="1" si="76"/>
        <v>15.282761160740908</v>
      </c>
      <c r="U145" s="731">
        <f t="shared" ca="1" si="76"/>
        <v>15.419585835428794</v>
      </c>
      <c r="V145" s="731">
        <f t="shared" ca="1" si="76"/>
        <v>15.787358675207221</v>
      </c>
      <c r="W145" s="731">
        <f t="shared" ca="1" si="76"/>
        <v>16.276337437844813</v>
      </c>
      <c r="X145" s="731">
        <f t="shared" ca="1" si="76"/>
        <v>16.75107754453974</v>
      </c>
      <c r="Y145" s="731">
        <f t="shared" ca="1" si="76"/>
        <v>17.090299039688059</v>
      </c>
      <c r="Z145" s="731">
        <f t="shared" ca="1" si="76"/>
        <v>17.212866927292254</v>
      </c>
      <c r="AA145" s="731">
        <f t="shared" ca="1" si="76"/>
        <v>17.090511326244791</v>
      </c>
      <c r="AB145" s="731"/>
      <c r="AC145" s="731"/>
      <c r="AD145" s="731"/>
      <c r="AE145" s="731"/>
      <c r="AF145" s="731"/>
      <c r="AG145" s="135">
        <f t="shared" ca="1" si="77"/>
        <v>17.212866927292254</v>
      </c>
      <c r="AI145" s="8"/>
      <c r="AJ145" s="18">
        <f t="shared" si="78"/>
        <v>52.5</v>
      </c>
      <c r="AK145" s="722">
        <f t="shared" ca="1" si="79"/>
        <v>0.88164559490204453</v>
      </c>
      <c r="AL145" s="134">
        <f t="shared" ca="1" si="79"/>
        <v>0.88953885911285757</v>
      </c>
      <c r="AM145" s="134">
        <f t="shared" ca="1" si="79"/>
        <v>0.91075526763386505</v>
      </c>
      <c r="AN145" s="134">
        <f t="shared" ca="1" si="79"/>
        <v>0.93896391184061556</v>
      </c>
      <c r="AO145" s="134">
        <f t="shared" ca="1" si="79"/>
        <v>0.9663511437281429</v>
      </c>
      <c r="AP145" s="134">
        <f t="shared" ca="1" si="79"/>
        <v>0.98592045674350792</v>
      </c>
      <c r="AQ145" s="134">
        <f t="shared" ca="1" si="79"/>
        <v>0.99299126266961768</v>
      </c>
      <c r="AR145" s="134">
        <f t="shared" ca="1" si="79"/>
        <v>0.98593270332026395</v>
      </c>
      <c r="AS145" s="134"/>
      <c r="AT145" s="134"/>
      <c r="AU145" s="134"/>
      <c r="AV145" s="134"/>
      <c r="AW145" s="617"/>
      <c r="AX145" s="22">
        <f t="shared" ca="1" si="80"/>
        <v>0.99299126266961768</v>
      </c>
      <c r="AY145" s="135"/>
      <c r="AZ145" s="135"/>
      <c r="BA145" s="135"/>
      <c r="BB145" s="135"/>
      <c r="BC145" s="135"/>
      <c r="BD145" s="135"/>
      <c r="BE145" s="135"/>
      <c r="BF145" s="135"/>
      <c r="BG145" s="135"/>
      <c r="BH145" s="135"/>
      <c r="BI145" s="135"/>
      <c r="BJ145" s="135"/>
      <c r="BK145" s="135"/>
      <c r="BL145" s="135"/>
      <c r="BM145" s="135"/>
    </row>
    <row r="146" spans="1:65">
      <c r="A146" s="2"/>
      <c r="P146" s="16"/>
      <c r="Q146" s="8"/>
      <c r="R146" s="719">
        <v>9</v>
      </c>
      <c r="S146" s="18">
        <f t="shared" si="75"/>
        <v>60</v>
      </c>
      <c r="T146" s="731">
        <f t="shared" ca="1" si="76"/>
        <v>14.902629917789541</v>
      </c>
      <c r="U146" s="731">
        <f t="shared" ca="1" si="76"/>
        <v>15.04291252073552</v>
      </c>
      <c r="V146" s="731">
        <f t="shared" ca="1" si="76"/>
        <v>15.419671971542908</v>
      </c>
      <c r="W146" s="731">
        <f t="shared" ca="1" si="76"/>
        <v>15.91994818336209</v>
      </c>
      <c r="X146" s="731">
        <f t="shared" ca="1" si="76"/>
        <v>16.405004988524954</v>
      </c>
      <c r="Y146" s="731">
        <f t="shared" ca="1" si="76"/>
        <v>16.751236104726953</v>
      </c>
      <c r="Z146" s="731">
        <f t="shared" ca="1" si="76"/>
        <v>16.87626669696283</v>
      </c>
      <c r="AA146" s="731">
        <f t="shared" ca="1" si="76"/>
        <v>16.751452688135636</v>
      </c>
      <c r="AB146" s="731">
        <f t="shared" ca="1" si="76"/>
        <v>16.405388045797388</v>
      </c>
      <c r="AC146" s="731"/>
      <c r="AD146" s="731"/>
      <c r="AE146" s="731"/>
      <c r="AF146" s="731"/>
      <c r="AG146" s="135">
        <f t="shared" ca="1" si="77"/>
        <v>16.87626669696283</v>
      </c>
      <c r="AI146" s="8"/>
      <c r="AJ146" s="18">
        <f t="shared" si="78"/>
        <v>60</v>
      </c>
      <c r="AK146" s="722">
        <f t="shared" ca="1" si="79"/>
        <v>0.85971624376531164</v>
      </c>
      <c r="AL146" s="134">
        <f t="shared" ca="1" si="79"/>
        <v>0.86780899203428463</v>
      </c>
      <c r="AM146" s="134">
        <f t="shared" ca="1" si="79"/>
        <v>0.88954382821004963</v>
      </c>
      <c r="AN146" s="134">
        <f t="shared" ca="1" si="79"/>
        <v>0.91840420976974424</v>
      </c>
      <c r="AO146" s="134">
        <f t="shared" ca="1" si="79"/>
        <v>0.94638660058585289</v>
      </c>
      <c r="AP146" s="134">
        <f t="shared" ca="1" si="79"/>
        <v>0.96636029089004083</v>
      </c>
      <c r="AQ146" s="134">
        <f t="shared" ca="1" si="79"/>
        <v>0.97357316752361178</v>
      </c>
      <c r="AR146" s="134">
        <f t="shared" ca="1" si="79"/>
        <v>0.96637278534743531</v>
      </c>
      <c r="AS146" s="134">
        <f t="shared" ca="1" si="79"/>
        <v>0.94640869873639544</v>
      </c>
      <c r="AT146" s="134"/>
      <c r="AU146" s="134"/>
      <c r="AV146" s="134"/>
      <c r="AW146" s="617"/>
      <c r="AX146" s="22">
        <f t="shared" ca="1" si="80"/>
        <v>0.97357316752361178</v>
      </c>
      <c r="AY146" s="135"/>
      <c r="AZ146" s="135"/>
      <c r="BA146" s="135"/>
      <c r="BB146" s="135"/>
      <c r="BC146" s="135"/>
      <c r="BD146" s="135"/>
      <c r="BE146" s="135"/>
      <c r="BF146" s="135"/>
      <c r="BG146" s="135"/>
      <c r="BH146" s="135"/>
      <c r="BI146" s="135"/>
      <c r="BJ146" s="135"/>
      <c r="BK146" s="135"/>
      <c r="BL146" s="135"/>
      <c r="BM146" s="135"/>
    </row>
    <row r="147" spans="1:65">
      <c r="P147" s="19"/>
      <c r="Q147" s="8"/>
      <c r="R147" s="719">
        <v>10</v>
      </c>
      <c r="S147" s="18">
        <f t="shared" si="75"/>
        <v>67.5</v>
      </c>
      <c r="T147" s="731">
        <f t="shared" ca="1" si="76"/>
        <v>14.367006818290021</v>
      </c>
      <c r="U147" s="731">
        <f t="shared" ca="1" si="76"/>
        <v>14.512467865828249</v>
      </c>
      <c r="V147" s="731">
        <f t="shared" ca="1" si="76"/>
        <v>14.902643730566128</v>
      </c>
      <c r="W147" s="731">
        <f t="shared" ca="1" si="76"/>
        <v>15.41970351891144</v>
      </c>
      <c r="X147" s="731">
        <f t="shared" ca="1" si="76"/>
        <v>15.920009268958502</v>
      </c>
      <c r="Y147" s="731">
        <f t="shared" ca="1" si="76"/>
        <v>16.27656037025341</v>
      </c>
      <c r="Z147" s="731">
        <f t="shared" ca="1" si="76"/>
        <v>16.405209053139576</v>
      </c>
      <c r="AA147" s="731">
        <f t="shared" ca="1" si="76"/>
        <v>16.276783269830766</v>
      </c>
      <c r="AB147" s="731">
        <f t="shared" ca="1" si="76"/>
        <v>15.920403995608522</v>
      </c>
      <c r="AC147" s="731">
        <f t="shared" ca="1" si="76"/>
        <v>15.420174118134458</v>
      </c>
      <c r="AD147" s="731"/>
      <c r="AE147" s="731"/>
      <c r="AF147" s="731"/>
      <c r="AG147" s="135">
        <f t="shared" ca="1" si="77"/>
        <v>16.405209053139576</v>
      </c>
      <c r="AI147" s="8"/>
      <c r="AJ147" s="18">
        <f t="shared" si="78"/>
        <v>67.5</v>
      </c>
      <c r="AK147" s="722">
        <f t="shared" ca="1" si="79"/>
        <v>0.82881673933448807</v>
      </c>
      <c r="AL147" s="134">
        <f t="shared" ca="1" si="79"/>
        <v>0.83720822634675374</v>
      </c>
      <c r="AM147" s="134">
        <f t="shared" ca="1" si="79"/>
        <v>0.85971704060912157</v>
      </c>
      <c r="AN147" s="134">
        <f t="shared" ca="1" si="79"/>
        <v>0.88954564814286174</v>
      </c>
      <c r="AO147" s="134">
        <f t="shared" ca="1" si="79"/>
        <v>0.91840773373026563</v>
      </c>
      <c r="AP147" s="134">
        <f t="shared" ca="1" si="79"/>
        <v>0.93897677256479573</v>
      </c>
      <c r="AQ147" s="134">
        <f t="shared" ca="1" si="79"/>
        <v>0.94639837284785866</v>
      </c>
      <c r="AR147" s="134">
        <f t="shared" ca="1" si="79"/>
        <v>0.93898963139497793</v>
      </c>
      <c r="AS147" s="134">
        <f t="shared" ca="1" si="79"/>
        <v>0.91843050507429969</v>
      </c>
      <c r="AT147" s="134">
        <f t="shared" ca="1" si="79"/>
        <v>0.88957279649174814</v>
      </c>
      <c r="AU147" s="134"/>
      <c r="AV147" s="134"/>
      <c r="AW147" s="617"/>
      <c r="AX147" s="22">
        <f t="shared" ca="1" si="80"/>
        <v>0.94639837284785866</v>
      </c>
      <c r="AY147" s="135"/>
      <c r="AZ147" s="135"/>
      <c r="BA147" s="135"/>
      <c r="BB147" s="135"/>
      <c r="BC147" s="135"/>
      <c r="BD147" s="135"/>
      <c r="BE147" s="135"/>
      <c r="BF147" s="135"/>
      <c r="BG147" s="135"/>
      <c r="BH147" s="135"/>
      <c r="BI147" s="135"/>
      <c r="BJ147" s="135"/>
      <c r="BK147" s="135"/>
      <c r="BL147" s="135"/>
      <c r="BM147" s="135"/>
    </row>
    <row r="148" spans="1:65">
      <c r="P148" s="8"/>
      <c r="Q148" s="8"/>
      <c r="R148" s="721">
        <v>11</v>
      </c>
      <c r="S148" s="18">
        <f t="shared" si="75"/>
        <v>75</v>
      </c>
      <c r="T148" s="731">
        <f t="shared" ca="1" si="76"/>
        <v>13.810520452977121</v>
      </c>
      <c r="U148" s="731">
        <f t="shared" ca="1" si="76"/>
        <v>13.961780467476382</v>
      </c>
      <c r="V148" s="731">
        <f t="shared" ca="1" si="76"/>
        <v>14.366919656818904</v>
      </c>
      <c r="W148" s="731">
        <f t="shared" ca="1" si="76"/>
        <v>14.902578531128006</v>
      </c>
      <c r="X148" s="731">
        <f t="shared" ca="1" si="76"/>
        <v>15.419672025987847</v>
      </c>
      <c r="Y148" s="731">
        <f t="shared" ca="1" si="76"/>
        <v>15.787526967571941</v>
      </c>
      <c r="Z148" s="731">
        <f t="shared" ca="1" si="76"/>
        <v>15.920127962504578</v>
      </c>
      <c r="AA148" s="731">
        <f t="shared" ca="1" si="76"/>
        <v>15.787756771573033</v>
      </c>
      <c r="AB148" s="731">
        <f t="shared" ca="1" si="76"/>
        <v>15.420079560387984</v>
      </c>
      <c r="AC148" s="731">
        <f t="shared" ca="1" si="76"/>
        <v>14.903065459793542</v>
      </c>
      <c r="AD148" s="731">
        <f t="shared" ca="1" si="76"/>
        <v>14.36735711132005</v>
      </c>
      <c r="AE148" s="731"/>
      <c r="AF148" s="731"/>
      <c r="AG148" s="135">
        <f t="shared" ca="1" si="77"/>
        <v>15.920127962504578</v>
      </c>
      <c r="AI148" s="8"/>
      <c r="AJ148" s="18">
        <f t="shared" si="78"/>
        <v>75</v>
      </c>
      <c r="AK148" s="722">
        <f t="shared" ca="1" si="79"/>
        <v>0.79671365616509937</v>
      </c>
      <c r="AL148" s="134">
        <f t="shared" ca="1" si="79"/>
        <v>0.80543967917006976</v>
      </c>
      <c r="AM148" s="134">
        <f t="shared" ca="1" si="79"/>
        <v>0.82881171108558416</v>
      </c>
      <c r="AN148" s="134">
        <f t="shared" ca="1" si="79"/>
        <v>0.85971327932562014</v>
      </c>
      <c r="AO148" s="134">
        <f t="shared" ca="1" si="79"/>
        <v>0.88954383135091797</v>
      </c>
      <c r="AP148" s="134">
        <f t="shared" ca="1" si="79"/>
        <v>0.9107649762343234</v>
      </c>
      <c r="AQ148" s="134">
        <f t="shared" ca="1" si="79"/>
        <v>0.91841458102971241</v>
      </c>
      <c r="AR148" s="134">
        <f t="shared" ca="1" si="79"/>
        <v>0.91077823337307751</v>
      </c>
      <c r="AS148" s="134">
        <f t="shared" ca="1" si="79"/>
        <v>0.88956734155989614</v>
      </c>
      <c r="AT148" s="134">
        <f t="shared" ca="1" si="79"/>
        <v>0.85974136970199166</v>
      </c>
      <c r="AU148" s="134">
        <f t="shared" ca="1" si="79"/>
        <v>0.82883694735211011</v>
      </c>
      <c r="AV148" s="134"/>
      <c r="AW148" s="617"/>
      <c r="AX148" s="22">
        <f t="shared" ca="1" si="80"/>
        <v>0.91841458102971241</v>
      </c>
      <c r="AY148" s="135"/>
      <c r="AZ148" s="135"/>
      <c r="BA148" s="135"/>
      <c r="BB148" s="135"/>
      <c r="BC148" s="135"/>
      <c r="BD148" s="135"/>
      <c r="BE148" s="135"/>
      <c r="BF148" s="135"/>
      <c r="BG148" s="135"/>
      <c r="BH148" s="135"/>
      <c r="BI148" s="135"/>
      <c r="BJ148" s="135"/>
      <c r="BK148" s="135"/>
      <c r="BL148" s="135"/>
      <c r="BM148" s="135"/>
    </row>
    <row r="149" spans="1:65">
      <c r="P149" s="8"/>
      <c r="Q149" s="8"/>
      <c r="R149" s="721">
        <v>12</v>
      </c>
      <c r="S149" s="18">
        <f t="shared" si="75"/>
        <v>82.5</v>
      </c>
      <c r="T149" s="731">
        <f t="shared" ca="1" si="76"/>
        <v>13.388356795167308</v>
      </c>
      <c r="U149" s="731">
        <f t="shared" ca="1" si="76"/>
        <v>13.544332257981868</v>
      </c>
      <c r="V149" s="731">
        <f t="shared" ca="1" si="76"/>
        <v>13.961590271816911</v>
      </c>
      <c r="W149" s="731">
        <f t="shared" ca="1" si="76"/>
        <v>14.512217934176725</v>
      </c>
      <c r="X149" s="731">
        <f t="shared" ca="1" si="76"/>
        <v>15.042736050387754</v>
      </c>
      <c r="Y149" s="731">
        <f t="shared" ca="1" si="76"/>
        <v>15.419585929732824</v>
      </c>
      <c r="Z149" s="731">
        <f t="shared" ca="1" si="76"/>
        <v>15.55532374575095</v>
      </c>
      <c r="AA149" s="731">
        <f t="shared" ca="1" si="76"/>
        <v>15.419821217217576</v>
      </c>
      <c r="AB149" s="731">
        <f t="shared" ca="1" si="76"/>
        <v>15.043153796371907</v>
      </c>
      <c r="AC149" s="731">
        <f t="shared" ca="1" si="76"/>
        <v>14.512717960171848</v>
      </c>
      <c r="AD149" s="731">
        <f t="shared" ca="1" si="76"/>
        <v>13.962040425983661</v>
      </c>
      <c r="AE149" s="731">
        <f t="shared" ca="1" si="76"/>
        <v>13.544600228482391</v>
      </c>
      <c r="AF149" s="731"/>
      <c r="AG149" s="135">
        <f t="shared" ca="1" si="77"/>
        <v>15.55532374575095</v>
      </c>
      <c r="AI149" s="8"/>
      <c r="AJ149" s="18">
        <f t="shared" si="78"/>
        <v>82.5</v>
      </c>
      <c r="AK149" s="722">
        <f t="shared" ca="1" si="79"/>
        <v>0.77235950148578147</v>
      </c>
      <c r="AL149" s="134">
        <f t="shared" ca="1" si="79"/>
        <v>0.78135755349071112</v>
      </c>
      <c r="AM149" s="134">
        <f t="shared" ca="1" si="79"/>
        <v>0.80542870699275326</v>
      </c>
      <c r="AN149" s="134">
        <f t="shared" ca="1" si="79"/>
        <v>0.83719380806609911</v>
      </c>
      <c r="AO149" s="134">
        <f t="shared" ca="1" si="79"/>
        <v>0.86779881165502581</v>
      </c>
      <c r="AP149" s="134">
        <f t="shared" ca="1" si="79"/>
        <v>0.88953886455315279</v>
      </c>
      <c r="AQ149" s="134">
        <f t="shared" ca="1" si="79"/>
        <v>0.89736942908892703</v>
      </c>
      <c r="AR149" s="134">
        <f t="shared" ca="1" si="79"/>
        <v>0.88955243802801676</v>
      </c>
      <c r="AS149" s="134">
        <f t="shared" ca="1" si="79"/>
        <v>0.867822910958996</v>
      </c>
      <c r="AT149" s="134">
        <f t="shared" ca="1" si="79"/>
        <v>0.83722265401293428</v>
      </c>
      <c r="AU149" s="134">
        <f t="shared" ca="1" si="79"/>
        <v>0.80545467588894726</v>
      </c>
      <c r="AV149" s="134">
        <f t="shared" ca="1" si="79"/>
        <v>0.78137301241262092</v>
      </c>
      <c r="AW149" s="617"/>
      <c r="AX149" s="22">
        <f t="shared" ca="1" si="80"/>
        <v>0.89736942908892703</v>
      </c>
      <c r="AY149" s="135"/>
      <c r="AZ149" s="135"/>
      <c r="BA149" s="135"/>
      <c r="BB149" s="135"/>
      <c r="BC149" s="135"/>
      <c r="BD149" s="135"/>
      <c r="BE149" s="135"/>
      <c r="BF149" s="135"/>
      <c r="BG149" s="135"/>
      <c r="BH149" s="135"/>
      <c r="BI149" s="135"/>
      <c r="BJ149" s="135"/>
      <c r="BK149" s="135"/>
      <c r="BL149" s="135"/>
      <c r="BM149" s="135"/>
    </row>
    <row r="150" spans="1:65">
      <c r="P150" s="8"/>
      <c r="Q150" s="8"/>
      <c r="R150" s="721">
        <v>13</v>
      </c>
      <c r="S150" s="18">
        <f t="shared" si="75"/>
        <v>90</v>
      </c>
      <c r="T150" s="731">
        <f t="shared" ca="1" si="76"/>
        <v>13.23026845375092</v>
      </c>
      <c r="U150" s="731">
        <f t="shared" ca="1" si="76"/>
        <v>13.388085822783719</v>
      </c>
      <c r="V150" s="731">
        <f t="shared" ca="1" si="76"/>
        <v>13.810065481441672</v>
      </c>
      <c r="W150" s="731">
        <f t="shared" ca="1" si="76"/>
        <v>14.3665018377006</v>
      </c>
      <c r="X150" s="731">
        <f t="shared" ca="1" si="76"/>
        <v>14.902208345250362</v>
      </c>
      <c r="Y150" s="731">
        <f t="shared" ca="1" si="76"/>
        <v>15.282523872974275</v>
      </c>
      <c r="Z150" s="731">
        <f t="shared" ca="1" si="76"/>
        <v>15.41946829559105</v>
      </c>
      <c r="AA150" s="731">
        <f t="shared" ca="1" si="76"/>
        <v>15.282761270613616</v>
      </c>
      <c r="AB150" s="731">
        <f t="shared" ca="1" si="76"/>
        <v>14.902630030464847</v>
      </c>
      <c r="AC150" s="731">
        <f t="shared" ca="1" si="76"/>
        <v>14.367006935166026</v>
      </c>
      <c r="AD150" s="731">
        <f t="shared" ca="1" si="76"/>
        <v>13.810520574562574</v>
      </c>
      <c r="AE150" s="731">
        <f t="shared" ca="1" si="76"/>
        <v>13.388356920586611</v>
      </c>
      <c r="AF150" s="731">
        <f t="shared" ca="1" si="76"/>
        <v>13.230268580668858</v>
      </c>
      <c r="AG150" s="135">
        <f t="shared" ca="1" si="77"/>
        <v>15.41946829559105</v>
      </c>
      <c r="AI150" s="8"/>
      <c r="AJ150" s="18">
        <f t="shared" si="78"/>
        <v>90</v>
      </c>
      <c r="AK150" s="725">
        <f t="shared" ca="1" si="79"/>
        <v>0.76323955985028902</v>
      </c>
      <c r="AL150" s="726">
        <f t="shared" ca="1" si="79"/>
        <v>0.77234386938855648</v>
      </c>
      <c r="AM150" s="726">
        <f t="shared" ca="1" si="79"/>
        <v>0.79668740936023108</v>
      </c>
      <c r="AN150" s="726">
        <f t="shared" ca="1" si="79"/>
        <v>0.82878760756258563</v>
      </c>
      <c r="AO150" s="726">
        <f t="shared" ca="1" si="79"/>
        <v>0.85969192371161252</v>
      </c>
      <c r="AP150" s="726">
        <f t="shared" ca="1" si="79"/>
        <v>0.88163190603313035</v>
      </c>
      <c r="AQ150" s="726">
        <f t="shared" ca="1" si="79"/>
        <v>0.88953207836956893</v>
      </c>
      <c r="AR150" s="726">
        <f t="shared" ca="1" si="79"/>
        <v>0.88164560124047953</v>
      </c>
      <c r="AS150" s="726">
        <f t="shared" ca="1" si="79"/>
        <v>0.85971625026542542</v>
      </c>
      <c r="AT150" s="726">
        <f t="shared" ca="1" si="79"/>
        <v>0.82881674607693556</v>
      </c>
      <c r="AU150" s="726">
        <f t="shared" ca="1" si="79"/>
        <v>0.79671366317922976</v>
      </c>
      <c r="AV150" s="726">
        <f t="shared" ca="1" si="79"/>
        <v>0.7723595087210825</v>
      </c>
      <c r="AW150" s="727">
        <f t="shared" ca="1" si="79"/>
        <v>0.76323956717204455</v>
      </c>
      <c r="AX150" s="22">
        <f t="shared" ca="1" si="80"/>
        <v>0.88953207836956893</v>
      </c>
      <c r="AY150" s="135"/>
      <c r="AZ150" s="135"/>
      <c r="BA150" s="135"/>
      <c r="BB150" s="135"/>
      <c r="BC150" s="135"/>
      <c r="BD150" s="135"/>
      <c r="BE150" s="135"/>
      <c r="BF150" s="135"/>
      <c r="BG150" s="135"/>
      <c r="BH150" s="135"/>
      <c r="BI150" s="135"/>
      <c r="BJ150" s="135"/>
      <c r="BK150" s="135"/>
      <c r="BL150" s="135"/>
      <c r="BM150" s="135"/>
    </row>
    <row r="151" spans="1:65">
      <c r="S151" s="16" t="s">
        <v>10</v>
      </c>
      <c r="T151" s="135">
        <f ca="1">MAX(T138:T150)</f>
        <v>15.419468186692459</v>
      </c>
      <c r="U151" s="135">
        <f t="shared" ref="U151:AF151" ca="1" si="81">MAX(U138:U150)</f>
        <v>15.555090414405388</v>
      </c>
      <c r="V151" s="135">
        <f t="shared" ca="1" si="81"/>
        <v>15.919733176275624</v>
      </c>
      <c r="W151" s="135">
        <f t="shared" ca="1" si="81"/>
        <v>16.404766711378702</v>
      </c>
      <c r="X151" s="135">
        <f t="shared" ca="1" si="81"/>
        <v>16.875894327926847</v>
      </c>
      <c r="Y151" s="135">
        <f t="shared" ca="1" si="81"/>
        <v>17.212656149767607</v>
      </c>
      <c r="Z151" s="135">
        <f t="shared" ca="1" si="81"/>
        <v>17.334358895581964</v>
      </c>
      <c r="AA151" s="135">
        <f t="shared" ca="1" si="81"/>
        <v>17.090511326244791</v>
      </c>
      <c r="AB151" s="135">
        <f t="shared" ca="1" si="81"/>
        <v>16.405388045797388</v>
      </c>
      <c r="AC151" s="135">
        <f t="shared" ca="1" si="81"/>
        <v>15.420174118134458</v>
      </c>
      <c r="AD151" s="135">
        <f t="shared" ca="1" si="81"/>
        <v>14.36735711132005</v>
      </c>
      <c r="AE151" s="135">
        <f t="shared" ca="1" si="81"/>
        <v>13.544600228482391</v>
      </c>
      <c r="AF151" s="135">
        <f t="shared" ca="1" si="81"/>
        <v>13.230268580668858</v>
      </c>
      <c r="AG151" s="732">
        <f ca="1">MAX(AG138:AG150)</f>
        <v>17.334358895581964</v>
      </c>
      <c r="AI151" s="8"/>
      <c r="AJ151" s="16" t="s">
        <v>10</v>
      </c>
      <c r="AK151" s="22">
        <f ca="1">MAX(AK138:AK150)</f>
        <v>0.88953207208732965</v>
      </c>
      <c r="AL151" s="22">
        <f t="shared" ref="AL151:AX151" ca="1" si="82">MAX(AL138:AL150)</f>
        <v>0.89735596846157017</v>
      </c>
      <c r="AM151" s="22">
        <f t="shared" ca="1" si="82"/>
        <v>0.91839180624863559</v>
      </c>
      <c r="AN151" s="22">
        <f t="shared" ca="1" si="82"/>
        <v>0.94637285464072229</v>
      </c>
      <c r="AO151" s="22">
        <f t="shared" ca="1" si="82"/>
        <v>0.97355168596561326</v>
      </c>
      <c r="AP151" s="22">
        <f t="shared" ca="1" si="82"/>
        <v>0.99297910314725424</v>
      </c>
      <c r="AQ151" s="22">
        <f t="shared" ca="1" si="82"/>
        <v>1</v>
      </c>
      <c r="AR151" s="22">
        <f t="shared" ca="1" si="82"/>
        <v>0.98593270332026395</v>
      </c>
      <c r="AS151" s="22">
        <f t="shared" ca="1" si="82"/>
        <v>0.94640869873639544</v>
      </c>
      <c r="AT151" s="22">
        <f t="shared" ca="1" si="82"/>
        <v>0.88957279649174814</v>
      </c>
      <c r="AU151" s="22">
        <f t="shared" ca="1" si="82"/>
        <v>0.82883694735211011</v>
      </c>
      <c r="AV151" s="22">
        <f t="shared" ca="1" si="82"/>
        <v>0.78137301241262092</v>
      </c>
      <c r="AW151" s="22">
        <f t="shared" ca="1" si="82"/>
        <v>0.76323956717204455</v>
      </c>
      <c r="AX151" s="22">
        <f t="shared" ca="1" si="82"/>
        <v>1</v>
      </c>
      <c r="AY151" s="135"/>
      <c r="AZ151" s="135"/>
      <c r="BA151" s="135"/>
      <c r="BB151" s="135"/>
      <c r="BC151" s="135"/>
      <c r="BD151" s="135"/>
      <c r="BE151" s="135"/>
      <c r="BF151" s="135"/>
      <c r="BG151" s="135"/>
      <c r="BH151" s="135"/>
      <c r="BI151" s="135"/>
      <c r="BJ151" s="135"/>
      <c r="BK151" s="135"/>
      <c r="BL151" s="135"/>
      <c r="BM151" s="135"/>
    </row>
    <row r="152" spans="1:65">
      <c r="S152" s="112" t="s">
        <v>65</v>
      </c>
      <c r="T152" s="113">
        <f>T137</f>
        <v>0</v>
      </c>
      <c r="U152" s="113">
        <f t="shared" ref="U152:AF152" si="83">U137</f>
        <v>7.5</v>
      </c>
      <c r="V152" s="113">
        <f t="shared" si="83"/>
        <v>15</v>
      </c>
      <c r="W152" s="113">
        <f t="shared" si="83"/>
        <v>22.5</v>
      </c>
      <c r="X152" s="113">
        <f t="shared" si="83"/>
        <v>30</v>
      </c>
      <c r="Y152" s="113">
        <f t="shared" si="83"/>
        <v>37.5</v>
      </c>
      <c r="Z152" s="113">
        <f t="shared" si="83"/>
        <v>45</v>
      </c>
      <c r="AA152" s="18">
        <f t="shared" si="83"/>
        <v>52.5</v>
      </c>
      <c r="AB152" s="18">
        <f t="shared" si="83"/>
        <v>60</v>
      </c>
      <c r="AC152" s="18">
        <f t="shared" si="83"/>
        <v>67.5</v>
      </c>
      <c r="AD152" s="18">
        <f t="shared" si="83"/>
        <v>75</v>
      </c>
      <c r="AE152" s="18">
        <f t="shared" si="83"/>
        <v>82.5</v>
      </c>
      <c r="AF152" s="18">
        <f t="shared" si="83"/>
        <v>90</v>
      </c>
      <c r="AY152" s="135"/>
      <c r="AZ152" s="135"/>
      <c r="BA152" s="135"/>
      <c r="BB152" s="135"/>
      <c r="BC152" s="135"/>
      <c r="BD152" s="135"/>
      <c r="BE152" s="135"/>
      <c r="BF152" s="135"/>
      <c r="BG152" s="135"/>
      <c r="BH152" s="135"/>
      <c r="BI152" s="135"/>
      <c r="BJ152" s="135"/>
      <c r="BK152" s="135"/>
      <c r="BL152" s="135"/>
      <c r="BM152" s="135"/>
    </row>
    <row r="153" spans="1:65">
      <c r="S153" s="18">
        <f>S138</f>
        <v>0</v>
      </c>
      <c r="T153" s="114">
        <f ca="1">DF333/T123*1000</f>
        <v>47.785129448144843</v>
      </c>
      <c r="U153" s="114" t="e">
        <f t="shared" ref="U153:AF165" ca="1" si="84">DG333/U123*1000</f>
        <v>#DIV/0!</v>
      </c>
      <c r="V153" s="114" t="e">
        <f t="shared" ca="1" si="84"/>
        <v>#DIV/0!</v>
      </c>
      <c r="W153" s="114" t="e">
        <f t="shared" ca="1" si="84"/>
        <v>#DIV/0!</v>
      </c>
      <c r="X153" s="114" t="e">
        <f t="shared" ca="1" si="84"/>
        <v>#DIV/0!</v>
      </c>
      <c r="Y153" s="114" t="e">
        <f t="shared" ca="1" si="84"/>
        <v>#DIV/0!</v>
      </c>
      <c r="Z153" s="114" t="e">
        <f t="shared" ca="1" si="84"/>
        <v>#DIV/0!</v>
      </c>
      <c r="AA153" s="114" t="e">
        <f t="shared" ca="1" si="84"/>
        <v>#DIV/0!</v>
      </c>
      <c r="AB153" s="114" t="e">
        <f t="shared" ca="1" si="84"/>
        <v>#DIV/0!</v>
      </c>
      <c r="AC153" s="114" t="e">
        <f t="shared" ca="1" si="84"/>
        <v>#DIV/0!</v>
      </c>
      <c r="AD153" s="114" t="e">
        <f t="shared" ca="1" si="84"/>
        <v>#DIV/0!</v>
      </c>
      <c r="AE153" s="114" t="e">
        <f t="shared" ca="1" si="84"/>
        <v>#DIV/0!</v>
      </c>
      <c r="AF153" s="114" t="e">
        <f t="shared" ca="1" si="84"/>
        <v>#DIV/0!</v>
      </c>
      <c r="AY153" s="135"/>
      <c r="AZ153" s="135"/>
      <c r="BA153" s="135"/>
      <c r="BB153" s="135"/>
      <c r="BC153" s="135"/>
      <c r="BD153" s="135"/>
      <c r="BE153" s="135"/>
      <c r="BF153" s="135"/>
      <c r="BG153" s="135"/>
      <c r="BH153" s="135"/>
      <c r="BI153" s="135"/>
      <c r="BJ153" s="135"/>
      <c r="BK153" s="135"/>
      <c r="BL153" s="135"/>
      <c r="BM153" s="135"/>
    </row>
    <row r="154" spans="1:65">
      <c r="S154" s="18">
        <f t="shared" ref="S154:S165" si="85">S139</f>
        <v>7.5</v>
      </c>
      <c r="T154" s="114">
        <f t="shared" ref="T154:T165" ca="1" si="86">DF334/T124*1000</f>
        <v>48.87753354719608</v>
      </c>
      <c r="U154" s="114">
        <f t="shared" ca="1" si="84"/>
        <v>49.004842363561771</v>
      </c>
      <c r="V154" s="114" t="e">
        <f t="shared" ca="1" si="84"/>
        <v>#DIV/0!</v>
      </c>
      <c r="W154" s="114" t="e">
        <f t="shared" ca="1" si="84"/>
        <v>#DIV/0!</v>
      </c>
      <c r="X154" s="114" t="e">
        <f t="shared" ca="1" si="84"/>
        <v>#DIV/0!</v>
      </c>
      <c r="Y154" s="114" t="e">
        <f t="shared" ca="1" si="84"/>
        <v>#DIV/0!</v>
      </c>
      <c r="Z154" s="114" t="e">
        <f t="shared" ca="1" si="84"/>
        <v>#DIV/0!</v>
      </c>
      <c r="AA154" s="114" t="e">
        <f t="shared" ca="1" si="84"/>
        <v>#DIV/0!</v>
      </c>
      <c r="AB154" s="114" t="e">
        <f t="shared" ca="1" si="84"/>
        <v>#DIV/0!</v>
      </c>
      <c r="AC154" s="114" t="e">
        <f t="shared" ca="1" si="84"/>
        <v>#DIV/0!</v>
      </c>
      <c r="AD154" s="114" t="e">
        <f t="shared" ca="1" si="84"/>
        <v>#DIV/0!</v>
      </c>
      <c r="AE154" s="114" t="e">
        <f t="shared" ca="1" si="84"/>
        <v>#DIV/0!</v>
      </c>
      <c r="AF154" s="114" t="e">
        <f t="shared" ca="1" si="84"/>
        <v>#DIV/0!</v>
      </c>
      <c r="AY154" s="135"/>
      <c r="AZ154" s="135"/>
      <c r="BA154" s="135"/>
      <c r="BB154" s="135"/>
      <c r="BC154" s="135"/>
      <c r="BD154" s="135"/>
      <c r="BE154" s="135"/>
      <c r="BF154" s="135"/>
      <c r="BG154" s="135"/>
      <c r="BH154" s="135"/>
      <c r="BI154" s="135"/>
      <c r="BJ154" s="135"/>
      <c r="BK154" s="135"/>
      <c r="BL154" s="135"/>
      <c r="BM154" s="135"/>
    </row>
    <row r="155" spans="1:65">
      <c r="S155" s="18">
        <f t="shared" si="85"/>
        <v>15</v>
      </c>
      <c r="T155" s="114">
        <f t="shared" ca="1" si="86"/>
        <v>49.413726632080362</v>
      </c>
      <c r="U155" s="114">
        <f t="shared" ca="1" si="84"/>
        <v>48.162809942201157</v>
      </c>
      <c r="V155" s="114">
        <f t="shared" ca="1" si="84"/>
        <v>45.168698743306152</v>
      </c>
      <c r="W155" s="114" t="e">
        <f t="shared" ca="1" si="84"/>
        <v>#DIV/0!</v>
      </c>
      <c r="X155" s="114" t="e">
        <f t="shared" ca="1" si="84"/>
        <v>#DIV/0!</v>
      </c>
      <c r="Y155" s="114" t="e">
        <f t="shared" ca="1" si="84"/>
        <v>#DIV/0!</v>
      </c>
      <c r="Z155" s="114" t="e">
        <f t="shared" ca="1" si="84"/>
        <v>#DIV/0!</v>
      </c>
      <c r="AA155" s="114" t="e">
        <f t="shared" ca="1" si="84"/>
        <v>#DIV/0!</v>
      </c>
      <c r="AB155" s="114" t="e">
        <f t="shared" ca="1" si="84"/>
        <v>#DIV/0!</v>
      </c>
      <c r="AC155" s="114" t="e">
        <f t="shared" ca="1" si="84"/>
        <v>#DIV/0!</v>
      </c>
      <c r="AD155" s="114" t="e">
        <f t="shared" ca="1" si="84"/>
        <v>#DIV/0!</v>
      </c>
      <c r="AE155" s="114" t="e">
        <f t="shared" ca="1" si="84"/>
        <v>#DIV/0!</v>
      </c>
      <c r="AF155" s="114" t="e">
        <f t="shared" ca="1" si="84"/>
        <v>#DIV/0!</v>
      </c>
      <c r="AY155" s="135"/>
      <c r="AZ155" s="135"/>
      <c r="BA155" s="135"/>
      <c r="BB155" s="135"/>
      <c r="BC155" s="135"/>
      <c r="BD155" s="135"/>
      <c r="BE155" s="135"/>
      <c r="BF155" s="135"/>
      <c r="BG155" s="135"/>
      <c r="BH155" s="135"/>
      <c r="BI155" s="135"/>
      <c r="BJ155" s="135"/>
      <c r="BK155" s="135"/>
      <c r="BL155" s="146"/>
      <c r="BM155" s="146"/>
    </row>
    <row r="156" spans="1:65" ht="21">
      <c r="S156" s="18">
        <f t="shared" si="85"/>
        <v>22.5</v>
      </c>
      <c r="T156" s="114">
        <f t="shared" ca="1" si="86"/>
        <v>50.901775614711617</v>
      </c>
      <c r="U156" s="114">
        <f t="shared" ca="1" si="84"/>
        <v>48.73092331291047</v>
      </c>
      <c r="V156" s="114">
        <f t="shared" ca="1" si="84"/>
        <v>43.621391288446262</v>
      </c>
      <c r="W156" s="114">
        <f t="shared" ca="1" si="84"/>
        <v>39.148561619856316</v>
      </c>
      <c r="X156" s="114" t="e">
        <f t="shared" ca="1" si="84"/>
        <v>#DIV/0!</v>
      </c>
      <c r="Y156" s="114" t="e">
        <f t="shared" ca="1" si="84"/>
        <v>#DIV/0!</v>
      </c>
      <c r="Z156" s="114" t="e">
        <f t="shared" ca="1" si="84"/>
        <v>#DIV/0!</v>
      </c>
      <c r="AA156" s="114" t="e">
        <f t="shared" ca="1" si="84"/>
        <v>#DIV/0!</v>
      </c>
      <c r="AB156" s="114" t="e">
        <f t="shared" ca="1" si="84"/>
        <v>#DIV/0!</v>
      </c>
      <c r="AC156" s="114" t="e">
        <f t="shared" ca="1" si="84"/>
        <v>#DIV/0!</v>
      </c>
      <c r="AD156" s="114" t="e">
        <f t="shared" ca="1" si="84"/>
        <v>#DIV/0!</v>
      </c>
      <c r="AE156" s="114" t="e">
        <f t="shared" ca="1" si="84"/>
        <v>#DIV/0!</v>
      </c>
      <c r="AF156" s="114" t="e">
        <f t="shared" ca="1" si="84"/>
        <v>#DIV/0!</v>
      </c>
      <c r="AY156" s="135"/>
      <c r="AZ156" s="135"/>
      <c r="BA156" s="135"/>
      <c r="BB156" s="135"/>
      <c r="BC156" s="135"/>
      <c r="BD156" s="135"/>
      <c r="BE156" s="135"/>
      <c r="BF156" s="135"/>
      <c r="BG156" s="135"/>
      <c r="BH156" s="135"/>
      <c r="BI156" s="135"/>
      <c r="BJ156" s="135"/>
      <c r="BK156" s="135"/>
      <c r="BL156" s="147"/>
      <c r="BM156" s="147"/>
    </row>
    <row r="157" spans="1:65" ht="21">
      <c r="S157" s="18">
        <f t="shared" si="85"/>
        <v>30</v>
      </c>
      <c r="T157" s="114">
        <f t="shared" ca="1" si="86"/>
        <v>58.71970232117507</v>
      </c>
      <c r="U157" s="114">
        <f t="shared" ca="1" si="84"/>
        <v>55.489814213542985</v>
      </c>
      <c r="V157" s="114">
        <f t="shared" ca="1" si="84"/>
        <v>47.540828221428612</v>
      </c>
      <c r="W157" s="114">
        <f t="shared" ca="1" si="84"/>
        <v>39.011844025804812</v>
      </c>
      <c r="X157" s="114">
        <f t="shared" ca="1" si="84"/>
        <v>33.87625424253978</v>
      </c>
      <c r="Y157" s="114" t="e">
        <f t="shared" ca="1" si="84"/>
        <v>#DIV/0!</v>
      </c>
      <c r="Z157" s="114" t="e">
        <f t="shared" ca="1" si="84"/>
        <v>#DIV/0!</v>
      </c>
      <c r="AA157" s="114" t="e">
        <f t="shared" ca="1" si="84"/>
        <v>#DIV/0!</v>
      </c>
      <c r="AB157" s="114" t="e">
        <f t="shared" ca="1" si="84"/>
        <v>#DIV/0!</v>
      </c>
      <c r="AC157" s="114" t="e">
        <f t="shared" ca="1" si="84"/>
        <v>#DIV/0!</v>
      </c>
      <c r="AD157" s="114" t="e">
        <f t="shared" ca="1" si="84"/>
        <v>#DIV/0!</v>
      </c>
      <c r="AE157" s="114" t="e">
        <f t="shared" ca="1" si="84"/>
        <v>#DIV/0!</v>
      </c>
      <c r="AF157" s="114" t="e">
        <f t="shared" ca="1" si="84"/>
        <v>#DIV/0!</v>
      </c>
      <c r="AY157" s="135"/>
      <c r="AZ157" s="135"/>
      <c r="BA157" s="135"/>
      <c r="BB157" s="135"/>
      <c r="BC157" s="135"/>
      <c r="BD157" s="135"/>
      <c r="BE157" s="135"/>
      <c r="BF157" s="135"/>
      <c r="BG157" s="135"/>
      <c r="BH157" s="135"/>
      <c r="BI157" s="135"/>
      <c r="BJ157" s="135"/>
      <c r="BK157" s="135"/>
      <c r="BL157" s="147"/>
      <c r="BM157" s="147"/>
    </row>
    <row r="158" spans="1:65" ht="21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S158" s="18">
        <f t="shared" si="85"/>
        <v>37.5</v>
      </c>
      <c r="T158" s="114">
        <f t="shared" ca="1" si="86"/>
        <v>77.246447279499719</v>
      </c>
      <c r="U158" s="114">
        <f t="shared" ca="1" si="84"/>
        <v>72.505610565787279</v>
      </c>
      <c r="V158" s="114">
        <f t="shared" ca="1" si="84"/>
        <v>60.401008229889825</v>
      </c>
      <c r="W158" s="114">
        <f t="shared" ca="1" si="84"/>
        <v>46.139231880138475</v>
      </c>
      <c r="X158" s="114">
        <f t="shared" ca="1" si="84"/>
        <v>34.794356022095769</v>
      </c>
      <c r="Y158" s="114">
        <f t="shared" ca="1" si="84"/>
        <v>29.299456726136224</v>
      </c>
      <c r="Z158" s="114" t="e">
        <f t="shared" ca="1" si="84"/>
        <v>#DIV/0!</v>
      </c>
      <c r="AA158" s="114" t="e">
        <f t="shared" ca="1" si="84"/>
        <v>#DIV/0!</v>
      </c>
      <c r="AB158" s="114" t="e">
        <f t="shared" ca="1" si="84"/>
        <v>#DIV/0!</v>
      </c>
      <c r="AC158" s="114" t="e">
        <f t="shared" ca="1" si="84"/>
        <v>#DIV/0!</v>
      </c>
      <c r="AD158" s="114" t="e">
        <f t="shared" ca="1" si="84"/>
        <v>#DIV/0!</v>
      </c>
      <c r="AE158" s="114" t="e">
        <f t="shared" ca="1" si="84"/>
        <v>#DIV/0!</v>
      </c>
      <c r="AF158" s="114" t="e">
        <f t="shared" ca="1" si="84"/>
        <v>#DIV/0!</v>
      </c>
      <c r="BK158" s="16"/>
      <c r="BL158" s="148"/>
      <c r="BM158" s="149"/>
    </row>
    <row r="159" spans="1:65">
      <c r="S159" s="18">
        <f t="shared" si="85"/>
        <v>45</v>
      </c>
      <c r="T159" s="114">
        <f t="shared" ca="1" si="86"/>
        <v>109.39107797970799</v>
      </c>
      <c r="U159" s="114">
        <f t="shared" ca="1" si="84"/>
        <v>102.72446509232864</v>
      </c>
      <c r="V159" s="114">
        <f t="shared" ca="1" si="84"/>
        <v>85.060520650869705</v>
      </c>
      <c r="W159" s="114">
        <f t="shared" ca="1" si="84"/>
        <v>62.965011071959744</v>
      </c>
      <c r="X159" s="114">
        <f t="shared" ca="1" si="84"/>
        <v>43.577847271011123</v>
      </c>
      <c r="Y159" s="114">
        <f t="shared" ca="1" si="84"/>
        <v>30.900922263904572</v>
      </c>
      <c r="Z159" s="114">
        <f t="shared" ca="1" si="84"/>
        <v>25.889729786688971</v>
      </c>
      <c r="AA159" s="114" t="e">
        <f t="shared" ca="1" si="84"/>
        <v>#DIV/0!</v>
      </c>
      <c r="AB159" s="114" t="e">
        <f t="shared" ca="1" si="84"/>
        <v>#DIV/0!</v>
      </c>
      <c r="AC159" s="114" t="e">
        <f t="shared" ca="1" si="84"/>
        <v>#DIV/0!</v>
      </c>
      <c r="AD159" s="114" t="e">
        <f t="shared" ca="1" si="84"/>
        <v>#DIV/0!</v>
      </c>
      <c r="AE159" s="114" t="e">
        <f t="shared" ca="1" si="84"/>
        <v>#DIV/0!</v>
      </c>
      <c r="AF159" s="114" t="e">
        <f t="shared" ca="1" si="84"/>
        <v>#DIV/0!</v>
      </c>
    </row>
    <row r="160" spans="1:65">
      <c r="S160" s="18">
        <f t="shared" si="85"/>
        <v>52.5</v>
      </c>
      <c r="T160" s="114">
        <f t="shared" ca="1" si="86"/>
        <v>153.89760743504215</v>
      </c>
      <c r="U160" s="114">
        <f t="shared" ca="1" si="84"/>
        <v>145.66166137900674</v>
      </c>
      <c r="V160" s="114">
        <f t="shared" ca="1" si="84"/>
        <v>122.36209176411434</v>
      </c>
      <c r="W160" s="114">
        <f t="shared" ca="1" si="84"/>
        <v>90.892584764300722</v>
      </c>
      <c r="X160" s="114">
        <f t="shared" ca="1" si="84"/>
        <v>61.325294749966943</v>
      </c>
      <c r="Y160" s="114">
        <f t="shared" ca="1" si="84"/>
        <v>39.956949244045965</v>
      </c>
      <c r="Z160" s="114">
        <f t="shared" ca="1" si="84"/>
        <v>28.030791969789949</v>
      </c>
      <c r="AA160" s="114">
        <f t="shared" ca="1" si="84"/>
        <v>24.230370554927468</v>
      </c>
      <c r="AB160" s="114" t="e">
        <f t="shared" ca="1" si="84"/>
        <v>#DIV/0!</v>
      </c>
      <c r="AC160" s="114" t="e">
        <f t="shared" ca="1" si="84"/>
        <v>#DIV/0!</v>
      </c>
      <c r="AD160" s="114" t="e">
        <f t="shared" ca="1" si="84"/>
        <v>#DIV/0!</v>
      </c>
      <c r="AE160" s="114" t="e">
        <f t="shared" ca="1" si="84"/>
        <v>#DIV/0!</v>
      </c>
      <c r="AF160" s="114" t="e">
        <f t="shared" ca="1" si="84"/>
        <v>#DIV/0!</v>
      </c>
    </row>
    <row r="161" spans="1:32">
      <c r="S161" s="18">
        <f t="shared" si="85"/>
        <v>60</v>
      </c>
      <c r="T161" s="114">
        <f t="shared" ca="1" si="86"/>
        <v>198.99495292444686</v>
      </c>
      <c r="U161" s="114">
        <f t="shared" ca="1" si="84"/>
        <v>191.79332290395487</v>
      </c>
      <c r="V161" s="114">
        <f t="shared" ca="1" si="84"/>
        <v>167.4087190738345</v>
      </c>
      <c r="W161" s="114">
        <f t="shared" ca="1" si="84"/>
        <v>128.42445802617311</v>
      </c>
      <c r="X161" s="114">
        <f t="shared" ca="1" si="84"/>
        <v>87.751300163936861</v>
      </c>
      <c r="Y161" s="114">
        <f t="shared" ca="1" si="84"/>
        <v>56.102568405175454</v>
      </c>
      <c r="Z161" s="114">
        <f t="shared" ca="1" si="84"/>
        <v>36.32281460863927</v>
      </c>
      <c r="AA161" s="114">
        <f t="shared" ca="1" si="84"/>
        <v>26.678948090542079</v>
      </c>
      <c r="AB161" s="114">
        <f t="shared" ca="1" si="84"/>
        <v>24.376703916972062</v>
      </c>
      <c r="AC161" s="114" t="e">
        <f t="shared" ca="1" si="84"/>
        <v>#DIV/0!</v>
      </c>
      <c r="AD161" s="114" t="e">
        <f t="shared" ca="1" si="84"/>
        <v>#DIV/0!</v>
      </c>
      <c r="AE161" s="114" t="e">
        <f t="shared" ca="1" si="84"/>
        <v>#DIV/0!</v>
      </c>
      <c r="AF161" s="114" t="e">
        <f t="shared" ca="1" si="84"/>
        <v>#DIV/0!</v>
      </c>
    </row>
    <row r="162" spans="1:32">
      <c r="S162" s="18">
        <f t="shared" si="85"/>
        <v>67.5</v>
      </c>
      <c r="T162" s="114">
        <f t="shared" ca="1" si="86"/>
        <v>219.13388301013487</v>
      </c>
      <c r="U162" s="114">
        <f t="shared" ca="1" si="84"/>
        <v>218.31157807377798</v>
      </c>
      <c r="V162" s="114">
        <f t="shared" ca="1" si="84"/>
        <v>204.8277699581719</v>
      </c>
      <c r="W162" s="114">
        <f t="shared" ca="1" si="84"/>
        <v>167.87008924810334</v>
      </c>
      <c r="X162" s="114">
        <f t="shared" ca="1" si="84"/>
        <v>119.47900801545421</v>
      </c>
      <c r="Y162" s="114">
        <f t="shared" ca="1" si="84"/>
        <v>77.55673639429159</v>
      </c>
      <c r="Z162" s="114">
        <f t="shared" ca="1" si="84"/>
        <v>49.278282254267367</v>
      </c>
      <c r="AA162" s="114">
        <f t="shared" ca="1" si="84"/>
        <v>33.569793786321526</v>
      </c>
      <c r="AB162" s="114">
        <f t="shared" ca="1" si="84"/>
        <v>26.971581622295243</v>
      </c>
      <c r="AC162" s="114">
        <f t="shared" ca="1" si="84"/>
        <v>26.308588464711807</v>
      </c>
      <c r="AD162" s="114" t="e">
        <f t="shared" ca="1" si="84"/>
        <v>#DIV/0!</v>
      </c>
      <c r="AE162" s="114" t="e">
        <f t="shared" ca="1" si="84"/>
        <v>#DIV/0!</v>
      </c>
      <c r="AF162" s="114" t="e">
        <f t="shared" ca="1" si="84"/>
        <v>#DIV/0!</v>
      </c>
    </row>
    <row r="163" spans="1:32">
      <c r="S163" s="18">
        <f t="shared" si="85"/>
        <v>75</v>
      </c>
      <c r="T163" s="114">
        <f t="shared" ca="1" si="86"/>
        <v>196.94203586820316</v>
      </c>
      <c r="U163" s="114">
        <f t="shared" ca="1" si="84"/>
        <v>206.15958100331378</v>
      </c>
      <c r="V163" s="114">
        <f t="shared" ca="1" si="84"/>
        <v>215.3751075565514</v>
      </c>
      <c r="W163" s="114">
        <f t="shared" ca="1" si="84"/>
        <v>195.2955492572793</v>
      </c>
      <c r="X163" s="114">
        <f t="shared" ca="1" si="84"/>
        <v>148.48225511687531</v>
      </c>
      <c r="Y163" s="114">
        <f t="shared" ca="1" si="84"/>
        <v>99.77462845729184</v>
      </c>
      <c r="Z163" s="114">
        <f t="shared" ca="1" si="84"/>
        <v>64.003685574001878</v>
      </c>
      <c r="AA163" s="114">
        <f t="shared" ca="1" si="84"/>
        <v>42.636236260863065</v>
      </c>
      <c r="AB163" s="114">
        <f t="shared" ca="1" si="84"/>
        <v>32.207931212594886</v>
      </c>
      <c r="AC163" s="114">
        <f t="shared" ca="1" si="84"/>
        <v>28.968276415812571</v>
      </c>
      <c r="AD163" s="114">
        <f t="shared" ca="1" si="84"/>
        <v>29.787949086862461</v>
      </c>
      <c r="AE163" s="114" t="e">
        <f t="shared" ca="1" si="84"/>
        <v>#DIV/0!</v>
      </c>
      <c r="AF163" s="114" t="e">
        <f t="shared" ca="1" si="84"/>
        <v>#DIV/0!</v>
      </c>
    </row>
    <row r="164" spans="1:32">
      <c r="S164" s="18">
        <f t="shared" si="85"/>
        <v>82.5</v>
      </c>
      <c r="T164" s="114">
        <f t="shared" ca="1" si="86"/>
        <v>154.34190037085153</v>
      </c>
      <c r="U164" s="114">
        <f t="shared" ca="1" si="84"/>
        <v>171.59095152961191</v>
      </c>
      <c r="V164" s="114">
        <f t="shared" ca="1" si="84"/>
        <v>201.86539259976777</v>
      </c>
      <c r="W164" s="114">
        <f t="shared" ca="1" si="84"/>
        <v>203.59457929927987</v>
      </c>
      <c r="X164" s="114">
        <f t="shared" ca="1" si="84"/>
        <v>166.13896280940949</v>
      </c>
      <c r="Y164" s="114">
        <f t="shared" ca="1" si="84"/>
        <v>116.06369618537359</v>
      </c>
      <c r="Z164" s="114">
        <f t="shared" ca="1" si="84"/>
        <v>75.795427638151139</v>
      </c>
      <c r="AA164" s="114">
        <f t="shared" ca="1" si="84"/>
        <v>50.467430494661443</v>
      </c>
      <c r="AB164" s="114">
        <f t="shared" ca="1" si="84"/>
        <v>37.28779541817331</v>
      </c>
      <c r="AC164" s="114">
        <f t="shared" ca="1" si="84"/>
        <v>32.236636467402718</v>
      </c>
      <c r="AD164" s="114">
        <f t="shared" ca="1" si="84"/>
        <v>31.669783814587383</v>
      </c>
      <c r="AE164" s="114">
        <f t="shared" ca="1" si="84"/>
        <v>32.056813174510097</v>
      </c>
      <c r="AF164" s="114" t="e">
        <f t="shared" ca="1" si="84"/>
        <v>#DIV/0!</v>
      </c>
    </row>
    <row r="165" spans="1:32">
      <c r="S165" s="18">
        <f t="shared" si="85"/>
        <v>90</v>
      </c>
      <c r="T165" s="114">
        <f t="shared" ca="1" si="86"/>
        <v>133.48049966743855</v>
      </c>
      <c r="U165" s="114">
        <f t="shared" ca="1" si="84"/>
        <v>153.61107852540624</v>
      </c>
      <c r="V165" s="114">
        <f t="shared" ca="1" si="84"/>
        <v>191.9250944040125</v>
      </c>
      <c r="W165" s="114">
        <f t="shared" ca="1" si="84"/>
        <v>203.27470656098814</v>
      </c>
      <c r="X165" s="114">
        <f t="shared" ca="1" si="84"/>
        <v>171.29417826237926</v>
      </c>
      <c r="Y165" s="114">
        <f t="shared" ca="1" si="84"/>
        <v>121.82757511804853</v>
      </c>
      <c r="Z165" s="114">
        <f t="shared" ca="1" si="84"/>
        <v>80.265833708519665</v>
      </c>
      <c r="AA165" s="114">
        <f t="shared" ca="1" si="84"/>
        <v>53.562202288684531</v>
      </c>
      <c r="AB165" s="114">
        <f t="shared" ca="1" si="84"/>
        <v>39.379105360185889</v>
      </c>
      <c r="AC165" s="114">
        <f t="shared" ca="1" si="84"/>
        <v>33.641635703870001</v>
      </c>
      <c r="AD165" s="114">
        <f t="shared" ca="1" si="84"/>
        <v>32.447250325391849</v>
      </c>
      <c r="AE165" s="114">
        <f t="shared" ca="1" si="84"/>
        <v>31.898908238590845</v>
      </c>
      <c r="AF165" s="114">
        <f t="shared" ca="1" si="84"/>
        <v>31.055412008005231</v>
      </c>
    </row>
    <row r="167" spans="1:32">
      <c r="A167" s="2"/>
      <c r="S167" s="150" t="s">
        <v>66</v>
      </c>
      <c r="T167" s="29">
        <f>T152</f>
        <v>0</v>
      </c>
      <c r="U167" s="29">
        <f t="shared" ref="U167:AF167" si="87">U152</f>
        <v>7.5</v>
      </c>
      <c r="V167" s="29">
        <f t="shared" si="87"/>
        <v>15</v>
      </c>
      <c r="W167" s="29">
        <f t="shared" si="87"/>
        <v>22.5</v>
      </c>
      <c r="X167" s="29">
        <f t="shared" si="87"/>
        <v>30</v>
      </c>
      <c r="Y167" s="29">
        <f t="shared" si="87"/>
        <v>37.5</v>
      </c>
      <c r="Z167" s="29">
        <f t="shared" si="87"/>
        <v>45</v>
      </c>
      <c r="AA167" s="29">
        <f t="shared" si="87"/>
        <v>52.5</v>
      </c>
      <c r="AB167" s="29">
        <f t="shared" si="87"/>
        <v>60</v>
      </c>
      <c r="AC167" s="29">
        <f t="shared" si="87"/>
        <v>67.5</v>
      </c>
      <c r="AD167" s="29">
        <f t="shared" si="87"/>
        <v>75</v>
      </c>
      <c r="AE167" s="29">
        <f t="shared" si="87"/>
        <v>82.5</v>
      </c>
      <c r="AF167" s="29">
        <f t="shared" si="87"/>
        <v>90</v>
      </c>
    </row>
    <row r="168" spans="1:32">
      <c r="S168" s="29">
        <f>S153</f>
        <v>0</v>
      </c>
      <c r="T168" s="151">
        <f ca="1">DF333*1000/T123</f>
        <v>47.785129448144843</v>
      </c>
      <c r="U168" s="151" t="e">
        <f t="shared" ref="U168:AF180" ca="1" si="88">DG333*1000/U123</f>
        <v>#DIV/0!</v>
      </c>
      <c r="V168" s="151" t="e">
        <f t="shared" ca="1" si="88"/>
        <v>#DIV/0!</v>
      </c>
      <c r="W168" s="151" t="e">
        <f t="shared" ca="1" si="88"/>
        <v>#DIV/0!</v>
      </c>
      <c r="X168" s="151" t="e">
        <f t="shared" ca="1" si="88"/>
        <v>#DIV/0!</v>
      </c>
      <c r="Y168" s="151" t="e">
        <f t="shared" ca="1" si="88"/>
        <v>#DIV/0!</v>
      </c>
      <c r="Z168" s="151" t="e">
        <f t="shared" ca="1" si="88"/>
        <v>#DIV/0!</v>
      </c>
      <c r="AA168" s="151" t="e">
        <f t="shared" ca="1" si="88"/>
        <v>#DIV/0!</v>
      </c>
      <c r="AB168" s="151" t="e">
        <f t="shared" ca="1" si="88"/>
        <v>#DIV/0!</v>
      </c>
      <c r="AC168" s="151" t="e">
        <f t="shared" ca="1" si="88"/>
        <v>#DIV/0!</v>
      </c>
      <c r="AD168" s="151" t="e">
        <f t="shared" ca="1" si="88"/>
        <v>#DIV/0!</v>
      </c>
      <c r="AE168" s="151" t="e">
        <f t="shared" ca="1" si="88"/>
        <v>#DIV/0!</v>
      </c>
      <c r="AF168" s="151" t="e">
        <f t="shared" ca="1" si="88"/>
        <v>#DIV/0!</v>
      </c>
    </row>
    <row r="169" spans="1:32">
      <c r="S169" s="29">
        <f t="shared" ref="S169:S180" si="89">S154</f>
        <v>7.5</v>
      </c>
      <c r="T169" s="151">
        <f t="shared" ref="T169:T180" ca="1" si="90">DF334*1000/T124</f>
        <v>48.87753354719608</v>
      </c>
      <c r="U169" s="151">
        <f t="shared" ca="1" si="88"/>
        <v>49.004842363561771</v>
      </c>
      <c r="V169" s="151" t="e">
        <f t="shared" ca="1" si="88"/>
        <v>#DIV/0!</v>
      </c>
      <c r="W169" s="151" t="e">
        <f t="shared" ca="1" si="88"/>
        <v>#DIV/0!</v>
      </c>
      <c r="X169" s="151" t="e">
        <f t="shared" ca="1" si="88"/>
        <v>#DIV/0!</v>
      </c>
      <c r="Y169" s="151" t="e">
        <f t="shared" ca="1" si="88"/>
        <v>#DIV/0!</v>
      </c>
      <c r="Z169" s="151" t="e">
        <f t="shared" ca="1" si="88"/>
        <v>#DIV/0!</v>
      </c>
      <c r="AA169" s="151" t="e">
        <f t="shared" ca="1" si="88"/>
        <v>#DIV/0!</v>
      </c>
      <c r="AB169" s="151" t="e">
        <f t="shared" ca="1" si="88"/>
        <v>#DIV/0!</v>
      </c>
      <c r="AC169" s="151" t="e">
        <f t="shared" ca="1" si="88"/>
        <v>#DIV/0!</v>
      </c>
      <c r="AD169" s="151" t="e">
        <f t="shared" ca="1" si="88"/>
        <v>#DIV/0!</v>
      </c>
      <c r="AE169" s="151" t="e">
        <f t="shared" ca="1" si="88"/>
        <v>#DIV/0!</v>
      </c>
      <c r="AF169" s="151" t="e">
        <f t="shared" ca="1" si="88"/>
        <v>#DIV/0!</v>
      </c>
    </row>
    <row r="170" spans="1:32">
      <c r="S170" s="29">
        <f t="shared" si="89"/>
        <v>15</v>
      </c>
      <c r="T170" s="151">
        <f t="shared" ca="1" si="90"/>
        <v>49.413726632080362</v>
      </c>
      <c r="U170" s="151">
        <f t="shared" ca="1" si="88"/>
        <v>48.162809942201157</v>
      </c>
      <c r="V170" s="151">
        <f t="shared" ca="1" si="88"/>
        <v>45.168698743306159</v>
      </c>
      <c r="W170" s="151" t="e">
        <f t="shared" ca="1" si="88"/>
        <v>#DIV/0!</v>
      </c>
      <c r="X170" s="151" t="e">
        <f t="shared" ca="1" si="88"/>
        <v>#DIV/0!</v>
      </c>
      <c r="Y170" s="151" t="e">
        <f t="shared" ca="1" si="88"/>
        <v>#DIV/0!</v>
      </c>
      <c r="Z170" s="151" t="e">
        <f t="shared" ca="1" si="88"/>
        <v>#DIV/0!</v>
      </c>
      <c r="AA170" s="151" t="e">
        <f t="shared" ca="1" si="88"/>
        <v>#DIV/0!</v>
      </c>
      <c r="AB170" s="151" t="e">
        <f t="shared" ca="1" si="88"/>
        <v>#DIV/0!</v>
      </c>
      <c r="AC170" s="151" t="e">
        <f t="shared" ca="1" si="88"/>
        <v>#DIV/0!</v>
      </c>
      <c r="AD170" s="151" t="e">
        <f t="shared" ca="1" si="88"/>
        <v>#DIV/0!</v>
      </c>
      <c r="AE170" s="151" t="e">
        <f t="shared" ca="1" si="88"/>
        <v>#DIV/0!</v>
      </c>
      <c r="AF170" s="151" t="e">
        <f t="shared" ca="1" si="88"/>
        <v>#DIV/0!</v>
      </c>
    </row>
    <row r="171" spans="1:32">
      <c r="S171" s="29">
        <f t="shared" si="89"/>
        <v>22.5</v>
      </c>
      <c r="T171" s="151">
        <f t="shared" ca="1" si="90"/>
        <v>50.901775614711617</v>
      </c>
      <c r="U171" s="151">
        <f t="shared" ca="1" si="88"/>
        <v>48.73092331291047</v>
      </c>
      <c r="V171" s="151">
        <f t="shared" ca="1" si="88"/>
        <v>43.621391288446269</v>
      </c>
      <c r="W171" s="151">
        <f t="shared" ca="1" si="88"/>
        <v>39.148561619856316</v>
      </c>
      <c r="X171" s="151" t="e">
        <f t="shared" ca="1" si="88"/>
        <v>#DIV/0!</v>
      </c>
      <c r="Y171" s="151" t="e">
        <f t="shared" ca="1" si="88"/>
        <v>#DIV/0!</v>
      </c>
      <c r="Z171" s="151" t="e">
        <f t="shared" ca="1" si="88"/>
        <v>#DIV/0!</v>
      </c>
      <c r="AA171" s="151" t="e">
        <f t="shared" ca="1" si="88"/>
        <v>#DIV/0!</v>
      </c>
      <c r="AB171" s="151" t="e">
        <f t="shared" ca="1" si="88"/>
        <v>#DIV/0!</v>
      </c>
      <c r="AC171" s="151" t="e">
        <f t="shared" ca="1" si="88"/>
        <v>#DIV/0!</v>
      </c>
      <c r="AD171" s="151" t="e">
        <f t="shared" ca="1" si="88"/>
        <v>#DIV/0!</v>
      </c>
      <c r="AE171" s="151" t="e">
        <f t="shared" ca="1" si="88"/>
        <v>#DIV/0!</v>
      </c>
      <c r="AF171" s="151" t="e">
        <f t="shared" ca="1" si="88"/>
        <v>#DIV/0!</v>
      </c>
    </row>
    <row r="172" spans="1:32">
      <c r="S172" s="29">
        <f t="shared" si="89"/>
        <v>30</v>
      </c>
      <c r="T172" s="151">
        <f t="shared" ca="1" si="90"/>
        <v>58.71970232117507</v>
      </c>
      <c r="U172" s="151">
        <f t="shared" ca="1" si="88"/>
        <v>55.489814213542985</v>
      </c>
      <c r="V172" s="151">
        <f t="shared" ca="1" si="88"/>
        <v>47.540828221428612</v>
      </c>
      <c r="W172" s="151">
        <f t="shared" ca="1" si="88"/>
        <v>39.011844025804812</v>
      </c>
      <c r="X172" s="151">
        <f t="shared" ca="1" si="88"/>
        <v>33.876254242539787</v>
      </c>
      <c r="Y172" s="151" t="e">
        <f t="shared" ca="1" si="88"/>
        <v>#DIV/0!</v>
      </c>
      <c r="Z172" s="151" t="e">
        <f t="shared" ca="1" si="88"/>
        <v>#DIV/0!</v>
      </c>
      <c r="AA172" s="151" t="e">
        <f t="shared" ca="1" si="88"/>
        <v>#DIV/0!</v>
      </c>
      <c r="AB172" s="151" t="e">
        <f t="shared" ca="1" si="88"/>
        <v>#DIV/0!</v>
      </c>
      <c r="AC172" s="151" t="e">
        <f t="shared" ca="1" si="88"/>
        <v>#DIV/0!</v>
      </c>
      <c r="AD172" s="151" t="e">
        <f t="shared" ca="1" si="88"/>
        <v>#DIV/0!</v>
      </c>
      <c r="AE172" s="151" t="e">
        <f t="shared" ca="1" si="88"/>
        <v>#DIV/0!</v>
      </c>
      <c r="AF172" s="151" t="e">
        <f t="shared" ca="1" si="88"/>
        <v>#DIV/0!</v>
      </c>
    </row>
    <row r="173" spans="1:32">
      <c r="S173" s="29">
        <f t="shared" si="89"/>
        <v>37.5</v>
      </c>
      <c r="T173" s="151">
        <f t="shared" ca="1" si="90"/>
        <v>77.246447279499733</v>
      </c>
      <c r="U173" s="151">
        <f t="shared" ca="1" si="88"/>
        <v>72.505610565787279</v>
      </c>
      <c r="V173" s="151">
        <f t="shared" ca="1" si="88"/>
        <v>60.401008229889833</v>
      </c>
      <c r="W173" s="151">
        <f t="shared" ca="1" si="88"/>
        <v>46.139231880138475</v>
      </c>
      <c r="X173" s="151">
        <f t="shared" ca="1" si="88"/>
        <v>34.794356022095769</v>
      </c>
      <c r="Y173" s="151">
        <f t="shared" ca="1" si="88"/>
        <v>29.299456726136228</v>
      </c>
      <c r="Z173" s="151" t="e">
        <f t="shared" ca="1" si="88"/>
        <v>#DIV/0!</v>
      </c>
      <c r="AA173" s="151" t="e">
        <f t="shared" ca="1" si="88"/>
        <v>#DIV/0!</v>
      </c>
      <c r="AB173" s="151" t="e">
        <f t="shared" ca="1" si="88"/>
        <v>#DIV/0!</v>
      </c>
      <c r="AC173" s="151" t="e">
        <f t="shared" ca="1" si="88"/>
        <v>#DIV/0!</v>
      </c>
      <c r="AD173" s="151" t="e">
        <f t="shared" ca="1" si="88"/>
        <v>#DIV/0!</v>
      </c>
      <c r="AE173" s="151" t="e">
        <f t="shared" ca="1" si="88"/>
        <v>#DIV/0!</v>
      </c>
      <c r="AF173" s="151" t="e">
        <f t="shared" ca="1" si="88"/>
        <v>#DIV/0!</v>
      </c>
    </row>
    <row r="174" spans="1:32">
      <c r="S174" s="29">
        <f t="shared" si="89"/>
        <v>45</v>
      </c>
      <c r="T174" s="151">
        <f t="shared" ca="1" si="90"/>
        <v>109.39107797970797</v>
      </c>
      <c r="U174" s="151">
        <f t="shared" ca="1" si="88"/>
        <v>102.72446509232864</v>
      </c>
      <c r="V174" s="151">
        <f t="shared" ca="1" si="88"/>
        <v>85.060520650869705</v>
      </c>
      <c r="W174" s="151">
        <f t="shared" ca="1" si="88"/>
        <v>62.965011071959744</v>
      </c>
      <c r="X174" s="151">
        <f t="shared" ca="1" si="88"/>
        <v>43.57784727101113</v>
      </c>
      <c r="Y174" s="151">
        <f t="shared" ca="1" si="88"/>
        <v>30.900922263904576</v>
      </c>
      <c r="Z174" s="151">
        <f t="shared" ca="1" si="88"/>
        <v>25.889729786688971</v>
      </c>
      <c r="AA174" s="151" t="e">
        <f t="shared" ca="1" si="88"/>
        <v>#DIV/0!</v>
      </c>
      <c r="AB174" s="151" t="e">
        <f t="shared" ca="1" si="88"/>
        <v>#DIV/0!</v>
      </c>
      <c r="AC174" s="151" t="e">
        <f t="shared" ca="1" si="88"/>
        <v>#DIV/0!</v>
      </c>
      <c r="AD174" s="151" t="e">
        <f t="shared" ca="1" si="88"/>
        <v>#DIV/0!</v>
      </c>
      <c r="AE174" s="151" t="e">
        <f t="shared" ca="1" si="88"/>
        <v>#DIV/0!</v>
      </c>
      <c r="AF174" s="151" t="e">
        <f t="shared" ca="1" si="88"/>
        <v>#DIV/0!</v>
      </c>
    </row>
    <row r="175" spans="1:32">
      <c r="S175" s="29">
        <f t="shared" si="89"/>
        <v>52.5</v>
      </c>
      <c r="T175" s="151">
        <f t="shared" ca="1" si="90"/>
        <v>153.89760743504212</v>
      </c>
      <c r="U175" s="151">
        <f t="shared" ca="1" si="88"/>
        <v>145.66166137900674</v>
      </c>
      <c r="V175" s="151">
        <f t="shared" ca="1" si="88"/>
        <v>122.36209176411434</v>
      </c>
      <c r="W175" s="151">
        <f t="shared" ca="1" si="88"/>
        <v>90.892584764300722</v>
      </c>
      <c r="X175" s="151">
        <f t="shared" ca="1" si="88"/>
        <v>61.32529474996695</v>
      </c>
      <c r="Y175" s="151">
        <f t="shared" ca="1" si="88"/>
        <v>39.956949244045958</v>
      </c>
      <c r="Z175" s="151">
        <f t="shared" ca="1" si="88"/>
        <v>28.030791969789949</v>
      </c>
      <c r="AA175" s="151">
        <f t="shared" ca="1" si="88"/>
        <v>24.230370554927468</v>
      </c>
      <c r="AB175" s="151" t="e">
        <f t="shared" ca="1" si="88"/>
        <v>#DIV/0!</v>
      </c>
      <c r="AC175" s="151" t="e">
        <f t="shared" ca="1" si="88"/>
        <v>#DIV/0!</v>
      </c>
      <c r="AD175" s="151" t="e">
        <f t="shared" ca="1" si="88"/>
        <v>#DIV/0!</v>
      </c>
      <c r="AE175" s="151" t="e">
        <f t="shared" ca="1" si="88"/>
        <v>#DIV/0!</v>
      </c>
      <c r="AF175" s="151" t="e">
        <f t="shared" ca="1" si="88"/>
        <v>#DIV/0!</v>
      </c>
    </row>
    <row r="176" spans="1:32">
      <c r="S176" s="29">
        <f t="shared" si="89"/>
        <v>60</v>
      </c>
      <c r="T176" s="151">
        <f t="shared" ca="1" si="90"/>
        <v>198.99495292444686</v>
      </c>
      <c r="U176" s="151">
        <f t="shared" ca="1" si="88"/>
        <v>191.79332290395487</v>
      </c>
      <c r="V176" s="151">
        <f t="shared" ca="1" si="88"/>
        <v>167.4087190738345</v>
      </c>
      <c r="W176" s="151">
        <f t="shared" ca="1" si="88"/>
        <v>128.42445802617311</v>
      </c>
      <c r="X176" s="151">
        <f t="shared" ca="1" si="88"/>
        <v>87.751300163936861</v>
      </c>
      <c r="Y176" s="151">
        <f t="shared" ca="1" si="88"/>
        <v>56.102568405175447</v>
      </c>
      <c r="Z176" s="151">
        <f t="shared" ca="1" si="88"/>
        <v>36.322814608639277</v>
      </c>
      <c r="AA176" s="151">
        <f t="shared" ca="1" si="88"/>
        <v>26.678948090542079</v>
      </c>
      <c r="AB176" s="151">
        <f t="shared" ca="1" si="88"/>
        <v>24.376703916972058</v>
      </c>
      <c r="AC176" s="151" t="e">
        <f t="shared" ca="1" si="88"/>
        <v>#DIV/0!</v>
      </c>
      <c r="AD176" s="151" t="e">
        <f t="shared" ca="1" si="88"/>
        <v>#DIV/0!</v>
      </c>
      <c r="AE176" s="151" t="e">
        <f t="shared" ca="1" si="88"/>
        <v>#DIV/0!</v>
      </c>
      <c r="AF176" s="151" t="e">
        <f t="shared" ca="1" si="88"/>
        <v>#DIV/0!</v>
      </c>
    </row>
    <row r="177" spans="19:32">
      <c r="S177" s="29">
        <f t="shared" si="89"/>
        <v>67.5</v>
      </c>
      <c r="T177" s="151">
        <f t="shared" ca="1" si="90"/>
        <v>219.13388301013487</v>
      </c>
      <c r="U177" s="151">
        <f t="shared" ca="1" si="88"/>
        <v>218.31157807377795</v>
      </c>
      <c r="V177" s="151">
        <f t="shared" ca="1" si="88"/>
        <v>204.8277699581719</v>
      </c>
      <c r="W177" s="151">
        <f t="shared" ca="1" si="88"/>
        <v>167.87008924810334</v>
      </c>
      <c r="X177" s="151">
        <f t="shared" ca="1" si="88"/>
        <v>119.47900801545421</v>
      </c>
      <c r="Y177" s="151">
        <f t="shared" ca="1" si="88"/>
        <v>77.556736394291576</v>
      </c>
      <c r="Z177" s="151">
        <f t="shared" ca="1" si="88"/>
        <v>49.278282254267367</v>
      </c>
      <c r="AA177" s="151">
        <f t="shared" ca="1" si="88"/>
        <v>33.569793786321533</v>
      </c>
      <c r="AB177" s="151">
        <f t="shared" ca="1" si="88"/>
        <v>26.971581622295243</v>
      </c>
      <c r="AC177" s="151">
        <f t="shared" ca="1" si="88"/>
        <v>26.308588464711807</v>
      </c>
      <c r="AD177" s="151" t="e">
        <f t="shared" ca="1" si="88"/>
        <v>#DIV/0!</v>
      </c>
      <c r="AE177" s="151" t="e">
        <f t="shared" ca="1" si="88"/>
        <v>#DIV/0!</v>
      </c>
      <c r="AF177" s="151" t="e">
        <f t="shared" ca="1" si="88"/>
        <v>#DIV/0!</v>
      </c>
    </row>
    <row r="178" spans="19:32">
      <c r="S178" s="29">
        <f t="shared" si="89"/>
        <v>75</v>
      </c>
      <c r="T178" s="151">
        <f t="shared" ca="1" si="90"/>
        <v>196.94203586820316</v>
      </c>
      <c r="U178" s="151">
        <f t="shared" ca="1" si="88"/>
        <v>206.15958100331378</v>
      </c>
      <c r="V178" s="151">
        <f t="shared" ca="1" si="88"/>
        <v>215.3751075565514</v>
      </c>
      <c r="W178" s="151">
        <f t="shared" ca="1" si="88"/>
        <v>195.29554925727928</v>
      </c>
      <c r="X178" s="151">
        <f t="shared" ca="1" si="88"/>
        <v>148.48225511687531</v>
      </c>
      <c r="Y178" s="151">
        <f t="shared" ca="1" si="88"/>
        <v>99.77462845729184</v>
      </c>
      <c r="Z178" s="151">
        <f t="shared" ca="1" si="88"/>
        <v>64.003685574001878</v>
      </c>
      <c r="AA178" s="151">
        <f t="shared" ca="1" si="88"/>
        <v>42.636236260863058</v>
      </c>
      <c r="AB178" s="151">
        <f t="shared" ca="1" si="88"/>
        <v>32.207931212594886</v>
      </c>
      <c r="AC178" s="151">
        <f t="shared" ca="1" si="88"/>
        <v>28.968276415812571</v>
      </c>
      <c r="AD178" s="151">
        <f t="shared" ca="1" si="88"/>
        <v>29.787949086862461</v>
      </c>
      <c r="AE178" s="151" t="e">
        <f t="shared" ca="1" si="88"/>
        <v>#DIV/0!</v>
      </c>
      <c r="AF178" s="151" t="e">
        <f t="shared" ca="1" si="88"/>
        <v>#DIV/0!</v>
      </c>
    </row>
    <row r="179" spans="19:32">
      <c r="S179" s="29">
        <f t="shared" si="89"/>
        <v>82.5</v>
      </c>
      <c r="T179" s="151">
        <f t="shared" ca="1" si="90"/>
        <v>154.3419003708515</v>
      </c>
      <c r="U179" s="151">
        <f t="shared" ca="1" si="88"/>
        <v>171.59095152961189</v>
      </c>
      <c r="V179" s="151">
        <f t="shared" ca="1" si="88"/>
        <v>201.86539259976777</v>
      </c>
      <c r="W179" s="151">
        <f t="shared" ca="1" si="88"/>
        <v>203.59457929927984</v>
      </c>
      <c r="X179" s="151">
        <f t="shared" ca="1" si="88"/>
        <v>166.13896280940952</v>
      </c>
      <c r="Y179" s="151">
        <f t="shared" ca="1" si="88"/>
        <v>116.0636961853736</v>
      </c>
      <c r="Z179" s="151">
        <f t="shared" ca="1" si="88"/>
        <v>75.795427638151139</v>
      </c>
      <c r="AA179" s="151">
        <f t="shared" ca="1" si="88"/>
        <v>50.46743049466145</v>
      </c>
      <c r="AB179" s="151">
        <f t="shared" ca="1" si="88"/>
        <v>37.28779541817331</v>
      </c>
      <c r="AC179" s="151">
        <f t="shared" ca="1" si="88"/>
        <v>32.236636467402718</v>
      </c>
      <c r="AD179" s="151">
        <f t="shared" ca="1" si="88"/>
        <v>31.669783814587387</v>
      </c>
      <c r="AE179" s="151">
        <f t="shared" ca="1" si="88"/>
        <v>32.056813174510097</v>
      </c>
      <c r="AF179" s="151" t="e">
        <f t="shared" ca="1" si="88"/>
        <v>#DIV/0!</v>
      </c>
    </row>
    <row r="180" spans="19:32">
      <c r="S180" s="29">
        <f t="shared" si="89"/>
        <v>90</v>
      </c>
      <c r="T180" s="151">
        <f t="shared" ca="1" si="90"/>
        <v>133.48049966743855</v>
      </c>
      <c r="U180" s="151">
        <f t="shared" ca="1" si="88"/>
        <v>153.61107852540621</v>
      </c>
      <c r="V180" s="151">
        <f t="shared" ca="1" si="88"/>
        <v>191.92509440401253</v>
      </c>
      <c r="W180" s="151">
        <f t="shared" ca="1" si="88"/>
        <v>203.27470656098814</v>
      </c>
      <c r="X180" s="151">
        <f t="shared" ca="1" si="88"/>
        <v>171.29417826237923</v>
      </c>
      <c r="Y180" s="151">
        <f t="shared" ca="1" si="88"/>
        <v>121.82757511804853</v>
      </c>
      <c r="Z180" s="151">
        <f t="shared" ca="1" si="88"/>
        <v>80.265833708519665</v>
      </c>
      <c r="AA180" s="151">
        <f t="shared" ca="1" si="88"/>
        <v>53.562202288684531</v>
      </c>
      <c r="AB180" s="151">
        <f t="shared" ca="1" si="88"/>
        <v>39.379105360185882</v>
      </c>
      <c r="AC180" s="151">
        <f t="shared" ca="1" si="88"/>
        <v>33.641635703870001</v>
      </c>
      <c r="AD180" s="151">
        <f t="shared" ca="1" si="88"/>
        <v>32.447250325391856</v>
      </c>
      <c r="AE180" s="151">
        <f t="shared" ca="1" si="88"/>
        <v>31.898908238590845</v>
      </c>
      <c r="AF180" s="151">
        <f t="shared" ca="1" si="88"/>
        <v>31.055412008005231</v>
      </c>
    </row>
    <row r="181" spans="19:32"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</row>
    <row r="182" spans="19:32" s="8" customFormat="1">
      <c r="S182" s="27" t="s">
        <v>67</v>
      </c>
      <c r="T182" s="318">
        <f>T167</f>
        <v>0</v>
      </c>
      <c r="U182" s="318">
        <f t="shared" ref="U182:AF182" si="91">U167</f>
        <v>7.5</v>
      </c>
      <c r="V182" s="318">
        <f t="shared" si="91"/>
        <v>15</v>
      </c>
      <c r="W182" s="318">
        <f t="shared" si="91"/>
        <v>22.5</v>
      </c>
      <c r="X182" s="318">
        <f t="shared" si="91"/>
        <v>30</v>
      </c>
      <c r="Y182" s="318">
        <f t="shared" si="91"/>
        <v>37.5</v>
      </c>
      <c r="Z182" s="318">
        <f t="shared" si="91"/>
        <v>45</v>
      </c>
      <c r="AA182" s="318">
        <f t="shared" si="91"/>
        <v>52.5</v>
      </c>
      <c r="AB182" s="318">
        <f t="shared" si="91"/>
        <v>60</v>
      </c>
      <c r="AC182" s="318">
        <f t="shared" si="91"/>
        <v>67.5</v>
      </c>
      <c r="AD182" s="318">
        <f t="shared" si="91"/>
        <v>75</v>
      </c>
      <c r="AE182" s="318">
        <f t="shared" si="91"/>
        <v>82.5</v>
      </c>
      <c r="AF182" s="318">
        <f t="shared" si="91"/>
        <v>90</v>
      </c>
    </row>
    <row r="183" spans="19:32" s="8" customFormat="1">
      <c r="S183" s="18">
        <f>S168</f>
        <v>0</v>
      </c>
      <c r="T183" s="317">
        <f ca="1">IF(T3*(1-T63^2/T3/T33)=0,0.0001,T3*(1-T63^2/T3/T33))</f>
        <v>24.187169811320761</v>
      </c>
      <c r="U183" s="317">
        <f t="shared" ref="U183:AF183" ca="1" si="92">IF(U3*(1-U63^2/U3/U33)=0,0.0001,U3*(1-U63^2/U3/U33))</f>
        <v>137.89399184524822</v>
      </c>
      <c r="V183" s="317">
        <f t="shared" ca="1" si="92"/>
        <v>128.56724328959345</v>
      </c>
      <c r="W183" s="317">
        <f t="shared" ca="1" si="92"/>
        <v>113.60361430132672</v>
      </c>
      <c r="X183" s="317">
        <f t="shared" ca="1" si="92"/>
        <v>97.855183272876062</v>
      </c>
      <c r="Y183" s="317">
        <f t="shared" ca="1" si="92"/>
        <v>86.349552070679891</v>
      </c>
      <c r="Z183" s="317">
        <f t="shared" ca="1" si="92"/>
        <v>79.885157545736902</v>
      </c>
      <c r="AA183" s="317">
        <f t="shared" ca="1" si="92"/>
        <v>76.811179694491798</v>
      </c>
      <c r="AB183" s="317">
        <f t="shared" ca="1" si="92"/>
        <v>75.523741805910788</v>
      </c>
      <c r="AC183" s="317">
        <f t="shared" ca="1" si="92"/>
        <v>75.065042776675483</v>
      </c>
      <c r="AD183" s="317">
        <f t="shared" ca="1" si="92"/>
        <v>74.948794182881826</v>
      </c>
      <c r="AE183" s="317">
        <f t="shared" ca="1" si="92"/>
        <v>74.944706966044976</v>
      </c>
      <c r="AF183" s="317">
        <f t="shared" ca="1" si="92"/>
        <v>74.952665237306533</v>
      </c>
    </row>
    <row r="184" spans="19:32" s="8" customFormat="1">
      <c r="S184" s="18">
        <f t="shared" ref="S184:S195" si="93">S169</f>
        <v>7.5</v>
      </c>
      <c r="T184" s="317">
        <f t="shared" ref="T184:AF195" ca="1" si="94">IF(T4*(1-T64^2/T4/T34)=0,0.0001,T4*(1-T64^2/T4/T34))</f>
        <v>137.89399184524822</v>
      </c>
      <c r="U184" s="317">
        <f t="shared" ca="1" si="94"/>
        <v>134.72020440754247</v>
      </c>
      <c r="V184" s="317">
        <f t="shared" ca="1" si="94"/>
        <v>124.80959518704994</v>
      </c>
      <c r="W184" s="317">
        <f t="shared" ca="1" si="94"/>
        <v>109.31131765330497</v>
      </c>
      <c r="X184" s="317">
        <f t="shared" ca="1" si="94"/>
        <v>93.447190718691232</v>
      </c>
      <c r="Y184" s="317">
        <f t="shared" ca="1" si="94"/>
        <v>82.236697477575063</v>
      </c>
      <c r="Z184" s="317">
        <f t="shared" ca="1" si="94"/>
        <v>76.235217714751784</v>
      </c>
      <c r="AA184" s="317">
        <f t="shared" ca="1" si="94"/>
        <v>73.607686222226349</v>
      </c>
      <c r="AB184" s="317">
        <f t="shared" ca="1" si="94"/>
        <v>72.680045857456165</v>
      </c>
      <c r="AC184" s="317">
        <f t="shared" ca="1" si="94"/>
        <v>72.48476916381199</v>
      </c>
      <c r="AD184" s="317">
        <f t="shared" ca="1" si="94"/>
        <v>72.545004270654644</v>
      </c>
      <c r="AE184" s="317">
        <f t="shared" ca="1" si="94"/>
        <v>72.641738298274561</v>
      </c>
      <c r="AF184" s="317">
        <f t="shared" ca="1" si="94"/>
        <v>72.682472327494381</v>
      </c>
    </row>
    <row r="185" spans="19:32" s="8" customFormat="1">
      <c r="S185" s="18">
        <f t="shared" si="93"/>
        <v>15</v>
      </c>
      <c r="T185" s="317">
        <f t="shared" ca="1" si="94"/>
        <v>128.56724328959345</v>
      </c>
      <c r="U185" s="317">
        <f t="shared" ca="1" si="94"/>
        <v>124.80959518704994</v>
      </c>
      <c r="V185" s="317">
        <f t="shared" ca="1" si="94"/>
        <v>113.53003596518646</v>
      </c>
      <c r="W185" s="317">
        <f t="shared" ca="1" si="94"/>
        <v>96.872020807401952</v>
      </c>
      <c r="X185" s="317">
        <f t="shared" ca="1" si="94"/>
        <v>80.890295473842059</v>
      </c>
      <c r="Y185" s="317">
        <f t="shared" ca="1" si="94"/>
        <v>70.544855778486721</v>
      </c>
      <c r="Z185" s="317">
        <f t="shared" ca="1" si="94"/>
        <v>65.816302054136187</v>
      </c>
      <c r="AA185" s="317">
        <f t="shared" ca="1" si="94"/>
        <v>64.418289495661838</v>
      </c>
      <c r="AB185" s="317">
        <f t="shared" ca="1" si="94"/>
        <v>64.490768093776182</v>
      </c>
      <c r="AC185" s="317">
        <f t="shared" ca="1" si="94"/>
        <v>65.033736724383473</v>
      </c>
      <c r="AD185" s="317">
        <f t="shared" ca="1" si="94"/>
        <v>65.591441008972893</v>
      </c>
      <c r="AE185" s="317">
        <f t="shared" ca="1" si="94"/>
        <v>65.973385162264577</v>
      </c>
      <c r="AF185" s="317">
        <f t="shared" ca="1" si="94"/>
        <v>66.106994378678223</v>
      </c>
    </row>
    <row r="186" spans="19:32" s="8" customFormat="1">
      <c r="S186" s="18">
        <f t="shared" si="93"/>
        <v>22.5</v>
      </c>
      <c r="T186" s="317">
        <f t="shared" ca="1" si="94"/>
        <v>113.60361430132672</v>
      </c>
      <c r="U186" s="317">
        <f t="shared" ca="1" si="94"/>
        <v>109.31131765330497</v>
      </c>
      <c r="V186" s="317">
        <f t="shared" ca="1" si="94"/>
        <v>96.872020807401952</v>
      </c>
      <c r="W186" s="317">
        <f t="shared" ca="1" si="94"/>
        <v>79.373302026401916</v>
      </c>
      <c r="X186" s="317">
        <f t="shared" ca="1" si="94"/>
        <v>63.456150686873166</v>
      </c>
      <c r="Y186" s="317">
        <f t="shared" ca="1" si="94"/>
        <v>54.049039317391639</v>
      </c>
      <c r="Z186" s="317">
        <f t="shared" ca="1" si="94"/>
        <v>50.754067199633596</v>
      </c>
      <c r="AA186" s="317">
        <f t="shared" ca="1" si="94"/>
        <v>50.853083282256456</v>
      </c>
      <c r="AB186" s="317">
        <f t="shared" ca="1" si="94"/>
        <v>52.219431570971302</v>
      </c>
      <c r="AC186" s="317">
        <f t="shared" ca="1" si="94"/>
        <v>53.757086939186642</v>
      </c>
      <c r="AD186" s="317">
        <f t="shared" ca="1" si="94"/>
        <v>55.002450513650764</v>
      </c>
      <c r="AE186" s="317">
        <f t="shared" ca="1" si="94"/>
        <v>55.784567660144468</v>
      </c>
      <c r="AF186" s="317">
        <f t="shared" ca="1" si="94"/>
        <v>56.049384774040142</v>
      </c>
    </row>
    <row r="187" spans="19:32" s="8" customFormat="1">
      <c r="S187" s="18">
        <f t="shared" si="93"/>
        <v>30</v>
      </c>
      <c r="T187" s="317">
        <f t="shared" ca="1" si="94"/>
        <v>97.855183272876062</v>
      </c>
      <c r="U187" s="317">
        <f t="shared" ca="1" si="94"/>
        <v>93.447190718691232</v>
      </c>
      <c r="V187" s="317">
        <f t="shared" ca="1" si="94"/>
        <v>80.890295473842059</v>
      </c>
      <c r="W187" s="317">
        <f t="shared" ca="1" si="94"/>
        <v>63.456150686873166</v>
      </c>
      <c r="X187" s="317">
        <f t="shared" ca="1" si="94"/>
        <v>47.517900309647089</v>
      </c>
      <c r="Y187" s="317">
        <f t="shared" ca="1" si="94"/>
        <v>38.089804469164257</v>
      </c>
      <c r="Z187" s="317">
        <f t="shared" ca="1" si="94"/>
        <v>35.174664592808298</v>
      </c>
      <c r="AA187" s="317">
        <f t="shared" ca="1" si="94"/>
        <v>36.049780458838526</v>
      </c>
      <c r="AB187" s="317">
        <f t="shared" ca="1" si="94"/>
        <v>38.320596571231306</v>
      </c>
      <c r="AC187" s="317">
        <f t="shared" ca="1" si="94"/>
        <v>40.671759409800877</v>
      </c>
      <c r="AD187" s="317">
        <f t="shared" ca="1" si="94"/>
        <v>42.530853352587343</v>
      </c>
      <c r="AE187" s="317">
        <f t="shared" ca="1" si="94"/>
        <v>43.687515888748507</v>
      </c>
      <c r="AF187" s="317">
        <f t="shared" ca="1" si="94"/>
        <v>44.077761915988482</v>
      </c>
    </row>
    <row r="188" spans="19:32" s="8" customFormat="1">
      <c r="S188" s="18">
        <f t="shared" si="93"/>
        <v>37.5</v>
      </c>
      <c r="T188" s="317">
        <f t="shared" ca="1" si="94"/>
        <v>86.349552070679891</v>
      </c>
      <c r="U188" s="317">
        <f t="shared" ca="1" si="94"/>
        <v>82.236697477575063</v>
      </c>
      <c r="V188" s="317">
        <f t="shared" ca="1" si="94"/>
        <v>70.544855778486721</v>
      </c>
      <c r="W188" s="317">
        <f t="shared" ca="1" si="94"/>
        <v>54.049039317391639</v>
      </c>
      <c r="X188" s="317">
        <f t="shared" ca="1" si="94"/>
        <v>38.089804469164257</v>
      </c>
      <c r="Y188" s="317">
        <f t="shared" ca="1" si="94"/>
        <v>27.554681449442782</v>
      </c>
      <c r="Z188" s="317">
        <f t="shared" ca="1" si="94"/>
        <v>23.433441266043342</v>
      </c>
      <c r="AA188" s="317">
        <f t="shared" ca="1" si="94"/>
        <v>23.668134612586009</v>
      </c>
      <c r="AB188" s="317">
        <f t="shared" ca="1" si="94"/>
        <v>25.839365007455594</v>
      </c>
      <c r="AC188" s="317">
        <f t="shared" ca="1" si="94"/>
        <v>28.371158873915626</v>
      </c>
      <c r="AD188" s="317">
        <f t="shared" ca="1" si="94"/>
        <v>30.475329329109233</v>
      </c>
      <c r="AE188" s="317">
        <f t="shared" ca="1" si="94"/>
        <v>31.81722138534386</v>
      </c>
      <c r="AF188" s="317">
        <f t="shared" ca="1" si="94"/>
        <v>32.274785391794381</v>
      </c>
    </row>
    <row r="189" spans="19:32" s="8" customFormat="1">
      <c r="S189" s="18">
        <f t="shared" si="93"/>
        <v>45</v>
      </c>
      <c r="T189" s="317">
        <f t="shared" ca="1" si="94"/>
        <v>79.885157545736902</v>
      </c>
      <c r="U189" s="317">
        <f t="shared" ca="1" si="94"/>
        <v>76.235217714751784</v>
      </c>
      <c r="V189" s="317">
        <f t="shared" ca="1" si="94"/>
        <v>65.816302054136187</v>
      </c>
      <c r="W189" s="317">
        <f t="shared" ca="1" si="94"/>
        <v>50.754067199633596</v>
      </c>
      <c r="X189" s="317">
        <f t="shared" ca="1" si="94"/>
        <v>35.174664592808298</v>
      </c>
      <c r="Y189" s="317">
        <f t="shared" ca="1" si="94"/>
        <v>23.433441266043342</v>
      </c>
      <c r="Z189" s="317">
        <f t="shared" ca="1" si="94"/>
        <v>17.342251588887958</v>
      </c>
      <c r="AA189" s="317">
        <f t="shared" ca="1" si="94"/>
        <v>15.86542928039448</v>
      </c>
      <c r="AB189" s="317">
        <f t="shared" ca="1" si="94"/>
        <v>16.952016602287575</v>
      </c>
      <c r="AC189" s="317">
        <f t="shared" ca="1" si="94"/>
        <v>18.926981927959268</v>
      </c>
      <c r="AD189" s="317">
        <f t="shared" ca="1" si="94"/>
        <v>20.793180237911372</v>
      </c>
      <c r="AE189" s="317">
        <f t="shared" ca="1" si="94"/>
        <v>22.052781742724871</v>
      </c>
      <c r="AF189" s="317">
        <f t="shared" ca="1" si="94"/>
        <v>22.492405791240607</v>
      </c>
    </row>
    <row r="190" spans="19:32" s="8" customFormat="1">
      <c r="S190" s="18">
        <f t="shared" si="93"/>
        <v>52.5</v>
      </c>
      <c r="T190" s="317">
        <f t="shared" ca="1" si="94"/>
        <v>76.811179694491798</v>
      </c>
      <c r="U190" s="317">
        <f t="shared" ca="1" si="94"/>
        <v>73.607686222226349</v>
      </c>
      <c r="V190" s="317">
        <f t="shared" ca="1" si="94"/>
        <v>64.418289495661838</v>
      </c>
      <c r="W190" s="317">
        <f t="shared" ca="1" si="94"/>
        <v>50.853083282256456</v>
      </c>
      <c r="X190" s="317">
        <f t="shared" ca="1" si="94"/>
        <v>36.049780458838526</v>
      </c>
      <c r="Y190" s="317">
        <f t="shared" ca="1" si="94"/>
        <v>23.668134612586009</v>
      </c>
      <c r="Z190" s="317">
        <f t="shared" ca="1" si="94"/>
        <v>15.86542928039448</v>
      </c>
      <c r="AA190" s="317">
        <f t="shared" ca="1" si="94"/>
        <v>12.486469374694556</v>
      </c>
      <c r="AB190" s="317">
        <f t="shared" ca="1" si="94"/>
        <v>12.058032977520748</v>
      </c>
      <c r="AC190" s="317">
        <f t="shared" ca="1" si="94"/>
        <v>13.030632518028934</v>
      </c>
      <c r="AD190" s="317">
        <f t="shared" ca="1" si="94"/>
        <v>14.312807996237927</v>
      </c>
      <c r="AE190" s="317">
        <f t="shared" ca="1" si="94"/>
        <v>15.279644497999154</v>
      </c>
      <c r="AF190" s="317">
        <f t="shared" ca="1" si="94"/>
        <v>15.631341246670782</v>
      </c>
    </row>
    <row r="191" spans="19:32" s="8" customFormat="1">
      <c r="S191" s="18">
        <f t="shared" si="93"/>
        <v>60</v>
      </c>
      <c r="T191" s="317">
        <f t="shared" ca="1" si="94"/>
        <v>75.523741805910788</v>
      </c>
      <c r="U191" s="317">
        <f t="shared" ca="1" si="94"/>
        <v>72.680045857456165</v>
      </c>
      <c r="V191" s="317">
        <f t="shared" ca="1" si="94"/>
        <v>64.490768093776182</v>
      </c>
      <c r="W191" s="317">
        <f t="shared" ca="1" si="94"/>
        <v>52.219431570971302</v>
      </c>
      <c r="X191" s="317">
        <f t="shared" ca="1" si="94"/>
        <v>38.320596571231306</v>
      </c>
      <c r="Y191" s="317">
        <f t="shared" ca="1" si="94"/>
        <v>25.839365007455594</v>
      </c>
      <c r="Z191" s="317">
        <f t="shared" ca="1" si="94"/>
        <v>16.952016602287575</v>
      </c>
      <c r="AA191" s="317">
        <f t="shared" ca="1" si="94"/>
        <v>12.058032977520748</v>
      </c>
      <c r="AB191" s="317">
        <f t="shared" ca="1" si="94"/>
        <v>10.220058280175362</v>
      </c>
      <c r="AC191" s="317">
        <f t="shared" ca="1" si="94"/>
        <v>10.132254070975561</v>
      </c>
      <c r="AD191" s="317">
        <f t="shared" ca="1" si="94"/>
        <v>10.725651797372537</v>
      </c>
      <c r="AE191" s="317">
        <f t="shared" ca="1" si="94"/>
        <v>11.316850093327878</v>
      </c>
      <c r="AF191" s="317">
        <f t="shared" ca="1" si="94"/>
        <v>11.550211511916755</v>
      </c>
    </row>
    <row r="192" spans="19:32" s="8" customFormat="1">
      <c r="S192" s="18">
        <f t="shared" si="93"/>
        <v>67.5</v>
      </c>
      <c r="T192" s="317">
        <f t="shared" ca="1" si="94"/>
        <v>75.065042776675483</v>
      </c>
      <c r="U192" s="317">
        <f t="shared" ca="1" si="94"/>
        <v>72.48476916381199</v>
      </c>
      <c r="V192" s="317">
        <f t="shared" ca="1" si="94"/>
        <v>65.033736724383473</v>
      </c>
      <c r="W192" s="317">
        <f t="shared" ca="1" si="94"/>
        <v>53.757086939186642</v>
      </c>
      <c r="X192" s="317">
        <f t="shared" ca="1" si="94"/>
        <v>40.671759409800877</v>
      </c>
      <c r="Y192" s="317">
        <f t="shared" ca="1" si="94"/>
        <v>28.371158873915626</v>
      </c>
      <c r="Z192" s="317">
        <f t="shared" ca="1" si="94"/>
        <v>18.926981927959268</v>
      </c>
      <c r="AA192" s="317">
        <f t="shared" ca="1" si="94"/>
        <v>13.030632518028934</v>
      </c>
      <c r="AB192" s="317">
        <f t="shared" ca="1" si="94"/>
        <v>10.132254070975561</v>
      </c>
      <c r="AC192" s="317">
        <f t="shared" ca="1" si="94"/>
        <v>9.1693111782437295</v>
      </c>
      <c r="AD192" s="317">
        <f t="shared" ca="1" si="94"/>
        <v>9.1532206184297653</v>
      </c>
      <c r="AE192" s="317">
        <f t="shared" ca="1" si="94"/>
        <v>9.3955316833515479</v>
      </c>
      <c r="AF192" s="317">
        <f t="shared" ca="1" si="94"/>
        <v>9.5161749444812003</v>
      </c>
    </row>
    <row r="193" spans="2:32" s="8" customFormat="1">
      <c r="S193" s="18">
        <f t="shared" si="93"/>
        <v>75</v>
      </c>
      <c r="T193" s="317">
        <f t="shared" ca="1" si="94"/>
        <v>74.948794182881826</v>
      </c>
      <c r="U193" s="317">
        <f t="shared" ca="1" si="94"/>
        <v>72.545004270654644</v>
      </c>
      <c r="V193" s="317">
        <f t="shared" ca="1" si="94"/>
        <v>65.591441008972893</v>
      </c>
      <c r="W193" s="317">
        <f t="shared" ca="1" si="94"/>
        <v>55.002450513650764</v>
      </c>
      <c r="X193" s="317">
        <f t="shared" ca="1" si="94"/>
        <v>42.530853352587343</v>
      </c>
      <c r="Y193" s="317">
        <f t="shared" ca="1" si="94"/>
        <v>30.475329329109233</v>
      </c>
      <c r="Z193" s="317">
        <f t="shared" ca="1" si="94"/>
        <v>20.793180237911372</v>
      </c>
      <c r="AA193" s="317">
        <f t="shared" ca="1" si="94"/>
        <v>14.312807996237927</v>
      </c>
      <c r="AB193" s="317">
        <f t="shared" ca="1" si="94"/>
        <v>10.725651797372537</v>
      </c>
      <c r="AC193" s="317">
        <f t="shared" ca="1" si="94"/>
        <v>9.1532206184297653</v>
      </c>
      <c r="AD193" s="317">
        <f t="shared" ca="1" si="94"/>
        <v>8.691205602808024</v>
      </c>
      <c r="AE193" s="317">
        <f t="shared" ca="1" si="94"/>
        <v>8.6697830747822362</v>
      </c>
      <c r="AF193" s="317">
        <f t="shared" ca="1" si="94"/>
        <v>8.703803580122127</v>
      </c>
    </row>
    <row r="194" spans="2:32" s="8" customFormat="1">
      <c r="S194" s="18">
        <f t="shared" si="93"/>
        <v>82.5</v>
      </c>
      <c r="T194" s="317">
        <f t="shared" ca="1" si="94"/>
        <v>74.944706966044976</v>
      </c>
      <c r="U194" s="317">
        <f t="shared" ca="1" si="94"/>
        <v>72.641738298274561</v>
      </c>
      <c r="V194" s="317">
        <f t="shared" ca="1" si="94"/>
        <v>65.973385162264577</v>
      </c>
      <c r="W194" s="317">
        <f t="shared" ca="1" si="94"/>
        <v>55.784567660144468</v>
      </c>
      <c r="X194" s="317">
        <f t="shared" ca="1" si="94"/>
        <v>43.687515888748507</v>
      </c>
      <c r="Y194" s="317">
        <f t="shared" ca="1" si="94"/>
        <v>31.81722138534386</v>
      </c>
      <c r="Z194" s="317">
        <f t="shared" ca="1" si="94"/>
        <v>22.052781742724871</v>
      </c>
      <c r="AA194" s="317">
        <f t="shared" ca="1" si="94"/>
        <v>15.279644497999154</v>
      </c>
      <c r="AB194" s="317">
        <f t="shared" ca="1" si="94"/>
        <v>11.316850093327878</v>
      </c>
      <c r="AC194" s="317">
        <f t="shared" ca="1" si="94"/>
        <v>9.3955316833515479</v>
      </c>
      <c r="AD194" s="317">
        <f t="shared" ca="1" si="94"/>
        <v>8.6697830747822362</v>
      </c>
      <c r="AE194" s="317">
        <f t="shared" ca="1" si="94"/>
        <v>8.4890596706261157</v>
      </c>
      <c r="AF194" s="317">
        <f t="shared" ca="1" si="94"/>
        <v>8.4702080499282726</v>
      </c>
    </row>
    <row r="195" spans="2:32" s="8" customFormat="1">
      <c r="S195" s="18">
        <f t="shared" si="93"/>
        <v>90</v>
      </c>
      <c r="T195" s="317">
        <f t="shared" ca="1" si="94"/>
        <v>74.952665237306533</v>
      </c>
      <c r="U195" s="317">
        <f t="shared" ca="1" si="94"/>
        <v>72.682472327494381</v>
      </c>
      <c r="V195" s="317">
        <f t="shared" ca="1" si="94"/>
        <v>66.106994378678223</v>
      </c>
      <c r="W195" s="317">
        <f t="shared" ca="1" si="94"/>
        <v>56.049384774040142</v>
      </c>
      <c r="X195" s="317">
        <f t="shared" ca="1" si="94"/>
        <v>44.077761915988482</v>
      </c>
      <c r="Y195" s="317">
        <f t="shared" ca="1" si="94"/>
        <v>32.274785391794381</v>
      </c>
      <c r="Z195" s="317">
        <f t="shared" ca="1" si="94"/>
        <v>22.492405791240607</v>
      </c>
      <c r="AA195" s="317">
        <f t="shared" ca="1" si="94"/>
        <v>15.631341246670782</v>
      </c>
      <c r="AB195" s="317">
        <f t="shared" ca="1" si="94"/>
        <v>11.550211511916755</v>
      </c>
      <c r="AC195" s="317">
        <f t="shared" ca="1" si="94"/>
        <v>9.5161749444812003</v>
      </c>
      <c r="AD195" s="317">
        <f t="shared" ca="1" si="94"/>
        <v>8.703803580122127</v>
      </c>
      <c r="AE195" s="317">
        <f t="shared" ca="1" si="94"/>
        <v>8.4702080499282726</v>
      </c>
      <c r="AF195" s="317">
        <f t="shared" ca="1" si="94"/>
        <v>8.4337175550832946</v>
      </c>
    </row>
    <row r="196" spans="2:32"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  <c r="AE196" s="145"/>
      <c r="AF196" s="145"/>
    </row>
    <row r="197" spans="2:32">
      <c r="S197" s="27" t="s">
        <v>68</v>
      </c>
      <c r="T197" s="113">
        <f>T182</f>
        <v>0</v>
      </c>
      <c r="U197" s="113">
        <f t="shared" ref="U197:AF197" si="95">U182</f>
        <v>7.5</v>
      </c>
      <c r="V197" s="113">
        <f t="shared" si="95"/>
        <v>15</v>
      </c>
      <c r="W197" s="113">
        <f t="shared" si="95"/>
        <v>22.5</v>
      </c>
      <c r="X197" s="113">
        <f t="shared" si="95"/>
        <v>30</v>
      </c>
      <c r="Y197" s="113">
        <f t="shared" si="95"/>
        <v>37.5</v>
      </c>
      <c r="Z197" s="113">
        <f t="shared" si="95"/>
        <v>45</v>
      </c>
      <c r="AA197" s="113">
        <f t="shared" si="95"/>
        <v>52.5</v>
      </c>
      <c r="AB197" s="113">
        <f t="shared" si="95"/>
        <v>60</v>
      </c>
      <c r="AC197" s="113">
        <f t="shared" si="95"/>
        <v>67.5</v>
      </c>
      <c r="AD197" s="113">
        <f t="shared" si="95"/>
        <v>75</v>
      </c>
      <c r="AE197" s="113">
        <f t="shared" si="95"/>
        <v>82.5</v>
      </c>
      <c r="AF197" s="113">
        <f t="shared" si="95"/>
        <v>90</v>
      </c>
    </row>
    <row r="198" spans="2:32">
      <c r="S198" s="18">
        <f>S183</f>
        <v>0</v>
      </c>
      <c r="T198" s="152">
        <f ca="1">T183*T33/T3</f>
        <v>8.2174358974358945</v>
      </c>
      <c r="U198" s="152">
        <f t="shared" ref="U198:AF198" ca="1" si="96">U183*U33/U3</f>
        <v>8.4701255141684495</v>
      </c>
      <c r="V198" s="152">
        <f t="shared" ca="1" si="96"/>
        <v>8.7034174510354259</v>
      </c>
      <c r="W198" s="152">
        <f t="shared" ca="1" si="96"/>
        <v>9.5150301344218065</v>
      </c>
      <c r="X198" s="152">
        <f t="shared" ca="1" si="96"/>
        <v>11.547636466256467</v>
      </c>
      <c r="Y198" s="152">
        <f t="shared" ca="1" si="96"/>
        <v>15.626587875493801</v>
      </c>
      <c r="Z198" s="152">
        <f t="shared" ca="1" si="96"/>
        <v>22.485003777829927</v>
      </c>
      <c r="AA198" s="152">
        <f t="shared" ca="1" si="96"/>
        <v>32.265029755020279</v>
      </c>
      <c r="AB198" s="152">
        <f t="shared" ca="1" si="96"/>
        <v>44.066938069647207</v>
      </c>
      <c r="AC198" s="152">
        <f t="shared" ca="1" si="96"/>
        <v>56.039363348065734</v>
      </c>
      <c r="AD198" s="152">
        <f t="shared" ca="1" si="96"/>
        <v>66.099467298684644</v>
      </c>
      <c r="AE198" s="152">
        <f t="shared" ca="1" si="96"/>
        <v>72.678489693722852</v>
      </c>
      <c r="AF198" s="152">
        <f t="shared" ca="1" si="96"/>
        <v>74.952663457416421</v>
      </c>
    </row>
    <row r="199" spans="2:32">
      <c r="S199" s="18">
        <f t="shared" ref="S199:S210" si="97">S184</f>
        <v>7.5</v>
      </c>
      <c r="T199" s="152">
        <f t="shared" ref="T199:AF199" ca="1" si="98">T184*T34/T4</f>
        <v>8.4701255141684495</v>
      </c>
      <c r="U199" s="152">
        <f t="shared" ca="1" si="98"/>
        <v>8.4889568908819744</v>
      </c>
      <c r="V199" s="152">
        <f t="shared" ca="1" si="98"/>
        <v>8.669501108723539</v>
      </c>
      <c r="W199" s="152">
        <f t="shared" ca="1" si="98"/>
        <v>9.394672408969523</v>
      </c>
      <c r="X199" s="152">
        <f t="shared" ca="1" si="98"/>
        <v>11.314777604697571</v>
      </c>
      <c r="Y199" s="152">
        <f t="shared" ca="1" si="98"/>
        <v>15.275596771152594</v>
      </c>
      <c r="Z199" s="152">
        <f t="shared" ca="1" si="98"/>
        <v>22.046199317329013</v>
      </c>
      <c r="AA199" s="152">
        <f t="shared" ca="1" si="98"/>
        <v>31.808246849831907</v>
      </c>
      <c r="AB199" s="152">
        <f t="shared" ca="1" si="98"/>
        <v>43.67728732808861</v>
      </c>
      <c r="AC199" s="152">
        <f t="shared" ca="1" si="98"/>
        <v>55.774890999825267</v>
      </c>
      <c r="AD199" s="152">
        <f t="shared" ca="1" si="98"/>
        <v>65.965987672732581</v>
      </c>
      <c r="AE199" s="152">
        <f t="shared" ca="1" si="98"/>
        <v>72.637766881256795</v>
      </c>
      <c r="AF199" s="152">
        <f t="shared" ca="1" si="98"/>
        <v>74.944715315392187</v>
      </c>
    </row>
    <row r="200" spans="2:32">
      <c r="S200" s="18">
        <f t="shared" si="97"/>
        <v>15</v>
      </c>
      <c r="T200" s="152">
        <f t="shared" ref="T200:AF200" ca="1" si="99">T185*T35/T5</f>
        <v>8.7034174510354259</v>
      </c>
      <c r="U200" s="152">
        <f t="shared" ca="1" si="99"/>
        <v>8.669501108723539</v>
      </c>
      <c r="V200" s="152">
        <f t="shared" ca="1" si="99"/>
        <v>8.6909331480289254</v>
      </c>
      <c r="W200" s="152">
        <f t="shared" ca="1" si="99"/>
        <v>9.1526185514233624</v>
      </c>
      <c r="X200" s="152">
        <f t="shared" ca="1" si="99"/>
        <v>10.724112462765508</v>
      </c>
      <c r="Y200" s="152">
        <f t="shared" ca="1" si="99"/>
        <v>14.309523941516824</v>
      </c>
      <c r="Z200" s="152">
        <f t="shared" ca="1" si="99"/>
        <v>20.787440362441306</v>
      </c>
      <c r="AA200" s="152">
        <f t="shared" ca="1" si="99"/>
        <v>30.467055593457022</v>
      </c>
      <c r="AB200" s="152">
        <f t="shared" ca="1" si="99"/>
        <v>42.521017738951663</v>
      </c>
      <c r="AC200" s="152">
        <f t="shared" ca="1" si="99"/>
        <v>54.992849516840337</v>
      </c>
      <c r="AD200" s="152">
        <f t="shared" ca="1" si="99"/>
        <v>65.583923643016391</v>
      </c>
      <c r="AE200" s="152">
        <f t="shared" ca="1" si="99"/>
        <v>72.540878207347205</v>
      </c>
      <c r="AF200" s="152">
        <f t="shared" ca="1" si="99"/>
        <v>74.948760990699611</v>
      </c>
    </row>
    <row r="201" spans="2:32">
      <c r="S201" s="18">
        <f t="shared" si="97"/>
        <v>22.5</v>
      </c>
      <c r="T201" s="152">
        <f t="shared" ref="T201:AF201" ca="1" si="100">T186*T36/T6</f>
        <v>9.5150301344218065</v>
      </c>
      <c r="U201" s="152">
        <f t="shared" ca="1" si="100"/>
        <v>9.394672408969523</v>
      </c>
      <c r="V201" s="152">
        <f t="shared" ca="1" si="100"/>
        <v>9.1526185514233624</v>
      </c>
      <c r="W201" s="152">
        <f t="shared" ca="1" si="100"/>
        <v>9.1686974288307699</v>
      </c>
      <c r="X201" s="152">
        <f t="shared" ca="1" si="100"/>
        <v>10.131062781449115</v>
      </c>
      <c r="Y201" s="152">
        <f t="shared" ca="1" si="100"/>
        <v>13.028006818416873</v>
      </c>
      <c r="Z201" s="152">
        <f t="shared" ca="1" si="100"/>
        <v>18.922011252054851</v>
      </c>
      <c r="AA201" s="152">
        <f t="shared" ca="1" si="100"/>
        <v>28.363456703044985</v>
      </c>
      <c r="AB201" s="152">
        <f t="shared" ca="1" si="100"/>
        <v>40.662069376122446</v>
      </c>
      <c r="AC201" s="152">
        <f t="shared" ca="1" si="100"/>
        <v>53.747224223549345</v>
      </c>
      <c r="AD201" s="152">
        <f t="shared" ca="1" si="100"/>
        <v>65.025762591289578</v>
      </c>
      <c r="AE201" s="152">
        <f t="shared" ca="1" si="100"/>
        <v>72.480231760816167</v>
      </c>
      <c r="AF201" s="152">
        <f t="shared" ca="1" si="100"/>
        <v>75.064834542225583</v>
      </c>
    </row>
    <row r="202" spans="2:32">
      <c r="S202" s="18">
        <f t="shared" si="97"/>
        <v>30</v>
      </c>
      <c r="T202" s="152">
        <f t="shared" ref="T202:AF202" ca="1" si="101">T187*T37/T7</f>
        <v>11.547636466256467</v>
      </c>
      <c r="U202" s="152">
        <f t="shared" ca="1" si="101"/>
        <v>11.314777604697571</v>
      </c>
      <c r="V202" s="152">
        <f t="shared" ca="1" si="101"/>
        <v>10.724112462765508</v>
      </c>
      <c r="W202" s="152">
        <f t="shared" ca="1" si="101"/>
        <v>10.131062781449115</v>
      </c>
      <c r="X202" s="152">
        <f t="shared" ca="1" si="101"/>
        <v>10.218725727713801</v>
      </c>
      <c r="Y202" s="152">
        <f t="shared" ca="1" si="101"/>
        <v>12.055689838936635</v>
      </c>
      <c r="Z202" s="152">
        <f t="shared" ca="1" si="101"/>
        <v>16.947542804570304</v>
      </c>
      <c r="AA202" s="152">
        <f t="shared" ca="1" si="101"/>
        <v>25.831969509126125</v>
      </c>
      <c r="AB202" s="152">
        <f t="shared" ca="1" si="101"/>
        <v>38.31067637095915</v>
      </c>
      <c r="AC202" s="152">
        <f t="shared" ca="1" si="101"/>
        <v>52.208809754415491</v>
      </c>
      <c r="AD202" s="152">
        <f t="shared" ca="1" si="101"/>
        <v>64.481819852818688</v>
      </c>
      <c r="AE202" s="152">
        <f t="shared" ca="1" si="101"/>
        <v>72.674664753433589</v>
      </c>
      <c r="AF202" s="152">
        <f t="shared" ca="1" si="101"/>
        <v>75.523066924372401</v>
      </c>
    </row>
    <row r="203" spans="2:3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S203" s="18">
        <f t="shared" si="97"/>
        <v>37.5</v>
      </c>
      <c r="T203" s="152">
        <f t="shared" ref="T203:AF203" ca="1" si="102">T188*T38/T8</f>
        <v>15.626587875493801</v>
      </c>
      <c r="U203" s="152">
        <f t="shared" ca="1" si="102"/>
        <v>15.275596771152594</v>
      </c>
      <c r="V203" s="152">
        <f t="shared" ca="1" si="102"/>
        <v>14.309523941516824</v>
      </c>
      <c r="W203" s="152">
        <f t="shared" ca="1" si="102"/>
        <v>13.028006818416873</v>
      </c>
      <c r="X203" s="152">
        <f t="shared" ca="1" si="102"/>
        <v>12.055689838936635</v>
      </c>
      <c r="Y203" s="152">
        <f t="shared" ca="1" si="102"/>
        <v>12.483604592337624</v>
      </c>
      <c r="Z203" s="152">
        <f t="shared" ca="1" si="102"/>
        <v>15.860776667702517</v>
      </c>
      <c r="AA203" s="152">
        <f t="shared" ca="1" si="102"/>
        <v>23.660444532816701</v>
      </c>
      <c r="AB203" s="152">
        <f t="shared" ca="1" si="102"/>
        <v>36.038942159376099</v>
      </c>
      <c r="AC203" s="152">
        <f t="shared" ca="1" si="102"/>
        <v>50.840865090191677</v>
      </c>
      <c r="AD203" s="152">
        <f t="shared" ca="1" si="102"/>
        <v>64.407497972659456</v>
      </c>
      <c r="AE203" s="152">
        <f t="shared" ca="1" si="102"/>
        <v>73.600697291977937</v>
      </c>
      <c r="AF203" s="152">
        <f t="shared" ca="1" si="102"/>
        <v>76.809437526471115</v>
      </c>
    </row>
    <row r="204" spans="2:32">
      <c r="S204" s="18">
        <f t="shared" si="97"/>
        <v>45</v>
      </c>
      <c r="T204" s="152">
        <f t="shared" ref="T204:AF204" ca="1" si="103">T189*T39/T9</f>
        <v>22.485003777829927</v>
      </c>
      <c r="U204" s="152">
        <f t="shared" ca="1" si="103"/>
        <v>22.046199317329013</v>
      </c>
      <c r="V204" s="152">
        <f t="shared" ca="1" si="103"/>
        <v>20.787440362441306</v>
      </c>
      <c r="W204" s="152">
        <f t="shared" ca="1" si="103"/>
        <v>18.922011252054851</v>
      </c>
      <c r="X204" s="152">
        <f t="shared" ca="1" si="103"/>
        <v>16.947542804570304</v>
      </c>
      <c r="Y204" s="152">
        <f t="shared" ca="1" si="103"/>
        <v>15.860776667702517</v>
      </c>
      <c r="Z204" s="152">
        <f t="shared" ca="1" si="103"/>
        <v>17.336137701861453</v>
      </c>
      <c r="AA204" s="152">
        <f t="shared" ca="1" si="103"/>
        <v>23.424222753782001</v>
      </c>
      <c r="AB204" s="152">
        <f t="shared" ca="1" si="103"/>
        <v>35.161605643202371</v>
      </c>
      <c r="AC204" s="152">
        <f t="shared" ca="1" si="103"/>
        <v>50.738795512538182</v>
      </c>
      <c r="AD204" s="152">
        <f t="shared" ca="1" si="103"/>
        <v>65.802203877282892</v>
      </c>
      <c r="AE204" s="152">
        <f t="shared" ca="1" si="103"/>
        <v>76.225316004754873</v>
      </c>
      <c r="AF204" s="152">
        <f t="shared" ca="1" si="103"/>
        <v>79.881220598911369</v>
      </c>
    </row>
    <row r="205" spans="2:32">
      <c r="S205" s="18">
        <f t="shared" si="97"/>
        <v>52.5</v>
      </c>
      <c r="T205" s="152">
        <f t="shared" ref="T205:AF205" ca="1" si="104">T190*T40/T10</f>
        <v>32.265029755020279</v>
      </c>
      <c r="U205" s="152">
        <f t="shared" ca="1" si="104"/>
        <v>31.808246849831907</v>
      </c>
      <c r="V205" s="152">
        <f t="shared" ca="1" si="104"/>
        <v>30.467055593457022</v>
      </c>
      <c r="W205" s="152">
        <f t="shared" ca="1" si="104"/>
        <v>28.363456703044985</v>
      </c>
      <c r="X205" s="152">
        <f t="shared" ca="1" si="104"/>
        <v>25.831969509126125</v>
      </c>
      <c r="Y205" s="152">
        <f t="shared" ca="1" si="104"/>
        <v>23.660444532816701</v>
      </c>
      <c r="Z205" s="152">
        <f t="shared" ca="1" si="104"/>
        <v>23.424222753782001</v>
      </c>
      <c r="AA205" s="152">
        <f t="shared" ca="1" si="104"/>
        <v>27.542059002338203</v>
      </c>
      <c r="AB205" s="152">
        <f t="shared" ca="1" si="104"/>
        <v>38.072486724781115</v>
      </c>
      <c r="AC205" s="152">
        <f t="shared" ca="1" si="104"/>
        <v>54.028550003981273</v>
      </c>
      <c r="AD205" s="152">
        <f t="shared" ca="1" si="104"/>
        <v>70.525400144087456</v>
      </c>
      <c r="AE205" s="152">
        <f t="shared" ca="1" si="104"/>
        <v>82.222100280605943</v>
      </c>
      <c r="AF205" s="152">
        <f t="shared" ca="1" si="104"/>
        <v>86.341775248756633</v>
      </c>
    </row>
    <row r="206" spans="2:32">
      <c r="S206" s="18">
        <f t="shared" si="97"/>
        <v>60</v>
      </c>
      <c r="T206" s="152">
        <f t="shared" ref="T206:AF206" ca="1" si="105">T191*T41/T11</f>
        <v>44.066938069647207</v>
      </c>
      <c r="U206" s="152">
        <f t="shared" ca="1" si="105"/>
        <v>43.67728732808861</v>
      </c>
      <c r="V206" s="152">
        <f t="shared" ca="1" si="105"/>
        <v>42.521017738951663</v>
      </c>
      <c r="W206" s="152">
        <f t="shared" ca="1" si="105"/>
        <v>40.662069376122446</v>
      </c>
      <c r="X206" s="152">
        <f t="shared" ca="1" si="105"/>
        <v>38.31067637095915</v>
      </c>
      <c r="Y206" s="152">
        <f t="shared" ca="1" si="105"/>
        <v>36.038942159376099</v>
      </c>
      <c r="Z206" s="152">
        <f t="shared" ca="1" si="105"/>
        <v>35.161605643202371</v>
      </c>
      <c r="AA206" s="152">
        <f t="shared" ca="1" si="105"/>
        <v>38.072486724781115</v>
      </c>
      <c r="AB206" s="152">
        <f t="shared" ca="1" si="105"/>
        <v>47.494729093306724</v>
      </c>
      <c r="AC206" s="152">
        <f t="shared" ca="1" si="105"/>
        <v>63.428871152614811</v>
      </c>
      <c r="AD206" s="152">
        <f t="shared" ca="1" si="105"/>
        <v>80.864290567249199</v>
      </c>
      <c r="AE206" s="152">
        <f t="shared" ca="1" si="105"/>
        <v>93.427081064013933</v>
      </c>
      <c r="AF206" s="152">
        <f t="shared" ca="1" si="105"/>
        <v>97.842685100483322</v>
      </c>
    </row>
    <row r="207" spans="2:32">
      <c r="S207" s="18">
        <f t="shared" si="97"/>
        <v>67.5</v>
      </c>
      <c r="T207" s="152">
        <f t="shared" ref="T207:AF207" ca="1" si="106">T192*T42/T12</f>
        <v>56.039363348065734</v>
      </c>
      <c r="U207" s="152">
        <f t="shared" ca="1" si="106"/>
        <v>55.774890999825267</v>
      </c>
      <c r="V207" s="152">
        <f t="shared" ca="1" si="106"/>
        <v>54.992849516840337</v>
      </c>
      <c r="W207" s="152">
        <f t="shared" ca="1" si="106"/>
        <v>53.747224223549345</v>
      </c>
      <c r="X207" s="152">
        <f t="shared" ca="1" si="106"/>
        <v>52.208809754415491</v>
      </c>
      <c r="Y207" s="152">
        <f t="shared" ca="1" si="106"/>
        <v>50.840865090191677</v>
      </c>
      <c r="Z207" s="152">
        <f t="shared" ca="1" si="106"/>
        <v>50.738795512538182</v>
      </c>
      <c r="AA207" s="152">
        <f t="shared" ca="1" si="106"/>
        <v>54.028550003981273</v>
      </c>
      <c r="AB207" s="152">
        <f t="shared" ca="1" si="106"/>
        <v>63.428871152614811</v>
      </c>
      <c r="AC207" s="152">
        <f t="shared" ca="1" si="106"/>
        <v>79.341622652799416</v>
      </c>
      <c r="AD207" s="152">
        <f t="shared" ca="1" si="106"/>
        <v>96.842543582381452</v>
      </c>
      <c r="AE207" s="152">
        <f t="shared" ca="1" si="106"/>
        <v>109.28891753621018</v>
      </c>
      <c r="AF207" s="152">
        <f t="shared" ca="1" si="106"/>
        <v>113.58909320043698</v>
      </c>
    </row>
    <row r="208" spans="2:32">
      <c r="S208" s="18">
        <f t="shared" si="97"/>
        <v>75</v>
      </c>
      <c r="T208" s="152">
        <f t="shared" ref="T208:AF208" ca="1" si="107">T193*T43/T13</f>
        <v>66.099467298684644</v>
      </c>
      <c r="U208" s="152">
        <f t="shared" ca="1" si="107"/>
        <v>65.965987672732581</v>
      </c>
      <c r="V208" s="152">
        <f t="shared" ca="1" si="107"/>
        <v>65.583923643016391</v>
      </c>
      <c r="W208" s="152">
        <f t="shared" ca="1" si="107"/>
        <v>65.025762591289578</v>
      </c>
      <c r="X208" s="152">
        <f t="shared" ca="1" si="107"/>
        <v>64.481819852818688</v>
      </c>
      <c r="Y208" s="152">
        <f t="shared" ca="1" si="107"/>
        <v>64.407497972659456</v>
      </c>
      <c r="Z208" s="152">
        <f t="shared" ca="1" si="107"/>
        <v>65.802203877282892</v>
      </c>
      <c r="AA208" s="152">
        <f t="shared" ca="1" si="107"/>
        <v>70.525400144087456</v>
      </c>
      <c r="AB208" s="152">
        <f t="shared" ca="1" si="107"/>
        <v>80.864290567249199</v>
      </c>
      <c r="AC208" s="152">
        <f t="shared" ca="1" si="107"/>
        <v>96.842543582381452</v>
      </c>
      <c r="AD208" s="152">
        <f t="shared" ca="1" si="107"/>
        <v>113.5040471284823</v>
      </c>
      <c r="AE208" s="152">
        <f t="shared" ca="1" si="107"/>
        <v>124.79119689056924</v>
      </c>
      <c r="AF208" s="152">
        <f t="shared" ca="1" si="107"/>
        <v>128.55609636713581</v>
      </c>
    </row>
    <row r="209" spans="1:153">
      <c r="M209" s="40"/>
      <c r="N209" s="135"/>
      <c r="O209" s="135"/>
      <c r="P209" s="135"/>
      <c r="S209" s="18">
        <f t="shared" si="97"/>
        <v>82.5</v>
      </c>
      <c r="T209" s="152">
        <f t="shared" ref="T209:AF209" ca="1" si="108">T194*T44/T14</f>
        <v>72.678489693722852</v>
      </c>
      <c r="U209" s="152">
        <f t="shared" ca="1" si="108"/>
        <v>72.637766881256795</v>
      </c>
      <c r="V209" s="152">
        <f t="shared" ca="1" si="108"/>
        <v>72.540878207347205</v>
      </c>
      <c r="W209" s="152">
        <f t="shared" ca="1" si="108"/>
        <v>72.480231760816167</v>
      </c>
      <c r="X209" s="152">
        <f t="shared" ca="1" si="108"/>
        <v>72.674664753433589</v>
      </c>
      <c r="Y209" s="152">
        <f t="shared" ca="1" si="108"/>
        <v>73.600697291977937</v>
      </c>
      <c r="Z209" s="152">
        <f t="shared" ca="1" si="108"/>
        <v>76.225316004754873</v>
      </c>
      <c r="AA209" s="152">
        <f t="shared" ca="1" si="108"/>
        <v>82.222100280605943</v>
      </c>
      <c r="AB209" s="152">
        <f t="shared" ca="1" si="108"/>
        <v>93.427081064013933</v>
      </c>
      <c r="AC209" s="152">
        <f t="shared" ca="1" si="108"/>
        <v>109.28891753621018</v>
      </c>
      <c r="AD209" s="152">
        <f t="shared" ca="1" si="108"/>
        <v>124.79119689056924</v>
      </c>
      <c r="AE209" s="152">
        <f t="shared" ca="1" si="108"/>
        <v>134.7087776029976</v>
      </c>
      <c r="AF209" s="152">
        <f t="shared" ca="1" si="108"/>
        <v>137.8886821628746</v>
      </c>
    </row>
    <row r="210" spans="1:153">
      <c r="S210" s="18">
        <f t="shared" si="97"/>
        <v>90</v>
      </c>
      <c r="T210" s="152">
        <f t="shared" ref="T210:AF210" ca="1" si="109">T195*T45/T15</f>
        <v>74.952663457416421</v>
      </c>
      <c r="U210" s="152">
        <f t="shared" ca="1" si="109"/>
        <v>74.944715315392187</v>
      </c>
      <c r="V210" s="152">
        <f t="shared" ca="1" si="109"/>
        <v>74.948760990699611</v>
      </c>
      <c r="W210" s="152">
        <f t="shared" ca="1" si="109"/>
        <v>75.064834542225583</v>
      </c>
      <c r="X210" s="152">
        <f t="shared" ca="1" si="109"/>
        <v>75.523066924372401</v>
      </c>
      <c r="Y210" s="152">
        <f t="shared" ca="1" si="109"/>
        <v>76.809437526471115</v>
      </c>
      <c r="Z210" s="152">
        <f t="shared" ca="1" si="109"/>
        <v>79.881220598911369</v>
      </c>
      <c r="AA210" s="152">
        <f t="shared" ca="1" si="109"/>
        <v>86.341775248756633</v>
      </c>
      <c r="AB210" s="152">
        <f t="shared" ca="1" si="109"/>
        <v>97.842685100483322</v>
      </c>
      <c r="AC210" s="152">
        <f t="shared" ca="1" si="109"/>
        <v>113.58909320043698</v>
      </c>
      <c r="AD210" s="152">
        <f t="shared" ca="1" si="109"/>
        <v>128.55609636713581</v>
      </c>
      <c r="AE210" s="152">
        <f t="shared" ca="1" si="109"/>
        <v>137.8886821628746</v>
      </c>
      <c r="AF210" s="152">
        <f t="shared" ca="1" si="109"/>
        <v>140.82716534573578</v>
      </c>
    </row>
    <row r="211" spans="1:153" s="2" customForma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R211" s="1"/>
      <c r="S211" s="2" t="s">
        <v>69</v>
      </c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  <c r="AH211" s="2" t="s">
        <v>70</v>
      </c>
      <c r="AW211" s="2" t="s">
        <v>71</v>
      </c>
      <c r="BL211" s="2" t="s">
        <v>72</v>
      </c>
      <c r="CA211" s="2" t="s">
        <v>73</v>
      </c>
      <c r="CP211" s="2" t="s">
        <v>74</v>
      </c>
      <c r="DE211" s="2" t="s">
        <v>75</v>
      </c>
      <c r="DT211" s="192"/>
      <c r="DU211" s="192"/>
      <c r="DV211" s="192"/>
      <c r="DW211" s="192"/>
      <c r="DX211" s="192"/>
      <c r="DY211" s="192"/>
      <c r="DZ211" s="192"/>
      <c r="EA211" s="192"/>
      <c r="EB211" s="192"/>
      <c r="EC211" s="192"/>
      <c r="ED211" s="192"/>
      <c r="EE211" s="192"/>
      <c r="EF211" s="192"/>
      <c r="EG211" s="192"/>
      <c r="EH211" s="192"/>
      <c r="EI211" s="192"/>
      <c r="EJ211" s="192"/>
      <c r="EK211" s="192"/>
      <c r="EL211" s="192"/>
      <c r="EM211" s="192"/>
      <c r="EN211" s="192"/>
      <c r="EO211" s="192"/>
      <c r="EP211" s="192"/>
      <c r="EQ211" s="192"/>
      <c r="ER211" s="192"/>
      <c r="ES211" s="192"/>
      <c r="ET211" s="192"/>
      <c r="EU211" s="192"/>
      <c r="EV211" s="192"/>
      <c r="EW211" s="192"/>
    </row>
    <row r="212" spans="1:153">
      <c r="A212" s="2"/>
      <c r="Q212" s="137"/>
      <c r="S212" s="112" t="s">
        <v>78</v>
      </c>
      <c r="T212" s="113">
        <f>T197</f>
        <v>0</v>
      </c>
      <c r="U212" s="113">
        <f t="shared" ref="U212:AF212" si="110">U197</f>
        <v>7.5</v>
      </c>
      <c r="V212" s="113">
        <f t="shared" si="110"/>
        <v>15</v>
      </c>
      <c r="W212" s="113">
        <f t="shared" si="110"/>
        <v>22.5</v>
      </c>
      <c r="X212" s="113">
        <f t="shared" si="110"/>
        <v>30</v>
      </c>
      <c r="Y212" s="113">
        <f t="shared" si="110"/>
        <v>37.5</v>
      </c>
      <c r="Z212" s="113">
        <f t="shared" si="110"/>
        <v>45</v>
      </c>
      <c r="AA212" s="18">
        <f t="shared" si="110"/>
        <v>52.5</v>
      </c>
      <c r="AB212" s="18">
        <f t="shared" si="110"/>
        <v>60</v>
      </c>
      <c r="AC212" s="18">
        <f t="shared" si="110"/>
        <v>67.5</v>
      </c>
      <c r="AD212" s="18">
        <f t="shared" si="110"/>
        <v>75</v>
      </c>
      <c r="AE212" s="18">
        <f t="shared" si="110"/>
        <v>82.5</v>
      </c>
      <c r="AF212" s="18">
        <f t="shared" si="110"/>
        <v>90</v>
      </c>
      <c r="AH212" s="150" t="s">
        <v>78</v>
      </c>
      <c r="AI212" s="29">
        <f>T212</f>
        <v>0</v>
      </c>
      <c r="AJ212" s="29">
        <f t="shared" ref="AJ212:AU212" si="111">U212</f>
        <v>7.5</v>
      </c>
      <c r="AK212" s="29">
        <f t="shared" si="111"/>
        <v>15</v>
      </c>
      <c r="AL212" s="29">
        <f t="shared" si="111"/>
        <v>22.5</v>
      </c>
      <c r="AM212" s="29">
        <f t="shared" si="111"/>
        <v>30</v>
      </c>
      <c r="AN212" s="29">
        <f t="shared" si="111"/>
        <v>37.5</v>
      </c>
      <c r="AO212" s="29">
        <f t="shared" si="111"/>
        <v>45</v>
      </c>
      <c r="AP212" s="29">
        <f t="shared" si="111"/>
        <v>52.5</v>
      </c>
      <c r="AQ212" s="29">
        <f t="shared" si="111"/>
        <v>60</v>
      </c>
      <c r="AR212" s="29">
        <f t="shared" si="111"/>
        <v>67.5</v>
      </c>
      <c r="AS212" s="29">
        <f t="shared" si="111"/>
        <v>75</v>
      </c>
      <c r="AT212" s="29">
        <f t="shared" si="111"/>
        <v>82.5</v>
      </c>
      <c r="AU212" s="29">
        <f t="shared" si="111"/>
        <v>90</v>
      </c>
      <c r="AW212" s="150" t="s">
        <v>78</v>
      </c>
      <c r="AX212" s="29">
        <f>T212</f>
        <v>0</v>
      </c>
      <c r="AY212" s="29">
        <f t="shared" ref="AY212:BJ212" si="112">U212</f>
        <v>7.5</v>
      </c>
      <c r="AZ212" s="29">
        <f t="shared" si="112"/>
        <v>15</v>
      </c>
      <c r="BA212" s="29">
        <f t="shared" si="112"/>
        <v>22.5</v>
      </c>
      <c r="BB212" s="29">
        <f t="shared" si="112"/>
        <v>30</v>
      </c>
      <c r="BC212" s="29">
        <f t="shared" si="112"/>
        <v>37.5</v>
      </c>
      <c r="BD212" s="29">
        <f t="shared" si="112"/>
        <v>45</v>
      </c>
      <c r="BE212" s="29">
        <f t="shared" si="112"/>
        <v>52.5</v>
      </c>
      <c r="BF212" s="29">
        <f t="shared" si="112"/>
        <v>60</v>
      </c>
      <c r="BG212" s="29">
        <f t="shared" si="112"/>
        <v>67.5</v>
      </c>
      <c r="BH212" s="29">
        <f t="shared" si="112"/>
        <v>75</v>
      </c>
      <c r="BI212" s="29">
        <f t="shared" si="112"/>
        <v>82.5</v>
      </c>
      <c r="BJ212" s="29">
        <f t="shared" si="112"/>
        <v>90</v>
      </c>
      <c r="BK212" s="138"/>
      <c r="BL212" s="150" t="s">
        <v>78</v>
      </c>
      <c r="BM212" s="29">
        <f>AX212</f>
        <v>0</v>
      </c>
      <c r="BN212" s="29">
        <f t="shared" ref="BN212:BY212" si="113">AY212</f>
        <v>7.5</v>
      </c>
      <c r="BO212" s="29">
        <f t="shared" si="113"/>
        <v>15</v>
      </c>
      <c r="BP212" s="29">
        <f t="shared" si="113"/>
        <v>22.5</v>
      </c>
      <c r="BQ212" s="29">
        <f t="shared" si="113"/>
        <v>30</v>
      </c>
      <c r="BR212" s="29">
        <f t="shared" si="113"/>
        <v>37.5</v>
      </c>
      <c r="BS212" s="29">
        <f t="shared" si="113"/>
        <v>45</v>
      </c>
      <c r="BT212" s="29">
        <f t="shared" si="113"/>
        <v>52.5</v>
      </c>
      <c r="BU212" s="29">
        <f t="shared" si="113"/>
        <v>60</v>
      </c>
      <c r="BV212" s="29">
        <f t="shared" si="113"/>
        <v>67.5</v>
      </c>
      <c r="BW212" s="29">
        <f t="shared" si="113"/>
        <v>75</v>
      </c>
      <c r="BX212" s="29">
        <f t="shared" si="113"/>
        <v>82.5</v>
      </c>
      <c r="BY212" s="29">
        <f t="shared" si="113"/>
        <v>90</v>
      </c>
      <c r="BZ212" s="138"/>
      <c r="CA212" s="150" t="s">
        <v>78</v>
      </c>
      <c r="CB212" s="29">
        <f>AX212</f>
        <v>0</v>
      </c>
      <c r="CC212" s="29">
        <f t="shared" ref="CC212:CN212" si="114">AY212</f>
        <v>7.5</v>
      </c>
      <c r="CD212" s="29">
        <f t="shared" si="114"/>
        <v>15</v>
      </c>
      <c r="CE212" s="29">
        <f t="shared" si="114"/>
        <v>22.5</v>
      </c>
      <c r="CF212" s="29">
        <f t="shared" si="114"/>
        <v>30</v>
      </c>
      <c r="CG212" s="29">
        <f t="shared" si="114"/>
        <v>37.5</v>
      </c>
      <c r="CH212" s="29">
        <f t="shared" si="114"/>
        <v>45</v>
      </c>
      <c r="CI212" s="29">
        <f t="shared" si="114"/>
        <v>52.5</v>
      </c>
      <c r="CJ212" s="29">
        <f t="shared" si="114"/>
        <v>60</v>
      </c>
      <c r="CK212" s="29">
        <f t="shared" si="114"/>
        <v>67.5</v>
      </c>
      <c r="CL212" s="29">
        <f t="shared" si="114"/>
        <v>75</v>
      </c>
      <c r="CM212" s="29">
        <f t="shared" si="114"/>
        <v>82.5</v>
      </c>
      <c r="CN212" s="29">
        <f t="shared" si="114"/>
        <v>90</v>
      </c>
      <c r="CP212" s="150" t="s">
        <v>78</v>
      </c>
      <c r="CQ212" s="29">
        <f>BM212</f>
        <v>0</v>
      </c>
      <c r="CR212" s="29">
        <f t="shared" ref="CR212:DC212" si="115">BN212</f>
        <v>7.5</v>
      </c>
      <c r="CS212" s="29">
        <f t="shared" ref="CS212" si="116">BO212</f>
        <v>15</v>
      </c>
      <c r="CT212" s="29">
        <f t="shared" ref="CT212" si="117">BP212</f>
        <v>22.5</v>
      </c>
      <c r="CU212" s="29">
        <f t="shared" ref="CU212" si="118">BQ212</f>
        <v>30</v>
      </c>
      <c r="CV212" s="29">
        <f t="shared" ref="CV212" si="119">BR212</f>
        <v>37.5</v>
      </c>
      <c r="CW212" s="29">
        <f t="shared" ref="CW212" si="120">BS212</f>
        <v>45</v>
      </c>
      <c r="CX212" s="29">
        <f t="shared" ref="CX212" si="121">BT212</f>
        <v>52.5</v>
      </c>
      <c r="CY212" s="29">
        <f t="shared" ref="CY212" si="122">BU212</f>
        <v>60</v>
      </c>
      <c r="CZ212" s="29">
        <f t="shared" ref="CZ212" si="123">BV212</f>
        <v>67.5</v>
      </c>
      <c r="DA212" s="29">
        <f t="shared" si="115"/>
        <v>75</v>
      </c>
      <c r="DB212" s="29">
        <f t="shared" si="115"/>
        <v>82.5</v>
      </c>
      <c r="DC212" s="29">
        <f t="shared" si="115"/>
        <v>90</v>
      </c>
      <c r="DE212" s="150" t="s">
        <v>78</v>
      </c>
      <c r="DF212" s="29">
        <f>CB212</f>
        <v>0</v>
      </c>
      <c r="DG212" s="29">
        <f t="shared" ref="DG212:DR212" si="124">CC212</f>
        <v>7.5</v>
      </c>
      <c r="DH212" s="29">
        <f t="shared" si="124"/>
        <v>15</v>
      </c>
      <c r="DI212" s="29">
        <f t="shared" si="124"/>
        <v>22.5</v>
      </c>
      <c r="DJ212" s="29">
        <f t="shared" si="124"/>
        <v>30</v>
      </c>
      <c r="DK212" s="29">
        <f t="shared" si="124"/>
        <v>37.5</v>
      </c>
      <c r="DL212" s="29">
        <f t="shared" si="124"/>
        <v>45</v>
      </c>
      <c r="DM212" s="29">
        <f t="shared" si="124"/>
        <v>52.5</v>
      </c>
      <c r="DN212" s="29">
        <f t="shared" si="124"/>
        <v>60</v>
      </c>
      <c r="DO212" s="29">
        <f t="shared" si="124"/>
        <v>67.5</v>
      </c>
      <c r="DP212" s="29">
        <f t="shared" si="124"/>
        <v>75</v>
      </c>
      <c r="DQ212" s="29">
        <f t="shared" si="124"/>
        <v>82.5</v>
      </c>
      <c r="DR212" s="29">
        <f t="shared" si="124"/>
        <v>90</v>
      </c>
      <c r="DT212" s="307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9"/>
      <c r="EI212" s="307"/>
      <c r="EJ212" s="96"/>
      <c r="EK212" s="96"/>
      <c r="EL212" s="96"/>
      <c r="EM212" s="96"/>
      <c r="EN212" s="96"/>
      <c r="EO212" s="96"/>
      <c r="EP212" s="96"/>
      <c r="EQ212" s="96"/>
      <c r="ER212" s="96"/>
      <c r="ES212" s="96"/>
      <c r="ET212" s="96"/>
      <c r="EU212" s="96"/>
      <c r="EV212" s="96"/>
      <c r="EW212" s="99"/>
    </row>
    <row r="213" spans="1:153">
      <c r="Q213" s="139"/>
      <c r="S213" s="18">
        <f>S198</f>
        <v>0</v>
      </c>
      <c r="T213" s="114">
        <f t="shared" ref="T213:AF225" ca="1" si="125">($G$5/T183-$H$5*T78/T183)*1000</f>
        <v>-8.1908387418871502</v>
      </c>
      <c r="U213" s="114">
        <f t="shared" ca="1" si="125"/>
        <v>-0.56873008146718407</v>
      </c>
      <c r="V213" s="114">
        <f t="shared" ca="1" si="125"/>
        <v>1.6991922551851049</v>
      </c>
      <c r="W213" s="114">
        <f t="shared" ca="1" si="125"/>
        <v>4.411489419261664</v>
      </c>
      <c r="X213" s="114">
        <f t="shared" ca="1" si="125"/>
        <v>5.8440665226661439</v>
      </c>
      <c r="Y213" s="114">
        <f t="shared" ca="1" si="125"/>
        <v>4.9612320432003205</v>
      </c>
      <c r="Z213" s="114">
        <f t="shared" ca="1" si="125"/>
        <v>2.4972068412920909</v>
      </c>
      <c r="AA213" s="114">
        <f t="shared" ca="1" si="125"/>
        <v>-0.24717869719920355</v>
      </c>
      <c r="AB213" s="114">
        <f t="shared" ca="1" si="125"/>
        <v>-2.5538913136342374</v>
      </c>
      <c r="AC213" s="114">
        <f t="shared" ca="1" si="125"/>
        <v>-4.2484772240452777</v>
      </c>
      <c r="AD213" s="114">
        <f t="shared" ca="1" si="125"/>
        <v>-5.3735944434777725</v>
      </c>
      <c r="AE213" s="114">
        <f t="shared" ca="1" si="125"/>
        <v>-6.0100282077834386</v>
      </c>
      <c r="AF213" s="114">
        <f t="shared" ca="1" si="125"/>
        <v>-6.21572092142471</v>
      </c>
      <c r="AH213" s="29">
        <f>S213</f>
        <v>0</v>
      </c>
      <c r="AI213" s="155">
        <f t="shared" ref="AI213:AU225" ca="1" si="126">($G$6/T183-$H$6*T78/T183)*1000</f>
        <v>-8.1908387418871502</v>
      </c>
      <c r="AJ213" s="155">
        <f t="shared" ca="1" si="126"/>
        <v>-0.56873008146718407</v>
      </c>
      <c r="AK213" s="155">
        <f t="shared" ca="1" si="126"/>
        <v>1.6991922551851049</v>
      </c>
      <c r="AL213" s="155">
        <f t="shared" ca="1" si="126"/>
        <v>4.411489419261664</v>
      </c>
      <c r="AM213" s="155">
        <f t="shared" ca="1" si="126"/>
        <v>5.8440665226661439</v>
      </c>
      <c r="AN213" s="155">
        <f t="shared" ca="1" si="126"/>
        <v>4.9612320432003205</v>
      </c>
      <c r="AO213" s="155">
        <f t="shared" ca="1" si="126"/>
        <v>2.4972068412920909</v>
      </c>
      <c r="AP213" s="155">
        <f t="shared" ca="1" si="126"/>
        <v>-0.24717869719920355</v>
      </c>
      <c r="AQ213" s="155">
        <f t="shared" ca="1" si="126"/>
        <v>-2.5538913136342374</v>
      </c>
      <c r="AR213" s="155">
        <f t="shared" ca="1" si="126"/>
        <v>-4.2484772240452777</v>
      </c>
      <c r="AS213" s="155">
        <f t="shared" ca="1" si="126"/>
        <v>-5.3735944434777725</v>
      </c>
      <c r="AT213" s="155">
        <f t="shared" ca="1" si="126"/>
        <v>-6.0100282077834386</v>
      </c>
      <c r="AU213" s="155">
        <f t="shared" ca="1" si="126"/>
        <v>-6.21572092142471</v>
      </c>
      <c r="AW213" s="29">
        <f>S213</f>
        <v>0</v>
      </c>
      <c r="AX213" s="155">
        <f t="shared" ref="AX213:BJ225" ca="1" si="127">($G$7/T183-$H$7*T78/T183)*1000</f>
        <v>-7.4887668497254181</v>
      </c>
      <c r="AY213" s="155">
        <f t="shared" ca="1" si="127"/>
        <v>-1.8343462241217758</v>
      </c>
      <c r="AZ213" s="155">
        <f t="shared" ca="1" si="127"/>
        <v>-3.3529246440317677</v>
      </c>
      <c r="BA213" s="155">
        <f t="shared" ca="1" si="127"/>
        <v>-5.2876547034392747</v>
      </c>
      <c r="BB213" s="155">
        <f t="shared" ca="1" si="127"/>
        <v>-6.572194735839699</v>
      </c>
      <c r="BC213" s="155">
        <f t="shared" ca="1" si="127"/>
        <v>-6.4509900217371801</v>
      </c>
      <c r="BD213" s="155">
        <f t="shared" ca="1" si="127"/>
        <v>-5.2537150837345195</v>
      </c>
      <c r="BE213" s="155">
        <f t="shared" ca="1" si="127"/>
        <v>-3.7573742357763229</v>
      </c>
      <c r="BF213" s="155">
        <f t="shared" ca="1" si="127"/>
        <v>-2.4399260244652736</v>
      </c>
      <c r="BG213" s="155">
        <f t="shared" ca="1" si="127"/>
        <v>-1.4474477232769509</v>
      </c>
      <c r="BH213" s="155">
        <f t="shared" ca="1" si="127"/>
        <v>-0.77857617665891676</v>
      </c>
      <c r="BI213" s="155">
        <f t="shared" ca="1" si="127"/>
        <v>-0.39693421283882452</v>
      </c>
      <c r="BJ213" s="155">
        <f t="shared" ca="1" si="127"/>
        <v>-0.27309356212953634</v>
      </c>
      <c r="BK213" s="138"/>
      <c r="BL213" s="29">
        <f>AW213</f>
        <v>0</v>
      </c>
      <c r="BM213" s="155">
        <f t="shared" ref="BM213:BY225" ca="1" si="128">($G$8/T183-$H$8*T78/T183)*1000</f>
        <v>24.80654018971542</v>
      </c>
      <c r="BN213" s="155">
        <f t="shared" ca="1" si="128"/>
        <v>4.3511685460041729</v>
      </c>
      <c r="BO213" s="155">
        <f t="shared" ca="1" si="128"/>
        <v>4.6668185818414099</v>
      </c>
      <c r="BP213" s="155">
        <f t="shared" ca="1" si="128"/>
        <v>5.2815221037645541</v>
      </c>
      <c r="BQ213" s="155">
        <f t="shared" ca="1" si="128"/>
        <v>6.1315096444800252</v>
      </c>
      <c r="BR213" s="155">
        <f t="shared" ca="1" si="128"/>
        <v>6.948501591633975</v>
      </c>
      <c r="BS213" s="155">
        <f t="shared" ca="1" si="128"/>
        <v>7.5107819579185291</v>
      </c>
      <c r="BT213" s="155">
        <f t="shared" ca="1" si="128"/>
        <v>7.8113629081916907</v>
      </c>
      <c r="BU213" s="155">
        <f t="shared" ca="1" si="128"/>
        <v>7.9445216252916326</v>
      </c>
      <c r="BV213" s="155">
        <f t="shared" ca="1" si="128"/>
        <v>7.9930681154082341</v>
      </c>
      <c r="BW213" s="155">
        <f t="shared" ca="1" si="128"/>
        <v>8.0054656854911599</v>
      </c>
      <c r="BX213" s="155">
        <f t="shared" ca="1" si="128"/>
        <v>8.0059022750177746</v>
      </c>
      <c r="BY213" s="155">
        <f t="shared" ca="1" si="128"/>
        <v>8.0050522299687241</v>
      </c>
      <c r="BZ213" s="138"/>
      <c r="CA213" s="29">
        <f>AW213</f>
        <v>0</v>
      </c>
      <c r="CB213" s="155">
        <f t="shared" ref="CB213:CN225" ca="1" si="129">($G$9/T183-$H$9*T78/T183)*1000</f>
        <v>-8.7368946580129894</v>
      </c>
      <c r="CC213" s="155">
        <f t="shared" ca="1" si="129"/>
        <v>-2.1400705948087388</v>
      </c>
      <c r="CD213" s="155">
        <f t="shared" ca="1" si="129"/>
        <v>-3.9117454180370621</v>
      </c>
      <c r="CE213" s="155">
        <f t="shared" ca="1" si="129"/>
        <v>-6.1689304873458211</v>
      </c>
      <c r="CF213" s="155">
        <f t="shared" ca="1" si="129"/>
        <v>-7.6675605251463157</v>
      </c>
      <c r="CG213" s="155">
        <f t="shared" ca="1" si="129"/>
        <v>-7.526155025360044</v>
      </c>
      <c r="CH213" s="155">
        <f t="shared" ca="1" si="129"/>
        <v>-6.1293342643569382</v>
      </c>
      <c r="CI213" s="155">
        <f t="shared" ca="1" si="129"/>
        <v>-4.3836032750723763</v>
      </c>
      <c r="CJ213" s="155">
        <f t="shared" ca="1" si="129"/>
        <v>-2.8465803618761534</v>
      </c>
      <c r="CK213" s="155">
        <f t="shared" ca="1" si="129"/>
        <v>-1.6886890104897758</v>
      </c>
      <c r="CL213" s="155">
        <f t="shared" ca="1" si="129"/>
        <v>-0.90833887276873615</v>
      </c>
      <c r="CM213" s="155">
        <f t="shared" ca="1" si="129"/>
        <v>-0.46308991497862861</v>
      </c>
      <c r="CN213" s="155">
        <f t="shared" ca="1" si="129"/>
        <v>-0.31860915581779242</v>
      </c>
      <c r="CP213" s="29">
        <f>BL213</f>
        <v>0</v>
      </c>
      <c r="CQ213" s="155">
        <f ca="1">($G$10/T183-$H$10*T78/T183)*1000</f>
        <v>8.2688467299051407</v>
      </c>
      <c r="CR213" s="155">
        <f t="shared" ref="CR213:DC225" ca="1" si="130">($G$10/U183-$H$10*U78/U183)*1000</f>
        <v>1.4503895153347244</v>
      </c>
      <c r="CS213" s="155">
        <f t="shared" ref="CS213" ca="1" si="131">($G$10/V183-$H$10*V78/V183)*1000</f>
        <v>1.5556061939471368</v>
      </c>
      <c r="CT213" s="155">
        <f t="shared" ref="CT213" ca="1" si="132">($G$10/W183-$H$10*W78/W183)*1000</f>
        <v>1.760507367921518</v>
      </c>
      <c r="CU213" s="155">
        <f t="shared" ref="CU213" ca="1" si="133">($G$10/X183-$H$10*X78/X183)*1000</f>
        <v>2.0438365481600087</v>
      </c>
      <c r="CV213" s="155">
        <f t="shared" ref="CV213" ca="1" si="134">($G$10/Y183-$H$10*Y78/Y183)*1000</f>
        <v>2.3161671972113251</v>
      </c>
      <c r="CW213" s="155">
        <f t="shared" ref="CW213" ca="1" si="135">($G$10/Z183-$H$10*Z78/Z183)*1000</f>
        <v>2.5035939859728433</v>
      </c>
      <c r="CX213" s="155">
        <f t="shared" ref="CX213" ca="1" si="136">($G$10/AA183-$H$10*AA78/AA183)*1000</f>
        <v>2.6037876360638972</v>
      </c>
      <c r="CY213" s="155">
        <f t="shared" ref="CY213" ca="1" si="137">($G$10/AB183-$H$10*AB78/AB183)*1000</f>
        <v>2.648173875097211</v>
      </c>
      <c r="CZ213" s="155">
        <f t="shared" ca="1" si="130"/>
        <v>2.6643560384694118</v>
      </c>
      <c r="DA213" s="155">
        <f t="shared" ca="1" si="130"/>
        <v>2.6684885618303871</v>
      </c>
      <c r="DB213" s="155">
        <f t="shared" ca="1" si="130"/>
        <v>2.6686340916725917</v>
      </c>
      <c r="DC213" s="155">
        <f t="shared" ca="1" si="130"/>
        <v>2.6683507433229083</v>
      </c>
      <c r="DE213" s="29">
        <f>CA213</f>
        <v>0</v>
      </c>
      <c r="DF213" s="155">
        <f ca="1">($G$11/T183-$H$11*T78/T183)*1000</f>
        <v>17.395781328007988</v>
      </c>
      <c r="DG213" s="155">
        <f t="shared" ref="DG213:DR225" ca="1" si="138">($G$11/U183-$H$11*U78/U183)*1000</f>
        <v>3.3984817557499376</v>
      </c>
      <c r="DH213" s="155">
        <f t="shared" ca="1" si="138"/>
        <v>4.5686923869418843</v>
      </c>
      <c r="DI213" s="155">
        <f t="shared" ca="1" si="138"/>
        <v>6.1658641875084603</v>
      </c>
      <c r="DJ213" s="155">
        <f t="shared" ca="1" si="138"/>
        <v>7.4472179794664779</v>
      </c>
      <c r="DK213" s="155">
        <f t="shared" ca="1" si="138"/>
        <v>7.774910810308441</v>
      </c>
      <c r="DL213" s="155">
        <f t="shared" ca="1" si="138"/>
        <v>7.2578677014489443</v>
      </c>
      <c r="DM213" s="155">
        <f t="shared" ca="1" si="138"/>
        <v>6.4105976112800622</v>
      </c>
      <c r="DN213" s="155">
        <f t="shared" ca="1" si="138"/>
        <v>5.5988781622893322</v>
      </c>
      <c r="DO213" s="155">
        <f t="shared" ca="1" si="138"/>
        <v>4.9614992065554171</v>
      </c>
      <c r="DP213" s="155">
        <f t="shared" ca="1" si="138"/>
        <v>4.5217836271848579</v>
      </c>
      <c r="DQ213" s="155">
        <f t="shared" ca="1" si="138"/>
        <v>4.2675739460681035</v>
      </c>
      <c r="DR213" s="155">
        <f t="shared" ca="1" si="138"/>
        <v>4.1845884897373864</v>
      </c>
      <c r="DT213" s="96"/>
      <c r="DU213" s="803"/>
      <c r="DV213" s="803"/>
      <c r="DW213" s="803"/>
      <c r="DX213" s="803"/>
      <c r="DY213" s="803"/>
      <c r="DZ213" s="803"/>
      <c r="EA213" s="803"/>
      <c r="EB213" s="803"/>
      <c r="EC213" s="803"/>
      <c r="ED213" s="803"/>
      <c r="EE213" s="803"/>
      <c r="EF213" s="803"/>
      <c r="EG213" s="803"/>
      <c r="EH213" s="99"/>
      <c r="EI213" s="96"/>
      <c r="EJ213" s="803"/>
      <c r="EK213" s="803"/>
      <c r="EL213" s="803"/>
      <c r="EM213" s="803"/>
      <c r="EN213" s="803"/>
      <c r="EO213" s="803"/>
      <c r="EP213" s="803"/>
      <c r="EQ213" s="803"/>
      <c r="ER213" s="803"/>
      <c r="ES213" s="803"/>
      <c r="ET213" s="803"/>
      <c r="EU213" s="803"/>
      <c r="EV213" s="803"/>
      <c r="EW213" s="99"/>
    </row>
    <row r="214" spans="1:153">
      <c r="Q214" s="139"/>
      <c r="S214" s="18">
        <f t="shared" ref="S214:S225" si="139">S199</f>
        <v>7.5</v>
      </c>
      <c r="T214" s="114">
        <f t="shared" ca="1" si="125"/>
        <v>-0.56873008146718407</v>
      </c>
      <c r="U214" s="114">
        <f t="shared" ca="1" si="125"/>
        <v>0.28911527241103507</v>
      </c>
      <c r="V214" s="114">
        <f t="shared" ca="1" si="125"/>
        <v>2.6219203601469032</v>
      </c>
      <c r="W214" s="114">
        <f t="shared" ca="1" si="125"/>
        <v>5.429143283826062</v>
      </c>
      <c r="X214" s="114">
        <f t="shared" ca="1" si="125"/>
        <v>6.8844394327863654</v>
      </c>
      <c r="Y214" s="114">
        <f t="shared" ca="1" si="125"/>
        <v>5.8452597095374372</v>
      </c>
      <c r="Z214" s="114">
        <f t="shared" ca="1" si="125"/>
        <v>3.1140466172206902</v>
      </c>
      <c r="AA214" s="114">
        <f t="shared" ca="1" si="125"/>
        <v>0.12510324492385952</v>
      </c>
      <c r="AB214" s="114">
        <f t="shared" ca="1" si="125"/>
        <v>-2.3520746215319561</v>
      </c>
      <c r="AC214" s="114">
        <f t="shared" ca="1" si="125"/>
        <v>-4.1514943485802922</v>
      </c>
      <c r="AD214" s="114">
        <f t="shared" ca="1" si="125"/>
        <v>-5.3364146471790672</v>
      </c>
      <c r="AE214" s="114">
        <f t="shared" ca="1" si="125"/>
        <v>-6.0031264223555372</v>
      </c>
      <c r="AF214" s="114">
        <f t="shared" ca="1" si="125"/>
        <v>-6.2180474937734704</v>
      </c>
      <c r="AH214" s="29">
        <f t="shared" ref="AH214:AH225" si="140">S214</f>
        <v>7.5</v>
      </c>
      <c r="AI214" s="155">
        <f t="shared" ca="1" si="126"/>
        <v>-0.56873008146718407</v>
      </c>
      <c r="AJ214" s="155">
        <f t="shared" ca="1" si="126"/>
        <v>0.28911527241103507</v>
      </c>
      <c r="AK214" s="155">
        <f t="shared" ca="1" si="126"/>
        <v>2.6219203601469032</v>
      </c>
      <c r="AL214" s="155">
        <f t="shared" ca="1" si="126"/>
        <v>5.429143283826062</v>
      </c>
      <c r="AM214" s="155">
        <f t="shared" ca="1" si="126"/>
        <v>6.8844394327863654</v>
      </c>
      <c r="AN214" s="155">
        <f t="shared" ca="1" si="126"/>
        <v>5.8452597095374372</v>
      </c>
      <c r="AO214" s="155">
        <f t="shared" ca="1" si="126"/>
        <v>3.1140466172206902</v>
      </c>
      <c r="AP214" s="155">
        <f t="shared" ca="1" si="126"/>
        <v>0.12510324492385952</v>
      </c>
      <c r="AQ214" s="155">
        <f t="shared" ca="1" si="126"/>
        <v>-2.3520746215319561</v>
      </c>
      <c r="AR214" s="155">
        <f t="shared" ca="1" si="126"/>
        <v>-4.1514943485802922</v>
      </c>
      <c r="AS214" s="155">
        <f t="shared" ca="1" si="126"/>
        <v>-5.3364146471790672</v>
      </c>
      <c r="AT214" s="155">
        <f t="shared" ca="1" si="126"/>
        <v>-6.0031264223555372</v>
      </c>
      <c r="AU214" s="155">
        <f t="shared" ca="1" si="126"/>
        <v>-6.2180474937734704</v>
      </c>
      <c r="AW214" s="29">
        <f t="shared" ref="AW214:AW225" si="141">S214</f>
        <v>7.5</v>
      </c>
      <c r="AX214" s="155">
        <f t="shared" ca="1" si="127"/>
        <v>-1.8343462241217758</v>
      </c>
      <c r="AY214" s="155">
        <f t="shared" ca="1" si="127"/>
        <v>-2.4003066398244712</v>
      </c>
      <c r="AZ214" s="155">
        <f t="shared" ca="1" si="127"/>
        <v>-3.9768135656053429</v>
      </c>
      <c r="BA214" s="155">
        <f t="shared" ca="1" si="127"/>
        <v>-6.0019410408262921</v>
      </c>
      <c r="BB214" s="155">
        <f t="shared" ca="1" si="127"/>
        <v>-7.3410330425578723</v>
      </c>
      <c r="BC214" s="155">
        <f t="shared" ca="1" si="127"/>
        <v>-7.1551622413717082</v>
      </c>
      <c r="BD214" s="155">
        <f t="shared" ca="1" si="127"/>
        <v>-5.8036170993581306</v>
      </c>
      <c r="BE214" s="155">
        <f t="shared" ca="1" si="127"/>
        <v>-4.1507232725158962</v>
      </c>
      <c r="BF214" s="155">
        <f t="shared" ca="1" si="127"/>
        <v>-2.7164356166663723</v>
      </c>
      <c r="BG214" s="155">
        <f t="shared" ca="1" si="127"/>
        <v>-1.6479039066127956</v>
      </c>
      <c r="BH214" s="155">
        <f t="shared" ca="1" si="127"/>
        <v>-0.93351522491591699</v>
      </c>
      <c r="BI214" s="155">
        <f t="shared" ca="1" si="127"/>
        <v>-0.52798126493052411</v>
      </c>
      <c r="BJ214" s="155">
        <f t="shared" ca="1" si="127"/>
        <v>-0.39671409265959906</v>
      </c>
      <c r="BK214" s="138"/>
      <c r="BL214" s="29">
        <f t="shared" ref="BL214:BL225" si="142">AW214</f>
        <v>7.5</v>
      </c>
      <c r="BM214" s="155">
        <f t="shared" ca="1" si="128"/>
        <v>4.3511685460041729</v>
      </c>
      <c r="BN214" s="155">
        <f t="shared" ca="1" si="128"/>
        <v>4.4536749527557005</v>
      </c>
      <c r="BO214" s="155">
        <f t="shared" ca="1" si="128"/>
        <v>4.807322699034402</v>
      </c>
      <c r="BP214" s="155">
        <f t="shared" ca="1" si="128"/>
        <v>5.4889101410613117</v>
      </c>
      <c r="BQ214" s="155">
        <f t="shared" ca="1" si="128"/>
        <v>6.4207387657721045</v>
      </c>
      <c r="BR214" s="155">
        <f t="shared" ca="1" si="128"/>
        <v>7.2960128312984924</v>
      </c>
      <c r="BS214" s="155">
        <f t="shared" ca="1" si="128"/>
        <v>7.8703782580514332</v>
      </c>
      <c r="BT214" s="155">
        <f t="shared" ca="1" si="128"/>
        <v>8.1513226511231629</v>
      </c>
      <c r="BU214" s="155">
        <f t="shared" ca="1" si="128"/>
        <v>8.2553607791710917</v>
      </c>
      <c r="BV214" s="155">
        <f t="shared" ca="1" si="128"/>
        <v>8.2776010315219413</v>
      </c>
      <c r="BW214" s="155">
        <f t="shared" ca="1" si="128"/>
        <v>8.2707280264467151</v>
      </c>
      <c r="BX214" s="155">
        <f t="shared" ca="1" si="128"/>
        <v>8.2597142366876923</v>
      </c>
      <c r="BY214" s="155">
        <f t="shared" ca="1" si="128"/>
        <v>8.2550851778473628</v>
      </c>
      <c r="BZ214" s="138"/>
      <c r="CA214" s="29">
        <f t="shared" ref="CA214:CA225" si="143">AW214</f>
        <v>7.5</v>
      </c>
      <c r="CB214" s="155">
        <f t="shared" ca="1" si="129"/>
        <v>-2.1400705948087388</v>
      </c>
      <c r="CC214" s="155">
        <f t="shared" ca="1" si="129"/>
        <v>-2.8003577464618834</v>
      </c>
      <c r="CD214" s="155">
        <f t="shared" ca="1" si="129"/>
        <v>-4.6396158265395657</v>
      </c>
      <c r="CE214" s="155">
        <f t="shared" ca="1" si="129"/>
        <v>-7.0022645476306744</v>
      </c>
      <c r="CF214" s="155">
        <f t="shared" ca="1" si="129"/>
        <v>-8.5645385496508499</v>
      </c>
      <c r="CG214" s="155">
        <f t="shared" ca="1" si="129"/>
        <v>-8.3476892816003261</v>
      </c>
      <c r="CH214" s="155">
        <f t="shared" ca="1" si="129"/>
        <v>-6.7708866159178198</v>
      </c>
      <c r="CI214" s="155">
        <f t="shared" ca="1" si="129"/>
        <v>-4.8425104846018794</v>
      </c>
      <c r="CJ214" s="155">
        <f t="shared" ca="1" si="129"/>
        <v>-3.1691748861107669</v>
      </c>
      <c r="CK214" s="155">
        <f t="shared" ca="1" si="129"/>
        <v>-1.9225545577149279</v>
      </c>
      <c r="CL214" s="155">
        <f t="shared" ca="1" si="129"/>
        <v>-1.0891010957352365</v>
      </c>
      <c r="CM214" s="155">
        <f t="shared" ca="1" si="129"/>
        <v>-0.61597814241894477</v>
      </c>
      <c r="CN214" s="155">
        <f t="shared" ca="1" si="129"/>
        <v>-0.46283310810286565</v>
      </c>
      <c r="CP214" s="29">
        <f t="shared" ref="CP214:CP225" si="144">BL214</f>
        <v>7.5</v>
      </c>
      <c r="CQ214" s="155">
        <f t="shared" ref="CQ214:CQ225" ca="1" si="145">($G$10/T184-$H$10*T79/T184)*1000</f>
        <v>1.4503895153347244</v>
      </c>
      <c r="CR214" s="155">
        <f t="shared" ref="CR214:CR225" ca="1" si="146">($G$10/U184-$H$10*U79/U184)*1000</f>
        <v>1.4845583175852335</v>
      </c>
      <c r="CS214" s="155">
        <f t="shared" ref="CS214:CS225" ca="1" si="147">($G$10/V184-$H$10*V79/V184)*1000</f>
        <v>1.6024408996781341</v>
      </c>
      <c r="CT214" s="155">
        <f t="shared" ref="CT214:CT225" ca="1" si="148">($G$10/W184-$H$10*W79/W184)*1000</f>
        <v>1.8296367136871039</v>
      </c>
      <c r="CU214" s="155">
        <f t="shared" ref="CU214:CU225" ca="1" si="149">($G$10/X184-$H$10*X79/X184)*1000</f>
        <v>2.1402462552573684</v>
      </c>
      <c r="CV214" s="155">
        <f t="shared" ref="CV214:CV225" ca="1" si="150">($G$10/Y184-$H$10*Y79/Y184)*1000</f>
        <v>2.4320042770994976</v>
      </c>
      <c r="CW214" s="155">
        <f t="shared" ref="CW214:CW225" ca="1" si="151">($G$10/Z184-$H$10*Z79/Z184)*1000</f>
        <v>2.6234594193504783</v>
      </c>
      <c r="CX214" s="155">
        <f t="shared" ref="CX214:CX225" ca="1" si="152">($G$10/AA184-$H$10*AA79/AA184)*1000</f>
        <v>2.7171075503743878</v>
      </c>
      <c r="CY214" s="155">
        <f t="shared" ref="CY214:CY225" ca="1" si="153">($G$10/AB184-$H$10*AB79/AB184)*1000</f>
        <v>2.751786926390364</v>
      </c>
      <c r="CZ214" s="155">
        <f t="shared" ca="1" si="130"/>
        <v>2.7592003438406478</v>
      </c>
      <c r="DA214" s="155">
        <f t="shared" ca="1" si="130"/>
        <v>2.756909342148905</v>
      </c>
      <c r="DB214" s="155">
        <f t="shared" ca="1" si="130"/>
        <v>2.7532380788958979</v>
      </c>
      <c r="DC214" s="155">
        <f t="shared" ca="1" si="130"/>
        <v>2.7516950592824547</v>
      </c>
      <c r="DE214" s="29">
        <f t="shared" ref="DE214:DE225" si="154">CA214</f>
        <v>7.5</v>
      </c>
      <c r="DF214" s="155">
        <f t="shared" ref="DF214:DF225" ca="1" si="155">($G$11/T184-$H$11*T79/T184)*1000</f>
        <v>3.3984817557499376</v>
      </c>
      <c r="DG214" s="155">
        <f t="shared" ca="1" si="138"/>
        <v>3.8270419029274976</v>
      </c>
      <c r="DH214" s="155">
        <f t="shared" ca="1" si="138"/>
        <v>5.0548703932540953</v>
      </c>
      <c r="DI214" s="155">
        <f t="shared" ca="1" si="138"/>
        <v>6.7457490977481847</v>
      </c>
      <c r="DJ214" s="155">
        <f t="shared" ca="1" si="138"/>
        <v>8.1043914112579678</v>
      </c>
      <c r="DK214" s="155">
        <f t="shared" ca="1" si="138"/>
        <v>8.4181145765637169</v>
      </c>
      <c r="DL214" s="155">
        <f t="shared" ca="1" si="138"/>
        <v>7.8042671952644715</v>
      </c>
      <c r="DM214" s="155">
        <f t="shared" ca="1" si="138"/>
        <v>6.8428101739055132</v>
      </c>
      <c r="DN214" s="155">
        <f t="shared" ca="1" si="138"/>
        <v>5.9386374673631277</v>
      </c>
      <c r="DO214" s="155">
        <f t="shared" ca="1" si="138"/>
        <v>5.2374031201695015</v>
      </c>
      <c r="DP214" s="155">
        <f t="shared" ca="1" si="138"/>
        <v>4.7577074965006361</v>
      </c>
      <c r="DQ214" s="155">
        <f t="shared" ca="1" si="138"/>
        <v>4.4818446282975284</v>
      </c>
      <c r="DR214" s="155">
        <f t="shared" ca="1" si="138"/>
        <v>4.3920186506967474</v>
      </c>
      <c r="DT214" s="96"/>
      <c r="DU214" s="803"/>
      <c r="DV214" s="803"/>
      <c r="DW214" s="803"/>
      <c r="DX214" s="803"/>
      <c r="DY214" s="803"/>
      <c r="DZ214" s="803"/>
      <c r="EA214" s="803"/>
      <c r="EB214" s="803"/>
      <c r="EC214" s="803"/>
      <c r="ED214" s="803"/>
      <c r="EE214" s="803"/>
      <c r="EF214" s="803"/>
      <c r="EG214" s="803"/>
      <c r="EH214" s="99"/>
      <c r="EI214" s="96"/>
      <c r="EJ214" s="803"/>
      <c r="EK214" s="803"/>
      <c r="EL214" s="803"/>
      <c r="EM214" s="803"/>
      <c r="EN214" s="803"/>
      <c r="EO214" s="803"/>
      <c r="EP214" s="803"/>
      <c r="EQ214" s="803"/>
      <c r="ER214" s="803"/>
      <c r="ES214" s="803"/>
      <c r="ET214" s="803"/>
      <c r="EU214" s="803"/>
      <c r="EV214" s="803"/>
      <c r="EW214" s="99"/>
    </row>
    <row r="215" spans="1:153">
      <c r="C215" s="1" t="s">
        <v>79</v>
      </c>
      <c r="J215" s="1" t="s">
        <v>3</v>
      </c>
      <c r="L215" s="1" t="s">
        <v>80</v>
      </c>
      <c r="Q215" s="139"/>
      <c r="S215" s="18">
        <f t="shared" si="139"/>
        <v>15</v>
      </c>
      <c r="T215" s="114">
        <f t="shared" ca="1" si="125"/>
        <v>1.6991922551851049</v>
      </c>
      <c r="U215" s="114">
        <f t="shared" ca="1" si="125"/>
        <v>2.6219203601469032</v>
      </c>
      <c r="V215" s="114">
        <f t="shared" ca="1" si="125"/>
        <v>5.179995991966222</v>
      </c>
      <c r="W215" s="114">
        <f t="shared" ca="1" si="125"/>
        <v>8.3672619587234696</v>
      </c>
      <c r="X215" s="114">
        <f t="shared" ca="1" si="125"/>
        <v>10.042792578463452</v>
      </c>
      <c r="Y215" s="114">
        <f t="shared" ca="1" si="125"/>
        <v>8.6168077990013003</v>
      </c>
      <c r="Z215" s="114">
        <f t="shared" ca="1" si="125"/>
        <v>5.0535001415730338</v>
      </c>
      <c r="AA215" s="114">
        <f t="shared" ca="1" si="125"/>
        <v>1.271624850342397</v>
      </c>
      <c r="AB215" s="114">
        <f t="shared" ca="1" si="125"/>
        <v>-1.7567904777365779</v>
      </c>
      <c r="AC215" s="114">
        <f t="shared" ca="1" si="125"/>
        <v>-3.8902662056201311</v>
      </c>
      <c r="AD215" s="114">
        <f t="shared" ca="1" si="125"/>
        <v>-5.2627784198459295</v>
      </c>
      <c r="AE215" s="114">
        <f t="shared" ca="1" si="125"/>
        <v>-6.023307988503829</v>
      </c>
      <c r="AF215" s="114">
        <f t="shared" ca="1" si="125"/>
        <v>-6.2666335832931894</v>
      </c>
      <c r="AH215" s="29">
        <f t="shared" si="140"/>
        <v>15</v>
      </c>
      <c r="AI215" s="155">
        <f t="shared" ca="1" si="126"/>
        <v>1.6991922551851049</v>
      </c>
      <c r="AJ215" s="155">
        <f t="shared" ca="1" si="126"/>
        <v>2.6219203601469032</v>
      </c>
      <c r="AK215" s="155">
        <f t="shared" ca="1" si="126"/>
        <v>5.179995991966222</v>
      </c>
      <c r="AL215" s="155">
        <f t="shared" ca="1" si="126"/>
        <v>8.3672619587234696</v>
      </c>
      <c r="AM215" s="155">
        <f t="shared" ca="1" si="126"/>
        <v>10.042792578463452</v>
      </c>
      <c r="AN215" s="155">
        <f t="shared" ca="1" si="126"/>
        <v>8.6168077990013003</v>
      </c>
      <c r="AO215" s="155">
        <f t="shared" ca="1" si="126"/>
        <v>5.0535001415730338</v>
      </c>
      <c r="AP215" s="155">
        <f t="shared" ca="1" si="126"/>
        <v>1.271624850342397</v>
      </c>
      <c r="AQ215" s="155">
        <f t="shared" ca="1" si="126"/>
        <v>-1.7567904777365779</v>
      </c>
      <c r="AR215" s="155">
        <f t="shared" ca="1" si="126"/>
        <v>-3.8902662056201311</v>
      </c>
      <c r="AS215" s="155">
        <f t="shared" ca="1" si="126"/>
        <v>-5.2627784198459295</v>
      </c>
      <c r="AT215" s="155">
        <f t="shared" ca="1" si="126"/>
        <v>-6.023307988503829</v>
      </c>
      <c r="AU215" s="155">
        <f t="shared" ca="1" si="126"/>
        <v>-6.2666335832931894</v>
      </c>
      <c r="AW215" s="29">
        <f t="shared" si="141"/>
        <v>15</v>
      </c>
      <c r="AX215" s="155">
        <f t="shared" ca="1" si="127"/>
        <v>-3.3529246440317677</v>
      </c>
      <c r="AY215" s="155">
        <f t="shared" ca="1" si="127"/>
        <v>-3.9768135656053429</v>
      </c>
      <c r="AZ215" s="155">
        <f t="shared" ca="1" si="127"/>
        <v>-5.7504701131307874</v>
      </c>
      <c r="BA215" s="155">
        <f t="shared" ca="1" si="127"/>
        <v>-8.1172266066713696</v>
      </c>
      <c r="BB215" s="155">
        <f t="shared" ca="1" si="127"/>
        <v>-9.7344022644506474</v>
      </c>
      <c r="BC215" s="155">
        <f t="shared" ca="1" si="127"/>
        <v>-9.422698093793608</v>
      </c>
      <c r="BD215" s="155">
        <f t="shared" ca="1" si="127"/>
        <v>-7.5902413149576171</v>
      </c>
      <c r="BE215" s="155">
        <f t="shared" ca="1" si="127"/>
        <v>-5.4200374051697464</v>
      </c>
      <c r="BF215" s="155">
        <f t="shared" ca="1" si="127"/>
        <v>-3.5977543218151466</v>
      </c>
      <c r="BG215" s="155">
        <f t="shared" ca="1" si="127"/>
        <v>-2.2788306276424475</v>
      </c>
      <c r="BH215" s="155">
        <f t="shared" ca="1" si="127"/>
        <v>-1.4161004303308655</v>
      </c>
      <c r="BI215" s="155">
        <f t="shared" ca="1" si="127"/>
        <v>-0.93330346961358734</v>
      </c>
      <c r="BJ215" s="155">
        <f t="shared" ca="1" si="127"/>
        <v>-0.77811756297592971</v>
      </c>
      <c r="BK215" s="138"/>
      <c r="BL215" s="29">
        <f t="shared" si="142"/>
        <v>15</v>
      </c>
      <c r="BM215" s="155">
        <f t="shared" ca="1" si="128"/>
        <v>4.6668185818414099</v>
      </c>
      <c r="BN215" s="155">
        <f t="shared" ca="1" si="128"/>
        <v>4.807322699034402</v>
      </c>
      <c r="BO215" s="155">
        <f t="shared" ca="1" si="128"/>
        <v>5.2849450359021084</v>
      </c>
      <c r="BP215" s="155">
        <f t="shared" ca="1" si="128"/>
        <v>6.1937388628745751</v>
      </c>
      <c r="BQ215" s="155">
        <f t="shared" ca="1" si="128"/>
        <v>7.4174534347451511</v>
      </c>
      <c r="BR215" s="155">
        <f t="shared" ca="1" si="128"/>
        <v>8.5052268287856538</v>
      </c>
      <c r="BS215" s="155">
        <f t="shared" ca="1" si="128"/>
        <v>9.1162824600275965</v>
      </c>
      <c r="BT215" s="155">
        <f t="shared" ca="1" si="128"/>
        <v>9.3141249899286169</v>
      </c>
      <c r="BU215" s="155">
        <f t="shared" ca="1" si="128"/>
        <v>9.3036572169141873</v>
      </c>
      <c r="BV215" s="155">
        <f t="shared" ca="1" si="128"/>
        <v>9.2259807020290516</v>
      </c>
      <c r="BW215" s="155">
        <f t="shared" ca="1" si="128"/>
        <v>9.1475349644768453</v>
      </c>
      <c r="BX215" s="155">
        <f t="shared" ca="1" si="128"/>
        <v>9.0945765254317692</v>
      </c>
      <c r="BY215" s="155">
        <f t="shared" ca="1" si="128"/>
        <v>9.0761954259036859</v>
      </c>
      <c r="BZ215" s="138"/>
      <c r="CA215" s="29">
        <f t="shared" si="143"/>
        <v>15</v>
      </c>
      <c r="CB215" s="155">
        <f t="shared" ca="1" si="129"/>
        <v>-3.9117454180370621</v>
      </c>
      <c r="CC215" s="155">
        <f t="shared" ca="1" si="129"/>
        <v>-4.6396158265395657</v>
      </c>
      <c r="CD215" s="155">
        <f t="shared" ca="1" si="129"/>
        <v>-6.7088817986525848</v>
      </c>
      <c r="CE215" s="155">
        <f t="shared" ca="1" si="129"/>
        <v>-9.470097707783264</v>
      </c>
      <c r="CF215" s="155">
        <f t="shared" ca="1" si="129"/>
        <v>-11.356802641859087</v>
      </c>
      <c r="CG215" s="155">
        <f t="shared" ca="1" si="129"/>
        <v>-10.993147776092542</v>
      </c>
      <c r="CH215" s="155">
        <f t="shared" ca="1" si="129"/>
        <v>-8.8552815341172213</v>
      </c>
      <c r="CI215" s="155">
        <f t="shared" ca="1" si="129"/>
        <v>-6.3233769726980382</v>
      </c>
      <c r="CJ215" s="155">
        <f t="shared" ca="1" si="129"/>
        <v>-4.1973800421176701</v>
      </c>
      <c r="CK215" s="155">
        <f t="shared" ca="1" si="129"/>
        <v>-2.6586357322495218</v>
      </c>
      <c r="CL215" s="155">
        <f t="shared" ca="1" si="129"/>
        <v>-1.652117168719343</v>
      </c>
      <c r="CM215" s="155">
        <f t="shared" ca="1" si="129"/>
        <v>-1.0888540478825182</v>
      </c>
      <c r="CN215" s="155">
        <f t="shared" ca="1" si="129"/>
        <v>-0.9078038234719179</v>
      </c>
      <c r="CP215" s="29">
        <f t="shared" si="144"/>
        <v>15</v>
      </c>
      <c r="CQ215" s="155">
        <f t="shared" ca="1" si="145"/>
        <v>1.5556061939471368</v>
      </c>
      <c r="CR215" s="155">
        <f t="shared" ca="1" si="146"/>
        <v>1.6024408996781341</v>
      </c>
      <c r="CS215" s="155">
        <f t="shared" ca="1" si="147"/>
        <v>1.761648345300703</v>
      </c>
      <c r="CT215" s="155">
        <f t="shared" ca="1" si="148"/>
        <v>2.0645796209581921</v>
      </c>
      <c r="CU215" s="155">
        <f t="shared" ca="1" si="149"/>
        <v>2.4724844782483841</v>
      </c>
      <c r="CV215" s="155">
        <f t="shared" ca="1" si="150"/>
        <v>2.8350756095952185</v>
      </c>
      <c r="CW215" s="155">
        <f t="shared" ca="1" si="151"/>
        <v>3.0387608200091991</v>
      </c>
      <c r="CX215" s="155">
        <f t="shared" ca="1" si="152"/>
        <v>3.1047083299762055</v>
      </c>
      <c r="CY215" s="155">
        <f t="shared" ca="1" si="153"/>
        <v>3.1012190723047293</v>
      </c>
      <c r="CZ215" s="155">
        <f t="shared" ca="1" si="130"/>
        <v>3.0753269006763508</v>
      </c>
      <c r="DA215" s="155">
        <f t="shared" ca="1" si="130"/>
        <v>3.0491783214922821</v>
      </c>
      <c r="DB215" s="155">
        <f t="shared" ca="1" si="130"/>
        <v>3.0315255084772565</v>
      </c>
      <c r="DC215" s="155">
        <f t="shared" ca="1" si="130"/>
        <v>3.0253984753012286</v>
      </c>
      <c r="DE215" s="29">
        <f t="shared" si="154"/>
        <v>15</v>
      </c>
      <c r="DF215" s="155">
        <f t="shared" ca="1" si="155"/>
        <v>4.5686923869418843</v>
      </c>
      <c r="DG215" s="155">
        <f t="shared" ca="1" si="138"/>
        <v>5.0548703932540953</v>
      </c>
      <c r="DH215" s="155">
        <f t="shared" ca="1" si="138"/>
        <v>6.4761192600382458</v>
      </c>
      <c r="DI215" s="155">
        <f t="shared" ca="1" si="138"/>
        <v>8.5083538358848685</v>
      </c>
      <c r="DJ215" s="155">
        <f t="shared" ca="1" si="138"/>
        <v>10.198328227006341</v>
      </c>
      <c r="DK215" s="155">
        <f t="shared" ca="1" si="138"/>
        <v>10.534412143588565</v>
      </c>
      <c r="DL215" s="155">
        <f t="shared" ca="1" si="138"/>
        <v>9.6183021066522105</v>
      </c>
      <c r="DM215" s="155">
        <f t="shared" ca="1" si="138"/>
        <v>8.270420765077473</v>
      </c>
      <c r="DN215" s="155">
        <f t="shared" ca="1" si="138"/>
        <v>7.050331489667192</v>
      </c>
      <c r="DO215" s="155">
        <f t="shared" ca="1" si="138"/>
        <v>6.1322107694428238</v>
      </c>
      <c r="DP215" s="155">
        <f t="shared" ca="1" si="138"/>
        <v>5.5178344357923335</v>
      </c>
      <c r="DQ215" s="155">
        <f t="shared" ca="1" si="138"/>
        <v>5.1694905757916096</v>
      </c>
      <c r="DR215" s="155">
        <f t="shared" ca="1" si="138"/>
        <v>5.0568427549357962</v>
      </c>
      <c r="DT215" s="96"/>
      <c r="DU215" s="803"/>
      <c r="DV215" s="803"/>
      <c r="DW215" s="803"/>
      <c r="DX215" s="803"/>
      <c r="DY215" s="803"/>
      <c r="DZ215" s="803"/>
      <c r="EA215" s="803"/>
      <c r="EB215" s="803"/>
      <c r="EC215" s="803"/>
      <c r="ED215" s="803"/>
      <c r="EE215" s="803"/>
      <c r="EF215" s="803"/>
      <c r="EG215" s="803"/>
      <c r="EH215" s="99"/>
      <c r="EI215" s="96"/>
      <c r="EJ215" s="803"/>
      <c r="EK215" s="803"/>
      <c r="EL215" s="803"/>
      <c r="EM215" s="803"/>
      <c r="EN215" s="803"/>
      <c r="EO215" s="803"/>
      <c r="EP215" s="803"/>
      <c r="EQ215" s="803"/>
      <c r="ER215" s="803"/>
      <c r="ES215" s="803"/>
      <c r="ET215" s="803"/>
      <c r="EU215" s="803"/>
      <c r="EV215" s="803"/>
      <c r="EW215" s="99"/>
    </row>
    <row r="216" spans="1:153">
      <c r="B216" s="16" t="s">
        <v>44</v>
      </c>
      <c r="C216" s="16" t="s">
        <v>45</v>
      </c>
      <c r="D216" s="16" t="s">
        <v>46</v>
      </c>
      <c r="E216" s="16" t="s">
        <v>61</v>
      </c>
      <c r="F216" s="16" t="s">
        <v>81</v>
      </c>
      <c r="G216" s="16" t="s">
        <v>82</v>
      </c>
      <c r="K216" s="16" t="s">
        <v>44</v>
      </c>
      <c r="L216" s="16" t="s">
        <v>45</v>
      </c>
      <c r="M216" s="16" t="s">
        <v>46</v>
      </c>
      <c r="N216" s="16" t="s">
        <v>61</v>
      </c>
      <c r="O216" s="16" t="s">
        <v>81</v>
      </c>
      <c r="P216" s="16" t="s">
        <v>82</v>
      </c>
      <c r="Q216" s="139"/>
      <c r="S216" s="18">
        <f t="shared" si="139"/>
        <v>22.5</v>
      </c>
      <c r="T216" s="114">
        <f t="shared" ca="1" si="125"/>
        <v>4.411489419261664</v>
      </c>
      <c r="U216" s="114">
        <f t="shared" ca="1" si="125"/>
        <v>5.429143283826062</v>
      </c>
      <c r="V216" s="114">
        <f t="shared" ca="1" si="125"/>
        <v>8.3672619587234696</v>
      </c>
      <c r="W216" s="114">
        <f t="shared" ca="1" si="125"/>
        <v>12.390756404351132</v>
      </c>
      <c r="X216" s="114">
        <f t="shared" ca="1" si="125"/>
        <v>14.994249903739817</v>
      </c>
      <c r="Y216" s="114">
        <f t="shared" ca="1" si="125"/>
        <v>13.424231355425761</v>
      </c>
      <c r="Z216" s="114">
        <f t="shared" ca="1" si="125"/>
        <v>8.5107651354811029</v>
      </c>
      <c r="AA216" s="114">
        <f t="shared" ca="1" si="125"/>
        <v>3.2423096699599872</v>
      </c>
      <c r="AB216" s="114">
        <f t="shared" ca="1" si="125"/>
        <v>-0.83205536643988709</v>
      </c>
      <c r="AC216" s="114">
        <f t="shared" ca="1" si="125"/>
        <v>-3.5837920577361002</v>
      </c>
      <c r="AD216" s="114">
        <f t="shared" ca="1" si="125"/>
        <v>-5.2927568248755197</v>
      </c>
      <c r="AE216" s="114">
        <f t="shared" ca="1" si="125"/>
        <v>-6.2172504657058791</v>
      </c>
      <c r="AF216" s="114">
        <f t="shared" ca="1" si="125"/>
        <v>-6.509507041919111</v>
      </c>
      <c r="AH216" s="29">
        <f t="shared" si="140"/>
        <v>22.5</v>
      </c>
      <c r="AI216" s="155">
        <f t="shared" ca="1" si="126"/>
        <v>4.411489419261664</v>
      </c>
      <c r="AJ216" s="155">
        <f t="shared" ca="1" si="126"/>
        <v>5.429143283826062</v>
      </c>
      <c r="AK216" s="155">
        <f t="shared" ca="1" si="126"/>
        <v>8.3672619587234696</v>
      </c>
      <c r="AL216" s="155">
        <f t="shared" ca="1" si="126"/>
        <v>12.390756404351132</v>
      </c>
      <c r="AM216" s="155">
        <f t="shared" ca="1" si="126"/>
        <v>14.994249903739817</v>
      </c>
      <c r="AN216" s="155">
        <f t="shared" ca="1" si="126"/>
        <v>13.424231355425761</v>
      </c>
      <c r="AO216" s="155">
        <f t="shared" ca="1" si="126"/>
        <v>8.5107651354811029</v>
      </c>
      <c r="AP216" s="155">
        <f t="shared" ca="1" si="126"/>
        <v>3.2423096699599872</v>
      </c>
      <c r="AQ216" s="155">
        <f t="shared" ca="1" si="126"/>
        <v>-0.83205536643988709</v>
      </c>
      <c r="AR216" s="155">
        <f t="shared" ca="1" si="126"/>
        <v>-3.5837920577361002</v>
      </c>
      <c r="AS216" s="155">
        <f t="shared" ca="1" si="126"/>
        <v>-5.2927568248755197</v>
      </c>
      <c r="AT216" s="155">
        <f t="shared" ca="1" si="126"/>
        <v>-6.2172504657058791</v>
      </c>
      <c r="AU216" s="155">
        <f t="shared" ca="1" si="126"/>
        <v>-6.509507041919111</v>
      </c>
      <c r="AW216" s="29">
        <f t="shared" si="141"/>
        <v>22.5</v>
      </c>
      <c r="AX216" s="155">
        <f t="shared" ca="1" si="127"/>
        <v>-5.2876547034392747</v>
      </c>
      <c r="AY216" s="155">
        <f t="shared" ca="1" si="127"/>
        <v>-6.0019410408262921</v>
      </c>
      <c r="AZ216" s="155">
        <f t="shared" ca="1" si="127"/>
        <v>-8.1172266066713696</v>
      </c>
      <c r="BA216" s="155">
        <f t="shared" ca="1" si="127"/>
        <v>-11.214062254267928</v>
      </c>
      <c r="BB216" s="155">
        <f t="shared" ca="1" si="127"/>
        <v>-13.72422404085667</v>
      </c>
      <c r="BC216" s="155">
        <f t="shared" ca="1" si="127"/>
        <v>-13.605053749114221</v>
      </c>
      <c r="BD216" s="155">
        <f t="shared" ca="1" si="127"/>
        <v>-11.017315423500499</v>
      </c>
      <c r="BE216" s="155">
        <f t="shared" ca="1" si="127"/>
        <v>-7.8447331106705542</v>
      </c>
      <c r="BF216" s="155">
        <f t="shared" ca="1" si="127"/>
        <v>-5.2457546318760988</v>
      </c>
      <c r="BG216" s="155">
        <f t="shared" ca="1" si="127"/>
        <v>-3.4303843040602535</v>
      </c>
      <c r="BH216" s="155">
        <f t="shared" ca="1" si="127"/>
        <v>-2.2786483443004575</v>
      </c>
      <c r="BI216" s="155">
        <f t="shared" ca="1" si="127"/>
        <v>-1.6474811277800876</v>
      </c>
      <c r="BJ216" s="155">
        <f t="shared" ca="1" si="127"/>
        <v>-1.4467184858101729</v>
      </c>
      <c r="BK216" s="138"/>
      <c r="BL216" s="29">
        <f t="shared" si="142"/>
        <v>22.5</v>
      </c>
      <c r="BM216" s="155">
        <f t="shared" ca="1" si="128"/>
        <v>5.2815221037645541</v>
      </c>
      <c r="BN216" s="155">
        <f t="shared" ca="1" si="128"/>
        <v>5.4889101410613117</v>
      </c>
      <c r="BO216" s="155">
        <f t="shared" ca="1" si="128"/>
        <v>6.1937388628745751</v>
      </c>
      <c r="BP216" s="155">
        <f t="shared" ca="1" si="128"/>
        <v>7.5592168233144958</v>
      </c>
      <c r="BQ216" s="155">
        <f t="shared" ca="1" si="128"/>
        <v>9.4553481972255646</v>
      </c>
      <c r="BR216" s="155">
        <f t="shared" ca="1" si="128"/>
        <v>11.101029871717534</v>
      </c>
      <c r="BS216" s="155">
        <f t="shared" ca="1" si="128"/>
        <v>11.821712684423673</v>
      </c>
      <c r="BT216" s="155">
        <f t="shared" ca="1" si="128"/>
        <v>11.798694617389121</v>
      </c>
      <c r="BU216" s="155">
        <f t="shared" ca="1" si="128"/>
        <v>11.489975703480061</v>
      </c>
      <c r="BV216" s="155">
        <f t="shared" ca="1" si="128"/>
        <v>11.161319077403828</v>
      </c>
      <c r="BW216" s="155">
        <f t="shared" ca="1" si="128"/>
        <v>10.908604878451538</v>
      </c>
      <c r="BX216" s="155">
        <f t="shared" ca="1" si="128"/>
        <v>10.755662814407231</v>
      </c>
      <c r="BY216" s="155">
        <f t="shared" ca="1" si="128"/>
        <v>10.704845421923279</v>
      </c>
      <c r="BZ216" s="138"/>
      <c r="CA216" s="29">
        <f t="shared" si="143"/>
        <v>22.5</v>
      </c>
      <c r="CB216" s="155">
        <f t="shared" ca="1" si="129"/>
        <v>-6.1689304873458211</v>
      </c>
      <c r="CC216" s="155">
        <f t="shared" ca="1" si="129"/>
        <v>-7.0022645476306744</v>
      </c>
      <c r="CD216" s="155">
        <f t="shared" ca="1" si="129"/>
        <v>-9.470097707783264</v>
      </c>
      <c r="CE216" s="155">
        <f t="shared" ca="1" si="129"/>
        <v>-13.083072629979249</v>
      </c>
      <c r="CF216" s="155">
        <f t="shared" ca="1" si="129"/>
        <v>-16.01159471433278</v>
      </c>
      <c r="CG216" s="155">
        <f t="shared" ca="1" si="129"/>
        <v>-15.872562707299927</v>
      </c>
      <c r="CH216" s="155">
        <f t="shared" ca="1" si="129"/>
        <v>-12.853534660750581</v>
      </c>
      <c r="CI216" s="155">
        <f t="shared" ca="1" si="129"/>
        <v>-9.1521886291156456</v>
      </c>
      <c r="CJ216" s="155">
        <f t="shared" ca="1" si="129"/>
        <v>-6.1200470705221148</v>
      </c>
      <c r="CK216" s="155">
        <f t="shared" ca="1" si="129"/>
        <v>-4.002115021403629</v>
      </c>
      <c r="CL216" s="155">
        <f t="shared" ca="1" si="129"/>
        <v>-2.6584230683505337</v>
      </c>
      <c r="CM216" s="155">
        <f t="shared" ca="1" si="129"/>
        <v>-1.9220613157434356</v>
      </c>
      <c r="CN216" s="155">
        <f t="shared" ca="1" si="129"/>
        <v>-1.6878382334452018</v>
      </c>
      <c r="CP216" s="29">
        <f t="shared" si="144"/>
        <v>22.5</v>
      </c>
      <c r="CQ216" s="155">
        <f t="shared" ca="1" si="145"/>
        <v>1.760507367921518</v>
      </c>
      <c r="CR216" s="155">
        <f t="shared" ca="1" si="146"/>
        <v>1.8296367136871039</v>
      </c>
      <c r="CS216" s="155">
        <f t="shared" ca="1" si="147"/>
        <v>2.0645796209581921</v>
      </c>
      <c r="CT216" s="155">
        <f t="shared" ca="1" si="148"/>
        <v>2.5197389411048321</v>
      </c>
      <c r="CU216" s="155">
        <f t="shared" ca="1" si="149"/>
        <v>3.1517827324085221</v>
      </c>
      <c r="CV216" s="155">
        <f t="shared" ca="1" si="150"/>
        <v>3.7003432905725115</v>
      </c>
      <c r="CW216" s="155">
        <f t="shared" ca="1" si="151"/>
        <v>3.9405708948078919</v>
      </c>
      <c r="CX216" s="155">
        <f t="shared" ca="1" si="152"/>
        <v>3.9328982057963744</v>
      </c>
      <c r="CY216" s="155">
        <f t="shared" ca="1" si="153"/>
        <v>3.8299919011600214</v>
      </c>
      <c r="CZ216" s="155">
        <f t="shared" ca="1" si="130"/>
        <v>3.7204396924679428</v>
      </c>
      <c r="DA216" s="155">
        <f t="shared" ca="1" si="130"/>
        <v>3.636201626150513</v>
      </c>
      <c r="DB216" s="155">
        <f t="shared" ca="1" si="130"/>
        <v>3.5852209381357438</v>
      </c>
      <c r="DC216" s="155">
        <f t="shared" ca="1" si="130"/>
        <v>3.56828180730776</v>
      </c>
      <c r="DE216" s="29">
        <f t="shared" si="154"/>
        <v>22.5</v>
      </c>
      <c r="DF216" s="155">
        <f t="shared" ca="1" si="155"/>
        <v>6.1658641875084603</v>
      </c>
      <c r="DG216" s="155">
        <f t="shared" ca="1" si="138"/>
        <v>6.7457490977481847</v>
      </c>
      <c r="DH216" s="155">
        <f t="shared" ca="1" si="138"/>
        <v>8.5083538358848685</v>
      </c>
      <c r="DI216" s="155">
        <f t="shared" ca="1" si="138"/>
        <v>11.255649914502532</v>
      </c>
      <c r="DJ216" s="155">
        <f t="shared" ca="1" si="138"/>
        <v>13.877156792517232</v>
      </c>
      <c r="DK216" s="155">
        <f t="shared" ca="1" si="138"/>
        <v>14.620550768601582</v>
      </c>
      <c r="DL216" s="155">
        <f t="shared" ca="1" si="138"/>
        <v>13.255733291212172</v>
      </c>
      <c r="DM216" s="155">
        <f t="shared" ca="1" si="138"/>
        <v>11.129169382474927</v>
      </c>
      <c r="DN216" s="155">
        <f t="shared" ca="1" si="138"/>
        <v>9.2421576063240973</v>
      </c>
      <c r="DO216" s="155">
        <f t="shared" ca="1" si="138"/>
        <v>7.8675824080754149</v>
      </c>
      <c r="DP216" s="155">
        <f t="shared" ca="1" si="138"/>
        <v>6.9734013354260735</v>
      </c>
      <c r="DQ216" s="155">
        <f t="shared" ca="1" si="138"/>
        <v>6.4761521590570066</v>
      </c>
      <c r="DR216" s="155">
        <f t="shared" ca="1" si="138"/>
        <v>6.316901701501755</v>
      </c>
      <c r="DT216" s="96"/>
      <c r="DU216" s="803"/>
      <c r="DV216" s="803"/>
      <c r="DW216" s="803"/>
      <c r="DX216" s="803"/>
      <c r="DY216" s="803"/>
      <c r="DZ216" s="803"/>
      <c r="EA216" s="803"/>
      <c r="EB216" s="803"/>
      <c r="EC216" s="803"/>
      <c r="ED216" s="803"/>
      <c r="EE216" s="803"/>
      <c r="EF216" s="803"/>
      <c r="EG216" s="803"/>
      <c r="EH216" s="99"/>
      <c r="EI216" s="96"/>
      <c r="EJ216" s="803"/>
      <c r="EK216" s="803"/>
      <c r="EL216" s="803"/>
      <c r="EM216" s="803"/>
      <c r="EN216" s="803"/>
      <c r="EO216" s="803"/>
      <c r="EP216" s="803"/>
      <c r="EQ216" s="803"/>
      <c r="ER216" s="803"/>
      <c r="ES216" s="803"/>
      <c r="ET216" s="803"/>
      <c r="EU216" s="803"/>
      <c r="EV216" s="803"/>
      <c r="EW216" s="99"/>
    </row>
    <row r="217" spans="1:153">
      <c r="B217" s="19">
        <v>2</v>
      </c>
      <c r="C217" s="19">
        <v>0</v>
      </c>
      <c r="D217" s="19">
        <v>0.2</v>
      </c>
      <c r="E217" s="22">
        <v>0.23100000000000001</v>
      </c>
      <c r="F217" s="19">
        <v>0</v>
      </c>
      <c r="G217" s="19">
        <v>52.5</v>
      </c>
      <c r="J217" s="1" t="s">
        <v>83</v>
      </c>
      <c r="K217" s="19">
        <v>2</v>
      </c>
      <c r="L217" s="19">
        <v>0</v>
      </c>
      <c r="M217" s="19">
        <v>0.2</v>
      </c>
      <c r="N217" s="22">
        <v>0.52</v>
      </c>
      <c r="O217" s="19">
        <v>0</v>
      </c>
      <c r="P217" s="19">
        <v>67.5</v>
      </c>
      <c r="Q217" s="139"/>
      <c r="S217" s="18">
        <f t="shared" si="139"/>
        <v>30</v>
      </c>
      <c r="T217" s="114">
        <f t="shared" ca="1" si="125"/>
        <v>5.8440665226661439</v>
      </c>
      <c r="U217" s="114">
        <f t="shared" ca="1" si="125"/>
        <v>6.8844394327863654</v>
      </c>
      <c r="V217" s="114">
        <f t="shared" ca="1" si="125"/>
        <v>10.042792578463452</v>
      </c>
      <c r="W217" s="114">
        <f t="shared" ca="1" si="125"/>
        <v>14.994249903739817</v>
      </c>
      <c r="X217" s="114">
        <f t="shared" ca="1" si="125"/>
        <v>19.569341562843476</v>
      </c>
      <c r="Y217" s="114">
        <f t="shared" ca="1" si="125"/>
        <v>19.3605344176964</v>
      </c>
      <c r="Z217" s="114">
        <f t="shared" ca="1" si="125"/>
        <v>13.336750550538586</v>
      </c>
      <c r="AA217" s="114">
        <f t="shared" ca="1" si="125"/>
        <v>5.9013425152045151</v>
      </c>
      <c r="AB217" s="114">
        <f t="shared" ca="1" si="125"/>
        <v>0.16459395505295965</v>
      </c>
      <c r="AC217" s="114">
        <f t="shared" ca="1" si="125"/>
        <v>-3.5507419329421865</v>
      </c>
      <c r="AD217" s="114">
        <f t="shared" ca="1" si="125"/>
        <v>-5.7604190231440207</v>
      </c>
      <c r="AE217" s="114">
        <f t="shared" ca="1" si="125"/>
        <v>-6.918548143614843</v>
      </c>
      <c r="AF217" s="114">
        <f t="shared" ca="1" si="125"/>
        <v>-7.2787560727230085</v>
      </c>
      <c r="AH217" s="29">
        <f t="shared" si="140"/>
        <v>30</v>
      </c>
      <c r="AI217" s="155">
        <f t="shared" ca="1" si="126"/>
        <v>5.8440665226661439</v>
      </c>
      <c r="AJ217" s="155">
        <f t="shared" ca="1" si="126"/>
        <v>6.8844394327863654</v>
      </c>
      <c r="AK217" s="155">
        <f t="shared" ca="1" si="126"/>
        <v>10.042792578463452</v>
      </c>
      <c r="AL217" s="155">
        <f t="shared" ca="1" si="126"/>
        <v>14.994249903739817</v>
      </c>
      <c r="AM217" s="155">
        <f t="shared" ca="1" si="126"/>
        <v>19.569341562843476</v>
      </c>
      <c r="AN217" s="155">
        <f t="shared" ca="1" si="126"/>
        <v>19.3605344176964</v>
      </c>
      <c r="AO217" s="155">
        <f t="shared" ca="1" si="126"/>
        <v>13.336750550538586</v>
      </c>
      <c r="AP217" s="155">
        <f t="shared" ca="1" si="126"/>
        <v>5.9013425152045151</v>
      </c>
      <c r="AQ217" s="155">
        <f t="shared" ca="1" si="126"/>
        <v>0.16459395505295965</v>
      </c>
      <c r="AR217" s="155">
        <f t="shared" ca="1" si="126"/>
        <v>-3.5507419329421865</v>
      </c>
      <c r="AS217" s="155">
        <f t="shared" ca="1" si="126"/>
        <v>-5.7604190231440207</v>
      </c>
      <c r="AT217" s="155">
        <f t="shared" ca="1" si="126"/>
        <v>-6.918548143614843</v>
      </c>
      <c r="AU217" s="155">
        <f t="shared" ca="1" si="126"/>
        <v>-7.2787560727230085</v>
      </c>
      <c r="AW217" s="29">
        <f t="shared" si="141"/>
        <v>30</v>
      </c>
      <c r="AX217" s="155">
        <f t="shared" ca="1" si="127"/>
        <v>-6.572194735839699</v>
      </c>
      <c r="AY217" s="155">
        <f t="shared" ca="1" si="127"/>
        <v>-7.3410330425578723</v>
      </c>
      <c r="AZ217" s="155">
        <f t="shared" ca="1" si="127"/>
        <v>-9.7344022644506474</v>
      </c>
      <c r="BA217" s="155">
        <f t="shared" ca="1" si="127"/>
        <v>-13.72422404085667</v>
      </c>
      <c r="BB217" s="155">
        <f t="shared" ca="1" si="127"/>
        <v>-18.055015211414958</v>
      </c>
      <c r="BC217" s="155">
        <f t="shared" ca="1" si="127"/>
        <v>-19.492444043240297</v>
      </c>
      <c r="BD217" s="155">
        <f t="shared" ca="1" si="127"/>
        <v>-16.53091630453736</v>
      </c>
      <c r="BE217" s="155">
        <f t="shared" ca="1" si="127"/>
        <v>-11.8626315003389</v>
      </c>
      <c r="BF217" s="155">
        <f t="shared" ca="1" si="127"/>
        <v>-7.9274445157738196</v>
      </c>
      <c r="BG217" s="155">
        <f t="shared" ca="1" si="127"/>
        <v>-5.2456802981293738</v>
      </c>
      <c r="BH217" s="155">
        <f t="shared" ca="1" si="127"/>
        <v>-3.5974514007021794</v>
      </c>
      <c r="BI217" s="155">
        <f t="shared" ca="1" si="127"/>
        <v>-2.7158214060829691</v>
      </c>
      <c r="BJ217" s="155">
        <f t="shared" ca="1" si="127"/>
        <v>-2.4388995492573242</v>
      </c>
      <c r="BK217" s="138"/>
      <c r="BL217" s="29">
        <f t="shared" si="142"/>
        <v>30</v>
      </c>
      <c r="BM217" s="155">
        <f t="shared" ca="1" si="128"/>
        <v>6.1315096444800252</v>
      </c>
      <c r="BN217" s="155">
        <f t="shared" ca="1" si="128"/>
        <v>6.4207387657721045</v>
      </c>
      <c r="BO217" s="155">
        <f t="shared" ca="1" si="128"/>
        <v>7.4174534347451511</v>
      </c>
      <c r="BP217" s="155">
        <f t="shared" ca="1" si="128"/>
        <v>9.4553481972255646</v>
      </c>
      <c r="BQ217" s="155">
        <f t="shared" ca="1" si="128"/>
        <v>12.626820547417747</v>
      </c>
      <c r="BR217" s="155">
        <f t="shared" ca="1" si="128"/>
        <v>15.752246785244912</v>
      </c>
      <c r="BS217" s="155">
        <f t="shared" ca="1" si="128"/>
        <v>17.057731948428419</v>
      </c>
      <c r="BT217" s="155">
        <f t="shared" ca="1" si="128"/>
        <v>16.643651982432381</v>
      </c>
      <c r="BU217" s="155">
        <f t="shared" ca="1" si="128"/>
        <v>15.657376285484089</v>
      </c>
      <c r="BV217" s="155">
        <f t="shared" ca="1" si="128"/>
        <v>14.752250915789372</v>
      </c>
      <c r="BW217" s="155">
        <f t="shared" ca="1" si="128"/>
        <v>14.107405629177185</v>
      </c>
      <c r="BX217" s="155">
        <f t="shared" ca="1" si="128"/>
        <v>13.733900584503749</v>
      </c>
      <c r="BY217" s="155">
        <f t="shared" ca="1" si="128"/>
        <v>13.612306385782256</v>
      </c>
      <c r="BZ217" s="138"/>
      <c r="CA217" s="29">
        <f t="shared" si="143"/>
        <v>30</v>
      </c>
      <c r="CB217" s="155">
        <f t="shared" ca="1" si="129"/>
        <v>-7.6675605251463157</v>
      </c>
      <c r="CC217" s="155">
        <f t="shared" ca="1" si="129"/>
        <v>-8.5645385496508499</v>
      </c>
      <c r="CD217" s="155">
        <f t="shared" ca="1" si="129"/>
        <v>-11.356802641859087</v>
      </c>
      <c r="CE217" s="155">
        <f t="shared" ca="1" si="129"/>
        <v>-16.01159471433278</v>
      </c>
      <c r="CF217" s="155">
        <f t="shared" ca="1" si="129"/>
        <v>-21.064184413317452</v>
      </c>
      <c r="CG217" s="155">
        <f t="shared" ca="1" si="129"/>
        <v>-22.741184717113683</v>
      </c>
      <c r="CH217" s="155">
        <f t="shared" ca="1" si="129"/>
        <v>-19.286069021960255</v>
      </c>
      <c r="CI217" s="155">
        <f t="shared" ca="1" si="129"/>
        <v>-13.839736750395383</v>
      </c>
      <c r="CJ217" s="155">
        <f t="shared" ca="1" si="129"/>
        <v>-9.2486852684027916</v>
      </c>
      <c r="CK217" s="155">
        <f t="shared" ca="1" si="129"/>
        <v>-6.1199603478176039</v>
      </c>
      <c r="CL217" s="155">
        <f t="shared" ca="1" si="129"/>
        <v>-4.1970266341525422</v>
      </c>
      <c r="CM217" s="155">
        <f t="shared" ca="1" si="129"/>
        <v>-3.1684583070967975</v>
      </c>
      <c r="CN217" s="155">
        <f t="shared" ca="1" si="129"/>
        <v>-2.8453828074668777</v>
      </c>
      <c r="CP217" s="29">
        <f t="shared" si="144"/>
        <v>30</v>
      </c>
      <c r="CQ217" s="155">
        <f t="shared" ca="1" si="145"/>
        <v>2.0438365481600087</v>
      </c>
      <c r="CR217" s="155">
        <f t="shared" ca="1" si="146"/>
        <v>2.1402462552573684</v>
      </c>
      <c r="CS217" s="155">
        <f t="shared" ca="1" si="147"/>
        <v>2.4724844782483841</v>
      </c>
      <c r="CT217" s="155">
        <f t="shared" ca="1" si="148"/>
        <v>3.1517827324085221</v>
      </c>
      <c r="CU217" s="155">
        <f t="shared" ca="1" si="149"/>
        <v>4.2089401824725829</v>
      </c>
      <c r="CV217" s="155">
        <f t="shared" ca="1" si="150"/>
        <v>5.2507489284149713</v>
      </c>
      <c r="CW217" s="155">
        <f t="shared" ca="1" si="151"/>
        <v>5.6859106494761402</v>
      </c>
      <c r="CX217" s="155">
        <f t="shared" ca="1" si="152"/>
        <v>5.5478839941441285</v>
      </c>
      <c r="CY217" s="155">
        <f t="shared" ca="1" si="153"/>
        <v>5.2191254284946966</v>
      </c>
      <c r="CZ217" s="155">
        <f t="shared" ca="1" si="130"/>
        <v>4.9174169719297911</v>
      </c>
      <c r="DA217" s="155">
        <f t="shared" ca="1" si="130"/>
        <v>4.7024685430590614</v>
      </c>
      <c r="DB217" s="155">
        <f t="shared" ca="1" si="130"/>
        <v>4.5779668615012508</v>
      </c>
      <c r="DC217" s="155">
        <f t="shared" ca="1" si="130"/>
        <v>4.5374354619274193</v>
      </c>
      <c r="DE217" s="29">
        <f t="shared" si="154"/>
        <v>30</v>
      </c>
      <c r="DF217" s="155">
        <f t="shared" ca="1" si="155"/>
        <v>7.4472179794664779</v>
      </c>
      <c r="DG217" s="155">
        <f t="shared" ca="1" si="138"/>
        <v>8.1043914112579678</v>
      </c>
      <c r="DH217" s="155">
        <f t="shared" ca="1" si="138"/>
        <v>10.198328227006341</v>
      </c>
      <c r="DI217" s="155">
        <f t="shared" ca="1" si="138"/>
        <v>13.877156792517232</v>
      </c>
      <c r="DJ217" s="155">
        <f t="shared" ca="1" si="138"/>
        <v>18.350087081318847</v>
      </c>
      <c r="DK217" s="155">
        <f t="shared" ca="1" si="138"/>
        <v>20.871086088115991</v>
      </c>
      <c r="DL217" s="155">
        <f t="shared" ca="1" si="138"/>
        <v>19.549476843905783</v>
      </c>
      <c r="DM217" s="155">
        <f t="shared" ca="1" si="138"/>
        <v>16.230246991442126</v>
      </c>
      <c r="DN217" s="155">
        <f t="shared" ca="1" si="138"/>
        <v>13.113651153257925</v>
      </c>
      <c r="DO217" s="155">
        <f t="shared" ca="1" si="138"/>
        <v>10.873245656647603</v>
      </c>
      <c r="DP217" s="155">
        <f t="shared" ca="1" si="138"/>
        <v>9.4520037483900445</v>
      </c>
      <c r="DQ217" s="155">
        <f t="shared" ca="1" si="138"/>
        <v>8.6774978963071874</v>
      </c>
      <c r="DR217" s="155">
        <f t="shared" ca="1" si="138"/>
        <v>8.4320862257293427</v>
      </c>
      <c r="DT217" s="96"/>
      <c r="DU217" s="803"/>
      <c r="DV217" s="803"/>
      <c r="DW217" s="803"/>
      <c r="DX217" s="803"/>
      <c r="DY217" s="803"/>
      <c r="DZ217" s="803"/>
      <c r="EA217" s="803"/>
      <c r="EB217" s="803"/>
      <c r="EC217" s="803"/>
      <c r="ED217" s="803"/>
      <c r="EE217" s="803"/>
      <c r="EF217" s="803"/>
      <c r="EG217" s="803"/>
      <c r="EH217" s="99"/>
      <c r="EI217" s="96"/>
      <c r="EJ217" s="803"/>
      <c r="EK217" s="803"/>
      <c r="EL217" s="803"/>
      <c r="EM217" s="803"/>
      <c r="EN217" s="803"/>
      <c r="EO217" s="803"/>
      <c r="EP217" s="803"/>
      <c r="EQ217" s="803"/>
      <c r="ER217" s="803"/>
      <c r="ES217" s="803"/>
      <c r="ET217" s="803"/>
      <c r="EU217" s="803"/>
      <c r="EV217" s="803"/>
      <c r="EW217" s="99"/>
    </row>
    <row r="218" spans="1:153">
      <c r="B218" s="19">
        <v>1</v>
      </c>
      <c r="C218" s="19">
        <v>0.5</v>
      </c>
      <c r="D218" s="19">
        <v>1</v>
      </c>
      <c r="E218" s="22">
        <v>0.182</v>
      </c>
      <c r="F218" s="19">
        <v>15</v>
      </c>
      <c r="G218" s="19">
        <v>60</v>
      </c>
      <c r="K218" s="19">
        <v>1</v>
      </c>
      <c r="L218" s="19">
        <v>0.5</v>
      </c>
      <c r="M218" s="19">
        <v>1</v>
      </c>
      <c r="N218" s="22">
        <v>0.37</v>
      </c>
      <c r="O218" s="19">
        <v>0</v>
      </c>
      <c r="P218" s="19">
        <v>45</v>
      </c>
      <c r="S218" s="18">
        <f t="shared" si="139"/>
        <v>37.5</v>
      </c>
      <c r="T218" s="114">
        <f t="shared" ca="1" si="125"/>
        <v>4.9612320432003205</v>
      </c>
      <c r="U218" s="114">
        <f t="shared" ca="1" si="125"/>
        <v>5.8452597095374372</v>
      </c>
      <c r="V218" s="114">
        <f t="shared" ca="1" si="125"/>
        <v>8.6168077990013003</v>
      </c>
      <c r="W218" s="114">
        <f t="shared" ca="1" si="125"/>
        <v>13.424231355425761</v>
      </c>
      <c r="X218" s="114">
        <f t="shared" ca="1" si="125"/>
        <v>19.3605344176964</v>
      </c>
      <c r="Y218" s="114">
        <f t="shared" ca="1" si="125"/>
        <v>22.300935052650583</v>
      </c>
      <c r="Z218" s="114">
        <f t="shared" ca="1" si="125"/>
        <v>17.506022576378825</v>
      </c>
      <c r="AA218" s="114">
        <f t="shared" ca="1" si="125"/>
        <v>8.2457178023256805</v>
      </c>
      <c r="AB218" s="114">
        <f t="shared" ca="1" si="125"/>
        <v>0.42136399088767496</v>
      </c>
      <c r="AC218" s="114">
        <f t="shared" ca="1" si="125"/>
        <v>-4.5487305888552116</v>
      </c>
      <c r="AD218" s="114">
        <f t="shared" ca="1" si="125"/>
        <v>-7.3737161088354259</v>
      </c>
      <c r="AE218" s="114">
        <f t="shared" ca="1" si="125"/>
        <v>-8.7980518776809387</v>
      </c>
      <c r="AF218" s="114">
        <f t="shared" ca="1" si="125"/>
        <v>-9.2318186207815582</v>
      </c>
      <c r="AH218" s="29">
        <f t="shared" si="140"/>
        <v>37.5</v>
      </c>
      <c r="AI218" s="155">
        <f t="shared" ca="1" si="126"/>
        <v>4.9612320432003205</v>
      </c>
      <c r="AJ218" s="155">
        <f t="shared" ca="1" si="126"/>
        <v>5.8452597095374372</v>
      </c>
      <c r="AK218" s="155">
        <f t="shared" ca="1" si="126"/>
        <v>8.6168077990013003</v>
      </c>
      <c r="AL218" s="155">
        <f t="shared" ca="1" si="126"/>
        <v>13.424231355425761</v>
      </c>
      <c r="AM218" s="155">
        <f t="shared" ca="1" si="126"/>
        <v>19.3605344176964</v>
      </c>
      <c r="AN218" s="155">
        <f t="shared" ca="1" si="126"/>
        <v>22.300935052650583</v>
      </c>
      <c r="AO218" s="155">
        <f t="shared" ca="1" si="126"/>
        <v>17.506022576378825</v>
      </c>
      <c r="AP218" s="155">
        <f t="shared" ca="1" si="126"/>
        <v>8.2457178023256805</v>
      </c>
      <c r="AQ218" s="155">
        <f t="shared" ca="1" si="126"/>
        <v>0.42136399088767496</v>
      </c>
      <c r="AR218" s="155">
        <f t="shared" ca="1" si="126"/>
        <v>-4.5487305888552116</v>
      </c>
      <c r="AS218" s="155">
        <f t="shared" ca="1" si="126"/>
        <v>-7.3737161088354259</v>
      </c>
      <c r="AT218" s="155">
        <f t="shared" ca="1" si="126"/>
        <v>-8.7980518776809387</v>
      </c>
      <c r="AU218" s="155">
        <f t="shared" ca="1" si="126"/>
        <v>-9.2318186207815582</v>
      </c>
      <c r="AW218" s="29">
        <f t="shared" si="141"/>
        <v>37.5</v>
      </c>
      <c r="AX218" s="155">
        <f t="shared" ca="1" si="127"/>
        <v>-6.4509900217371801</v>
      </c>
      <c r="AY218" s="155">
        <f t="shared" ca="1" si="127"/>
        <v>-7.1551622413717082</v>
      </c>
      <c r="AZ218" s="155">
        <f t="shared" ca="1" si="127"/>
        <v>-9.422698093793608</v>
      </c>
      <c r="BA218" s="155">
        <f t="shared" ca="1" si="127"/>
        <v>-13.605053749114221</v>
      </c>
      <c r="BB218" s="155">
        <f t="shared" ca="1" si="127"/>
        <v>-19.492444043240297</v>
      </c>
      <c r="BC218" s="155">
        <f t="shared" ca="1" si="127"/>
        <v>-24.268003172790156</v>
      </c>
      <c r="BD218" s="155">
        <f t="shared" ca="1" si="127"/>
        <v>-23.305830539654853</v>
      </c>
      <c r="BE218" s="155">
        <f t="shared" ca="1" si="127"/>
        <v>-17.622700824589071</v>
      </c>
      <c r="BF218" s="155">
        <f t="shared" ca="1" si="127"/>
        <v>-11.863010824317126</v>
      </c>
      <c r="BG218" s="155">
        <f t="shared" ca="1" si="127"/>
        <v>-7.8448802906672297</v>
      </c>
      <c r="BH218" s="155">
        <f t="shared" ca="1" si="127"/>
        <v>-5.4197984913837614</v>
      </c>
      <c r="BI218" s="155">
        <f t="shared" ca="1" si="127"/>
        <v>-4.1500249122845956</v>
      </c>
      <c r="BJ218" s="155">
        <f t="shared" ca="1" si="127"/>
        <v>-3.7560906965411909</v>
      </c>
      <c r="BK218" s="138"/>
      <c r="BL218" s="29">
        <f t="shared" si="142"/>
        <v>37.5</v>
      </c>
      <c r="BM218" s="155">
        <f t="shared" ca="1" si="128"/>
        <v>6.948501591633975</v>
      </c>
      <c r="BN218" s="155">
        <f t="shared" ca="1" si="128"/>
        <v>7.2960128312984924</v>
      </c>
      <c r="BO218" s="155">
        <f t="shared" ca="1" si="128"/>
        <v>8.5052268287856538</v>
      </c>
      <c r="BP218" s="155">
        <f t="shared" ca="1" si="128"/>
        <v>11.101029871717534</v>
      </c>
      <c r="BQ218" s="155">
        <f t="shared" ca="1" si="128"/>
        <v>15.752246785244912</v>
      </c>
      <c r="BR218" s="155">
        <f t="shared" ca="1" si="128"/>
        <v>21.774884282399618</v>
      </c>
      <c r="BS218" s="155">
        <f t="shared" ca="1" si="128"/>
        <v>25.60443398765511</v>
      </c>
      <c r="BT218" s="155">
        <f t="shared" ca="1" si="128"/>
        <v>25.350540286387329</v>
      </c>
      <c r="BU218" s="155">
        <f t="shared" ca="1" si="128"/>
        <v>23.220384859569041</v>
      </c>
      <c r="BV218" s="155">
        <f t="shared" ca="1" si="128"/>
        <v>21.148237287960715</v>
      </c>
      <c r="BW218" s="155">
        <f t="shared" ca="1" si="128"/>
        <v>19.688056313370033</v>
      </c>
      <c r="BX218" s="155">
        <f t="shared" ca="1" si="128"/>
        <v>18.857712077786317</v>
      </c>
      <c r="BY218" s="155">
        <f t="shared" ca="1" si="128"/>
        <v>18.590363738020251</v>
      </c>
      <c r="BZ218" s="138"/>
      <c r="CA218" s="29">
        <f t="shared" si="143"/>
        <v>37.5</v>
      </c>
      <c r="CB218" s="155">
        <f t="shared" ca="1" si="129"/>
        <v>-7.526155025360044</v>
      </c>
      <c r="CC218" s="155">
        <f t="shared" ca="1" si="129"/>
        <v>-8.3476892816003261</v>
      </c>
      <c r="CD218" s="155">
        <f t="shared" ca="1" si="129"/>
        <v>-10.993147776092542</v>
      </c>
      <c r="CE218" s="155">
        <f t="shared" ca="1" si="129"/>
        <v>-15.872562707299927</v>
      </c>
      <c r="CF218" s="155">
        <f t="shared" ca="1" si="129"/>
        <v>-22.741184717113683</v>
      </c>
      <c r="CG218" s="155">
        <f t="shared" ca="1" si="129"/>
        <v>-28.31267036825518</v>
      </c>
      <c r="CH218" s="155">
        <f t="shared" ca="1" si="129"/>
        <v>-27.190135629597322</v>
      </c>
      <c r="CI218" s="155">
        <f t="shared" ca="1" si="129"/>
        <v>-20.559817628687252</v>
      </c>
      <c r="CJ218" s="155">
        <f t="shared" ca="1" si="129"/>
        <v>-13.840179295036647</v>
      </c>
      <c r="CK218" s="155">
        <f t="shared" ca="1" si="129"/>
        <v>-9.1523603391117678</v>
      </c>
      <c r="CL218" s="155">
        <f t="shared" ca="1" si="129"/>
        <v>-6.3230982399477211</v>
      </c>
      <c r="CM218" s="155">
        <f t="shared" ca="1" si="129"/>
        <v>-4.841695730998695</v>
      </c>
      <c r="CN218" s="155">
        <f t="shared" ca="1" si="129"/>
        <v>-4.382105812631389</v>
      </c>
      <c r="CP218" s="29">
        <f t="shared" si="144"/>
        <v>37.5</v>
      </c>
      <c r="CQ218" s="155">
        <f t="shared" ca="1" si="145"/>
        <v>2.3161671972113251</v>
      </c>
      <c r="CR218" s="155">
        <f t="shared" ca="1" si="146"/>
        <v>2.4320042770994976</v>
      </c>
      <c r="CS218" s="155">
        <f t="shared" ca="1" si="147"/>
        <v>2.8350756095952185</v>
      </c>
      <c r="CT218" s="155">
        <f t="shared" ca="1" si="148"/>
        <v>3.7003432905725115</v>
      </c>
      <c r="CU218" s="155">
        <f t="shared" ca="1" si="149"/>
        <v>5.2507489284149713</v>
      </c>
      <c r="CV218" s="155">
        <f t="shared" ca="1" si="150"/>
        <v>7.258294760799874</v>
      </c>
      <c r="CW218" s="155">
        <f t="shared" ca="1" si="151"/>
        <v>8.5348113292183712</v>
      </c>
      <c r="CX218" s="155">
        <f t="shared" ca="1" si="152"/>
        <v>8.4501800954624429</v>
      </c>
      <c r="CY218" s="155">
        <f t="shared" ca="1" si="153"/>
        <v>7.7401282865230145</v>
      </c>
      <c r="CZ218" s="155">
        <f t="shared" ca="1" si="130"/>
        <v>7.0494124293202391</v>
      </c>
      <c r="DA218" s="155">
        <f t="shared" ca="1" si="130"/>
        <v>6.5626854377900123</v>
      </c>
      <c r="DB218" s="155">
        <f t="shared" ca="1" si="130"/>
        <v>6.2859040259287724</v>
      </c>
      <c r="DC218" s="155">
        <f t="shared" ca="1" si="130"/>
        <v>6.1967879126734173</v>
      </c>
      <c r="DE218" s="29">
        <f t="shared" si="154"/>
        <v>37.5</v>
      </c>
      <c r="DF218" s="155">
        <f t="shared" ca="1" si="155"/>
        <v>7.774910810308441</v>
      </c>
      <c r="DG218" s="155">
        <f t="shared" ca="1" si="138"/>
        <v>8.4181145765637169</v>
      </c>
      <c r="DH218" s="155">
        <f t="shared" ca="1" si="138"/>
        <v>10.534412143588565</v>
      </c>
      <c r="DI218" s="155">
        <f t="shared" ca="1" si="138"/>
        <v>14.620550768601582</v>
      </c>
      <c r="DJ218" s="155">
        <f t="shared" ca="1" si="138"/>
        <v>20.871086088115991</v>
      </c>
      <c r="DK218" s="155">
        <f t="shared" ca="1" si="138"/>
        <v>27.066110923059913</v>
      </c>
      <c r="DL218" s="155">
        <f t="shared" ca="1" si="138"/>
        <v>28.339437353597457</v>
      </c>
      <c r="DM218" s="155">
        <f t="shared" ca="1" si="138"/>
        <v>24.423737359586383</v>
      </c>
      <c r="DN218" s="155">
        <f t="shared" ca="1" si="138"/>
        <v>19.518866312662606</v>
      </c>
      <c r="DO218" s="155">
        <f t="shared" ca="1" si="138"/>
        <v>15.804038837758512</v>
      </c>
      <c r="DP218" s="155">
        <f t="shared" ca="1" si="138"/>
        <v>13.457227150940858</v>
      </c>
      <c r="DQ218" s="155">
        <f t="shared" ca="1" si="138"/>
        <v>12.195539313749556</v>
      </c>
      <c r="DR218" s="155">
        <f t="shared" ca="1" si="138"/>
        <v>11.79924233337092</v>
      </c>
      <c r="DT218" s="96"/>
      <c r="DU218" s="803"/>
      <c r="DV218" s="803"/>
      <c r="DW218" s="803"/>
      <c r="DX218" s="803"/>
      <c r="DY218" s="803"/>
      <c r="DZ218" s="803"/>
      <c r="EA218" s="803"/>
      <c r="EB218" s="803"/>
      <c r="EC218" s="803"/>
      <c r="ED218" s="803"/>
      <c r="EE218" s="803"/>
      <c r="EF218" s="803"/>
      <c r="EG218" s="803"/>
      <c r="EH218" s="99"/>
      <c r="EI218" s="96"/>
      <c r="EJ218" s="803"/>
      <c r="EK218" s="803"/>
      <c r="EL218" s="803"/>
      <c r="EM218" s="803"/>
      <c r="EN218" s="803"/>
      <c r="EO218" s="803"/>
      <c r="EP218" s="803"/>
      <c r="EQ218" s="803"/>
      <c r="ER218" s="803"/>
      <c r="ES218" s="803"/>
      <c r="ET218" s="803"/>
      <c r="EU218" s="803"/>
      <c r="EV218" s="803"/>
      <c r="EW218" s="99"/>
    </row>
    <row r="219" spans="1:153">
      <c r="B219" s="19">
        <v>1</v>
      </c>
      <c r="C219" s="19">
        <v>2</v>
      </c>
      <c r="D219" s="19">
        <v>0</v>
      </c>
      <c r="E219" s="22">
        <v>0.16200000000000001</v>
      </c>
      <c r="F219" s="156">
        <v>22.5</v>
      </c>
      <c r="G219" s="156">
        <v>67.5</v>
      </c>
      <c r="K219" s="19">
        <v>1</v>
      </c>
      <c r="L219" s="19">
        <v>2</v>
      </c>
      <c r="M219" s="19">
        <v>0</v>
      </c>
      <c r="N219" s="22">
        <v>0.36</v>
      </c>
      <c r="O219" s="156">
        <v>15</v>
      </c>
      <c r="P219" s="156">
        <v>60</v>
      </c>
      <c r="S219" s="18">
        <f t="shared" si="139"/>
        <v>45</v>
      </c>
      <c r="T219" s="114">
        <f t="shared" ca="1" si="125"/>
        <v>2.4972068412920909</v>
      </c>
      <c r="U219" s="114">
        <f t="shared" ca="1" si="125"/>
        <v>3.1140466172206902</v>
      </c>
      <c r="V219" s="114">
        <f t="shared" ca="1" si="125"/>
        <v>5.0535001415730338</v>
      </c>
      <c r="W219" s="114">
        <f t="shared" ca="1" si="125"/>
        <v>8.5107651354811029</v>
      </c>
      <c r="X219" s="114">
        <f t="shared" ca="1" si="125"/>
        <v>13.336750550538586</v>
      </c>
      <c r="Y219" s="114">
        <f t="shared" ca="1" si="125"/>
        <v>17.506022576378825</v>
      </c>
      <c r="Z219" s="114">
        <f t="shared" ca="1" si="125"/>
        <v>15.954888620504319</v>
      </c>
      <c r="AA219" s="114">
        <f t="shared" ca="1" si="125"/>
        <v>7.3310844028559936</v>
      </c>
      <c r="AB219" s="114">
        <f t="shared" ca="1" si="125"/>
        <v>-1.9403641588972911</v>
      </c>
      <c r="AC219" s="114">
        <f t="shared" ca="1" si="125"/>
        <v>-8.0532844873302185</v>
      </c>
      <c r="AD219" s="114">
        <f t="shared" ca="1" si="125"/>
        <v>-11.395436043949966</v>
      </c>
      <c r="AE219" s="114">
        <f t="shared" ca="1" si="125"/>
        <v>-13.000928330285936</v>
      </c>
      <c r="AF219" s="114">
        <f t="shared" ca="1" si="125"/>
        <v>-13.475686737899458</v>
      </c>
      <c r="AH219" s="29">
        <f t="shared" si="140"/>
        <v>45</v>
      </c>
      <c r="AI219" s="155">
        <f t="shared" ca="1" si="126"/>
        <v>2.4972068412920909</v>
      </c>
      <c r="AJ219" s="155">
        <f t="shared" ca="1" si="126"/>
        <v>3.1140466172206902</v>
      </c>
      <c r="AK219" s="155">
        <f t="shared" ca="1" si="126"/>
        <v>5.0535001415730338</v>
      </c>
      <c r="AL219" s="155">
        <f t="shared" ca="1" si="126"/>
        <v>8.5107651354811029</v>
      </c>
      <c r="AM219" s="155">
        <f t="shared" ca="1" si="126"/>
        <v>13.336750550538586</v>
      </c>
      <c r="AN219" s="155">
        <f t="shared" ca="1" si="126"/>
        <v>17.506022576378825</v>
      </c>
      <c r="AO219" s="155">
        <f t="shared" ca="1" si="126"/>
        <v>15.954888620504319</v>
      </c>
      <c r="AP219" s="155">
        <f t="shared" ca="1" si="126"/>
        <v>7.3310844028559936</v>
      </c>
      <c r="AQ219" s="155">
        <f t="shared" ca="1" si="126"/>
        <v>-1.9403641588972911</v>
      </c>
      <c r="AR219" s="155">
        <f t="shared" ca="1" si="126"/>
        <v>-8.0532844873302185</v>
      </c>
      <c r="AS219" s="155">
        <f t="shared" ca="1" si="126"/>
        <v>-11.395436043949966</v>
      </c>
      <c r="AT219" s="155">
        <f t="shared" ca="1" si="126"/>
        <v>-13.000928330285936</v>
      </c>
      <c r="AU219" s="155">
        <f t="shared" ca="1" si="126"/>
        <v>-13.475686737899458</v>
      </c>
      <c r="AW219" s="29">
        <f t="shared" si="141"/>
        <v>45</v>
      </c>
      <c r="AX219" s="155">
        <f t="shared" ca="1" si="127"/>
        <v>-5.2537150837345195</v>
      </c>
      <c r="AY219" s="155">
        <f t="shared" ca="1" si="127"/>
        <v>-5.8036170993581306</v>
      </c>
      <c r="AZ219" s="155">
        <f t="shared" ca="1" si="127"/>
        <v>-7.5902413149576171</v>
      </c>
      <c r="BA219" s="155">
        <f t="shared" ca="1" si="127"/>
        <v>-11.017315423500499</v>
      </c>
      <c r="BB219" s="155">
        <f t="shared" ca="1" si="127"/>
        <v>-16.53091630453736</v>
      </c>
      <c r="BC219" s="155">
        <f t="shared" ca="1" si="127"/>
        <v>-23.305830539654853</v>
      </c>
      <c r="BD219" s="155">
        <f t="shared" ca="1" si="127"/>
        <v>-26.871724996555955</v>
      </c>
      <c r="BE219" s="155">
        <f t="shared" ca="1" si="127"/>
        <v>-23.307688317153087</v>
      </c>
      <c r="BF219" s="155">
        <f t="shared" ca="1" si="127"/>
        <v>-16.532791072214589</v>
      </c>
      <c r="BG219" s="155">
        <f t="shared" ca="1" si="127"/>
        <v>-11.018416925758503</v>
      </c>
      <c r="BH219" s="155">
        <f t="shared" ca="1" si="127"/>
        <v>-7.5905457877658353</v>
      </c>
      <c r="BI219" s="155">
        <f t="shared" ca="1" si="127"/>
        <v>-5.8031689852395276</v>
      </c>
      <c r="BJ219" s="155">
        <f t="shared" ca="1" si="127"/>
        <v>-5.2524230818974278</v>
      </c>
      <c r="BK219" s="138"/>
      <c r="BL219" s="29">
        <f t="shared" si="142"/>
        <v>45</v>
      </c>
      <c r="BM219" s="155">
        <f t="shared" ca="1" si="128"/>
        <v>7.5107819579185291</v>
      </c>
      <c r="BN219" s="155">
        <f t="shared" ca="1" si="128"/>
        <v>7.8703782580514332</v>
      </c>
      <c r="BO219" s="155">
        <f t="shared" ca="1" si="128"/>
        <v>9.1162824600275965</v>
      </c>
      <c r="BP219" s="155">
        <f t="shared" ca="1" si="128"/>
        <v>11.821712684423673</v>
      </c>
      <c r="BQ219" s="155">
        <f t="shared" ca="1" si="128"/>
        <v>17.057731948428419</v>
      </c>
      <c r="BR219" s="155">
        <f t="shared" ca="1" si="128"/>
        <v>25.60443398765511</v>
      </c>
      <c r="BS219" s="155">
        <f t="shared" ca="1" si="128"/>
        <v>34.597583648506735</v>
      </c>
      <c r="BT219" s="155">
        <f t="shared" ca="1" si="128"/>
        <v>37.818075350878971</v>
      </c>
      <c r="BU219" s="155">
        <f t="shared" ca="1" si="128"/>
        <v>35.394019135105943</v>
      </c>
      <c r="BV219" s="155">
        <f t="shared" ca="1" si="128"/>
        <v>31.70077523631327</v>
      </c>
      <c r="BW219" s="155">
        <f t="shared" ca="1" si="128"/>
        <v>28.85561482827163</v>
      </c>
      <c r="BX219" s="155">
        <f t="shared" ca="1" si="128"/>
        <v>27.207451966822173</v>
      </c>
      <c r="BY219" s="155">
        <f t="shared" ca="1" si="128"/>
        <v>26.675670249274209</v>
      </c>
      <c r="BZ219" s="138"/>
      <c r="CA219" s="29">
        <f t="shared" si="143"/>
        <v>45</v>
      </c>
      <c r="CB219" s="155">
        <f t="shared" ca="1" si="129"/>
        <v>-6.1293342643569382</v>
      </c>
      <c r="CC219" s="155">
        <f t="shared" ca="1" si="129"/>
        <v>-6.7708866159178198</v>
      </c>
      <c r="CD219" s="155">
        <f t="shared" ca="1" si="129"/>
        <v>-8.8552815341172213</v>
      </c>
      <c r="CE219" s="155">
        <f t="shared" ca="1" si="129"/>
        <v>-12.853534660750581</v>
      </c>
      <c r="CF219" s="155">
        <f t="shared" ca="1" si="129"/>
        <v>-19.286069021960255</v>
      </c>
      <c r="CG219" s="155">
        <f t="shared" ca="1" si="129"/>
        <v>-27.190135629597322</v>
      </c>
      <c r="CH219" s="155">
        <f t="shared" ca="1" si="129"/>
        <v>-31.350345829315277</v>
      </c>
      <c r="CI219" s="155">
        <f t="shared" ca="1" si="129"/>
        <v>-27.192303036678599</v>
      </c>
      <c r="CJ219" s="155">
        <f t="shared" ca="1" si="129"/>
        <v>-19.288256250917023</v>
      </c>
      <c r="CK219" s="155">
        <f t="shared" ca="1" si="129"/>
        <v>-12.854819746718253</v>
      </c>
      <c r="CL219" s="155">
        <f t="shared" ca="1" si="129"/>
        <v>-8.8556367523934743</v>
      </c>
      <c r="CM219" s="155">
        <f t="shared" ca="1" si="129"/>
        <v>-6.7703638161127815</v>
      </c>
      <c r="CN219" s="155">
        <f t="shared" ca="1" si="129"/>
        <v>-6.1278269288803324</v>
      </c>
      <c r="CP219" s="29">
        <f t="shared" si="144"/>
        <v>45</v>
      </c>
      <c r="CQ219" s="155">
        <f t="shared" ca="1" si="145"/>
        <v>2.5035939859728433</v>
      </c>
      <c r="CR219" s="155">
        <f t="shared" ca="1" si="146"/>
        <v>2.6234594193504783</v>
      </c>
      <c r="CS219" s="155">
        <f t="shared" ca="1" si="147"/>
        <v>3.0387608200091991</v>
      </c>
      <c r="CT219" s="155">
        <f t="shared" ca="1" si="148"/>
        <v>3.9405708948078919</v>
      </c>
      <c r="CU219" s="155">
        <f t="shared" ca="1" si="149"/>
        <v>5.6859106494761402</v>
      </c>
      <c r="CV219" s="155">
        <f t="shared" ca="1" si="150"/>
        <v>8.5348113292183712</v>
      </c>
      <c r="CW219" s="155">
        <f t="shared" ca="1" si="151"/>
        <v>11.532527882835579</v>
      </c>
      <c r="CX219" s="155">
        <f t="shared" ca="1" si="152"/>
        <v>12.606025116959659</v>
      </c>
      <c r="CY219" s="155">
        <f t="shared" ca="1" si="153"/>
        <v>11.798006378368648</v>
      </c>
      <c r="CZ219" s="155">
        <f t="shared" ca="1" si="130"/>
        <v>10.566925078771092</v>
      </c>
      <c r="DA219" s="155">
        <f t="shared" ca="1" si="130"/>
        <v>9.6185382760905433</v>
      </c>
      <c r="DB219" s="155">
        <f t="shared" ca="1" si="130"/>
        <v>9.0691506556073929</v>
      </c>
      <c r="DC219" s="155">
        <f t="shared" ca="1" si="130"/>
        <v>8.8918900830914023</v>
      </c>
      <c r="DE219" s="29">
        <f t="shared" si="154"/>
        <v>45</v>
      </c>
      <c r="DF219" s="155">
        <f t="shared" ca="1" si="155"/>
        <v>7.2578677014489443</v>
      </c>
      <c r="DG219" s="155">
        <f t="shared" ca="1" si="138"/>
        <v>7.8042671952644715</v>
      </c>
      <c r="DH219" s="155">
        <f t="shared" ca="1" si="138"/>
        <v>9.6183021066522105</v>
      </c>
      <c r="DI219" s="155">
        <f t="shared" ca="1" si="138"/>
        <v>13.255733291212172</v>
      </c>
      <c r="DJ219" s="155">
        <f t="shared" ca="1" si="138"/>
        <v>19.549476843905783</v>
      </c>
      <c r="DK219" s="155">
        <f t="shared" ca="1" si="138"/>
        <v>28.339437353597457</v>
      </c>
      <c r="DL219" s="155">
        <f t="shared" ca="1" si="138"/>
        <v>35.213275155290674</v>
      </c>
      <c r="DM219" s="155">
        <f t="shared" ca="1" si="138"/>
        <v>34.447496553541541</v>
      </c>
      <c r="DN219" s="155">
        <f t="shared" ca="1" si="138"/>
        <v>28.718870282362701</v>
      </c>
      <c r="DO219" s="155">
        <f t="shared" ca="1" si="138"/>
        <v>23.195998901995637</v>
      </c>
      <c r="DP219" s="155">
        <f t="shared" ca="1" si="138"/>
        <v>19.488171272646373</v>
      </c>
      <c r="DQ219" s="155">
        <f t="shared" ca="1" si="138"/>
        <v>17.472505306904104</v>
      </c>
      <c r="DR219" s="155">
        <f t="shared" ca="1" si="138"/>
        <v>16.839450512568721</v>
      </c>
      <c r="DT219" s="96"/>
      <c r="DU219" s="803"/>
      <c r="DV219" s="803"/>
      <c r="DW219" s="803"/>
      <c r="DX219" s="803"/>
      <c r="DY219" s="803"/>
      <c r="DZ219" s="803"/>
      <c r="EA219" s="803"/>
      <c r="EB219" s="803"/>
      <c r="EC219" s="803"/>
      <c r="ED219" s="803"/>
      <c r="EE219" s="803"/>
      <c r="EF219" s="803"/>
      <c r="EG219" s="803"/>
      <c r="EH219" s="99"/>
      <c r="EI219" s="96"/>
      <c r="EJ219" s="803"/>
      <c r="EK219" s="803"/>
      <c r="EL219" s="803"/>
      <c r="EM219" s="803"/>
      <c r="EN219" s="803"/>
      <c r="EO219" s="803"/>
      <c r="EP219" s="803"/>
      <c r="EQ219" s="803"/>
      <c r="ER219" s="803"/>
      <c r="ES219" s="803"/>
      <c r="ET219" s="803"/>
      <c r="EU219" s="803"/>
      <c r="EV219" s="803"/>
      <c r="EW219" s="99"/>
    </row>
    <row r="220" spans="1:153">
      <c r="B220" s="19"/>
      <c r="C220" s="19"/>
      <c r="D220" s="19"/>
      <c r="E220" s="157"/>
      <c r="F220" s="18"/>
      <c r="G220" s="18"/>
      <c r="K220" s="19"/>
      <c r="L220" s="19"/>
      <c r="M220" s="19"/>
      <c r="N220" s="157"/>
      <c r="O220" s="18"/>
      <c r="P220" s="18"/>
      <c r="S220" s="18">
        <f t="shared" si="139"/>
        <v>52.5</v>
      </c>
      <c r="T220" s="114">
        <f t="shared" ca="1" si="125"/>
        <v>-0.24717869719920355</v>
      </c>
      <c r="U220" s="114">
        <f t="shared" ca="1" si="125"/>
        <v>0.12510324492385952</v>
      </c>
      <c r="V220" s="114">
        <f t="shared" ca="1" si="125"/>
        <v>1.271624850342397</v>
      </c>
      <c r="W220" s="114">
        <f t="shared" ca="1" si="125"/>
        <v>3.2423096699599872</v>
      </c>
      <c r="X220" s="114">
        <f t="shared" ca="1" si="125"/>
        <v>5.9013425152045151</v>
      </c>
      <c r="Y220" s="114">
        <f t="shared" ca="1" si="125"/>
        <v>8.2457178023256805</v>
      </c>
      <c r="Z220" s="114">
        <f t="shared" ca="1" si="125"/>
        <v>7.3310844028559936</v>
      </c>
      <c r="AA220" s="114">
        <f t="shared" ca="1" si="125"/>
        <v>0.410537940793404</v>
      </c>
      <c r="AB220" s="114">
        <f t="shared" ca="1" si="125"/>
        <v>-8.9710968416526757</v>
      </c>
      <c r="AC220" s="114">
        <f t="shared" ca="1" si="125"/>
        <v>-15.690766503488721</v>
      </c>
      <c r="AD220" s="114">
        <f t="shared" ca="1" si="125"/>
        <v>-19.226449136130078</v>
      </c>
      <c r="AE220" s="114">
        <f t="shared" ca="1" si="125"/>
        <v>-20.797235400474289</v>
      </c>
      <c r="AF220" s="114">
        <f t="shared" ca="1" si="125"/>
        <v>-21.236530555900391</v>
      </c>
      <c r="AH220" s="29">
        <f t="shared" si="140"/>
        <v>52.5</v>
      </c>
      <c r="AI220" s="155">
        <f t="shared" ca="1" si="126"/>
        <v>-0.24717869719920355</v>
      </c>
      <c r="AJ220" s="155">
        <f t="shared" ca="1" si="126"/>
        <v>0.12510324492385952</v>
      </c>
      <c r="AK220" s="155">
        <f t="shared" ca="1" si="126"/>
        <v>1.271624850342397</v>
      </c>
      <c r="AL220" s="155">
        <f t="shared" ca="1" si="126"/>
        <v>3.2423096699599872</v>
      </c>
      <c r="AM220" s="155">
        <f t="shared" ca="1" si="126"/>
        <v>5.9013425152045151</v>
      </c>
      <c r="AN220" s="155">
        <f t="shared" ca="1" si="126"/>
        <v>8.2457178023256805</v>
      </c>
      <c r="AO220" s="155">
        <f t="shared" ca="1" si="126"/>
        <v>7.3310844028559936</v>
      </c>
      <c r="AP220" s="155">
        <f t="shared" ca="1" si="126"/>
        <v>0.410537940793404</v>
      </c>
      <c r="AQ220" s="155">
        <f t="shared" ca="1" si="126"/>
        <v>-8.9710968416526757</v>
      </c>
      <c r="AR220" s="155">
        <f t="shared" ca="1" si="126"/>
        <v>-15.690766503488721</v>
      </c>
      <c r="AS220" s="155">
        <f t="shared" ca="1" si="126"/>
        <v>-19.226449136130078</v>
      </c>
      <c r="AT220" s="155">
        <f t="shared" ca="1" si="126"/>
        <v>-20.797235400474289</v>
      </c>
      <c r="AU220" s="155">
        <f t="shared" ca="1" si="126"/>
        <v>-21.236530555900391</v>
      </c>
      <c r="AW220" s="29">
        <f t="shared" si="141"/>
        <v>52.5</v>
      </c>
      <c r="AX220" s="155">
        <f t="shared" ca="1" si="127"/>
        <v>-3.7573742357763229</v>
      </c>
      <c r="AY220" s="155">
        <f t="shared" ca="1" si="127"/>
        <v>-4.1507232725158962</v>
      </c>
      <c r="AZ220" s="155">
        <f t="shared" ca="1" si="127"/>
        <v>-5.4200374051697464</v>
      </c>
      <c r="BA220" s="155">
        <f t="shared" ca="1" si="127"/>
        <v>-7.8447331106705542</v>
      </c>
      <c r="BB220" s="155">
        <f t="shared" ca="1" si="127"/>
        <v>-11.8626315003389</v>
      </c>
      <c r="BC220" s="155">
        <f t="shared" ca="1" si="127"/>
        <v>-17.622700824589071</v>
      </c>
      <c r="BD220" s="155">
        <f t="shared" ca="1" si="127"/>
        <v>-23.307688317153087</v>
      </c>
      <c r="BE220" s="155">
        <f t="shared" ca="1" si="127"/>
        <v>-24.27232971628812</v>
      </c>
      <c r="BF220" s="155">
        <f t="shared" ca="1" si="127"/>
        <v>-19.497021736594217</v>
      </c>
      <c r="BG220" s="155">
        <f t="shared" ca="1" si="127"/>
        <v>-13.608213754379367</v>
      </c>
      <c r="BH220" s="155">
        <f t="shared" ca="1" si="127"/>
        <v>-9.4243781565809162</v>
      </c>
      <c r="BI220" s="155">
        <f t="shared" ca="1" si="127"/>
        <v>-7.15562341375463</v>
      </c>
      <c r="BJ220" s="155">
        <f t="shared" ca="1" si="127"/>
        <v>-6.4502927036217255</v>
      </c>
      <c r="BK220" s="138"/>
      <c r="BL220" s="29">
        <f t="shared" si="142"/>
        <v>52.5</v>
      </c>
      <c r="BM220" s="155">
        <f t="shared" ca="1" si="128"/>
        <v>7.8113629081916907</v>
      </c>
      <c r="BN220" s="155">
        <f t="shared" ca="1" si="128"/>
        <v>8.1513226511231629</v>
      </c>
      <c r="BO220" s="155">
        <f t="shared" ca="1" si="128"/>
        <v>9.3141249899286169</v>
      </c>
      <c r="BP220" s="155">
        <f t="shared" ca="1" si="128"/>
        <v>11.798694617389121</v>
      </c>
      <c r="BQ220" s="155">
        <f t="shared" ca="1" si="128"/>
        <v>16.643651982432381</v>
      </c>
      <c r="BR220" s="155">
        <f t="shared" ca="1" si="128"/>
        <v>25.350540286387329</v>
      </c>
      <c r="BS220" s="155">
        <f t="shared" ca="1" si="128"/>
        <v>37.818075350878971</v>
      </c>
      <c r="BT220" s="155">
        <f t="shared" ca="1" si="128"/>
        <v>48.05201390362415</v>
      </c>
      <c r="BU220" s="155">
        <f t="shared" ca="1" si="128"/>
        <v>49.759359683171638</v>
      </c>
      <c r="BV220" s="155">
        <f t="shared" ca="1" si="128"/>
        <v>46.045347312945204</v>
      </c>
      <c r="BW220" s="155">
        <f t="shared" ca="1" si="128"/>
        <v>41.920495276517919</v>
      </c>
      <c r="BX220" s="155">
        <f t="shared" ca="1" si="128"/>
        <v>39.267929308078408</v>
      </c>
      <c r="BY220" s="155">
        <f t="shared" ca="1" si="128"/>
        <v>38.384422074323922</v>
      </c>
      <c r="BZ220" s="138"/>
      <c r="CA220" s="29">
        <f t="shared" si="143"/>
        <v>52.5</v>
      </c>
      <c r="CB220" s="155">
        <f t="shared" ca="1" si="129"/>
        <v>-4.3836032750723763</v>
      </c>
      <c r="CC220" s="155">
        <f t="shared" ca="1" si="129"/>
        <v>-4.8425104846018794</v>
      </c>
      <c r="CD220" s="155">
        <f t="shared" ca="1" si="129"/>
        <v>-6.3233769726980382</v>
      </c>
      <c r="CE220" s="155">
        <f t="shared" ca="1" si="129"/>
        <v>-9.1521886291156456</v>
      </c>
      <c r="CF220" s="155">
        <f t="shared" ca="1" si="129"/>
        <v>-13.839736750395383</v>
      </c>
      <c r="CG220" s="155">
        <f t="shared" ca="1" si="129"/>
        <v>-20.559817628687252</v>
      </c>
      <c r="CH220" s="155">
        <f t="shared" ca="1" si="129"/>
        <v>-27.192303036678599</v>
      </c>
      <c r="CI220" s="155">
        <f t="shared" ca="1" si="129"/>
        <v>-28.317718002336136</v>
      </c>
      <c r="CJ220" s="155">
        <f t="shared" ca="1" si="129"/>
        <v>-22.746525359359918</v>
      </c>
      <c r="CK220" s="155">
        <f t="shared" ca="1" si="129"/>
        <v>-15.876249380109263</v>
      </c>
      <c r="CL220" s="155">
        <f t="shared" ca="1" si="129"/>
        <v>-10.9951078493444</v>
      </c>
      <c r="CM220" s="155">
        <f t="shared" ca="1" si="129"/>
        <v>-8.3482273160470708</v>
      </c>
      <c r="CN220" s="155">
        <f t="shared" ca="1" si="129"/>
        <v>-7.5253414875586797</v>
      </c>
      <c r="CP220" s="29">
        <f t="shared" si="144"/>
        <v>52.5</v>
      </c>
      <c r="CQ220" s="155">
        <f t="shared" ca="1" si="145"/>
        <v>2.6037876360638972</v>
      </c>
      <c r="CR220" s="155">
        <f t="shared" ca="1" si="146"/>
        <v>2.7171075503743878</v>
      </c>
      <c r="CS220" s="155">
        <f t="shared" ca="1" si="147"/>
        <v>3.1047083299762055</v>
      </c>
      <c r="CT220" s="155">
        <f t="shared" ca="1" si="148"/>
        <v>3.9328982057963744</v>
      </c>
      <c r="CU220" s="155">
        <f t="shared" ca="1" si="149"/>
        <v>5.5478839941441285</v>
      </c>
      <c r="CV220" s="155">
        <f t="shared" ca="1" si="150"/>
        <v>8.4501800954624429</v>
      </c>
      <c r="CW220" s="155">
        <f t="shared" ca="1" si="151"/>
        <v>12.606025116959659</v>
      </c>
      <c r="CX220" s="155">
        <f t="shared" ca="1" si="152"/>
        <v>16.017337967874717</v>
      </c>
      <c r="CY220" s="155">
        <f t="shared" ca="1" si="153"/>
        <v>16.586453227723883</v>
      </c>
      <c r="CZ220" s="155">
        <f t="shared" ca="1" si="130"/>
        <v>15.348449104315069</v>
      </c>
      <c r="DA220" s="155">
        <f t="shared" ca="1" si="130"/>
        <v>13.973498425505975</v>
      </c>
      <c r="DB220" s="155">
        <f t="shared" ca="1" si="130"/>
        <v>13.08930976935947</v>
      </c>
      <c r="DC220" s="155">
        <f t="shared" ca="1" si="130"/>
        <v>12.794807358107976</v>
      </c>
      <c r="DE220" s="29">
        <f t="shared" si="154"/>
        <v>52.5</v>
      </c>
      <c r="DF220" s="155">
        <f t="shared" ca="1" si="155"/>
        <v>6.4105976112800622</v>
      </c>
      <c r="DG220" s="155">
        <f t="shared" ca="1" si="138"/>
        <v>6.8428101739055132</v>
      </c>
      <c r="DH220" s="155">
        <f t="shared" ca="1" si="138"/>
        <v>8.270420765077473</v>
      </c>
      <c r="DI220" s="155">
        <f t="shared" ca="1" si="138"/>
        <v>11.129169382474927</v>
      </c>
      <c r="DJ220" s="155">
        <f t="shared" ca="1" si="138"/>
        <v>16.230246991442126</v>
      </c>
      <c r="DK220" s="155">
        <f t="shared" ca="1" si="138"/>
        <v>24.423737359586383</v>
      </c>
      <c r="DL220" s="155">
        <f t="shared" ca="1" si="138"/>
        <v>34.447496553541541</v>
      </c>
      <c r="DM220" s="155">
        <f t="shared" ca="1" si="138"/>
        <v>40.207560096004151</v>
      </c>
      <c r="DN220" s="155">
        <f t="shared" ca="1" si="138"/>
        <v>37.877694332648637</v>
      </c>
      <c r="DO220" s="155">
        <f t="shared" ca="1" si="138"/>
        <v>32.094816159392181</v>
      </c>
      <c r="DP220" s="155">
        <f t="shared" ca="1" si="138"/>
        <v>27.243166409312906</v>
      </c>
      <c r="DQ220" s="155">
        <f t="shared" ca="1" si="138"/>
        <v>24.404380263208957</v>
      </c>
      <c r="DR220" s="155">
        <f t="shared" ca="1" si="138"/>
        <v>23.492406172909778</v>
      </c>
      <c r="DT220" s="96"/>
      <c r="DU220" s="803"/>
      <c r="DV220" s="803"/>
      <c r="DW220" s="803"/>
      <c r="DX220" s="803"/>
      <c r="DY220" s="803"/>
      <c r="DZ220" s="803"/>
      <c r="EA220" s="803"/>
      <c r="EB220" s="803"/>
      <c r="EC220" s="803"/>
      <c r="ED220" s="803"/>
      <c r="EE220" s="803"/>
      <c r="EF220" s="803"/>
      <c r="EG220" s="803"/>
      <c r="EH220" s="99"/>
      <c r="EI220" s="96"/>
      <c r="EJ220" s="803"/>
      <c r="EK220" s="803"/>
      <c r="EL220" s="803"/>
      <c r="EM220" s="803"/>
      <c r="EN220" s="803"/>
      <c r="EO220" s="803"/>
      <c r="EP220" s="803"/>
      <c r="EQ220" s="803"/>
      <c r="ER220" s="803"/>
      <c r="ES220" s="803"/>
      <c r="ET220" s="803"/>
      <c r="EU220" s="803"/>
      <c r="EV220" s="803"/>
      <c r="EW220" s="99"/>
    </row>
    <row r="221" spans="1:153">
      <c r="B221" s="19">
        <v>1</v>
      </c>
      <c r="C221" s="19">
        <v>2</v>
      </c>
      <c r="D221" s="19">
        <v>0</v>
      </c>
      <c r="E221" s="22">
        <v>0.30299999999999999</v>
      </c>
      <c r="F221" s="19">
        <v>37.5</v>
      </c>
      <c r="G221" s="19">
        <v>90</v>
      </c>
      <c r="J221" s="1" t="s">
        <v>84</v>
      </c>
      <c r="K221" s="19">
        <v>1</v>
      </c>
      <c r="L221" s="19">
        <v>2</v>
      </c>
      <c r="M221" s="19">
        <v>0</v>
      </c>
      <c r="N221" s="22">
        <v>0.62</v>
      </c>
      <c r="O221" s="19">
        <v>45</v>
      </c>
      <c r="P221" s="19">
        <v>67.5</v>
      </c>
      <c r="S221" s="18">
        <f t="shared" si="139"/>
        <v>60</v>
      </c>
      <c r="T221" s="114">
        <f t="shared" ca="1" si="125"/>
        <v>-2.5538913136342374</v>
      </c>
      <c r="U221" s="114">
        <f t="shared" ca="1" si="125"/>
        <v>-2.3520746215319561</v>
      </c>
      <c r="V221" s="114">
        <f t="shared" ca="1" si="125"/>
        <v>-1.7567904777365779</v>
      </c>
      <c r="W221" s="114">
        <f t="shared" ca="1" si="125"/>
        <v>-0.83205536643988709</v>
      </c>
      <c r="X221" s="114">
        <f t="shared" ca="1" si="125"/>
        <v>0.16459395505295965</v>
      </c>
      <c r="Y221" s="114">
        <f t="shared" ca="1" si="125"/>
        <v>0.42136399088767496</v>
      </c>
      <c r="Z221" s="114">
        <f t="shared" ca="1" si="125"/>
        <v>-1.9403641588972911</v>
      </c>
      <c r="AA221" s="114">
        <f t="shared" ca="1" si="125"/>
        <v>-8.9710968416526757</v>
      </c>
      <c r="AB221" s="114">
        <f t="shared" ca="1" si="125"/>
        <v>-18.821416102325156</v>
      </c>
      <c r="AC221" s="114">
        <f t="shared" ca="1" si="125"/>
        <v>-26.464835972202675</v>
      </c>
      <c r="AD221" s="114">
        <f t="shared" ca="1" si="125"/>
        <v>-30.387346735711123</v>
      </c>
      <c r="AE221" s="114">
        <f t="shared" ca="1" si="125"/>
        <v>-31.943644245549969</v>
      </c>
      <c r="AF221" s="114">
        <f t="shared" ca="1" si="125"/>
        <v>-32.334681384437005</v>
      </c>
      <c r="AH221" s="29">
        <f t="shared" si="140"/>
        <v>60</v>
      </c>
      <c r="AI221" s="155">
        <f t="shared" ca="1" si="126"/>
        <v>-2.5538913136342374</v>
      </c>
      <c r="AJ221" s="155">
        <f t="shared" ca="1" si="126"/>
        <v>-2.3520746215319561</v>
      </c>
      <c r="AK221" s="155">
        <f t="shared" ca="1" si="126"/>
        <v>-1.7567904777365779</v>
      </c>
      <c r="AL221" s="155">
        <f t="shared" ca="1" si="126"/>
        <v>-0.83205536643988709</v>
      </c>
      <c r="AM221" s="155">
        <f t="shared" ca="1" si="126"/>
        <v>0.16459395505295965</v>
      </c>
      <c r="AN221" s="155">
        <f t="shared" ca="1" si="126"/>
        <v>0.42136399088767496</v>
      </c>
      <c r="AO221" s="155">
        <f t="shared" ca="1" si="126"/>
        <v>-1.9403641588972911</v>
      </c>
      <c r="AP221" s="155">
        <f t="shared" ca="1" si="126"/>
        <v>-8.9710968416526757</v>
      </c>
      <c r="AQ221" s="155">
        <f t="shared" ca="1" si="126"/>
        <v>-18.821416102325156</v>
      </c>
      <c r="AR221" s="155">
        <f t="shared" ca="1" si="126"/>
        <v>-26.464835972202675</v>
      </c>
      <c r="AS221" s="155">
        <f t="shared" ca="1" si="126"/>
        <v>-30.387346735711123</v>
      </c>
      <c r="AT221" s="155">
        <f t="shared" ca="1" si="126"/>
        <v>-31.943644245549969</v>
      </c>
      <c r="AU221" s="155">
        <f t="shared" ca="1" si="126"/>
        <v>-32.334681384437005</v>
      </c>
      <c r="AW221" s="29">
        <f t="shared" si="141"/>
        <v>60</v>
      </c>
      <c r="AX221" s="155">
        <f t="shared" ca="1" si="127"/>
        <v>-2.4399260244652736</v>
      </c>
      <c r="AY221" s="155">
        <f t="shared" ca="1" si="127"/>
        <v>-2.7164356166663723</v>
      </c>
      <c r="AZ221" s="155">
        <f t="shared" ca="1" si="127"/>
        <v>-3.5977543218151466</v>
      </c>
      <c r="BA221" s="155">
        <f t="shared" ca="1" si="127"/>
        <v>-5.2457546318760988</v>
      </c>
      <c r="BB221" s="155">
        <f t="shared" ca="1" si="127"/>
        <v>-7.9274445157738196</v>
      </c>
      <c r="BC221" s="155">
        <f t="shared" ca="1" si="127"/>
        <v>-11.863010824317126</v>
      </c>
      <c r="BD221" s="155">
        <f t="shared" ca="1" si="127"/>
        <v>-16.532791072214589</v>
      </c>
      <c r="BE221" s="155">
        <f t="shared" ca="1" si="127"/>
        <v>-19.497021736594217</v>
      </c>
      <c r="BF221" s="155">
        <f t="shared" ca="1" si="127"/>
        <v>-18.061190381794599</v>
      </c>
      <c r="BG221" s="155">
        <f t="shared" ca="1" si="127"/>
        <v>-13.729515053147043</v>
      </c>
      <c r="BH221" s="155">
        <f t="shared" ca="1" si="127"/>
        <v>-9.737920071732006</v>
      </c>
      <c r="BI221" s="155">
        <f t="shared" ca="1" si="127"/>
        <v>-7.3429566794476022</v>
      </c>
      <c r="BJ221" s="155">
        <f t="shared" ca="1" si="127"/>
        <v>-6.5727414970075113</v>
      </c>
      <c r="BK221" s="138"/>
      <c r="BL221" s="29">
        <f t="shared" si="142"/>
        <v>60</v>
      </c>
      <c r="BM221" s="155">
        <f t="shared" ca="1" si="128"/>
        <v>7.9445216252916326</v>
      </c>
      <c r="BN221" s="155">
        <f t="shared" ca="1" si="128"/>
        <v>8.2553607791710917</v>
      </c>
      <c r="BO221" s="155">
        <f t="shared" ca="1" si="128"/>
        <v>9.3036572169141873</v>
      </c>
      <c r="BP221" s="155">
        <f t="shared" ca="1" si="128"/>
        <v>11.489975703480061</v>
      </c>
      <c r="BQ221" s="155">
        <f t="shared" ca="1" si="128"/>
        <v>15.657376285484089</v>
      </c>
      <c r="BR221" s="155">
        <f t="shared" ca="1" si="128"/>
        <v>23.220384859569041</v>
      </c>
      <c r="BS221" s="155">
        <f t="shared" ca="1" si="128"/>
        <v>35.394019135105943</v>
      </c>
      <c r="BT221" s="155">
        <f t="shared" ca="1" si="128"/>
        <v>49.759359683171638</v>
      </c>
      <c r="BU221" s="155">
        <f t="shared" ca="1" si="128"/>
        <v>58.70808008637939</v>
      </c>
      <c r="BV221" s="155">
        <f t="shared" ca="1" si="128"/>
        <v>59.216833272937293</v>
      </c>
      <c r="BW221" s="155">
        <f t="shared" ca="1" si="128"/>
        <v>55.940656226317358</v>
      </c>
      <c r="BX221" s="155">
        <f t="shared" ca="1" si="128"/>
        <v>53.01828645355517</v>
      </c>
      <c r="BY221" s="155">
        <f t="shared" ca="1" si="128"/>
        <v>51.94710065533944</v>
      </c>
      <c r="BZ221" s="138"/>
      <c r="CA221" s="29">
        <f t="shared" si="143"/>
        <v>60</v>
      </c>
      <c r="CB221" s="155">
        <f t="shared" ca="1" si="129"/>
        <v>-2.8465803618761534</v>
      </c>
      <c r="CC221" s="155">
        <f t="shared" ca="1" si="129"/>
        <v>-3.1691748861107669</v>
      </c>
      <c r="CD221" s="155">
        <f t="shared" ca="1" si="129"/>
        <v>-4.1973800421176701</v>
      </c>
      <c r="CE221" s="155">
        <f t="shared" ca="1" si="129"/>
        <v>-6.1200470705221148</v>
      </c>
      <c r="CF221" s="155">
        <f t="shared" ca="1" si="129"/>
        <v>-9.2486852684027916</v>
      </c>
      <c r="CG221" s="155">
        <f t="shared" ca="1" si="129"/>
        <v>-13.840179295036647</v>
      </c>
      <c r="CH221" s="155">
        <f t="shared" ca="1" si="129"/>
        <v>-19.288256250917023</v>
      </c>
      <c r="CI221" s="155">
        <f t="shared" ca="1" si="129"/>
        <v>-22.746525359359918</v>
      </c>
      <c r="CJ221" s="155">
        <f t="shared" ca="1" si="129"/>
        <v>-21.071388778760369</v>
      </c>
      <c r="CK221" s="155">
        <f t="shared" ca="1" si="129"/>
        <v>-16.017767562004881</v>
      </c>
      <c r="CL221" s="155">
        <f t="shared" ca="1" si="129"/>
        <v>-11.360906750354008</v>
      </c>
      <c r="CM221" s="155">
        <f t="shared" ca="1" si="129"/>
        <v>-8.5667827926888673</v>
      </c>
      <c r="CN221" s="155">
        <f t="shared" ca="1" si="129"/>
        <v>-7.668198413175431</v>
      </c>
      <c r="CP221" s="29">
        <f t="shared" si="144"/>
        <v>60</v>
      </c>
      <c r="CQ221" s="155">
        <f t="shared" ca="1" si="145"/>
        <v>2.648173875097211</v>
      </c>
      <c r="CR221" s="155">
        <f t="shared" ca="1" si="146"/>
        <v>2.751786926390364</v>
      </c>
      <c r="CS221" s="155">
        <f t="shared" ca="1" si="147"/>
        <v>3.1012190723047293</v>
      </c>
      <c r="CT221" s="155">
        <f t="shared" ca="1" si="148"/>
        <v>3.8299919011600214</v>
      </c>
      <c r="CU221" s="155">
        <f t="shared" ca="1" si="149"/>
        <v>5.2191254284946966</v>
      </c>
      <c r="CV221" s="155">
        <f t="shared" ca="1" si="150"/>
        <v>7.7401282865230145</v>
      </c>
      <c r="CW221" s="155">
        <f t="shared" ca="1" si="151"/>
        <v>11.798006378368648</v>
      </c>
      <c r="CX221" s="155">
        <f t="shared" ca="1" si="152"/>
        <v>16.586453227723883</v>
      </c>
      <c r="CY221" s="155">
        <f t="shared" ca="1" si="153"/>
        <v>19.569360028793131</v>
      </c>
      <c r="CZ221" s="155">
        <f t="shared" ca="1" si="130"/>
        <v>19.738944424312432</v>
      </c>
      <c r="DA221" s="155">
        <f t="shared" ca="1" si="130"/>
        <v>18.646885408772455</v>
      </c>
      <c r="DB221" s="155">
        <f t="shared" ca="1" si="130"/>
        <v>17.672762151185058</v>
      </c>
      <c r="DC221" s="155">
        <f t="shared" ca="1" si="130"/>
        <v>17.31570021844648</v>
      </c>
      <c r="DE221" s="29">
        <f t="shared" si="154"/>
        <v>60</v>
      </c>
      <c r="DF221" s="155">
        <f t="shared" ca="1" si="155"/>
        <v>5.5988781622893322</v>
      </c>
      <c r="DG221" s="155">
        <f t="shared" ca="1" si="138"/>
        <v>5.9386374673631277</v>
      </c>
      <c r="DH221" s="155">
        <f t="shared" ca="1" si="138"/>
        <v>7.050331489667192</v>
      </c>
      <c r="DI221" s="155">
        <f t="shared" ca="1" si="138"/>
        <v>9.2421576063240973</v>
      </c>
      <c r="DJ221" s="155">
        <f t="shared" ca="1" si="138"/>
        <v>13.113651153257925</v>
      </c>
      <c r="DK221" s="155">
        <f t="shared" ca="1" si="138"/>
        <v>19.518866312662606</v>
      </c>
      <c r="DL221" s="155">
        <f t="shared" ca="1" si="138"/>
        <v>28.718870282362701</v>
      </c>
      <c r="DM221" s="155">
        <f t="shared" ca="1" si="138"/>
        <v>37.877694332648637</v>
      </c>
      <c r="DN221" s="155">
        <f t="shared" ca="1" si="138"/>
        <v>41.394833631052762</v>
      </c>
      <c r="DO221" s="155">
        <f t="shared" ca="1" si="138"/>
        <v>38.761426671900011</v>
      </c>
      <c r="DP221" s="155">
        <f t="shared" ca="1" si="138"/>
        <v>34.462274827646688</v>
      </c>
      <c r="DQ221" s="155">
        <f t="shared" ca="1" si="138"/>
        <v>31.404447679742653</v>
      </c>
      <c r="DR221" s="155">
        <f t="shared" ca="1" si="138"/>
        <v>30.355377992341392</v>
      </c>
      <c r="DT221" s="96"/>
      <c r="DU221" s="803"/>
      <c r="DV221" s="803"/>
      <c r="DW221" s="803"/>
      <c r="DX221" s="803"/>
      <c r="DY221" s="803"/>
      <c r="DZ221" s="803"/>
      <c r="EA221" s="803"/>
      <c r="EB221" s="803"/>
      <c r="EC221" s="803"/>
      <c r="ED221" s="803"/>
      <c r="EE221" s="803"/>
      <c r="EF221" s="803"/>
      <c r="EG221" s="803"/>
      <c r="EH221" s="99"/>
      <c r="EI221" s="96"/>
      <c r="EJ221" s="803"/>
      <c r="EK221" s="803"/>
      <c r="EL221" s="803"/>
      <c r="EM221" s="803"/>
      <c r="EN221" s="803"/>
      <c r="EO221" s="803"/>
      <c r="EP221" s="803"/>
      <c r="EQ221" s="803"/>
      <c r="ER221" s="803"/>
      <c r="ES221" s="803"/>
      <c r="ET221" s="803"/>
      <c r="EU221" s="803"/>
      <c r="EV221" s="803"/>
      <c r="EW221" s="99"/>
    </row>
    <row r="222" spans="1:153">
      <c r="B222" s="19">
        <v>1</v>
      </c>
      <c r="C222" s="19">
        <v>0.5</v>
      </c>
      <c r="D222" s="19">
        <v>1</v>
      </c>
      <c r="E222" s="22">
        <v>0.184</v>
      </c>
      <c r="F222" s="19">
        <v>30</v>
      </c>
      <c r="G222" s="19">
        <v>67.5</v>
      </c>
      <c r="K222" s="19">
        <v>1</v>
      </c>
      <c r="L222" s="19">
        <v>0.5</v>
      </c>
      <c r="M222" s="19">
        <v>1</v>
      </c>
      <c r="N222" s="22">
        <v>0.41</v>
      </c>
      <c r="O222" s="19">
        <v>30</v>
      </c>
      <c r="P222" s="19">
        <v>60</v>
      </c>
      <c r="S222" s="18">
        <f t="shared" si="139"/>
        <v>67.5</v>
      </c>
      <c r="T222" s="114">
        <f t="shared" ca="1" si="125"/>
        <v>-4.2484772240452777</v>
      </c>
      <c r="U222" s="114">
        <f t="shared" ca="1" si="125"/>
        <v>-4.1514943485802922</v>
      </c>
      <c r="V222" s="114">
        <f t="shared" ca="1" si="125"/>
        <v>-3.8902662056201311</v>
      </c>
      <c r="W222" s="114">
        <f t="shared" ca="1" si="125"/>
        <v>-3.5837920577361002</v>
      </c>
      <c r="X222" s="114">
        <f t="shared" ca="1" si="125"/>
        <v>-3.5507419329421865</v>
      </c>
      <c r="Y222" s="114">
        <f t="shared" ca="1" si="125"/>
        <v>-4.5487305888552116</v>
      </c>
      <c r="Z222" s="114">
        <f t="shared" ca="1" si="125"/>
        <v>-8.0532844873302185</v>
      </c>
      <c r="AA222" s="114">
        <f t="shared" ca="1" si="125"/>
        <v>-15.690766503488721</v>
      </c>
      <c r="AB222" s="114">
        <f t="shared" ca="1" si="125"/>
        <v>-26.464835972202675</v>
      </c>
      <c r="AC222" s="114">
        <f t="shared" ca="1" si="125"/>
        <v>-35.830245931654211</v>
      </c>
      <c r="AD222" s="114">
        <f t="shared" ca="1" si="125"/>
        <v>-41.089482815224287</v>
      </c>
      <c r="AE222" s="114">
        <f t="shared" ca="1" si="125"/>
        <v>-43.208652458620463</v>
      </c>
      <c r="AF222" s="114">
        <f t="shared" ca="1" si="125"/>
        <v>-43.726701432401654</v>
      </c>
      <c r="AH222" s="29">
        <f t="shared" si="140"/>
        <v>67.5</v>
      </c>
      <c r="AI222" s="155">
        <f t="shared" ca="1" si="126"/>
        <v>-4.2484772240452777</v>
      </c>
      <c r="AJ222" s="155">
        <f t="shared" ca="1" si="126"/>
        <v>-4.1514943485802922</v>
      </c>
      <c r="AK222" s="155">
        <f t="shared" ca="1" si="126"/>
        <v>-3.8902662056201311</v>
      </c>
      <c r="AL222" s="155">
        <f t="shared" ca="1" si="126"/>
        <v>-3.5837920577361002</v>
      </c>
      <c r="AM222" s="155">
        <f t="shared" ca="1" si="126"/>
        <v>-3.5507419329421865</v>
      </c>
      <c r="AN222" s="155">
        <f t="shared" ca="1" si="126"/>
        <v>-4.5487305888552116</v>
      </c>
      <c r="AO222" s="155">
        <f t="shared" ca="1" si="126"/>
        <v>-8.0532844873302185</v>
      </c>
      <c r="AP222" s="155">
        <f t="shared" ca="1" si="126"/>
        <v>-15.690766503488721</v>
      </c>
      <c r="AQ222" s="155">
        <f t="shared" ca="1" si="126"/>
        <v>-26.464835972202675</v>
      </c>
      <c r="AR222" s="155">
        <f t="shared" ca="1" si="126"/>
        <v>-35.830245931654211</v>
      </c>
      <c r="AS222" s="155">
        <f t="shared" ca="1" si="126"/>
        <v>-41.089482815224287</v>
      </c>
      <c r="AT222" s="155">
        <f t="shared" ca="1" si="126"/>
        <v>-43.208652458620463</v>
      </c>
      <c r="AU222" s="155">
        <f t="shared" ca="1" si="126"/>
        <v>-43.726701432401654</v>
      </c>
      <c r="AW222" s="29">
        <f t="shared" si="141"/>
        <v>67.5</v>
      </c>
      <c r="AX222" s="155">
        <f t="shared" ca="1" si="127"/>
        <v>-1.4474477232769509</v>
      </c>
      <c r="AY222" s="155">
        <f t="shared" ca="1" si="127"/>
        <v>-1.6479039066127956</v>
      </c>
      <c r="AZ222" s="155">
        <f t="shared" ca="1" si="127"/>
        <v>-2.2788306276424475</v>
      </c>
      <c r="BA222" s="155">
        <f t="shared" ca="1" si="127"/>
        <v>-3.4303843040602535</v>
      </c>
      <c r="BB222" s="155">
        <f t="shared" ca="1" si="127"/>
        <v>-5.2456802981293738</v>
      </c>
      <c r="BC222" s="155">
        <f t="shared" ca="1" si="127"/>
        <v>-7.8448802906672297</v>
      </c>
      <c r="BD222" s="155">
        <f t="shared" ca="1" si="127"/>
        <v>-11.018416925758503</v>
      </c>
      <c r="BE222" s="155">
        <f t="shared" ca="1" si="127"/>
        <v>-13.608213754379367</v>
      </c>
      <c r="BF222" s="155">
        <f t="shared" ca="1" si="127"/>
        <v>-13.729515053147043</v>
      </c>
      <c r="BG222" s="155">
        <f t="shared" ca="1" si="127"/>
        <v>-11.219686329317216</v>
      </c>
      <c r="BH222" s="155">
        <f t="shared" ca="1" si="127"/>
        <v>-8.1216592843139637</v>
      </c>
      <c r="BI222" s="155">
        <f t="shared" ca="1" si="127"/>
        <v>-6.0048801919358539</v>
      </c>
      <c r="BJ222" s="155">
        <f t="shared" ca="1" si="127"/>
        <v>-5.2892507702048706</v>
      </c>
      <c r="BK222" s="138"/>
      <c r="BL222" s="29">
        <f t="shared" si="142"/>
        <v>67.5</v>
      </c>
      <c r="BM222" s="155">
        <f t="shared" ca="1" si="128"/>
        <v>7.9930681154082341</v>
      </c>
      <c r="BN222" s="155">
        <f t="shared" ca="1" si="128"/>
        <v>8.2776010315219413</v>
      </c>
      <c r="BO222" s="155">
        <f t="shared" ca="1" si="128"/>
        <v>9.2259807020290516</v>
      </c>
      <c r="BP222" s="155">
        <f t="shared" ca="1" si="128"/>
        <v>11.161319077403828</v>
      </c>
      <c r="BQ222" s="155">
        <f t="shared" ca="1" si="128"/>
        <v>14.752250915789372</v>
      </c>
      <c r="BR222" s="155">
        <f t="shared" ca="1" si="128"/>
        <v>21.148237287960715</v>
      </c>
      <c r="BS222" s="155">
        <f t="shared" ca="1" si="128"/>
        <v>31.70077523631327</v>
      </c>
      <c r="BT222" s="155">
        <f t="shared" ca="1" si="128"/>
        <v>46.045347312945204</v>
      </c>
      <c r="BU222" s="155">
        <f t="shared" ca="1" si="128"/>
        <v>59.216833272937293</v>
      </c>
      <c r="BV222" s="155">
        <f t="shared" ca="1" si="128"/>
        <v>65.435667776619482</v>
      </c>
      <c r="BW222" s="155">
        <f t="shared" ca="1" si="128"/>
        <v>65.550697946897074</v>
      </c>
      <c r="BX222" s="155">
        <f t="shared" ca="1" si="128"/>
        <v>63.860143334216261</v>
      </c>
      <c r="BY222" s="155">
        <f t="shared" ca="1" si="128"/>
        <v>63.050543259291729</v>
      </c>
      <c r="BZ222" s="138"/>
      <c r="CA222" s="29">
        <f t="shared" si="143"/>
        <v>67.5</v>
      </c>
      <c r="CB222" s="155">
        <f t="shared" ca="1" si="129"/>
        <v>-1.6886890104897758</v>
      </c>
      <c r="CC222" s="155">
        <f t="shared" ca="1" si="129"/>
        <v>-1.9225545577149279</v>
      </c>
      <c r="CD222" s="155">
        <f t="shared" ca="1" si="129"/>
        <v>-2.6586357322495218</v>
      </c>
      <c r="CE222" s="155">
        <f t="shared" ca="1" si="129"/>
        <v>-4.002115021403629</v>
      </c>
      <c r="CF222" s="155">
        <f t="shared" ca="1" si="129"/>
        <v>-6.1199603478176039</v>
      </c>
      <c r="CG222" s="155">
        <f t="shared" ca="1" si="129"/>
        <v>-9.1523603391117678</v>
      </c>
      <c r="CH222" s="155">
        <f t="shared" ca="1" si="129"/>
        <v>-12.854819746718253</v>
      </c>
      <c r="CI222" s="155">
        <f t="shared" ca="1" si="129"/>
        <v>-15.876249380109263</v>
      </c>
      <c r="CJ222" s="155">
        <f t="shared" ca="1" si="129"/>
        <v>-16.017767562004881</v>
      </c>
      <c r="CK222" s="155">
        <f t="shared" ca="1" si="129"/>
        <v>-13.089634050870085</v>
      </c>
      <c r="CL222" s="155">
        <f t="shared" ca="1" si="129"/>
        <v>-9.475269165032957</v>
      </c>
      <c r="CM222" s="155">
        <f t="shared" ca="1" si="129"/>
        <v>-7.0056935572584962</v>
      </c>
      <c r="CN222" s="155">
        <f t="shared" ca="1" si="129"/>
        <v>-6.170792565239017</v>
      </c>
      <c r="CP222" s="29">
        <f t="shared" si="144"/>
        <v>67.5</v>
      </c>
      <c r="CQ222" s="155">
        <f t="shared" ca="1" si="145"/>
        <v>2.6643560384694118</v>
      </c>
      <c r="CR222" s="155">
        <f t="shared" ca="1" si="146"/>
        <v>2.7592003438406478</v>
      </c>
      <c r="CS222" s="155">
        <f t="shared" ca="1" si="147"/>
        <v>3.0753269006763508</v>
      </c>
      <c r="CT222" s="155">
        <f t="shared" ca="1" si="148"/>
        <v>3.7204396924679428</v>
      </c>
      <c r="CU222" s="155">
        <f t="shared" ca="1" si="149"/>
        <v>4.9174169719297911</v>
      </c>
      <c r="CV222" s="155">
        <f t="shared" ca="1" si="150"/>
        <v>7.0494124293202391</v>
      </c>
      <c r="CW222" s="155">
        <f t="shared" ca="1" si="151"/>
        <v>10.566925078771092</v>
      </c>
      <c r="CX222" s="155">
        <f t="shared" ca="1" si="152"/>
        <v>15.348449104315069</v>
      </c>
      <c r="CY222" s="155">
        <f t="shared" ca="1" si="153"/>
        <v>19.738944424312432</v>
      </c>
      <c r="CZ222" s="155">
        <f t="shared" ca="1" si="130"/>
        <v>21.811889258873158</v>
      </c>
      <c r="DA222" s="155">
        <f t="shared" ca="1" si="130"/>
        <v>21.850232648965694</v>
      </c>
      <c r="DB222" s="155">
        <f t="shared" ca="1" si="130"/>
        <v>21.286714444738756</v>
      </c>
      <c r="DC222" s="155">
        <f t="shared" ca="1" si="130"/>
        <v>21.016847753097245</v>
      </c>
      <c r="DE222" s="29">
        <f t="shared" si="154"/>
        <v>67.5</v>
      </c>
      <c r="DF222" s="155">
        <f t="shared" ca="1" si="155"/>
        <v>4.9614992065554171</v>
      </c>
      <c r="DG222" s="155">
        <f t="shared" ca="1" si="138"/>
        <v>5.2374031201695015</v>
      </c>
      <c r="DH222" s="155">
        <f t="shared" ca="1" si="138"/>
        <v>6.1322107694428238</v>
      </c>
      <c r="DI222" s="155">
        <f t="shared" ca="1" si="138"/>
        <v>7.8675824080754149</v>
      </c>
      <c r="DJ222" s="155">
        <f t="shared" ca="1" si="138"/>
        <v>10.873245656647603</v>
      </c>
      <c r="DK222" s="155">
        <f t="shared" ca="1" si="138"/>
        <v>15.804038837758512</v>
      </c>
      <c r="DL222" s="155">
        <f t="shared" ca="1" si="138"/>
        <v>23.195998901995637</v>
      </c>
      <c r="DM222" s="155">
        <f t="shared" ca="1" si="138"/>
        <v>32.094816159392181</v>
      </c>
      <c r="DN222" s="155">
        <f t="shared" ca="1" si="138"/>
        <v>38.761426671900011</v>
      </c>
      <c r="DO222" s="155">
        <f t="shared" ca="1" si="138"/>
        <v>40.197624774521216</v>
      </c>
      <c r="DP222" s="155">
        <f t="shared" ca="1" si="138"/>
        <v>38.189788496324518</v>
      </c>
      <c r="DQ222" s="155">
        <f t="shared" ca="1" si="138"/>
        <v>35.9333251283987</v>
      </c>
      <c r="DR222" s="155">
        <f t="shared" ca="1" si="138"/>
        <v>35.051438809782447</v>
      </c>
      <c r="DT222" s="96"/>
      <c r="DU222" s="803"/>
      <c r="DV222" s="803"/>
      <c r="DW222" s="803"/>
      <c r="DX222" s="803"/>
      <c r="DY222" s="803"/>
      <c r="DZ222" s="803"/>
      <c r="EA222" s="803"/>
      <c r="EB222" s="803"/>
      <c r="EC222" s="803"/>
      <c r="ED222" s="803"/>
      <c r="EE222" s="803"/>
      <c r="EF222" s="803"/>
      <c r="EG222" s="803"/>
      <c r="EH222" s="99"/>
      <c r="EI222" s="96"/>
      <c r="EJ222" s="803"/>
      <c r="EK222" s="803"/>
      <c r="EL222" s="803"/>
      <c r="EM222" s="803"/>
      <c r="EN222" s="803"/>
      <c r="EO222" s="803"/>
      <c r="EP222" s="803"/>
      <c r="EQ222" s="803"/>
      <c r="ER222" s="803"/>
      <c r="ES222" s="803"/>
      <c r="ET222" s="803"/>
      <c r="EU222" s="803"/>
      <c r="EV222" s="803"/>
      <c r="EW222" s="99"/>
    </row>
    <row r="223" spans="1:153">
      <c r="B223" s="19">
        <v>2</v>
      </c>
      <c r="C223" s="19">
        <v>0</v>
      </c>
      <c r="D223" s="19">
        <v>0.2</v>
      </c>
      <c r="E223" s="22">
        <v>0.16200000000000001</v>
      </c>
      <c r="F223" s="156">
        <v>22.5</v>
      </c>
      <c r="G223" s="156">
        <v>67.5</v>
      </c>
      <c r="H223" s="16" t="s">
        <v>85</v>
      </c>
      <c r="K223" s="19">
        <v>2</v>
      </c>
      <c r="L223" s="19">
        <v>0</v>
      </c>
      <c r="M223" s="19">
        <v>0.2</v>
      </c>
      <c r="N223" s="22">
        <v>0.36</v>
      </c>
      <c r="O223" s="156">
        <v>15</v>
      </c>
      <c r="P223" s="156">
        <v>60</v>
      </c>
      <c r="S223" s="18">
        <f t="shared" si="139"/>
        <v>75</v>
      </c>
      <c r="T223" s="114">
        <f t="shared" ca="1" si="125"/>
        <v>-5.3735944434777725</v>
      </c>
      <c r="U223" s="114">
        <f t="shared" ca="1" si="125"/>
        <v>-5.3364146471790672</v>
      </c>
      <c r="V223" s="114">
        <f t="shared" ca="1" si="125"/>
        <v>-5.2627784198459295</v>
      </c>
      <c r="W223" s="114">
        <f t="shared" ca="1" si="125"/>
        <v>-5.2927568248755197</v>
      </c>
      <c r="X223" s="114">
        <f t="shared" ca="1" si="125"/>
        <v>-5.7604190231440207</v>
      </c>
      <c r="Y223" s="114">
        <f t="shared" ca="1" si="125"/>
        <v>-7.3737161088354259</v>
      </c>
      <c r="Z223" s="114">
        <f t="shared" ca="1" si="125"/>
        <v>-11.395436043949966</v>
      </c>
      <c r="AA223" s="114">
        <f t="shared" ca="1" si="125"/>
        <v>-19.226449136130078</v>
      </c>
      <c r="AB223" s="114">
        <f t="shared" ca="1" si="125"/>
        <v>-30.387346735711123</v>
      </c>
      <c r="AC223" s="114">
        <f t="shared" ca="1" si="125"/>
        <v>-41.089482815224287</v>
      </c>
      <c r="AD223" s="114">
        <f t="shared" ca="1" si="125"/>
        <v>-47.938734788642705</v>
      </c>
      <c r="AE223" s="114">
        <f t="shared" ca="1" si="125"/>
        <v>-51.038852536234678</v>
      </c>
      <c r="AF223" s="114">
        <f t="shared" ca="1" si="125"/>
        <v>-51.85518507867215</v>
      </c>
      <c r="AH223" s="29">
        <f t="shared" si="140"/>
        <v>75</v>
      </c>
      <c r="AI223" s="155">
        <f t="shared" ca="1" si="126"/>
        <v>-5.3735944434777725</v>
      </c>
      <c r="AJ223" s="155">
        <f t="shared" ca="1" si="126"/>
        <v>-5.3364146471790672</v>
      </c>
      <c r="AK223" s="155">
        <f t="shared" ca="1" si="126"/>
        <v>-5.2627784198459295</v>
      </c>
      <c r="AL223" s="155">
        <f t="shared" ca="1" si="126"/>
        <v>-5.2927568248755197</v>
      </c>
      <c r="AM223" s="155">
        <f t="shared" ca="1" si="126"/>
        <v>-5.7604190231440207</v>
      </c>
      <c r="AN223" s="155">
        <f t="shared" ca="1" si="126"/>
        <v>-7.3737161088354259</v>
      </c>
      <c r="AO223" s="155">
        <f t="shared" ca="1" si="126"/>
        <v>-11.395436043949966</v>
      </c>
      <c r="AP223" s="155">
        <f t="shared" ca="1" si="126"/>
        <v>-19.226449136130078</v>
      </c>
      <c r="AQ223" s="155">
        <f t="shared" ca="1" si="126"/>
        <v>-30.387346735711123</v>
      </c>
      <c r="AR223" s="155">
        <f t="shared" ca="1" si="126"/>
        <v>-41.089482815224287</v>
      </c>
      <c r="AS223" s="155">
        <f t="shared" ca="1" si="126"/>
        <v>-47.938734788642705</v>
      </c>
      <c r="AT223" s="155">
        <f t="shared" ca="1" si="126"/>
        <v>-51.038852536234678</v>
      </c>
      <c r="AU223" s="155">
        <f t="shared" ca="1" si="126"/>
        <v>-51.85518507867215</v>
      </c>
      <c r="AW223" s="29">
        <f t="shared" si="141"/>
        <v>75</v>
      </c>
      <c r="AX223" s="155">
        <f t="shared" ca="1" si="127"/>
        <v>-0.77857617665891676</v>
      </c>
      <c r="AY223" s="155">
        <f t="shared" ca="1" si="127"/>
        <v>-0.93351522491591699</v>
      </c>
      <c r="AZ223" s="155">
        <f t="shared" ca="1" si="127"/>
        <v>-1.4161004303308655</v>
      </c>
      <c r="BA223" s="155">
        <f t="shared" ca="1" si="127"/>
        <v>-2.2786483443004575</v>
      </c>
      <c r="BB223" s="155">
        <f t="shared" ca="1" si="127"/>
        <v>-3.5974514007021794</v>
      </c>
      <c r="BC223" s="155">
        <f t="shared" ca="1" si="127"/>
        <v>-5.4197984913837614</v>
      </c>
      <c r="BD223" s="155">
        <f t="shared" ca="1" si="127"/>
        <v>-7.5905457877658353</v>
      </c>
      <c r="BE223" s="155">
        <f t="shared" ca="1" si="127"/>
        <v>-9.4243781565809162</v>
      </c>
      <c r="BF223" s="155">
        <f t="shared" ca="1" si="127"/>
        <v>-9.737920071732006</v>
      </c>
      <c r="BG223" s="155">
        <f t="shared" ca="1" si="127"/>
        <v>-8.1216592843139637</v>
      </c>
      <c r="BH223" s="155">
        <f t="shared" ca="1" si="127"/>
        <v>-5.7544099235086366</v>
      </c>
      <c r="BI223" s="155">
        <f t="shared" ca="1" si="127"/>
        <v>-3.9796303756878406</v>
      </c>
      <c r="BJ223" s="155">
        <f t="shared" ca="1" si="127"/>
        <v>-3.3545785368245871</v>
      </c>
      <c r="BK223" s="138"/>
      <c r="BL223" s="29">
        <f t="shared" si="142"/>
        <v>75</v>
      </c>
      <c r="BM223" s="155">
        <f t="shared" ca="1" si="128"/>
        <v>8.0054656854911599</v>
      </c>
      <c r="BN223" s="155">
        <f t="shared" ca="1" si="128"/>
        <v>8.2707280264467151</v>
      </c>
      <c r="BO223" s="155">
        <f t="shared" ca="1" si="128"/>
        <v>9.1475349644768453</v>
      </c>
      <c r="BP223" s="155">
        <f t="shared" ca="1" si="128"/>
        <v>10.908604878451538</v>
      </c>
      <c r="BQ223" s="155">
        <f t="shared" ca="1" si="128"/>
        <v>14.107405629177185</v>
      </c>
      <c r="BR223" s="155">
        <f t="shared" ca="1" si="128"/>
        <v>19.688056313370033</v>
      </c>
      <c r="BS223" s="155">
        <f t="shared" ca="1" si="128"/>
        <v>28.85561482827163</v>
      </c>
      <c r="BT223" s="155">
        <f t="shared" ca="1" si="128"/>
        <v>41.920495276517919</v>
      </c>
      <c r="BU223" s="155">
        <f t="shared" ca="1" si="128"/>
        <v>55.940656226317358</v>
      </c>
      <c r="BV223" s="155">
        <f t="shared" ca="1" si="128"/>
        <v>65.550697946897074</v>
      </c>
      <c r="BW223" s="155">
        <f t="shared" ca="1" si="128"/>
        <v>69.03530159338851</v>
      </c>
      <c r="BX223" s="155">
        <f t="shared" ca="1" si="128"/>
        <v>69.205883794857286</v>
      </c>
      <c r="BY223" s="155">
        <f t="shared" ca="1" si="128"/>
        <v>68.935379168055761</v>
      </c>
      <c r="BZ223" s="138"/>
      <c r="CA223" s="29">
        <f t="shared" si="143"/>
        <v>75</v>
      </c>
      <c r="CB223" s="155">
        <f t="shared" ca="1" si="129"/>
        <v>-0.90833887276873615</v>
      </c>
      <c r="CC223" s="155">
        <f t="shared" ca="1" si="129"/>
        <v>-1.0891010957352365</v>
      </c>
      <c r="CD223" s="155">
        <f t="shared" ca="1" si="129"/>
        <v>-1.652117168719343</v>
      </c>
      <c r="CE223" s="155">
        <f t="shared" ca="1" si="129"/>
        <v>-2.6584230683505337</v>
      </c>
      <c r="CF223" s="155">
        <f t="shared" ca="1" si="129"/>
        <v>-4.1970266341525422</v>
      </c>
      <c r="CG223" s="155">
        <f t="shared" ca="1" si="129"/>
        <v>-6.3230982399477211</v>
      </c>
      <c r="CH223" s="155">
        <f t="shared" ca="1" si="129"/>
        <v>-8.8556367523934743</v>
      </c>
      <c r="CI223" s="155">
        <f t="shared" ca="1" si="129"/>
        <v>-10.9951078493444</v>
      </c>
      <c r="CJ223" s="155">
        <f t="shared" ca="1" si="129"/>
        <v>-11.360906750354008</v>
      </c>
      <c r="CK223" s="155">
        <f t="shared" ca="1" si="129"/>
        <v>-9.475269165032957</v>
      </c>
      <c r="CL223" s="155">
        <f t="shared" ca="1" si="129"/>
        <v>-6.7134782440934089</v>
      </c>
      <c r="CM223" s="155">
        <f t="shared" ca="1" si="129"/>
        <v>-4.6429021049691475</v>
      </c>
      <c r="CN223" s="155">
        <f t="shared" ca="1" si="129"/>
        <v>-3.9136749596286844</v>
      </c>
      <c r="CP223" s="29">
        <f t="shared" si="144"/>
        <v>75</v>
      </c>
      <c r="CQ223" s="155">
        <f t="shared" ca="1" si="145"/>
        <v>2.6684885618303871</v>
      </c>
      <c r="CR223" s="155">
        <f t="shared" ca="1" si="146"/>
        <v>2.756909342148905</v>
      </c>
      <c r="CS223" s="155">
        <f t="shared" ca="1" si="147"/>
        <v>3.0491783214922821</v>
      </c>
      <c r="CT223" s="155">
        <f t="shared" ca="1" si="148"/>
        <v>3.636201626150513</v>
      </c>
      <c r="CU223" s="155">
        <f t="shared" ca="1" si="149"/>
        <v>4.7024685430590614</v>
      </c>
      <c r="CV223" s="155">
        <f t="shared" ca="1" si="150"/>
        <v>6.5626854377900123</v>
      </c>
      <c r="CW223" s="155">
        <f t="shared" ca="1" si="151"/>
        <v>9.6185382760905433</v>
      </c>
      <c r="CX223" s="155">
        <f t="shared" ca="1" si="152"/>
        <v>13.973498425505975</v>
      </c>
      <c r="CY223" s="155">
        <f t="shared" ca="1" si="153"/>
        <v>18.646885408772455</v>
      </c>
      <c r="CZ223" s="155">
        <f t="shared" ca="1" si="130"/>
        <v>21.850232648965694</v>
      </c>
      <c r="DA223" s="155">
        <f t="shared" ca="1" si="130"/>
        <v>23.011767197796175</v>
      </c>
      <c r="DB223" s="155">
        <f t="shared" ca="1" si="130"/>
        <v>23.068627931619098</v>
      </c>
      <c r="DC223" s="155">
        <f t="shared" ca="1" si="130"/>
        <v>22.978459722685255</v>
      </c>
      <c r="DE223" s="29">
        <f t="shared" si="154"/>
        <v>75</v>
      </c>
      <c r="DF223" s="155">
        <f t="shared" ca="1" si="155"/>
        <v>4.5217836271848579</v>
      </c>
      <c r="DG223" s="155">
        <f t="shared" ca="1" si="138"/>
        <v>4.7577074965006361</v>
      </c>
      <c r="DH223" s="155">
        <f t="shared" ca="1" si="138"/>
        <v>5.5178344357923335</v>
      </c>
      <c r="DI223" s="155">
        <f t="shared" ca="1" si="138"/>
        <v>6.9734013354260735</v>
      </c>
      <c r="DJ223" s="155">
        <f t="shared" ca="1" si="138"/>
        <v>9.4520037483900445</v>
      </c>
      <c r="DK223" s="155">
        <f t="shared" ca="1" si="138"/>
        <v>13.457227150940858</v>
      </c>
      <c r="DL223" s="155">
        <f t="shared" ca="1" si="138"/>
        <v>19.488171272646373</v>
      </c>
      <c r="DM223" s="155">
        <f t="shared" ca="1" si="138"/>
        <v>27.243166409312906</v>
      </c>
      <c r="DN223" s="155">
        <f t="shared" ca="1" si="138"/>
        <v>34.462274827646688</v>
      </c>
      <c r="DO223" s="155">
        <f t="shared" ca="1" si="138"/>
        <v>38.189788496324518</v>
      </c>
      <c r="DP223" s="155">
        <f t="shared" ca="1" si="138"/>
        <v>38.353924079033348</v>
      </c>
      <c r="DQ223" s="155">
        <f t="shared" ca="1" si="138"/>
        <v>37.256028814553872</v>
      </c>
      <c r="DR223" s="155">
        <f t="shared" ca="1" si="138"/>
        <v>36.704075275244264</v>
      </c>
      <c r="DT223" s="96"/>
      <c r="DU223" s="803"/>
      <c r="DV223" s="803"/>
      <c r="DW223" s="803"/>
      <c r="DX223" s="803"/>
      <c r="DY223" s="803"/>
      <c r="DZ223" s="803"/>
      <c r="EA223" s="803"/>
      <c r="EB223" s="803"/>
      <c r="EC223" s="803"/>
      <c r="ED223" s="803"/>
      <c r="EE223" s="803"/>
      <c r="EF223" s="803"/>
      <c r="EG223" s="803"/>
      <c r="EH223" s="99"/>
      <c r="EI223" s="96"/>
      <c r="EJ223" s="803"/>
      <c r="EK223" s="803"/>
      <c r="EL223" s="803"/>
      <c r="EM223" s="803"/>
      <c r="EN223" s="803"/>
      <c r="EO223" s="803"/>
      <c r="EP223" s="803"/>
      <c r="EQ223" s="803"/>
      <c r="ER223" s="803"/>
      <c r="ES223" s="803"/>
      <c r="ET223" s="803"/>
      <c r="EU223" s="803"/>
      <c r="EV223" s="803"/>
      <c r="EW223" s="99"/>
    </row>
    <row r="224" spans="1:153">
      <c r="A224" s="1" t="s">
        <v>3</v>
      </c>
      <c r="B224" s="19"/>
      <c r="C224" s="19"/>
      <c r="D224" s="19"/>
      <c r="E224" s="22"/>
      <c r="F224" s="19"/>
      <c r="G224" s="19"/>
      <c r="H224" s="16"/>
      <c r="K224" s="19"/>
      <c r="L224" s="19"/>
      <c r="M224" s="19"/>
      <c r="N224" s="22"/>
      <c r="O224" s="19"/>
      <c r="P224" s="19"/>
      <c r="S224" s="18">
        <f t="shared" si="139"/>
        <v>82.5</v>
      </c>
      <c r="T224" s="114">
        <f t="shared" ca="1" si="125"/>
        <v>-6.0100282077834386</v>
      </c>
      <c r="U224" s="114">
        <f t="shared" ca="1" si="125"/>
        <v>-6.0031264223555372</v>
      </c>
      <c r="V224" s="114">
        <f t="shared" ca="1" si="125"/>
        <v>-6.023307988503829</v>
      </c>
      <c r="W224" s="114">
        <f t="shared" ca="1" si="125"/>
        <v>-6.2172504657058791</v>
      </c>
      <c r="X224" s="114">
        <f t="shared" ca="1" si="125"/>
        <v>-6.918548143614843</v>
      </c>
      <c r="Y224" s="114">
        <f t="shared" ca="1" si="125"/>
        <v>-8.7980518776809387</v>
      </c>
      <c r="Z224" s="114">
        <f t="shared" ca="1" si="125"/>
        <v>-13.000928330285936</v>
      </c>
      <c r="AA224" s="114">
        <f t="shared" ca="1" si="125"/>
        <v>-20.797235400474289</v>
      </c>
      <c r="AB224" s="114">
        <f t="shared" ca="1" si="125"/>
        <v>-31.943644245549969</v>
      </c>
      <c r="AC224" s="114">
        <f t="shared" ca="1" si="125"/>
        <v>-43.208652458620463</v>
      </c>
      <c r="AD224" s="114">
        <f t="shared" ca="1" si="125"/>
        <v>-51.038852536234678</v>
      </c>
      <c r="AE224" s="114">
        <f t="shared" ca="1" si="125"/>
        <v>-54.895538195212687</v>
      </c>
      <c r="AF224" s="114">
        <f t="shared" ca="1" si="125"/>
        <v>-55.971592230424378</v>
      </c>
      <c r="AH224" s="29">
        <f t="shared" si="140"/>
        <v>82.5</v>
      </c>
      <c r="AI224" s="155">
        <f t="shared" ca="1" si="126"/>
        <v>-6.0100282077834386</v>
      </c>
      <c r="AJ224" s="155">
        <f t="shared" ca="1" si="126"/>
        <v>-6.0031264223555372</v>
      </c>
      <c r="AK224" s="155">
        <f t="shared" ca="1" si="126"/>
        <v>-6.023307988503829</v>
      </c>
      <c r="AL224" s="155">
        <f t="shared" ca="1" si="126"/>
        <v>-6.2172504657058791</v>
      </c>
      <c r="AM224" s="155">
        <f t="shared" ca="1" si="126"/>
        <v>-6.918548143614843</v>
      </c>
      <c r="AN224" s="155">
        <f t="shared" ca="1" si="126"/>
        <v>-8.7980518776809387</v>
      </c>
      <c r="AO224" s="155">
        <f t="shared" ca="1" si="126"/>
        <v>-13.000928330285936</v>
      </c>
      <c r="AP224" s="155">
        <f t="shared" ca="1" si="126"/>
        <v>-20.797235400474289</v>
      </c>
      <c r="AQ224" s="155">
        <f t="shared" ca="1" si="126"/>
        <v>-31.943644245549969</v>
      </c>
      <c r="AR224" s="155">
        <f t="shared" ca="1" si="126"/>
        <v>-43.208652458620463</v>
      </c>
      <c r="AS224" s="155">
        <f t="shared" ca="1" si="126"/>
        <v>-51.038852536234678</v>
      </c>
      <c r="AT224" s="155">
        <f t="shared" ca="1" si="126"/>
        <v>-54.895538195212687</v>
      </c>
      <c r="AU224" s="155">
        <f t="shared" ca="1" si="126"/>
        <v>-55.971592230424378</v>
      </c>
      <c r="AW224" s="29">
        <f t="shared" si="141"/>
        <v>82.5</v>
      </c>
      <c r="AX224" s="155">
        <f t="shared" ca="1" si="127"/>
        <v>-0.39693421283882452</v>
      </c>
      <c r="AY224" s="155">
        <f t="shared" ca="1" si="127"/>
        <v>-0.52798126493052411</v>
      </c>
      <c r="AZ224" s="155">
        <f t="shared" ca="1" si="127"/>
        <v>-0.93330346961358734</v>
      </c>
      <c r="BA224" s="155">
        <f t="shared" ca="1" si="127"/>
        <v>-1.6474811277800876</v>
      </c>
      <c r="BB224" s="155">
        <f t="shared" ca="1" si="127"/>
        <v>-2.7158214060829691</v>
      </c>
      <c r="BC224" s="155">
        <f t="shared" ca="1" si="127"/>
        <v>-4.1500249122845956</v>
      </c>
      <c r="BD224" s="155">
        <f t="shared" ca="1" si="127"/>
        <v>-5.8031689852395276</v>
      </c>
      <c r="BE224" s="155">
        <f t="shared" ca="1" si="127"/>
        <v>-7.15562341375463</v>
      </c>
      <c r="BF224" s="155">
        <f t="shared" ca="1" si="127"/>
        <v>-7.3429566794476022</v>
      </c>
      <c r="BG224" s="155">
        <f t="shared" ca="1" si="127"/>
        <v>-6.0048801919358539</v>
      </c>
      <c r="BH224" s="155">
        <f t="shared" ca="1" si="127"/>
        <v>-3.9796303756878406</v>
      </c>
      <c r="BI224" s="155">
        <f t="shared" ca="1" si="127"/>
        <v>-2.4022802474091414</v>
      </c>
      <c r="BJ224" s="155">
        <f t="shared" ca="1" si="127"/>
        <v>-1.8353010058195298</v>
      </c>
      <c r="BK224" s="138"/>
      <c r="BL224" s="29">
        <f t="shared" si="142"/>
        <v>82.5</v>
      </c>
      <c r="BM224" s="155">
        <f t="shared" ca="1" si="128"/>
        <v>8.0059022750177746</v>
      </c>
      <c r="BN224" s="155">
        <f t="shared" ca="1" si="128"/>
        <v>8.2597142366876923</v>
      </c>
      <c r="BO224" s="155">
        <f t="shared" ca="1" si="128"/>
        <v>9.0945765254317692</v>
      </c>
      <c r="BP224" s="155">
        <f t="shared" ca="1" si="128"/>
        <v>10.755662814407231</v>
      </c>
      <c r="BQ224" s="155">
        <f t="shared" ca="1" si="128"/>
        <v>13.733900584503749</v>
      </c>
      <c r="BR224" s="155">
        <f t="shared" ca="1" si="128"/>
        <v>18.857712077786317</v>
      </c>
      <c r="BS224" s="155">
        <f t="shared" ca="1" si="128"/>
        <v>27.207451966822173</v>
      </c>
      <c r="BT224" s="155">
        <f t="shared" ca="1" si="128"/>
        <v>39.267929308078408</v>
      </c>
      <c r="BU224" s="155">
        <f t="shared" ca="1" si="128"/>
        <v>53.01828645355517</v>
      </c>
      <c r="BV224" s="155">
        <f t="shared" ca="1" si="128"/>
        <v>63.860143334216261</v>
      </c>
      <c r="BW224" s="155">
        <f t="shared" ca="1" si="128"/>
        <v>69.205883794857286</v>
      </c>
      <c r="BX224" s="155">
        <f t="shared" ca="1" si="128"/>
        <v>70.679206329073494</v>
      </c>
      <c r="BY224" s="155">
        <f t="shared" ca="1" si="128"/>
        <v>70.836512688148304</v>
      </c>
      <c r="BZ224" s="138"/>
      <c r="CA224" s="29">
        <f t="shared" si="143"/>
        <v>82.5</v>
      </c>
      <c r="CB224" s="155">
        <f t="shared" ca="1" si="129"/>
        <v>-0.46308991497862861</v>
      </c>
      <c r="CC224" s="155">
        <f t="shared" ca="1" si="129"/>
        <v>-0.61597814241894477</v>
      </c>
      <c r="CD224" s="155">
        <f t="shared" ca="1" si="129"/>
        <v>-1.0888540478825182</v>
      </c>
      <c r="CE224" s="155">
        <f t="shared" ca="1" si="129"/>
        <v>-1.9220613157434356</v>
      </c>
      <c r="CF224" s="155">
        <f t="shared" ca="1" si="129"/>
        <v>-3.1684583070967975</v>
      </c>
      <c r="CG224" s="155">
        <f t="shared" ca="1" si="129"/>
        <v>-4.841695730998695</v>
      </c>
      <c r="CH224" s="155">
        <f t="shared" ca="1" si="129"/>
        <v>-6.7703638161127815</v>
      </c>
      <c r="CI224" s="155">
        <f t="shared" ca="1" si="129"/>
        <v>-8.3482273160470708</v>
      </c>
      <c r="CJ224" s="155">
        <f t="shared" ca="1" si="129"/>
        <v>-8.5667827926888673</v>
      </c>
      <c r="CK224" s="155">
        <f t="shared" ca="1" si="129"/>
        <v>-7.0056935572584962</v>
      </c>
      <c r="CL224" s="155">
        <f t="shared" ca="1" si="129"/>
        <v>-4.6429021049691475</v>
      </c>
      <c r="CM224" s="155">
        <f t="shared" ca="1" si="129"/>
        <v>-2.8026602886439984</v>
      </c>
      <c r="CN224" s="155">
        <f t="shared" ca="1" si="129"/>
        <v>-2.1411845067894517</v>
      </c>
      <c r="CP224" s="29">
        <f t="shared" si="144"/>
        <v>82.5</v>
      </c>
      <c r="CQ224" s="155">
        <f t="shared" ca="1" si="145"/>
        <v>2.6686340916725917</v>
      </c>
      <c r="CR224" s="155">
        <f t="shared" ca="1" si="146"/>
        <v>2.7532380788958979</v>
      </c>
      <c r="CS224" s="155">
        <f t="shared" ca="1" si="147"/>
        <v>3.0315255084772565</v>
      </c>
      <c r="CT224" s="155">
        <f t="shared" ca="1" si="148"/>
        <v>3.5852209381357438</v>
      </c>
      <c r="CU224" s="155">
        <f t="shared" ca="1" si="149"/>
        <v>4.5779668615012508</v>
      </c>
      <c r="CV224" s="155">
        <f t="shared" ca="1" si="150"/>
        <v>6.2859040259287724</v>
      </c>
      <c r="CW224" s="155">
        <f t="shared" ca="1" si="151"/>
        <v>9.0691506556073929</v>
      </c>
      <c r="CX224" s="155">
        <f t="shared" ca="1" si="152"/>
        <v>13.08930976935947</v>
      </c>
      <c r="CY224" s="155">
        <f t="shared" ca="1" si="153"/>
        <v>17.672762151185058</v>
      </c>
      <c r="CZ224" s="155">
        <f t="shared" ca="1" si="130"/>
        <v>21.286714444738756</v>
      </c>
      <c r="DA224" s="155">
        <f t="shared" ca="1" si="130"/>
        <v>23.068627931619098</v>
      </c>
      <c r="DB224" s="155">
        <f t="shared" ca="1" si="130"/>
        <v>23.559735443024504</v>
      </c>
      <c r="DC224" s="155">
        <f t="shared" ca="1" si="130"/>
        <v>23.612170896049438</v>
      </c>
      <c r="DE224" s="29">
        <f t="shared" si="154"/>
        <v>82.5</v>
      </c>
      <c r="DF224" s="155">
        <f t="shared" ca="1" si="155"/>
        <v>4.2675739460681035</v>
      </c>
      <c r="DG224" s="155">
        <f t="shared" ca="1" si="138"/>
        <v>4.4818446282975284</v>
      </c>
      <c r="DH224" s="155">
        <f t="shared" ca="1" si="138"/>
        <v>5.1694905757916096</v>
      </c>
      <c r="DI224" s="155">
        <f t="shared" ca="1" si="138"/>
        <v>6.4761521590570066</v>
      </c>
      <c r="DJ224" s="155">
        <f t="shared" ca="1" si="138"/>
        <v>8.6774978963071874</v>
      </c>
      <c r="DK224" s="155">
        <f t="shared" ca="1" si="138"/>
        <v>12.195539313749556</v>
      </c>
      <c r="DL224" s="155">
        <f t="shared" ca="1" si="138"/>
        <v>17.472505306904104</v>
      </c>
      <c r="DM224" s="155">
        <f t="shared" ca="1" si="138"/>
        <v>24.404380263208957</v>
      </c>
      <c r="DN224" s="155">
        <f t="shared" ca="1" si="138"/>
        <v>31.404447679742653</v>
      </c>
      <c r="DO224" s="155">
        <f t="shared" ca="1" si="138"/>
        <v>35.9333251283987</v>
      </c>
      <c r="DP224" s="155">
        <f t="shared" ca="1" si="138"/>
        <v>37.256028814553872</v>
      </c>
      <c r="DQ224" s="155">
        <f t="shared" ca="1" si="138"/>
        <v>36.941123329476177</v>
      </c>
      <c r="DR224" s="155">
        <f t="shared" ca="1" si="138"/>
        <v>36.641790347953837</v>
      </c>
      <c r="DT224" s="96"/>
      <c r="DU224" s="803"/>
      <c r="DV224" s="803"/>
      <c r="DW224" s="803"/>
      <c r="DX224" s="803"/>
      <c r="DY224" s="803"/>
      <c r="DZ224" s="803"/>
      <c r="EA224" s="803"/>
      <c r="EB224" s="803"/>
      <c r="EC224" s="803"/>
      <c r="ED224" s="803"/>
      <c r="EE224" s="803"/>
      <c r="EF224" s="803"/>
      <c r="EG224" s="803"/>
      <c r="EH224" s="99"/>
      <c r="EI224" s="96"/>
      <c r="EJ224" s="803"/>
      <c r="EK224" s="803"/>
      <c r="EL224" s="803"/>
      <c r="EM224" s="803"/>
      <c r="EN224" s="803"/>
      <c r="EO224" s="803"/>
      <c r="EP224" s="803"/>
      <c r="EQ224" s="803"/>
      <c r="ER224" s="803"/>
      <c r="ES224" s="803"/>
      <c r="ET224" s="803"/>
      <c r="EU224" s="803"/>
      <c r="EV224" s="803"/>
      <c r="EW224" s="99"/>
    </row>
    <row r="225" spans="1:153">
      <c r="B225" s="19">
        <v>1</v>
      </c>
      <c r="C225" s="19">
        <v>0.5</v>
      </c>
      <c r="D225" s="19">
        <v>1</v>
      </c>
      <c r="E225" s="22">
        <v>0.248</v>
      </c>
      <c r="F225" s="19">
        <v>37.5</v>
      </c>
      <c r="G225" s="19">
        <v>37.5</v>
      </c>
      <c r="H225" s="16"/>
      <c r="J225" s="1" t="s">
        <v>86</v>
      </c>
      <c r="K225" s="19">
        <v>1</v>
      </c>
      <c r="L225" s="19">
        <v>0.5</v>
      </c>
      <c r="M225" s="19">
        <v>1</v>
      </c>
      <c r="N225" s="22">
        <v>0.57999999999999996</v>
      </c>
      <c r="O225" s="19">
        <v>30</v>
      </c>
      <c r="P225" s="19">
        <v>37.5</v>
      </c>
      <c r="S225" s="18">
        <f t="shared" si="139"/>
        <v>90</v>
      </c>
      <c r="T225" s="114">
        <f t="shared" ca="1" si="125"/>
        <v>-6.21572092142471</v>
      </c>
      <c r="U225" s="114">
        <f t="shared" ca="1" si="125"/>
        <v>-6.2180474937734704</v>
      </c>
      <c r="V225" s="114">
        <f t="shared" ca="1" si="125"/>
        <v>-6.2666335832931894</v>
      </c>
      <c r="W225" s="114">
        <f t="shared" ca="1" si="125"/>
        <v>-6.509507041919111</v>
      </c>
      <c r="X225" s="114">
        <f t="shared" ca="1" si="125"/>
        <v>-7.2787560727230085</v>
      </c>
      <c r="Y225" s="114">
        <f t="shared" ca="1" si="125"/>
        <v>-9.2318186207815582</v>
      </c>
      <c r="Z225" s="114">
        <f t="shared" ca="1" si="125"/>
        <v>-13.475686737899458</v>
      </c>
      <c r="AA225" s="114">
        <f t="shared" ca="1" si="125"/>
        <v>-21.236530555900391</v>
      </c>
      <c r="AB225" s="114">
        <f t="shared" ca="1" si="125"/>
        <v>-32.334681384437005</v>
      </c>
      <c r="AC225" s="114">
        <f t="shared" ca="1" si="125"/>
        <v>-43.726701432401654</v>
      </c>
      <c r="AD225" s="114">
        <f t="shared" ca="1" si="125"/>
        <v>-51.85518507867215</v>
      </c>
      <c r="AE225" s="114">
        <f t="shared" ca="1" si="125"/>
        <v>-55.971592230424378</v>
      </c>
      <c r="AF225" s="114">
        <f t="shared" ca="1" si="125"/>
        <v>-57.142166370506651</v>
      </c>
      <c r="AH225" s="29">
        <f t="shared" si="140"/>
        <v>90</v>
      </c>
      <c r="AI225" s="155">
        <f t="shared" ca="1" si="126"/>
        <v>-6.21572092142471</v>
      </c>
      <c r="AJ225" s="155">
        <f t="shared" ca="1" si="126"/>
        <v>-6.2180474937734704</v>
      </c>
      <c r="AK225" s="155">
        <f t="shared" ca="1" si="126"/>
        <v>-6.2666335832931894</v>
      </c>
      <c r="AL225" s="155">
        <f t="shared" ca="1" si="126"/>
        <v>-6.509507041919111</v>
      </c>
      <c r="AM225" s="155">
        <f t="shared" ca="1" si="126"/>
        <v>-7.2787560727230085</v>
      </c>
      <c r="AN225" s="155">
        <f t="shared" ca="1" si="126"/>
        <v>-9.2318186207815582</v>
      </c>
      <c r="AO225" s="155">
        <f t="shared" ca="1" si="126"/>
        <v>-13.475686737899458</v>
      </c>
      <c r="AP225" s="155">
        <f t="shared" ca="1" si="126"/>
        <v>-21.236530555900391</v>
      </c>
      <c r="AQ225" s="155">
        <f t="shared" ca="1" si="126"/>
        <v>-32.334681384437005</v>
      </c>
      <c r="AR225" s="155">
        <f t="shared" ca="1" si="126"/>
        <v>-43.726701432401654</v>
      </c>
      <c r="AS225" s="155">
        <f t="shared" ca="1" si="126"/>
        <v>-51.85518507867215</v>
      </c>
      <c r="AT225" s="155">
        <f t="shared" ca="1" si="126"/>
        <v>-55.971592230424378</v>
      </c>
      <c r="AU225" s="155">
        <f t="shared" ca="1" si="126"/>
        <v>-57.142166370506651</v>
      </c>
      <c r="AW225" s="29">
        <f t="shared" si="141"/>
        <v>90</v>
      </c>
      <c r="AX225" s="155">
        <f t="shared" ca="1" si="127"/>
        <v>-0.27309356212953634</v>
      </c>
      <c r="AY225" s="155">
        <f t="shared" ca="1" si="127"/>
        <v>-0.39671409265959906</v>
      </c>
      <c r="AZ225" s="155">
        <f t="shared" ca="1" si="127"/>
        <v>-0.77811756297592971</v>
      </c>
      <c r="BA225" s="155">
        <f t="shared" ca="1" si="127"/>
        <v>-1.4467184858101729</v>
      </c>
      <c r="BB225" s="155">
        <f t="shared" ca="1" si="127"/>
        <v>-2.4388995492573242</v>
      </c>
      <c r="BC225" s="155">
        <f t="shared" ca="1" si="127"/>
        <v>-3.7560906965411909</v>
      </c>
      <c r="BD225" s="155">
        <f t="shared" ca="1" si="127"/>
        <v>-5.2524230818974278</v>
      </c>
      <c r="BE225" s="155">
        <f t="shared" ca="1" si="127"/>
        <v>-6.4502927036217255</v>
      </c>
      <c r="BF225" s="155">
        <f t="shared" ca="1" si="127"/>
        <v>-6.5727414970075113</v>
      </c>
      <c r="BG225" s="155">
        <f t="shared" ca="1" si="127"/>
        <v>-5.2892507702048706</v>
      </c>
      <c r="BH225" s="155">
        <f t="shared" ca="1" si="127"/>
        <v>-3.3545785368245871</v>
      </c>
      <c r="BI225" s="155">
        <f t="shared" ca="1" si="127"/>
        <v>-1.8353010058195298</v>
      </c>
      <c r="BJ225" s="155">
        <f t="shared" ca="1" si="127"/>
        <v>-1.2862020735805344</v>
      </c>
      <c r="BK225" s="138"/>
      <c r="BL225" s="29">
        <f t="shared" si="142"/>
        <v>90</v>
      </c>
      <c r="BM225" s="155">
        <f t="shared" ca="1" si="128"/>
        <v>8.0050522299687241</v>
      </c>
      <c r="BN225" s="155">
        <f t="shared" ca="1" si="128"/>
        <v>8.2550851778473628</v>
      </c>
      <c r="BO225" s="155">
        <f t="shared" ca="1" si="128"/>
        <v>9.0761954259036859</v>
      </c>
      <c r="BP225" s="155">
        <f t="shared" ca="1" si="128"/>
        <v>10.704845421923279</v>
      </c>
      <c r="BQ225" s="155">
        <f t="shared" ca="1" si="128"/>
        <v>13.612306385782256</v>
      </c>
      <c r="BR225" s="155">
        <f t="shared" ca="1" si="128"/>
        <v>18.590363738020251</v>
      </c>
      <c r="BS225" s="155">
        <f t="shared" ca="1" si="128"/>
        <v>26.675670249274209</v>
      </c>
      <c r="BT225" s="155">
        <f t="shared" ca="1" si="128"/>
        <v>38.384422074323922</v>
      </c>
      <c r="BU225" s="155">
        <f t="shared" ca="1" si="128"/>
        <v>51.94710065533944</v>
      </c>
      <c r="BV225" s="155">
        <f t="shared" ca="1" si="128"/>
        <v>63.050543259291729</v>
      </c>
      <c r="BW225" s="155">
        <f t="shared" ca="1" si="128"/>
        <v>68.935379168055761</v>
      </c>
      <c r="BX225" s="155">
        <f t="shared" ca="1" si="128"/>
        <v>70.836512688148304</v>
      </c>
      <c r="BY225" s="155">
        <f t="shared" ca="1" si="128"/>
        <v>71.143003791769047</v>
      </c>
      <c r="BZ225" s="138"/>
      <c r="CA225" s="29">
        <f t="shared" si="143"/>
        <v>90</v>
      </c>
      <c r="CB225" s="155">
        <f t="shared" ca="1" si="129"/>
        <v>-0.31860915581779242</v>
      </c>
      <c r="CC225" s="155">
        <f t="shared" ca="1" si="129"/>
        <v>-0.46283310810286565</v>
      </c>
      <c r="CD225" s="155">
        <f t="shared" ca="1" si="129"/>
        <v>-0.9078038234719179</v>
      </c>
      <c r="CE225" s="155">
        <f t="shared" ca="1" si="129"/>
        <v>-1.6878382334452018</v>
      </c>
      <c r="CF225" s="155">
        <f t="shared" ca="1" si="129"/>
        <v>-2.8453828074668777</v>
      </c>
      <c r="CG225" s="155">
        <f t="shared" ca="1" si="129"/>
        <v>-4.382105812631389</v>
      </c>
      <c r="CH225" s="155">
        <f t="shared" ca="1" si="129"/>
        <v>-6.1278269288803324</v>
      </c>
      <c r="CI225" s="155">
        <f t="shared" ca="1" si="129"/>
        <v>-7.5253414875586797</v>
      </c>
      <c r="CJ225" s="155">
        <f t="shared" ca="1" si="129"/>
        <v>-7.668198413175431</v>
      </c>
      <c r="CK225" s="155">
        <f t="shared" ca="1" si="129"/>
        <v>-6.170792565239017</v>
      </c>
      <c r="CL225" s="155">
        <f t="shared" ca="1" si="129"/>
        <v>-3.9136749596286844</v>
      </c>
      <c r="CM225" s="155">
        <f t="shared" ca="1" si="129"/>
        <v>-2.1411845067894517</v>
      </c>
      <c r="CN225" s="155">
        <f t="shared" ca="1" si="129"/>
        <v>-1.5005690858439567</v>
      </c>
      <c r="CP225" s="29">
        <f t="shared" si="144"/>
        <v>90</v>
      </c>
      <c r="CQ225" s="155">
        <f t="shared" ca="1" si="145"/>
        <v>2.6683507433229083</v>
      </c>
      <c r="CR225" s="155">
        <f t="shared" ca="1" si="146"/>
        <v>2.7516950592824547</v>
      </c>
      <c r="CS225" s="155">
        <f t="shared" ca="1" si="147"/>
        <v>3.0253984753012286</v>
      </c>
      <c r="CT225" s="155">
        <f t="shared" ca="1" si="148"/>
        <v>3.56828180730776</v>
      </c>
      <c r="CU225" s="155">
        <f t="shared" ca="1" si="149"/>
        <v>4.5374354619274193</v>
      </c>
      <c r="CV225" s="155">
        <f t="shared" ca="1" si="150"/>
        <v>6.1967879126734173</v>
      </c>
      <c r="CW225" s="155">
        <f t="shared" ca="1" si="151"/>
        <v>8.8918900830914023</v>
      </c>
      <c r="CX225" s="155">
        <f t="shared" ca="1" si="152"/>
        <v>12.794807358107976</v>
      </c>
      <c r="CY225" s="155">
        <f t="shared" ca="1" si="153"/>
        <v>17.31570021844648</v>
      </c>
      <c r="CZ225" s="155">
        <f t="shared" ca="1" si="130"/>
        <v>21.016847753097245</v>
      </c>
      <c r="DA225" s="155">
        <f t="shared" ca="1" si="130"/>
        <v>22.978459722685255</v>
      </c>
      <c r="DB225" s="155">
        <f t="shared" ca="1" si="130"/>
        <v>23.612170896049438</v>
      </c>
      <c r="DC225" s="155">
        <f t="shared" ca="1" si="130"/>
        <v>23.71433459725635</v>
      </c>
      <c r="DE225" s="29">
        <f t="shared" si="154"/>
        <v>90</v>
      </c>
      <c r="DF225" s="155">
        <f t="shared" ca="1" si="155"/>
        <v>4.1845884897373864</v>
      </c>
      <c r="DG225" s="155">
        <f t="shared" ca="1" si="138"/>
        <v>4.3920186506967474</v>
      </c>
      <c r="DH225" s="155">
        <f t="shared" ca="1" si="138"/>
        <v>5.0568427549357962</v>
      </c>
      <c r="DI225" s="155">
        <f t="shared" ca="1" si="138"/>
        <v>6.316901701501755</v>
      </c>
      <c r="DJ225" s="155">
        <f t="shared" ca="1" si="138"/>
        <v>8.4320862257293427</v>
      </c>
      <c r="DK225" s="155">
        <f t="shared" ca="1" si="138"/>
        <v>11.79924233337092</v>
      </c>
      <c r="DL225" s="155">
        <f t="shared" ca="1" si="138"/>
        <v>16.839450512568721</v>
      </c>
      <c r="DM225" s="155">
        <f t="shared" ca="1" si="138"/>
        <v>23.492406172909778</v>
      </c>
      <c r="DN225" s="155">
        <f t="shared" ca="1" si="138"/>
        <v>30.355377992341392</v>
      </c>
      <c r="DO225" s="155">
        <f t="shared" ca="1" si="138"/>
        <v>35.051438809782447</v>
      </c>
      <c r="DP225" s="155">
        <f t="shared" ca="1" si="138"/>
        <v>36.704075275244264</v>
      </c>
      <c r="DQ225" s="155">
        <f t="shared" ca="1" si="138"/>
        <v>36.641790347953837</v>
      </c>
      <c r="DR225" s="155">
        <f t="shared" ca="1" si="138"/>
        <v>36.428969944938217</v>
      </c>
      <c r="DT225" s="96"/>
      <c r="DU225" s="803"/>
      <c r="DV225" s="803"/>
      <c r="DW225" s="803"/>
      <c r="DX225" s="803"/>
      <c r="DY225" s="803"/>
      <c r="DZ225" s="803"/>
      <c r="EA225" s="803"/>
      <c r="EB225" s="803"/>
      <c r="EC225" s="803"/>
      <c r="ED225" s="803"/>
      <c r="EE225" s="803"/>
      <c r="EF225" s="803"/>
      <c r="EG225" s="803"/>
      <c r="EH225" s="99"/>
      <c r="EI225" s="96"/>
      <c r="EJ225" s="803"/>
      <c r="EK225" s="803"/>
      <c r="EL225" s="803"/>
      <c r="EM225" s="803"/>
      <c r="EN225" s="803"/>
      <c r="EO225" s="803"/>
      <c r="EP225" s="803"/>
      <c r="EQ225" s="803"/>
      <c r="ER225" s="803"/>
      <c r="ES225" s="803"/>
      <c r="ET225" s="803"/>
      <c r="EU225" s="803"/>
      <c r="EV225" s="803"/>
      <c r="EW225" s="99"/>
    </row>
    <row r="226" spans="1:153">
      <c r="A226" s="1" t="s">
        <v>83</v>
      </c>
      <c r="B226" s="19">
        <v>1</v>
      </c>
      <c r="C226" s="19">
        <v>2</v>
      </c>
      <c r="D226" s="19">
        <v>0</v>
      </c>
      <c r="E226" s="22">
        <v>0.184</v>
      </c>
      <c r="F226" s="19">
        <v>30</v>
      </c>
      <c r="G226" s="19">
        <v>67.5</v>
      </c>
      <c r="H226" s="16"/>
      <c r="K226" s="19">
        <v>1</v>
      </c>
      <c r="L226" s="19">
        <v>2</v>
      </c>
      <c r="M226" s="19">
        <v>0</v>
      </c>
      <c r="N226" s="22">
        <v>0.41</v>
      </c>
      <c r="O226" s="19">
        <v>30</v>
      </c>
      <c r="P226" s="19">
        <v>60</v>
      </c>
      <c r="T226" s="158"/>
      <c r="AH226" s="138"/>
      <c r="AI226" s="155"/>
      <c r="AJ226" s="159"/>
      <c r="AK226" s="159"/>
      <c r="AL226" s="159"/>
      <c r="AM226" s="159"/>
      <c r="AN226" s="159"/>
      <c r="AO226" s="159"/>
      <c r="AP226" s="159"/>
      <c r="AQ226" s="159"/>
      <c r="AR226" s="159"/>
      <c r="AS226" s="159"/>
      <c r="AT226" s="159"/>
      <c r="AU226" s="159"/>
      <c r="AW226" s="138"/>
      <c r="AX226" s="155"/>
      <c r="AY226" s="159"/>
      <c r="AZ226" s="159"/>
      <c r="BA226" s="159"/>
      <c r="BB226" s="159"/>
      <c r="BC226" s="159"/>
      <c r="BD226" s="159"/>
      <c r="BE226" s="159"/>
      <c r="BF226" s="159"/>
      <c r="BG226" s="159"/>
      <c r="BH226" s="159"/>
      <c r="BI226" s="159"/>
      <c r="BJ226" s="159"/>
      <c r="BK226" s="138"/>
      <c r="BL226" s="138"/>
      <c r="BM226" s="155"/>
      <c r="BN226" s="159"/>
      <c r="BO226" s="159"/>
      <c r="BP226" s="159"/>
      <c r="BQ226" s="159"/>
      <c r="BR226" s="159"/>
      <c r="BS226" s="159"/>
      <c r="BT226" s="159"/>
      <c r="BU226" s="159"/>
      <c r="BV226" s="159"/>
      <c r="BW226" s="159"/>
      <c r="BX226" s="159"/>
      <c r="BY226" s="159"/>
      <c r="BZ226" s="138"/>
      <c r="CA226" s="138"/>
      <c r="CB226" s="155"/>
      <c r="CC226" s="159"/>
      <c r="CD226" s="159"/>
      <c r="CE226" s="159"/>
      <c r="CF226" s="159"/>
      <c r="CG226" s="159"/>
      <c r="CH226" s="159"/>
      <c r="CI226" s="159"/>
      <c r="CJ226" s="159"/>
      <c r="CK226" s="159"/>
      <c r="CL226" s="159"/>
      <c r="CM226" s="159"/>
      <c r="CN226" s="159"/>
      <c r="CP226" s="138"/>
      <c r="CQ226" s="155"/>
      <c r="CR226" s="159"/>
      <c r="CS226" s="159"/>
      <c r="CT226" s="159"/>
      <c r="CU226" s="159"/>
      <c r="CV226" s="159"/>
      <c r="CW226" s="159"/>
      <c r="CX226" s="159"/>
      <c r="CY226" s="159"/>
      <c r="CZ226" s="159"/>
      <c r="DA226" s="159"/>
      <c r="DB226" s="159"/>
      <c r="DC226" s="159"/>
      <c r="DE226" s="138"/>
      <c r="DF226" s="155"/>
      <c r="DG226" s="159"/>
      <c r="DH226" s="159"/>
      <c r="DI226" s="159"/>
      <c r="DJ226" s="159"/>
      <c r="DK226" s="159"/>
      <c r="DL226" s="159"/>
      <c r="DM226" s="159"/>
      <c r="DN226" s="159"/>
      <c r="DO226" s="159"/>
      <c r="DP226" s="159"/>
      <c r="DQ226" s="159"/>
      <c r="DR226" s="159"/>
      <c r="DT226" s="230"/>
      <c r="DU226" s="803"/>
      <c r="DV226" s="804"/>
      <c r="DW226" s="804"/>
      <c r="DX226" s="804"/>
      <c r="DY226" s="804"/>
      <c r="DZ226" s="804"/>
      <c r="EA226" s="804"/>
      <c r="EB226" s="804"/>
      <c r="EC226" s="804"/>
      <c r="ED226" s="804"/>
      <c r="EE226" s="804"/>
      <c r="EF226" s="804"/>
      <c r="EG226" s="804"/>
      <c r="EH226" s="99"/>
      <c r="EI226" s="230"/>
      <c r="EJ226" s="803"/>
      <c r="EK226" s="804"/>
      <c r="EL226" s="804"/>
      <c r="EM226" s="804"/>
      <c r="EN226" s="804"/>
      <c r="EO226" s="804"/>
      <c r="EP226" s="804"/>
      <c r="EQ226" s="804"/>
      <c r="ER226" s="804"/>
      <c r="ES226" s="804"/>
      <c r="ET226" s="804"/>
      <c r="EU226" s="804"/>
      <c r="EV226" s="804"/>
      <c r="EW226" s="99"/>
    </row>
    <row r="227" spans="1:153">
      <c r="B227" s="19">
        <v>2</v>
      </c>
      <c r="C227" s="19">
        <v>0</v>
      </c>
      <c r="D227" s="19">
        <v>0.2</v>
      </c>
      <c r="E227" s="22">
        <v>0.16200000000000001</v>
      </c>
      <c r="F227" s="156">
        <v>22.5</v>
      </c>
      <c r="G227" s="156">
        <v>67.5</v>
      </c>
      <c r="H227" s="16" t="s">
        <v>85</v>
      </c>
      <c r="K227" s="19">
        <v>2</v>
      </c>
      <c r="L227" s="19">
        <v>0</v>
      </c>
      <c r="M227" s="19">
        <v>0.2</v>
      </c>
      <c r="N227" s="22">
        <v>0.36</v>
      </c>
      <c r="O227" s="156">
        <v>15</v>
      </c>
      <c r="P227" s="156">
        <v>60</v>
      </c>
      <c r="S227" s="112" t="s">
        <v>87</v>
      </c>
      <c r="T227" s="113">
        <f>T212</f>
        <v>0</v>
      </c>
      <c r="U227" s="113">
        <f t="shared" ref="U227:AF227" si="156">U212</f>
        <v>7.5</v>
      </c>
      <c r="V227" s="113">
        <f t="shared" si="156"/>
        <v>15</v>
      </c>
      <c r="W227" s="113">
        <f t="shared" si="156"/>
        <v>22.5</v>
      </c>
      <c r="X227" s="113">
        <f t="shared" si="156"/>
        <v>30</v>
      </c>
      <c r="Y227" s="113">
        <f t="shared" si="156"/>
        <v>37.5</v>
      </c>
      <c r="Z227" s="113">
        <f t="shared" si="156"/>
        <v>45</v>
      </c>
      <c r="AA227" s="18">
        <f t="shared" si="156"/>
        <v>52.5</v>
      </c>
      <c r="AB227" s="18">
        <f t="shared" si="156"/>
        <v>60</v>
      </c>
      <c r="AC227" s="18">
        <f t="shared" si="156"/>
        <v>67.5</v>
      </c>
      <c r="AD227" s="18">
        <f t="shared" si="156"/>
        <v>75</v>
      </c>
      <c r="AE227" s="18">
        <f t="shared" si="156"/>
        <v>82.5</v>
      </c>
      <c r="AF227" s="18">
        <f t="shared" si="156"/>
        <v>90</v>
      </c>
      <c r="AH227" s="150" t="s">
        <v>87</v>
      </c>
      <c r="AI227" s="29">
        <f>AI212</f>
        <v>0</v>
      </c>
      <c r="AJ227" s="29">
        <f t="shared" ref="AJ227:AU227" si="157">AJ212</f>
        <v>7.5</v>
      </c>
      <c r="AK227" s="29">
        <f t="shared" si="157"/>
        <v>15</v>
      </c>
      <c r="AL227" s="29">
        <f t="shared" si="157"/>
        <v>22.5</v>
      </c>
      <c r="AM227" s="29">
        <f t="shared" si="157"/>
        <v>30</v>
      </c>
      <c r="AN227" s="29">
        <f t="shared" si="157"/>
        <v>37.5</v>
      </c>
      <c r="AO227" s="29">
        <f t="shared" si="157"/>
        <v>45</v>
      </c>
      <c r="AP227" s="29">
        <f t="shared" si="157"/>
        <v>52.5</v>
      </c>
      <c r="AQ227" s="29">
        <f t="shared" si="157"/>
        <v>60</v>
      </c>
      <c r="AR227" s="29">
        <f t="shared" si="157"/>
        <v>67.5</v>
      </c>
      <c r="AS227" s="29">
        <f t="shared" si="157"/>
        <v>75</v>
      </c>
      <c r="AT227" s="29">
        <f t="shared" si="157"/>
        <v>82.5</v>
      </c>
      <c r="AU227" s="29">
        <f t="shared" si="157"/>
        <v>90</v>
      </c>
      <c r="AW227" s="150" t="s">
        <v>87</v>
      </c>
      <c r="AX227" s="29">
        <f>AX212</f>
        <v>0</v>
      </c>
      <c r="AY227" s="29">
        <f t="shared" ref="AY227:BJ227" si="158">AY212</f>
        <v>7.5</v>
      </c>
      <c r="AZ227" s="29">
        <f t="shared" si="158"/>
        <v>15</v>
      </c>
      <c r="BA227" s="29">
        <f t="shared" si="158"/>
        <v>22.5</v>
      </c>
      <c r="BB227" s="29">
        <f t="shared" si="158"/>
        <v>30</v>
      </c>
      <c r="BC227" s="29">
        <f t="shared" si="158"/>
        <v>37.5</v>
      </c>
      <c r="BD227" s="29">
        <f t="shared" si="158"/>
        <v>45</v>
      </c>
      <c r="BE227" s="29">
        <f t="shared" si="158"/>
        <v>52.5</v>
      </c>
      <c r="BF227" s="29">
        <f t="shared" si="158"/>
        <v>60</v>
      </c>
      <c r="BG227" s="29">
        <f t="shared" si="158"/>
        <v>67.5</v>
      </c>
      <c r="BH227" s="29">
        <f t="shared" si="158"/>
        <v>75</v>
      </c>
      <c r="BI227" s="29">
        <f t="shared" si="158"/>
        <v>82.5</v>
      </c>
      <c r="BJ227" s="29">
        <f t="shared" si="158"/>
        <v>90</v>
      </c>
      <c r="BK227" s="138"/>
      <c r="BL227" s="150" t="s">
        <v>87</v>
      </c>
      <c r="BM227" s="29">
        <f>BM212</f>
        <v>0</v>
      </c>
      <c r="BN227" s="29">
        <f t="shared" ref="BN227:BY227" si="159">BN212</f>
        <v>7.5</v>
      </c>
      <c r="BO227" s="29">
        <f t="shared" si="159"/>
        <v>15</v>
      </c>
      <c r="BP227" s="29">
        <f t="shared" si="159"/>
        <v>22.5</v>
      </c>
      <c r="BQ227" s="29">
        <f t="shared" si="159"/>
        <v>30</v>
      </c>
      <c r="BR227" s="29">
        <f t="shared" si="159"/>
        <v>37.5</v>
      </c>
      <c r="BS227" s="29">
        <f t="shared" si="159"/>
        <v>45</v>
      </c>
      <c r="BT227" s="29">
        <f t="shared" si="159"/>
        <v>52.5</v>
      </c>
      <c r="BU227" s="29">
        <f t="shared" si="159"/>
        <v>60</v>
      </c>
      <c r="BV227" s="29">
        <f t="shared" si="159"/>
        <v>67.5</v>
      </c>
      <c r="BW227" s="29">
        <f t="shared" si="159"/>
        <v>75</v>
      </c>
      <c r="BX227" s="29">
        <f t="shared" si="159"/>
        <v>82.5</v>
      </c>
      <c r="BY227" s="29">
        <f t="shared" si="159"/>
        <v>90</v>
      </c>
      <c r="BZ227" s="138"/>
      <c r="CA227" s="150" t="s">
        <v>87</v>
      </c>
      <c r="CB227" s="29">
        <f>CB212</f>
        <v>0</v>
      </c>
      <c r="CC227" s="29">
        <f t="shared" ref="CC227:CN227" si="160">CC212</f>
        <v>7.5</v>
      </c>
      <c r="CD227" s="29">
        <f t="shared" si="160"/>
        <v>15</v>
      </c>
      <c r="CE227" s="29">
        <f t="shared" si="160"/>
        <v>22.5</v>
      </c>
      <c r="CF227" s="29">
        <f t="shared" si="160"/>
        <v>30</v>
      </c>
      <c r="CG227" s="29">
        <f t="shared" si="160"/>
        <v>37.5</v>
      </c>
      <c r="CH227" s="29">
        <f t="shared" si="160"/>
        <v>45</v>
      </c>
      <c r="CI227" s="29">
        <f t="shared" si="160"/>
        <v>52.5</v>
      </c>
      <c r="CJ227" s="29">
        <f t="shared" si="160"/>
        <v>60</v>
      </c>
      <c r="CK227" s="29">
        <f t="shared" si="160"/>
        <v>67.5</v>
      </c>
      <c r="CL227" s="29">
        <f t="shared" si="160"/>
        <v>75</v>
      </c>
      <c r="CM227" s="29">
        <f t="shared" si="160"/>
        <v>82.5</v>
      </c>
      <c r="CN227" s="29">
        <f t="shared" si="160"/>
        <v>90</v>
      </c>
      <c r="CP227" s="150" t="s">
        <v>87</v>
      </c>
      <c r="CQ227" s="29">
        <f>CQ212</f>
        <v>0</v>
      </c>
      <c r="CR227" s="29">
        <f t="shared" ref="CR227:DC227" si="161">CR212</f>
        <v>7.5</v>
      </c>
      <c r="CS227" s="29">
        <f t="shared" ref="CS227" si="162">BO227</f>
        <v>15</v>
      </c>
      <c r="CT227" s="29">
        <f t="shared" ref="CT227" si="163">BP227</f>
        <v>22.5</v>
      </c>
      <c r="CU227" s="29">
        <f t="shared" ref="CU227" si="164">BQ227</f>
        <v>30</v>
      </c>
      <c r="CV227" s="29">
        <f t="shared" ref="CV227" si="165">BR227</f>
        <v>37.5</v>
      </c>
      <c r="CW227" s="29">
        <f t="shared" ref="CW227" si="166">BS227</f>
        <v>45</v>
      </c>
      <c r="CX227" s="29">
        <f t="shared" ref="CX227" si="167">BT227</f>
        <v>52.5</v>
      </c>
      <c r="CY227" s="29">
        <f t="shared" ref="CY227" si="168">BU227</f>
        <v>60</v>
      </c>
      <c r="CZ227" s="29">
        <f t="shared" si="161"/>
        <v>67.5</v>
      </c>
      <c r="DA227" s="29">
        <f t="shared" si="161"/>
        <v>75</v>
      </c>
      <c r="DB227" s="29">
        <f t="shared" si="161"/>
        <v>82.5</v>
      </c>
      <c r="DC227" s="29">
        <f t="shared" si="161"/>
        <v>90</v>
      </c>
      <c r="DE227" s="150" t="s">
        <v>87</v>
      </c>
      <c r="DF227" s="29">
        <f>DF212</f>
        <v>0</v>
      </c>
      <c r="DG227" s="29">
        <f t="shared" ref="DG227:DR227" si="169">DG212</f>
        <v>7.5</v>
      </c>
      <c r="DH227" s="29">
        <f t="shared" si="169"/>
        <v>15</v>
      </c>
      <c r="DI227" s="29">
        <f t="shared" si="169"/>
        <v>22.5</v>
      </c>
      <c r="DJ227" s="29">
        <f t="shared" si="169"/>
        <v>30</v>
      </c>
      <c r="DK227" s="29">
        <f t="shared" si="169"/>
        <v>37.5</v>
      </c>
      <c r="DL227" s="29">
        <f t="shared" si="169"/>
        <v>45</v>
      </c>
      <c r="DM227" s="29">
        <f t="shared" si="169"/>
        <v>52.5</v>
      </c>
      <c r="DN227" s="29">
        <f t="shared" si="169"/>
        <v>60</v>
      </c>
      <c r="DO227" s="29">
        <f t="shared" si="169"/>
        <v>67.5</v>
      </c>
      <c r="DP227" s="29">
        <f t="shared" si="169"/>
        <v>75</v>
      </c>
      <c r="DQ227" s="29">
        <f t="shared" si="169"/>
        <v>82.5</v>
      </c>
      <c r="DR227" s="29">
        <f t="shared" si="169"/>
        <v>90</v>
      </c>
      <c r="DT227" s="307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9"/>
      <c r="EI227" s="307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9"/>
    </row>
    <row r="228" spans="1:153">
      <c r="S228" s="18">
        <f>S213</f>
        <v>0</v>
      </c>
      <c r="T228" s="114">
        <f t="shared" ref="T228:AF240" ca="1" si="170">($H$5/T198-$G$5*T78/T183)*1000</f>
        <v>-115.45182226660015</v>
      </c>
      <c r="U228" s="114">
        <f t="shared" ca="1" si="170"/>
        <v>-116.53338305159811</v>
      </c>
      <c r="V228" s="114">
        <f t="shared" ca="1" si="170"/>
        <v>-112.10329196625301</v>
      </c>
      <c r="W228" s="114">
        <f t="shared" ca="1" si="170"/>
        <v>-100.69050315784246</v>
      </c>
      <c r="X228" s="114">
        <f t="shared" ca="1" si="170"/>
        <v>-81.120978572097769</v>
      </c>
      <c r="Y228" s="114">
        <f t="shared" ca="1" si="170"/>
        <v>-58.617671704752325</v>
      </c>
      <c r="Z228" s="114">
        <f t="shared" ca="1" si="170"/>
        <v>-40.095990464887258</v>
      </c>
      <c r="AA228" s="114">
        <f t="shared" ca="1" si="170"/>
        <v>-27.86216265393028</v>
      </c>
      <c r="AB228" s="114">
        <f t="shared" ca="1" si="170"/>
        <v>-20.659478111434286</v>
      </c>
      <c r="AC228" s="114">
        <f t="shared" ca="1" si="170"/>
        <v>-16.638393149925214</v>
      </c>
      <c r="AD228" s="114">
        <f t="shared" ca="1" si="170"/>
        <v>-14.479901482935936</v>
      </c>
      <c r="AE228" s="114">
        <f t="shared" ca="1" si="170"/>
        <v>-13.428450722243731</v>
      </c>
      <c r="AF228" s="114">
        <f t="shared" ca="1" si="170"/>
        <v>-13.114176064997967</v>
      </c>
      <c r="AH228" s="29">
        <f>AH213</f>
        <v>0</v>
      </c>
      <c r="AI228" s="155">
        <f t="shared" ref="AI228:AU240" ca="1" si="171">($H$6/T198-$G$6*T78/T183)*1000</f>
        <v>-115.45182226660015</v>
      </c>
      <c r="AJ228" s="155">
        <f t="shared" ca="1" si="171"/>
        <v>-116.53338305159811</v>
      </c>
      <c r="AK228" s="155">
        <f t="shared" ca="1" si="171"/>
        <v>-112.10329196625301</v>
      </c>
      <c r="AL228" s="155">
        <f t="shared" ca="1" si="171"/>
        <v>-100.69050315784246</v>
      </c>
      <c r="AM228" s="155">
        <f t="shared" ca="1" si="171"/>
        <v>-81.120978572097769</v>
      </c>
      <c r="AN228" s="155">
        <f t="shared" ca="1" si="171"/>
        <v>-58.617671704752325</v>
      </c>
      <c r="AO228" s="155">
        <f t="shared" ca="1" si="171"/>
        <v>-40.095990464887258</v>
      </c>
      <c r="AP228" s="155">
        <f t="shared" ca="1" si="171"/>
        <v>-27.86216265393028</v>
      </c>
      <c r="AQ228" s="155">
        <f t="shared" ca="1" si="171"/>
        <v>-20.659478111434286</v>
      </c>
      <c r="AR228" s="155">
        <f t="shared" ca="1" si="171"/>
        <v>-16.638393149925214</v>
      </c>
      <c r="AS228" s="155">
        <f t="shared" ca="1" si="171"/>
        <v>-14.479901482935936</v>
      </c>
      <c r="AT228" s="155">
        <f t="shared" ca="1" si="171"/>
        <v>-13.428450722243731</v>
      </c>
      <c r="AU228" s="155">
        <f t="shared" ca="1" si="171"/>
        <v>-13.114176064997967</v>
      </c>
      <c r="AW228" s="29">
        <f>AW213</f>
        <v>0</v>
      </c>
      <c r="AX228" s="155">
        <f t="shared" ref="AX228:BJ240" ca="1" si="172">($H$7/T198-$G$7*T78/T183)*1000</f>
        <v>73.015476784822781</v>
      </c>
      <c r="AY228" s="155">
        <f t="shared" ca="1" si="172"/>
        <v>70.837202943019747</v>
      </c>
      <c r="AZ228" s="155">
        <f t="shared" ca="1" si="172"/>
        <v>68.938437501767694</v>
      </c>
      <c r="BA228" s="155">
        <f t="shared" ca="1" si="172"/>
        <v>63.058129246425104</v>
      </c>
      <c r="BB228" s="155">
        <f t="shared" ca="1" si="172"/>
        <v>51.958684511178504</v>
      </c>
      <c r="BC228" s="155">
        <f t="shared" ca="1" si="172"/>
        <v>38.39609803371998</v>
      </c>
      <c r="BD228" s="155">
        <f t="shared" ca="1" si="172"/>
        <v>26.684451820799612</v>
      </c>
      <c r="BE228" s="155">
        <f t="shared" ca="1" si="172"/>
        <v>18.595984710246331</v>
      </c>
      <c r="BF228" s="155">
        <f t="shared" ca="1" si="172"/>
        <v>13.61564987909321</v>
      </c>
      <c r="BG228" s="155">
        <f t="shared" ca="1" si="172"/>
        <v>10.706759751593603</v>
      </c>
      <c r="BH228" s="155">
        <f t="shared" ca="1" si="172"/>
        <v>9.0772289780910196</v>
      </c>
      <c r="BI228" s="155">
        <f t="shared" ca="1" si="172"/>
        <v>8.2555375397656512</v>
      </c>
      <c r="BJ228" s="155">
        <f t="shared" ca="1" si="172"/>
        <v>8.0050524200635493</v>
      </c>
      <c r="BK228" s="138"/>
      <c r="BL228" s="29">
        <f>BL213</f>
        <v>0</v>
      </c>
      <c r="BM228" s="155">
        <f t="shared" ref="BM228:BY240" ca="1" si="173">($H$8/T198-$G$8*T78/T183)*1000</f>
        <v>-7.4887668497254181</v>
      </c>
      <c r="BN228" s="155">
        <f t="shared" ca="1" si="173"/>
        <v>-1.8343462241217758</v>
      </c>
      <c r="BO228" s="155">
        <f t="shared" ca="1" si="173"/>
        <v>-3.3529246440317677</v>
      </c>
      <c r="BP228" s="155">
        <f t="shared" ca="1" si="173"/>
        <v>-5.2876547034392747</v>
      </c>
      <c r="BQ228" s="155">
        <f t="shared" ca="1" si="173"/>
        <v>-6.572194735839699</v>
      </c>
      <c r="BR228" s="155">
        <f t="shared" ca="1" si="173"/>
        <v>-6.4509900217371801</v>
      </c>
      <c r="BS228" s="155">
        <f t="shared" ca="1" si="173"/>
        <v>-5.2537150837345195</v>
      </c>
      <c r="BT228" s="155">
        <f t="shared" ca="1" si="173"/>
        <v>-3.7573742357763229</v>
      </c>
      <c r="BU228" s="155">
        <f t="shared" ca="1" si="173"/>
        <v>-2.4399260244652736</v>
      </c>
      <c r="BV228" s="155">
        <f t="shared" ca="1" si="173"/>
        <v>-1.4474477232769509</v>
      </c>
      <c r="BW228" s="155">
        <f t="shared" ca="1" si="173"/>
        <v>-0.77857617665891676</v>
      </c>
      <c r="BX228" s="155">
        <f t="shared" ca="1" si="173"/>
        <v>-0.39693421283882452</v>
      </c>
      <c r="BY228" s="155">
        <f t="shared" ca="1" si="173"/>
        <v>-0.27309356212953634</v>
      </c>
      <c r="BZ228" s="138"/>
      <c r="CA228" s="29">
        <f>CA213</f>
        <v>0</v>
      </c>
      <c r="CB228" s="155">
        <f t="shared" ref="CB228:CN240" ca="1" si="174">($H$9/T198-$G$9*T78/T183)*1000</f>
        <v>85.18472291562658</v>
      </c>
      <c r="CC228" s="155">
        <f t="shared" ca="1" si="174"/>
        <v>82.643403433523048</v>
      </c>
      <c r="CD228" s="155">
        <f t="shared" ca="1" si="174"/>
        <v>80.428177085395632</v>
      </c>
      <c r="CE228" s="155">
        <f t="shared" ca="1" si="174"/>
        <v>73.567817454162636</v>
      </c>
      <c r="CF228" s="155">
        <f t="shared" ca="1" si="174"/>
        <v>60.618465263041585</v>
      </c>
      <c r="CG228" s="155">
        <f t="shared" ca="1" si="174"/>
        <v>44.795447706006634</v>
      </c>
      <c r="CH228" s="155">
        <f t="shared" ca="1" si="174"/>
        <v>31.131860457599547</v>
      </c>
      <c r="CI228" s="155">
        <f t="shared" ca="1" si="174"/>
        <v>21.695315495287385</v>
      </c>
      <c r="CJ228" s="155">
        <f t="shared" ca="1" si="174"/>
        <v>15.884924858942078</v>
      </c>
      <c r="CK228" s="155">
        <f t="shared" ca="1" si="174"/>
        <v>12.491219710192539</v>
      </c>
      <c r="CL228" s="155">
        <f t="shared" ca="1" si="174"/>
        <v>10.590100474439522</v>
      </c>
      <c r="CM228" s="155">
        <f t="shared" ca="1" si="174"/>
        <v>9.6314604630599252</v>
      </c>
      <c r="CN228" s="155">
        <f t="shared" ca="1" si="174"/>
        <v>9.339227823407473</v>
      </c>
      <c r="CP228" s="29">
        <f>CP213</f>
        <v>0</v>
      </c>
      <c r="CQ228" s="155">
        <f ca="1">($H$10/T198-$G$10*T78/T183)*1000</f>
        <v>-2.4962556165751395</v>
      </c>
      <c r="CR228" s="155">
        <f t="shared" ref="CR228:DC240" ca="1" si="175">($H$10/U198-$G$10*U78/U183)*1000</f>
        <v>-0.61144874137392535</v>
      </c>
      <c r="CS228" s="155">
        <f t="shared" ref="CS228" ca="1" si="176">($H$10/V198-$G$10*V78/V183)*1000</f>
        <v>-1.1176415480105892</v>
      </c>
      <c r="CT228" s="155">
        <f t="shared" ref="CT228" ca="1" si="177">($H$10/W198-$G$10*W78/W183)*1000</f>
        <v>-1.7625515678130916</v>
      </c>
      <c r="CU228" s="155">
        <f t="shared" ref="CU228" ca="1" si="178">($H$10/X198-$G$10*X78/X183)*1000</f>
        <v>-2.1907315786132329</v>
      </c>
      <c r="CV228" s="155">
        <f t="shared" ref="CV228" ca="1" si="179">($H$10/Y198-$G$10*Y78/Y183)*1000</f>
        <v>-2.150330007245727</v>
      </c>
      <c r="CW228" s="155">
        <f t="shared" ref="CW228" ca="1" si="180">($H$10/Z198-$G$10*Z78/Z183)*1000</f>
        <v>-1.7512383612448399</v>
      </c>
      <c r="CX228" s="155">
        <f t="shared" ref="CX228" ca="1" si="181">($H$10/AA198-$G$10*AA78/AA183)*1000</f>
        <v>-1.252458078592108</v>
      </c>
      <c r="CY228" s="155">
        <f t="shared" ref="CY228" ca="1" si="182">($H$10/AB198-$G$10*AB78/AB183)*1000</f>
        <v>-0.81330867482175806</v>
      </c>
      <c r="CZ228" s="155">
        <f t="shared" ca="1" si="175"/>
        <v>-0.48248257442565023</v>
      </c>
      <c r="DA228" s="155">
        <f t="shared" ca="1" si="175"/>
        <v>-0.25952539221963888</v>
      </c>
      <c r="DB228" s="155">
        <f t="shared" ca="1" si="175"/>
        <v>-0.13231140427960816</v>
      </c>
      <c r="DC228" s="155">
        <f t="shared" ca="1" si="175"/>
        <v>-9.1031187376512127E-2</v>
      </c>
      <c r="DE228" s="29">
        <f>DE213</f>
        <v>0</v>
      </c>
      <c r="DF228" s="155">
        <f ca="1">($H$11/T198-$G$11*T78/T183)*1000</f>
        <v>-52.421367948077908</v>
      </c>
      <c r="DG228" s="155">
        <f t="shared" ref="DG228:DR240" ca="1" si="183">($H$11/U198-$G$11*U78/U183)*1000</f>
        <v>-48.141975074074061</v>
      </c>
      <c r="DH228" s="155">
        <f t="shared" ca="1" si="183"/>
        <v>-47.635420656527685</v>
      </c>
      <c r="DI228" s="155">
        <f t="shared" ca="1" si="183"/>
        <v>-44.68258018266971</v>
      </c>
      <c r="DJ228" s="155">
        <f t="shared" ca="1" si="183"/>
        <v>-37.925220375372184</v>
      </c>
      <c r="DK228" s="155">
        <f t="shared" ca="1" si="183"/>
        <v>-28.822893700015243</v>
      </c>
      <c r="DL228" s="155">
        <f t="shared" ca="1" si="183"/>
        <v>-20.416492089067003</v>
      </c>
      <c r="DM228" s="155">
        <f t="shared" ca="1" si="183"/>
        <v>-14.276010258052382</v>
      </c>
      <c r="DN228" s="155">
        <f t="shared" ca="1" si="183"/>
        <v>-10.29706293162811</v>
      </c>
      <c r="DO228" s="155">
        <f t="shared" ca="1" si="183"/>
        <v>-7.861563696034211</v>
      </c>
      <c r="DP228" s="155">
        <f t="shared" ca="1" si="183"/>
        <v>-6.440774073723472</v>
      </c>
      <c r="DQ228" s="155">
        <f t="shared" ca="1" si="183"/>
        <v>-5.7021587995965133</v>
      </c>
      <c r="DR228" s="155">
        <f t="shared" ca="1" si="183"/>
        <v>-5.4732483944404668</v>
      </c>
      <c r="DT228" s="96"/>
      <c r="DU228" s="803"/>
      <c r="DV228" s="803"/>
      <c r="DW228" s="803"/>
      <c r="DX228" s="803"/>
      <c r="DY228" s="803"/>
      <c r="DZ228" s="803"/>
      <c r="EA228" s="803"/>
      <c r="EB228" s="803"/>
      <c r="EC228" s="803"/>
      <c r="ED228" s="803"/>
      <c r="EE228" s="803"/>
      <c r="EF228" s="803"/>
      <c r="EG228" s="803"/>
      <c r="EH228" s="99"/>
      <c r="EI228" s="96"/>
      <c r="EJ228" s="803"/>
      <c r="EK228" s="803"/>
      <c r="EL228" s="803"/>
      <c r="EM228" s="803"/>
      <c r="EN228" s="803"/>
      <c r="EO228" s="803"/>
      <c r="EP228" s="803"/>
      <c r="EQ228" s="803"/>
      <c r="ER228" s="803"/>
      <c r="ES228" s="803"/>
      <c r="ET228" s="803"/>
      <c r="EU228" s="803"/>
      <c r="EV228" s="803"/>
      <c r="EW228" s="99"/>
    </row>
    <row r="229" spans="1:153">
      <c r="B229" s="16" t="s">
        <v>44</v>
      </c>
      <c r="C229" s="16" t="s">
        <v>45</v>
      </c>
      <c r="D229" s="16" t="s">
        <v>46</v>
      </c>
      <c r="E229" s="16" t="s">
        <v>61</v>
      </c>
      <c r="F229" s="16" t="s">
        <v>81</v>
      </c>
      <c r="G229" s="16" t="s">
        <v>82</v>
      </c>
      <c r="S229" s="18">
        <f t="shared" ref="S229:S240" si="184">S214</f>
        <v>7.5</v>
      </c>
      <c r="T229" s="114">
        <f t="shared" ca="1" si="170"/>
        <v>-116.53338305159811</v>
      </c>
      <c r="U229" s="114">
        <f t="shared" ca="1" si="170"/>
        <v>-115.79984792523719</v>
      </c>
      <c r="V229" s="114">
        <f t="shared" ca="1" si="170"/>
        <v>-112.03287976311674</v>
      </c>
      <c r="W229" s="114">
        <f t="shared" ca="1" si="170"/>
        <v>-101.44168953065596</v>
      </c>
      <c r="X229" s="114">
        <f t="shared" ca="1" si="170"/>
        <v>-82.262468513669006</v>
      </c>
      <c r="Y229" s="114">
        <f t="shared" ca="1" si="170"/>
        <v>-59.501255668800759</v>
      </c>
      <c r="Z229" s="114">
        <f t="shared" ca="1" si="170"/>
        <v>-40.522944765337421</v>
      </c>
      <c r="AA229" s="114">
        <f t="shared" ca="1" si="170"/>
        <v>-27.979451748902761</v>
      </c>
      <c r="AB229" s="114">
        <f t="shared" ca="1" si="170"/>
        <v>-20.631498413577781</v>
      </c>
      <c r="AC229" s="114">
        <f t="shared" ca="1" si="170"/>
        <v>-16.555961523288865</v>
      </c>
      <c r="AD229" s="114">
        <f t="shared" ca="1" si="170"/>
        <v>-14.381397979273348</v>
      </c>
      <c r="AE229" s="114">
        <f t="shared" ca="1" si="170"/>
        <v>-13.326958663474246</v>
      </c>
      <c r="AF229" s="114">
        <f t="shared" ca="1" si="170"/>
        <v>-13.012573894627362</v>
      </c>
      <c r="AH229" s="29">
        <f t="shared" ref="AH229:AH240" si="185">AH214</f>
        <v>7.5</v>
      </c>
      <c r="AI229" s="155">
        <f t="shared" ca="1" si="171"/>
        <v>-116.53338305159811</v>
      </c>
      <c r="AJ229" s="155">
        <f t="shared" ca="1" si="171"/>
        <v>-115.79984792523719</v>
      </c>
      <c r="AK229" s="155">
        <f t="shared" ca="1" si="171"/>
        <v>-112.03287976311674</v>
      </c>
      <c r="AL229" s="155">
        <f t="shared" ca="1" si="171"/>
        <v>-101.44168953065596</v>
      </c>
      <c r="AM229" s="155">
        <f t="shared" ca="1" si="171"/>
        <v>-82.262468513669006</v>
      </c>
      <c r="AN229" s="155">
        <f t="shared" ca="1" si="171"/>
        <v>-59.501255668800759</v>
      </c>
      <c r="AO229" s="155">
        <f t="shared" ca="1" si="171"/>
        <v>-40.522944765337421</v>
      </c>
      <c r="AP229" s="155">
        <f t="shared" ca="1" si="171"/>
        <v>-27.979451748902761</v>
      </c>
      <c r="AQ229" s="155">
        <f t="shared" ca="1" si="171"/>
        <v>-20.631498413577781</v>
      </c>
      <c r="AR229" s="155">
        <f t="shared" ca="1" si="171"/>
        <v>-16.555961523288865</v>
      </c>
      <c r="AS229" s="155">
        <f t="shared" ca="1" si="171"/>
        <v>-14.381397979273348</v>
      </c>
      <c r="AT229" s="155">
        <f t="shared" ca="1" si="171"/>
        <v>-13.326958663474246</v>
      </c>
      <c r="AU229" s="155">
        <f t="shared" ca="1" si="171"/>
        <v>-13.012573894627362</v>
      </c>
      <c r="AW229" s="29">
        <f t="shared" ref="AW229:AW240" si="186">AW214</f>
        <v>7.5</v>
      </c>
      <c r="AX229" s="155">
        <f t="shared" ca="1" si="172"/>
        <v>70.837202943019747</v>
      </c>
      <c r="AY229" s="155">
        <f t="shared" ca="1" si="172"/>
        <v>70.680062075054551</v>
      </c>
      <c r="AZ229" s="155">
        <f t="shared" ca="1" si="172"/>
        <v>69.208134640672696</v>
      </c>
      <c r="BA229" s="155">
        <f t="shared" ca="1" si="172"/>
        <v>63.865984238806725</v>
      </c>
      <c r="BB229" s="155">
        <f t="shared" ca="1" si="172"/>
        <v>53.027997629480339</v>
      </c>
      <c r="BC229" s="155">
        <f t="shared" ca="1" si="172"/>
        <v>39.278334521966308</v>
      </c>
      <c r="BD229" s="155">
        <f t="shared" ca="1" si="172"/>
        <v>27.215575408881516</v>
      </c>
      <c r="BE229" s="155">
        <f t="shared" ca="1" si="172"/>
        <v>18.863032685599606</v>
      </c>
      <c r="BF229" s="155">
        <f t="shared" ca="1" si="172"/>
        <v>13.737116856479854</v>
      </c>
      <c r="BG229" s="155">
        <f t="shared" ca="1" si="172"/>
        <v>10.757528867279717</v>
      </c>
      <c r="BH229" s="155">
        <f t="shared" ca="1" si="172"/>
        <v>9.095596400021968</v>
      </c>
      <c r="BI229" s="155">
        <f t="shared" ca="1" si="172"/>
        <v>8.2601658305498091</v>
      </c>
      <c r="BJ229" s="155">
        <f t="shared" ca="1" si="172"/>
        <v>8.0059013831062167</v>
      </c>
      <c r="BK229" s="138"/>
      <c r="BL229" s="29">
        <f t="shared" ref="BL229:BL240" si="187">BL214</f>
        <v>7.5</v>
      </c>
      <c r="BM229" s="155">
        <f t="shared" ca="1" si="173"/>
        <v>-1.8343462241217758</v>
      </c>
      <c r="BN229" s="155">
        <f t="shared" ca="1" si="173"/>
        <v>-2.4003066398244712</v>
      </c>
      <c r="BO229" s="155">
        <f t="shared" ca="1" si="173"/>
        <v>-3.9768135656053429</v>
      </c>
      <c r="BP229" s="155">
        <f t="shared" ca="1" si="173"/>
        <v>-6.0019410408262921</v>
      </c>
      <c r="BQ229" s="155">
        <f t="shared" ca="1" si="173"/>
        <v>-7.3410330425578723</v>
      </c>
      <c r="BR229" s="155">
        <f t="shared" ca="1" si="173"/>
        <v>-7.1551622413717082</v>
      </c>
      <c r="BS229" s="155">
        <f t="shared" ca="1" si="173"/>
        <v>-5.8036170993581306</v>
      </c>
      <c r="BT229" s="155">
        <f t="shared" ca="1" si="173"/>
        <v>-4.1507232725158962</v>
      </c>
      <c r="BU229" s="155">
        <f t="shared" ca="1" si="173"/>
        <v>-2.7164356166663723</v>
      </c>
      <c r="BV229" s="155">
        <f t="shared" ca="1" si="173"/>
        <v>-1.6479039066127956</v>
      </c>
      <c r="BW229" s="155">
        <f t="shared" ca="1" si="173"/>
        <v>-0.93351522491591699</v>
      </c>
      <c r="BX229" s="155">
        <f t="shared" ca="1" si="173"/>
        <v>-0.52798126493052411</v>
      </c>
      <c r="BY229" s="155">
        <f t="shared" ca="1" si="173"/>
        <v>-0.39671409265959906</v>
      </c>
      <c r="BZ229" s="138"/>
      <c r="CA229" s="29">
        <f t="shared" ref="CA229:CA240" si="188">CA214</f>
        <v>7.5</v>
      </c>
      <c r="CB229" s="155">
        <f t="shared" ca="1" si="174"/>
        <v>82.643403433523048</v>
      </c>
      <c r="CC229" s="155">
        <f t="shared" ca="1" si="174"/>
        <v>82.460072420896964</v>
      </c>
      <c r="CD229" s="155">
        <f t="shared" ca="1" si="174"/>
        <v>80.742823747451482</v>
      </c>
      <c r="CE229" s="155">
        <f t="shared" ca="1" si="174"/>
        <v>74.510314945274501</v>
      </c>
      <c r="CF229" s="155">
        <f t="shared" ca="1" si="174"/>
        <v>61.865997234393717</v>
      </c>
      <c r="CG229" s="155">
        <f t="shared" ca="1" si="174"/>
        <v>45.824723608960689</v>
      </c>
      <c r="CH229" s="155">
        <f t="shared" ca="1" si="174"/>
        <v>31.751504643695103</v>
      </c>
      <c r="CI229" s="155">
        <f t="shared" ca="1" si="174"/>
        <v>22.006871466532871</v>
      </c>
      <c r="CJ229" s="155">
        <f t="shared" ca="1" si="174"/>
        <v>16.026636332559832</v>
      </c>
      <c r="CK229" s="155">
        <f t="shared" ca="1" si="174"/>
        <v>12.550450345159669</v>
      </c>
      <c r="CL229" s="155">
        <f t="shared" ca="1" si="174"/>
        <v>10.611529133358962</v>
      </c>
      <c r="CM229" s="155">
        <f t="shared" ca="1" si="174"/>
        <v>9.6368601356414452</v>
      </c>
      <c r="CN229" s="155">
        <f t="shared" ca="1" si="174"/>
        <v>9.3402182802905873</v>
      </c>
      <c r="CP229" s="29">
        <f t="shared" ref="CP229:CP240" si="189">CP214</f>
        <v>7.5</v>
      </c>
      <c r="CQ229" s="155">
        <f t="shared" ref="CQ229:CQ240" ca="1" si="190">($H$10/T199-$G$10*T79/T184)*1000</f>
        <v>-0.61144874137392535</v>
      </c>
      <c r="CR229" s="155">
        <f t="shared" ref="CR229:CR240" ca="1" si="191">($H$10/U199-$G$10*U79/U184)*1000</f>
        <v>-0.80010221327482378</v>
      </c>
      <c r="CS229" s="155">
        <f t="shared" ref="CS229:CS240" ca="1" si="192">($H$10/V199-$G$10*V79/V184)*1000</f>
        <v>-1.3256045218684476</v>
      </c>
      <c r="CT229" s="155">
        <f t="shared" ref="CT229:CT240" ca="1" si="193">($H$10/W199-$G$10*W79/W184)*1000</f>
        <v>-2.0006470136087642</v>
      </c>
      <c r="CU229" s="155">
        <f t="shared" ref="CU229:CU240" ca="1" si="194">($H$10/X199-$G$10*X79/X184)*1000</f>
        <v>-2.4470110141859571</v>
      </c>
      <c r="CV229" s="155">
        <f t="shared" ref="CV229:CV240" ca="1" si="195">($H$10/Y199-$G$10*Y79/Y184)*1000</f>
        <v>-2.3850540804572362</v>
      </c>
      <c r="CW229" s="155">
        <f t="shared" ref="CW229:CW240" ca="1" si="196">($H$10/Z199-$G$10*Z79/Z184)*1000</f>
        <v>-1.934539033119377</v>
      </c>
      <c r="CX229" s="155">
        <f t="shared" ref="CX229:CX240" ca="1" si="197">($H$10/AA199-$G$10*AA79/AA184)*1000</f>
        <v>-1.3835744241719659</v>
      </c>
      <c r="CY229" s="155">
        <f t="shared" ref="CY229:CY240" ca="1" si="198">($H$10/AB199-$G$10*AB79/AB184)*1000</f>
        <v>-0.90547853888879071</v>
      </c>
      <c r="CZ229" s="155">
        <f t="shared" ca="1" si="175"/>
        <v>-0.54930130220426532</v>
      </c>
      <c r="DA229" s="155">
        <f t="shared" ca="1" si="175"/>
        <v>-0.31117174163863903</v>
      </c>
      <c r="DB229" s="155">
        <f t="shared" ca="1" si="175"/>
        <v>-0.17599375497684136</v>
      </c>
      <c r="DC229" s="155">
        <f t="shared" ca="1" si="175"/>
        <v>-0.13223803088653308</v>
      </c>
      <c r="DE229" s="29">
        <f t="shared" ref="DE229:DE240" si="199">DE214</f>
        <v>7.5</v>
      </c>
      <c r="DF229" s="155">
        <f t="shared" ref="DF229:DF240" ca="1" si="200">($H$11/T199-$G$11*T79/T184)*1000</f>
        <v>-48.141975074074061</v>
      </c>
      <c r="DG229" s="155">
        <f t="shared" ca="1" si="183"/>
        <v>-48.320194703281935</v>
      </c>
      <c r="DH229" s="155">
        <f t="shared" ca="1" si="183"/>
        <v>-48.127163209917803</v>
      </c>
      <c r="DI229" s="155">
        <f t="shared" ca="1" si="183"/>
        <v>-45.578293346284305</v>
      </c>
      <c r="DJ229" s="155">
        <f t="shared" ca="1" si="183"/>
        <v>-39.022514940932496</v>
      </c>
      <c r="DK229" s="155">
        <f t="shared" ca="1" si="183"/>
        <v>-29.763137468663391</v>
      </c>
      <c r="DL229" s="155">
        <f t="shared" ca="1" si="183"/>
        <v>-21.045525488933411</v>
      </c>
      <c r="DM229" s="155">
        <f t="shared" ca="1" si="183"/>
        <v>-14.65071675999102</v>
      </c>
      <c r="DN229" s="155">
        <f t="shared" ca="1" si="183"/>
        <v>-10.516295712653092</v>
      </c>
      <c r="DO229" s="155">
        <f t="shared" ca="1" si="183"/>
        <v>-7.9956378648262092</v>
      </c>
      <c r="DP229" s="155">
        <f t="shared" ca="1" si="183"/>
        <v>-6.5304885458059383</v>
      </c>
      <c r="DQ229" s="155">
        <f t="shared" ca="1" si="183"/>
        <v>-5.7707678528318018</v>
      </c>
      <c r="DR229" s="155">
        <f t="shared" ca="1" si="183"/>
        <v>-5.5356246350672782</v>
      </c>
      <c r="DT229" s="96"/>
      <c r="DU229" s="803"/>
      <c r="DV229" s="803"/>
      <c r="DW229" s="803"/>
      <c r="DX229" s="803"/>
      <c r="DY229" s="803"/>
      <c r="DZ229" s="803"/>
      <c r="EA229" s="803"/>
      <c r="EB229" s="803"/>
      <c r="EC229" s="803"/>
      <c r="ED229" s="803"/>
      <c r="EE229" s="803"/>
      <c r="EF229" s="803"/>
      <c r="EG229" s="803"/>
      <c r="EH229" s="99"/>
      <c r="EI229" s="96"/>
      <c r="EJ229" s="803"/>
      <c r="EK229" s="803"/>
      <c r="EL229" s="803"/>
      <c r="EM229" s="803"/>
      <c r="EN229" s="803"/>
      <c r="EO229" s="803"/>
      <c r="EP229" s="803"/>
      <c r="EQ229" s="803"/>
      <c r="ER229" s="803"/>
      <c r="ES229" s="803"/>
      <c r="ET229" s="803"/>
      <c r="EU229" s="803"/>
      <c r="EV229" s="803"/>
      <c r="EW229" s="99"/>
    </row>
    <row r="230" spans="1:153">
      <c r="A230" s="1" t="s">
        <v>84</v>
      </c>
      <c r="B230" s="19">
        <v>2</v>
      </c>
      <c r="C230" s="19">
        <v>0</v>
      </c>
      <c r="D230" s="19">
        <v>0.2</v>
      </c>
      <c r="E230" s="1">
        <v>0.51100000000000001</v>
      </c>
      <c r="F230" s="19">
        <v>7.5</v>
      </c>
      <c r="G230" s="19">
        <v>7.5</v>
      </c>
      <c r="S230" s="18">
        <f t="shared" si="184"/>
        <v>15</v>
      </c>
      <c r="T230" s="114">
        <f t="shared" ca="1" si="170"/>
        <v>-112.10329196625301</v>
      </c>
      <c r="U230" s="114">
        <f t="shared" ca="1" si="170"/>
        <v>-112.03287976311674</v>
      </c>
      <c r="V230" s="114">
        <f t="shared" ca="1" si="170"/>
        <v>-110.27038457677618</v>
      </c>
      <c r="W230" s="114">
        <f t="shared" ca="1" si="170"/>
        <v>-102.49399437339247</v>
      </c>
      <c r="X230" s="114">
        <f t="shared" ca="1" si="170"/>
        <v>-85.135807987391203</v>
      </c>
      <c r="Y230" s="114">
        <f t="shared" ca="1" si="170"/>
        <v>-62.031278398133004</v>
      </c>
      <c r="Z230" s="114">
        <f t="shared" ca="1" si="170"/>
        <v>-41.780769748346771</v>
      </c>
      <c r="AA230" s="114">
        <f t="shared" ca="1" si="170"/>
        <v>-28.305640275489367</v>
      </c>
      <c r="AB230" s="114">
        <f t="shared" ca="1" si="170"/>
        <v>-20.519652796366369</v>
      </c>
      <c r="AC230" s="114">
        <f t="shared" ca="1" si="170"/>
        <v>-16.285156762222861</v>
      </c>
      <c r="AD230" s="114">
        <f t="shared" ca="1" si="170"/>
        <v>-14.067555431376267</v>
      </c>
      <c r="AE230" s="114">
        <f t="shared" ca="1" si="170"/>
        <v>-13.007577872664712</v>
      </c>
      <c r="AF230" s="114">
        <f t="shared" ca="1" si="170"/>
        <v>-12.694017415572782</v>
      </c>
      <c r="AH230" s="29">
        <f t="shared" si="185"/>
        <v>15</v>
      </c>
      <c r="AI230" s="155">
        <f t="shared" ca="1" si="171"/>
        <v>-112.10329196625301</v>
      </c>
      <c r="AJ230" s="155">
        <f t="shared" ca="1" si="171"/>
        <v>-112.03287976311674</v>
      </c>
      <c r="AK230" s="155">
        <f t="shared" ca="1" si="171"/>
        <v>-110.27038457677618</v>
      </c>
      <c r="AL230" s="155">
        <f t="shared" ca="1" si="171"/>
        <v>-102.49399437339247</v>
      </c>
      <c r="AM230" s="155">
        <f t="shared" ca="1" si="171"/>
        <v>-85.135807987391203</v>
      </c>
      <c r="AN230" s="155">
        <f t="shared" ca="1" si="171"/>
        <v>-62.031278398133004</v>
      </c>
      <c r="AO230" s="155">
        <f t="shared" ca="1" si="171"/>
        <v>-41.780769748346771</v>
      </c>
      <c r="AP230" s="155">
        <f t="shared" ca="1" si="171"/>
        <v>-28.305640275489367</v>
      </c>
      <c r="AQ230" s="155">
        <f t="shared" ca="1" si="171"/>
        <v>-20.519652796366369</v>
      </c>
      <c r="AR230" s="155">
        <f t="shared" ca="1" si="171"/>
        <v>-16.285156762222861</v>
      </c>
      <c r="AS230" s="155">
        <f t="shared" ca="1" si="171"/>
        <v>-14.067555431376267</v>
      </c>
      <c r="AT230" s="155">
        <f t="shared" ca="1" si="171"/>
        <v>-13.007577872664712</v>
      </c>
      <c r="AU230" s="155">
        <f t="shared" ca="1" si="171"/>
        <v>-12.694017415572782</v>
      </c>
      <c r="AW230" s="29">
        <f t="shared" si="186"/>
        <v>15</v>
      </c>
      <c r="AX230" s="155">
        <f t="shared" ca="1" si="172"/>
        <v>68.938437501767694</v>
      </c>
      <c r="AY230" s="155">
        <f t="shared" ca="1" si="172"/>
        <v>69.208134640672696</v>
      </c>
      <c r="AZ230" s="155">
        <f t="shared" ca="1" si="172"/>
        <v>69.03746580263109</v>
      </c>
      <c r="BA230" s="155">
        <f t="shared" ca="1" si="172"/>
        <v>65.55500992737116</v>
      </c>
      <c r="BB230" s="155">
        <f t="shared" ca="1" si="172"/>
        <v>55.948685924660047</v>
      </c>
      <c r="BC230" s="155">
        <f t="shared" ca="1" si="172"/>
        <v>41.930116085776604</v>
      </c>
      <c r="BD230" s="155">
        <f t="shared" ca="1" si="172"/>
        <v>28.863582506486871</v>
      </c>
      <c r="BE230" s="155">
        <f t="shared" ca="1" si="172"/>
        <v>19.693402867878493</v>
      </c>
      <c r="BF230" s="155">
        <f t="shared" ca="1" si="172"/>
        <v>14.110668838727396</v>
      </c>
      <c r="BG230" s="155">
        <f t="shared" ca="1" si="172"/>
        <v>10.910509371154941</v>
      </c>
      <c r="BH230" s="155">
        <f t="shared" ca="1" si="172"/>
        <v>9.1485834739911915</v>
      </c>
      <c r="BI230" s="155">
        <f t="shared" ca="1" si="172"/>
        <v>8.2711984584056193</v>
      </c>
      <c r="BJ230" s="155">
        <f t="shared" ca="1" si="172"/>
        <v>8.0054692308316344</v>
      </c>
      <c r="BK230" s="138"/>
      <c r="BL230" s="29">
        <f t="shared" si="187"/>
        <v>15</v>
      </c>
      <c r="BM230" s="155">
        <f t="shared" ca="1" si="173"/>
        <v>-3.3529246440317677</v>
      </c>
      <c r="BN230" s="155">
        <f t="shared" ca="1" si="173"/>
        <v>-3.9768135656053429</v>
      </c>
      <c r="BO230" s="155">
        <f t="shared" ca="1" si="173"/>
        <v>-5.7504701131307874</v>
      </c>
      <c r="BP230" s="155">
        <f t="shared" ca="1" si="173"/>
        <v>-8.1172266066713696</v>
      </c>
      <c r="BQ230" s="155">
        <f t="shared" ca="1" si="173"/>
        <v>-9.7344022644506474</v>
      </c>
      <c r="BR230" s="155">
        <f t="shared" ca="1" si="173"/>
        <v>-9.422698093793608</v>
      </c>
      <c r="BS230" s="155">
        <f t="shared" ca="1" si="173"/>
        <v>-7.5902413149576171</v>
      </c>
      <c r="BT230" s="155">
        <f t="shared" ca="1" si="173"/>
        <v>-5.4200374051697464</v>
      </c>
      <c r="BU230" s="155">
        <f t="shared" ca="1" si="173"/>
        <v>-3.5977543218151466</v>
      </c>
      <c r="BV230" s="155">
        <f t="shared" ca="1" si="173"/>
        <v>-2.2788306276424475</v>
      </c>
      <c r="BW230" s="155">
        <f t="shared" ca="1" si="173"/>
        <v>-1.4161004303308655</v>
      </c>
      <c r="BX230" s="155">
        <f t="shared" ca="1" si="173"/>
        <v>-0.93330346961358734</v>
      </c>
      <c r="BY230" s="155">
        <f t="shared" ca="1" si="173"/>
        <v>-0.77811756297592971</v>
      </c>
      <c r="BZ230" s="138"/>
      <c r="CA230" s="29">
        <f t="shared" si="188"/>
        <v>15</v>
      </c>
      <c r="CB230" s="155">
        <f t="shared" ca="1" si="174"/>
        <v>80.428177085395632</v>
      </c>
      <c r="CC230" s="155">
        <f t="shared" ca="1" si="174"/>
        <v>80.742823747451482</v>
      </c>
      <c r="CD230" s="155">
        <f t="shared" ca="1" si="174"/>
        <v>80.543710103069614</v>
      </c>
      <c r="CE230" s="155">
        <f t="shared" ca="1" si="174"/>
        <v>76.48084491526636</v>
      </c>
      <c r="CF230" s="155">
        <f t="shared" ca="1" si="174"/>
        <v>65.273466912103402</v>
      </c>
      <c r="CG230" s="155">
        <f t="shared" ca="1" si="174"/>
        <v>48.918468766739366</v>
      </c>
      <c r="CH230" s="155">
        <f t="shared" ca="1" si="174"/>
        <v>33.674179590901346</v>
      </c>
      <c r="CI230" s="155">
        <f t="shared" ca="1" si="174"/>
        <v>22.975636679191574</v>
      </c>
      <c r="CJ230" s="155">
        <f t="shared" ca="1" si="174"/>
        <v>16.462446978515292</v>
      </c>
      <c r="CK230" s="155">
        <f t="shared" ca="1" si="174"/>
        <v>12.728927599680764</v>
      </c>
      <c r="CL230" s="155">
        <f t="shared" ca="1" si="174"/>
        <v>10.673347386323057</v>
      </c>
      <c r="CM230" s="155">
        <f t="shared" ca="1" si="174"/>
        <v>9.6497315348065555</v>
      </c>
      <c r="CN230" s="155">
        <f t="shared" ca="1" si="174"/>
        <v>9.3397141026369059</v>
      </c>
      <c r="CP230" s="29">
        <f t="shared" si="189"/>
        <v>15</v>
      </c>
      <c r="CQ230" s="155">
        <f t="shared" ca="1" si="190"/>
        <v>-1.1176415480105892</v>
      </c>
      <c r="CR230" s="155">
        <f t="shared" ca="1" si="191"/>
        <v>-1.3256045218684476</v>
      </c>
      <c r="CS230" s="155">
        <f t="shared" ca="1" si="192"/>
        <v>-1.9168233710435958</v>
      </c>
      <c r="CT230" s="155">
        <f t="shared" ca="1" si="193"/>
        <v>-2.70574220222379</v>
      </c>
      <c r="CU230" s="155">
        <f t="shared" ca="1" si="194"/>
        <v>-3.244800754816882</v>
      </c>
      <c r="CV230" s="155">
        <f t="shared" ca="1" si="195"/>
        <v>-3.1408993645978693</v>
      </c>
      <c r="CW230" s="155">
        <f t="shared" ca="1" si="196"/>
        <v>-2.5300804383192066</v>
      </c>
      <c r="CX230" s="155">
        <f t="shared" ca="1" si="197"/>
        <v>-1.8066791350565823</v>
      </c>
      <c r="CY230" s="155">
        <f t="shared" ca="1" si="198"/>
        <v>-1.199251440605049</v>
      </c>
      <c r="CZ230" s="155">
        <f t="shared" ca="1" si="175"/>
        <v>-0.75961020921414912</v>
      </c>
      <c r="DA230" s="155">
        <f t="shared" ca="1" si="175"/>
        <v>-0.47203347677695517</v>
      </c>
      <c r="DB230" s="155">
        <f t="shared" ca="1" si="175"/>
        <v>-0.31110115653786247</v>
      </c>
      <c r="DC230" s="155">
        <f t="shared" ca="1" si="175"/>
        <v>-0.25937252099197655</v>
      </c>
      <c r="DE230" s="29">
        <f t="shared" si="199"/>
        <v>15</v>
      </c>
      <c r="DF230" s="155">
        <f t="shared" ca="1" si="200"/>
        <v>-47.635420656527685</v>
      </c>
      <c r="DG230" s="155">
        <f t="shared" ca="1" si="183"/>
        <v>-48.127163209917803</v>
      </c>
      <c r="DH230" s="155">
        <f t="shared" ca="1" si="183"/>
        <v>-48.90021225831947</v>
      </c>
      <c r="DI230" s="155">
        <f t="shared" ca="1" si="183"/>
        <v>-47.761953254916463</v>
      </c>
      <c r="DJ230" s="155">
        <f t="shared" ca="1" si="183"/>
        <v>-42.166325081998693</v>
      </c>
      <c r="DK230" s="155">
        <f t="shared" ca="1" si="183"/>
        <v>-32.664759770747878</v>
      </c>
      <c r="DL230" s="155">
        <f t="shared" ca="1" si="183"/>
        <v>-23.037508995136726</v>
      </c>
      <c r="DM230" s="155">
        <f t="shared" ca="1" si="183"/>
        <v>-15.838953947837201</v>
      </c>
      <c r="DN230" s="155">
        <f t="shared" ca="1" si="183"/>
        <v>-11.20598972005917</v>
      </c>
      <c r="DO230" s="155">
        <f t="shared" ca="1" si="183"/>
        <v>-8.4130882279245185</v>
      </c>
      <c r="DP230" s="155">
        <f t="shared" ca="1" si="183"/>
        <v>-6.807105864492895</v>
      </c>
      <c r="DQ230" s="155">
        <f t="shared" ca="1" si="183"/>
        <v>-5.9807840404105406</v>
      </c>
      <c r="DR230" s="155">
        <f t="shared" ca="1" si="183"/>
        <v>-5.7260382687090541</v>
      </c>
      <c r="DT230" s="96"/>
      <c r="DU230" s="803"/>
      <c r="DV230" s="803"/>
      <c r="DW230" s="803"/>
      <c r="DX230" s="803"/>
      <c r="DY230" s="803"/>
      <c r="DZ230" s="803"/>
      <c r="EA230" s="803"/>
      <c r="EB230" s="803"/>
      <c r="EC230" s="803"/>
      <c r="ED230" s="803"/>
      <c r="EE230" s="803"/>
      <c r="EF230" s="803"/>
      <c r="EG230" s="803"/>
      <c r="EH230" s="99"/>
      <c r="EI230" s="96"/>
      <c r="EJ230" s="803"/>
      <c r="EK230" s="803"/>
      <c r="EL230" s="803"/>
      <c r="EM230" s="803"/>
      <c r="EN230" s="803"/>
      <c r="EO230" s="803"/>
      <c r="EP230" s="803"/>
      <c r="EQ230" s="803"/>
      <c r="ER230" s="803"/>
      <c r="ES230" s="803"/>
      <c r="ET230" s="803"/>
      <c r="EU230" s="803"/>
      <c r="EV230" s="803"/>
      <c r="EW230" s="99"/>
    </row>
    <row r="231" spans="1:153">
      <c r="B231" s="19">
        <v>1</v>
      </c>
      <c r="C231" s="19">
        <v>0.5</v>
      </c>
      <c r="D231" s="19">
        <v>1</v>
      </c>
      <c r="E231" s="1">
        <v>0.36299999999999999</v>
      </c>
      <c r="F231" s="19">
        <v>15</v>
      </c>
      <c r="G231" s="19">
        <v>52.5</v>
      </c>
      <c r="S231" s="18">
        <f t="shared" si="184"/>
        <v>22.5</v>
      </c>
      <c r="T231" s="114">
        <f t="shared" ca="1" si="170"/>
        <v>-100.69050315784246</v>
      </c>
      <c r="U231" s="114">
        <f t="shared" ca="1" si="170"/>
        <v>-101.44168953065596</v>
      </c>
      <c r="V231" s="114">
        <f t="shared" ca="1" si="170"/>
        <v>-102.49399437339247</v>
      </c>
      <c r="W231" s="114">
        <f t="shared" ca="1" si="170"/>
        <v>-99.721694817165044</v>
      </c>
      <c r="X231" s="114">
        <f t="shared" ca="1" si="170"/>
        <v>-87.269474050813869</v>
      </c>
      <c r="Y231" s="114">
        <f t="shared" ca="1" si="170"/>
        <v>-65.420167569673168</v>
      </c>
      <c r="Z231" s="114">
        <f t="shared" ca="1" si="170"/>
        <v>-43.667408482691904</v>
      </c>
      <c r="AA231" s="114">
        <f t="shared" ca="1" si="170"/>
        <v>-28.719355986313087</v>
      </c>
      <c r="AB231" s="114">
        <f t="shared" ca="1" si="170"/>
        <v>-20.221481927494366</v>
      </c>
      <c r="AC231" s="114">
        <f t="shared" ca="1" si="170"/>
        <v>-15.746958413648526</v>
      </c>
      <c r="AD231" s="114">
        <f t="shared" ca="1" si="170"/>
        <v>-13.479646525454967</v>
      </c>
      <c r="AE231" s="114">
        <f t="shared" ca="1" si="170"/>
        <v>-12.423964435834749</v>
      </c>
      <c r="AF231" s="114">
        <f t="shared" ca="1" si="170"/>
        <v>-12.116218409606331</v>
      </c>
      <c r="AH231" s="29">
        <f t="shared" si="185"/>
        <v>22.5</v>
      </c>
      <c r="AI231" s="155">
        <f t="shared" ca="1" si="171"/>
        <v>-100.69050315784246</v>
      </c>
      <c r="AJ231" s="155">
        <f t="shared" ca="1" si="171"/>
        <v>-101.44168953065596</v>
      </c>
      <c r="AK231" s="155">
        <f t="shared" ca="1" si="171"/>
        <v>-102.49399437339247</v>
      </c>
      <c r="AL231" s="155">
        <f t="shared" ca="1" si="171"/>
        <v>-99.721694817165044</v>
      </c>
      <c r="AM231" s="155">
        <f t="shared" ca="1" si="171"/>
        <v>-87.269474050813869</v>
      </c>
      <c r="AN231" s="155">
        <f t="shared" ca="1" si="171"/>
        <v>-65.420167569673168</v>
      </c>
      <c r="AO231" s="155">
        <f t="shared" ca="1" si="171"/>
        <v>-43.667408482691904</v>
      </c>
      <c r="AP231" s="155">
        <f t="shared" ca="1" si="171"/>
        <v>-28.719355986313087</v>
      </c>
      <c r="AQ231" s="155">
        <f t="shared" ca="1" si="171"/>
        <v>-20.221481927494366</v>
      </c>
      <c r="AR231" s="155">
        <f t="shared" ca="1" si="171"/>
        <v>-15.746958413648526</v>
      </c>
      <c r="AS231" s="155">
        <f t="shared" ca="1" si="171"/>
        <v>-13.479646525454967</v>
      </c>
      <c r="AT231" s="155">
        <f t="shared" ca="1" si="171"/>
        <v>-12.423964435834749</v>
      </c>
      <c r="AU231" s="155">
        <f t="shared" ca="1" si="171"/>
        <v>-12.116218409606331</v>
      </c>
      <c r="AW231" s="29">
        <f t="shared" si="186"/>
        <v>22.5</v>
      </c>
      <c r="AX231" s="155">
        <f t="shared" ca="1" si="172"/>
        <v>63.058129246425104</v>
      </c>
      <c r="AY231" s="155">
        <f t="shared" ca="1" si="172"/>
        <v>63.865984238806725</v>
      </c>
      <c r="AZ231" s="155">
        <f t="shared" ca="1" si="172"/>
        <v>65.55500992737116</v>
      </c>
      <c r="BA231" s="155">
        <f t="shared" ca="1" si="172"/>
        <v>65.440048017432986</v>
      </c>
      <c r="BB231" s="155">
        <f t="shared" ca="1" si="172"/>
        <v>59.223796450916659</v>
      </c>
      <c r="BC231" s="155">
        <f t="shared" ca="1" si="172"/>
        <v>46.054627416361015</v>
      </c>
      <c r="BD231" s="155">
        <f t="shared" ca="1" si="172"/>
        <v>31.709102801365393</v>
      </c>
      <c r="BE231" s="155">
        <f t="shared" ca="1" si="172"/>
        <v>21.153980147123125</v>
      </c>
      <c r="BF231" s="155">
        <f t="shared" ca="1" si="172"/>
        <v>14.755766472434667</v>
      </c>
      <c r="BG231" s="155">
        <f t="shared" ca="1" si="172"/>
        <v>11.163367200219245</v>
      </c>
      <c r="BH231" s="155">
        <f t="shared" ca="1" si="172"/>
        <v>9.2271120874232082</v>
      </c>
      <c r="BI231" s="155">
        <f t="shared" ca="1" si="172"/>
        <v>8.2781192253908937</v>
      </c>
      <c r="BJ231" s="155">
        <f t="shared" ca="1" si="172"/>
        <v>7.9930902886688848</v>
      </c>
      <c r="BK231" s="138"/>
      <c r="BL231" s="29">
        <f t="shared" si="187"/>
        <v>22.5</v>
      </c>
      <c r="BM231" s="155">
        <f t="shared" ca="1" si="173"/>
        <v>-5.2876547034392747</v>
      </c>
      <c r="BN231" s="155">
        <f t="shared" ca="1" si="173"/>
        <v>-6.0019410408262921</v>
      </c>
      <c r="BO231" s="155">
        <f t="shared" ca="1" si="173"/>
        <v>-8.1172266066713696</v>
      </c>
      <c r="BP231" s="155">
        <f t="shared" ca="1" si="173"/>
        <v>-11.214062254267928</v>
      </c>
      <c r="BQ231" s="155">
        <f t="shared" ca="1" si="173"/>
        <v>-13.72422404085667</v>
      </c>
      <c r="BR231" s="155">
        <f t="shared" ca="1" si="173"/>
        <v>-13.605053749114221</v>
      </c>
      <c r="BS231" s="155">
        <f t="shared" ca="1" si="173"/>
        <v>-11.017315423500499</v>
      </c>
      <c r="BT231" s="155">
        <f t="shared" ca="1" si="173"/>
        <v>-7.8447331106705542</v>
      </c>
      <c r="BU231" s="155">
        <f t="shared" ca="1" si="173"/>
        <v>-5.2457546318760988</v>
      </c>
      <c r="BV231" s="155">
        <f t="shared" ca="1" si="173"/>
        <v>-3.4303843040602535</v>
      </c>
      <c r="BW231" s="155">
        <f t="shared" ca="1" si="173"/>
        <v>-2.2786483443004575</v>
      </c>
      <c r="BX231" s="155">
        <f t="shared" ca="1" si="173"/>
        <v>-1.6474811277800876</v>
      </c>
      <c r="BY231" s="155">
        <f t="shared" ca="1" si="173"/>
        <v>-1.4467184858101729</v>
      </c>
      <c r="BZ231" s="138"/>
      <c r="CA231" s="29">
        <f t="shared" si="188"/>
        <v>22.5</v>
      </c>
      <c r="CB231" s="155">
        <f t="shared" ca="1" si="174"/>
        <v>73.567817454162636</v>
      </c>
      <c r="CC231" s="155">
        <f t="shared" ca="1" si="174"/>
        <v>74.510314945274501</v>
      </c>
      <c r="CD231" s="155">
        <f t="shared" ca="1" si="174"/>
        <v>76.48084491526636</v>
      </c>
      <c r="CE231" s="155">
        <f t="shared" ca="1" si="174"/>
        <v>76.346722687005155</v>
      </c>
      <c r="CF231" s="155">
        <f t="shared" ca="1" si="174"/>
        <v>69.094429192736101</v>
      </c>
      <c r="CG231" s="155">
        <f t="shared" ca="1" si="174"/>
        <v>53.730398652421187</v>
      </c>
      <c r="CH231" s="155">
        <f t="shared" ca="1" si="174"/>
        <v>36.993953268259624</v>
      </c>
      <c r="CI231" s="155">
        <f t="shared" ca="1" si="174"/>
        <v>24.67964350497698</v>
      </c>
      <c r="CJ231" s="155">
        <f t="shared" ca="1" si="174"/>
        <v>17.21506088450711</v>
      </c>
      <c r="CK231" s="155">
        <f t="shared" ca="1" si="174"/>
        <v>13.023928400255784</v>
      </c>
      <c r="CL231" s="155">
        <f t="shared" ca="1" si="174"/>
        <v>10.764964101993744</v>
      </c>
      <c r="CM231" s="155">
        <f t="shared" ca="1" si="174"/>
        <v>9.657805762956043</v>
      </c>
      <c r="CN231" s="155">
        <f t="shared" ca="1" si="174"/>
        <v>9.3252720034470311</v>
      </c>
      <c r="CP231" s="29">
        <f t="shared" si="189"/>
        <v>22.5</v>
      </c>
      <c r="CQ231" s="155">
        <f t="shared" ca="1" si="190"/>
        <v>-1.7625515678130916</v>
      </c>
      <c r="CR231" s="155">
        <f t="shared" ca="1" si="191"/>
        <v>-2.0006470136087642</v>
      </c>
      <c r="CS231" s="155">
        <f t="shared" ca="1" si="192"/>
        <v>-2.70574220222379</v>
      </c>
      <c r="CT231" s="155">
        <f t="shared" ca="1" si="193"/>
        <v>-3.7380207514226425</v>
      </c>
      <c r="CU231" s="155">
        <f t="shared" ca="1" si="194"/>
        <v>-4.5747413469522247</v>
      </c>
      <c r="CV231" s="155">
        <f t="shared" ca="1" si="195"/>
        <v>-4.5350179163714071</v>
      </c>
      <c r="CW231" s="155">
        <f t="shared" ca="1" si="196"/>
        <v>-3.6724384745001668</v>
      </c>
      <c r="CX231" s="155">
        <f t="shared" ca="1" si="197"/>
        <v>-2.614911036890184</v>
      </c>
      <c r="CY231" s="155">
        <f t="shared" ca="1" si="198"/>
        <v>-1.7485848772920332</v>
      </c>
      <c r="CZ231" s="155">
        <f t="shared" ca="1" si="175"/>
        <v>-1.1434614346867511</v>
      </c>
      <c r="DA231" s="155">
        <f t="shared" ca="1" si="175"/>
        <v>-0.75954944810015257</v>
      </c>
      <c r="DB231" s="155">
        <f t="shared" ca="1" si="175"/>
        <v>-0.54916037592669598</v>
      </c>
      <c r="DC231" s="155">
        <f t="shared" ca="1" si="175"/>
        <v>-0.48223949527005772</v>
      </c>
      <c r="DE231" s="29">
        <f t="shared" si="199"/>
        <v>22.5</v>
      </c>
      <c r="DF231" s="155">
        <f t="shared" ca="1" si="200"/>
        <v>-44.68258018266971</v>
      </c>
      <c r="DG231" s="155">
        <f t="shared" ca="1" si="183"/>
        <v>-45.578293346284305</v>
      </c>
      <c r="DH231" s="155">
        <f t="shared" ca="1" si="183"/>
        <v>-47.761953254916463</v>
      </c>
      <c r="DI231" s="155">
        <f t="shared" ca="1" si="183"/>
        <v>-49.233729805422627</v>
      </c>
      <c r="DJ231" s="155">
        <f t="shared" ca="1" si="183"/>
        <v>-46.344642987706116</v>
      </c>
      <c r="DK231" s="155">
        <f t="shared" ca="1" si="183"/>
        <v>-37.505611818797789</v>
      </c>
      <c r="DL231" s="155">
        <f t="shared" ca="1" si="183"/>
        <v>-26.648059579327182</v>
      </c>
      <c r="DM231" s="155">
        <f t="shared" ca="1" si="183"/>
        <v>-18.025019986750696</v>
      </c>
      <c r="DN231" s="155">
        <f t="shared" ca="1" si="183"/>
        <v>-12.460054964227828</v>
      </c>
      <c r="DO231" s="155">
        <f t="shared" ca="1" si="183"/>
        <v>-9.1574369521762904</v>
      </c>
      <c r="DP231" s="155">
        <f t="shared" ca="1" si="183"/>
        <v>-7.2907322304323685</v>
      </c>
      <c r="DQ231" s="155">
        <f t="shared" ca="1" si="183"/>
        <v>-6.34248671415064</v>
      </c>
      <c r="DR231" s="155">
        <f t="shared" ca="1" si="183"/>
        <v>-6.052086102017677</v>
      </c>
      <c r="DT231" s="96"/>
      <c r="DU231" s="803"/>
      <c r="DV231" s="803"/>
      <c r="DW231" s="803"/>
      <c r="DX231" s="803"/>
      <c r="DY231" s="803"/>
      <c r="DZ231" s="803"/>
      <c r="EA231" s="803"/>
      <c r="EB231" s="803"/>
      <c r="EC231" s="803"/>
      <c r="ED231" s="803"/>
      <c r="EE231" s="803"/>
      <c r="EF231" s="803"/>
      <c r="EG231" s="803"/>
      <c r="EH231" s="99"/>
      <c r="EI231" s="96"/>
      <c r="EJ231" s="803"/>
      <c r="EK231" s="803"/>
      <c r="EL231" s="803"/>
      <c r="EM231" s="803"/>
      <c r="EN231" s="803"/>
      <c r="EO231" s="803"/>
      <c r="EP231" s="803"/>
      <c r="EQ231" s="803"/>
      <c r="ER231" s="803"/>
      <c r="ES231" s="803"/>
      <c r="ET231" s="803"/>
      <c r="EU231" s="803"/>
      <c r="EV231" s="803"/>
      <c r="EW231" s="99"/>
    </row>
    <row r="232" spans="1:153">
      <c r="B232" s="19">
        <v>1</v>
      </c>
      <c r="C232" s="19">
        <v>2</v>
      </c>
      <c r="D232" s="19">
        <v>0</v>
      </c>
      <c r="E232" s="1">
        <v>0.30299999999999999</v>
      </c>
      <c r="F232" s="156">
        <v>22.5</v>
      </c>
      <c r="G232" s="156">
        <v>67.5</v>
      </c>
      <c r="S232" s="18">
        <f t="shared" si="184"/>
        <v>30</v>
      </c>
      <c r="T232" s="114">
        <f t="shared" ca="1" si="170"/>
        <v>-81.120978572097769</v>
      </c>
      <c r="U232" s="114">
        <f t="shared" ca="1" si="170"/>
        <v>-82.262468513669006</v>
      </c>
      <c r="V232" s="114">
        <f t="shared" ca="1" si="170"/>
        <v>-85.135807987391203</v>
      </c>
      <c r="W232" s="114">
        <f t="shared" ca="1" si="170"/>
        <v>-87.269474050813869</v>
      </c>
      <c r="X232" s="114">
        <f t="shared" ca="1" si="170"/>
        <v>-82.813713650449799</v>
      </c>
      <c r="Y232" s="114">
        <f t="shared" ca="1" si="170"/>
        <v>-66.704681448088252</v>
      </c>
      <c r="Z232" s="114">
        <f t="shared" ca="1" si="170"/>
        <v>-45.229840442416375</v>
      </c>
      <c r="AA232" s="114">
        <f t="shared" ca="1" si="170"/>
        <v>-28.82619488451963</v>
      </c>
      <c r="AB232" s="114">
        <f t="shared" ca="1" si="170"/>
        <v>-19.49618060399818</v>
      </c>
      <c r="AC232" s="114">
        <f t="shared" ca="1" si="170"/>
        <v>-14.782455292489402</v>
      </c>
      <c r="AD232" s="114">
        <f t="shared" ca="1" si="170"/>
        <v>-12.51037099888779</v>
      </c>
      <c r="AE232" s="114">
        <f t="shared" ca="1" si="170"/>
        <v>-11.496768889869005</v>
      </c>
      <c r="AF232" s="114">
        <f t="shared" ca="1" si="170"/>
        <v>-11.208571406146573</v>
      </c>
      <c r="AH232" s="29">
        <f t="shared" si="185"/>
        <v>30</v>
      </c>
      <c r="AI232" s="155">
        <f t="shared" ca="1" si="171"/>
        <v>-81.120978572097769</v>
      </c>
      <c r="AJ232" s="155">
        <f t="shared" ca="1" si="171"/>
        <v>-82.262468513669006</v>
      </c>
      <c r="AK232" s="155">
        <f t="shared" ca="1" si="171"/>
        <v>-85.135807987391203</v>
      </c>
      <c r="AL232" s="155">
        <f t="shared" ca="1" si="171"/>
        <v>-87.269474050813869</v>
      </c>
      <c r="AM232" s="155">
        <f t="shared" ca="1" si="171"/>
        <v>-82.813713650449799</v>
      </c>
      <c r="AN232" s="155">
        <f t="shared" ca="1" si="171"/>
        <v>-66.704681448088252</v>
      </c>
      <c r="AO232" s="155">
        <f t="shared" ca="1" si="171"/>
        <v>-45.229840442416375</v>
      </c>
      <c r="AP232" s="155">
        <f t="shared" ca="1" si="171"/>
        <v>-28.82619488451963</v>
      </c>
      <c r="AQ232" s="155">
        <f t="shared" ca="1" si="171"/>
        <v>-19.49618060399818</v>
      </c>
      <c r="AR232" s="155">
        <f t="shared" ca="1" si="171"/>
        <v>-14.782455292489402</v>
      </c>
      <c r="AS232" s="155">
        <f t="shared" ca="1" si="171"/>
        <v>-12.51037099888779</v>
      </c>
      <c r="AT232" s="155">
        <f t="shared" ca="1" si="171"/>
        <v>-11.496768889869005</v>
      </c>
      <c r="AU232" s="155">
        <f t="shared" ca="1" si="171"/>
        <v>-11.208571406146573</v>
      </c>
      <c r="AW232" s="29">
        <f t="shared" si="186"/>
        <v>30</v>
      </c>
      <c r="AX232" s="155">
        <f t="shared" ca="1" si="172"/>
        <v>51.958684511178504</v>
      </c>
      <c r="AY232" s="155">
        <f t="shared" ca="1" si="172"/>
        <v>53.027997629480339</v>
      </c>
      <c r="AZ232" s="155">
        <f t="shared" ca="1" si="172"/>
        <v>55.948685924660047</v>
      </c>
      <c r="BA232" s="155">
        <f t="shared" ca="1" si="172"/>
        <v>59.223796450916659</v>
      </c>
      <c r="BB232" s="155">
        <f t="shared" ca="1" si="172"/>
        <v>58.715735795977352</v>
      </c>
      <c r="BC232" s="155">
        <f t="shared" ca="1" si="172"/>
        <v>49.769030890473097</v>
      </c>
      <c r="BD232" s="155">
        <f t="shared" ca="1" si="172"/>
        <v>35.403362417718505</v>
      </c>
      <c r="BE232" s="155">
        <f t="shared" ca="1" si="172"/>
        <v>23.22703268088123</v>
      </c>
      <c r="BF232" s="155">
        <f t="shared" ca="1" si="172"/>
        <v>15.661430620285817</v>
      </c>
      <c r="BG232" s="155">
        <f t="shared" ca="1" si="172"/>
        <v>11.492313324558328</v>
      </c>
      <c r="BH232" s="155">
        <f t="shared" ca="1" si="172"/>
        <v>9.3049482996837618</v>
      </c>
      <c r="BI232" s="155">
        <f t="shared" ca="1" si="172"/>
        <v>8.255972036962886</v>
      </c>
      <c r="BJ232" s="155">
        <f t="shared" ca="1" si="172"/>
        <v>7.9445926183166069</v>
      </c>
      <c r="BK232" s="138"/>
      <c r="BL232" s="29">
        <f t="shared" si="187"/>
        <v>30</v>
      </c>
      <c r="BM232" s="155">
        <f t="shared" ca="1" si="173"/>
        <v>-6.572194735839699</v>
      </c>
      <c r="BN232" s="155">
        <f t="shared" ca="1" si="173"/>
        <v>-7.3410330425578723</v>
      </c>
      <c r="BO232" s="155">
        <f t="shared" ca="1" si="173"/>
        <v>-9.7344022644506474</v>
      </c>
      <c r="BP232" s="155">
        <f t="shared" ca="1" si="173"/>
        <v>-13.72422404085667</v>
      </c>
      <c r="BQ232" s="155">
        <f t="shared" ca="1" si="173"/>
        <v>-18.055015211414958</v>
      </c>
      <c r="BR232" s="155">
        <f t="shared" ca="1" si="173"/>
        <v>-19.492444043240297</v>
      </c>
      <c r="BS232" s="155">
        <f t="shared" ca="1" si="173"/>
        <v>-16.53091630453736</v>
      </c>
      <c r="BT232" s="155">
        <f t="shared" ca="1" si="173"/>
        <v>-11.8626315003389</v>
      </c>
      <c r="BU232" s="155">
        <f t="shared" ca="1" si="173"/>
        <v>-7.9274445157738196</v>
      </c>
      <c r="BV232" s="155">
        <f t="shared" ca="1" si="173"/>
        <v>-5.2456802981293738</v>
      </c>
      <c r="BW232" s="155">
        <f t="shared" ca="1" si="173"/>
        <v>-3.5974514007021794</v>
      </c>
      <c r="BX232" s="155">
        <f t="shared" ca="1" si="173"/>
        <v>-2.7158214060829691</v>
      </c>
      <c r="BY232" s="155">
        <f t="shared" ca="1" si="173"/>
        <v>-2.4388995492573242</v>
      </c>
      <c r="BZ232" s="138"/>
      <c r="CA232" s="29">
        <f t="shared" si="188"/>
        <v>30</v>
      </c>
      <c r="CB232" s="155">
        <f t="shared" ca="1" si="174"/>
        <v>60.618465263041585</v>
      </c>
      <c r="CC232" s="155">
        <f t="shared" ca="1" si="174"/>
        <v>61.865997234393717</v>
      </c>
      <c r="CD232" s="155">
        <f t="shared" ca="1" si="174"/>
        <v>65.273466912103402</v>
      </c>
      <c r="CE232" s="155">
        <f t="shared" ca="1" si="174"/>
        <v>69.094429192736101</v>
      </c>
      <c r="CF232" s="155">
        <f t="shared" ca="1" si="174"/>
        <v>68.501691761973575</v>
      </c>
      <c r="CG232" s="155">
        <f t="shared" ca="1" si="174"/>
        <v>58.063869372218605</v>
      </c>
      <c r="CH232" s="155">
        <f t="shared" ca="1" si="174"/>
        <v>41.303922820671588</v>
      </c>
      <c r="CI232" s="155">
        <f t="shared" ca="1" si="174"/>
        <v>27.098204794361436</v>
      </c>
      <c r="CJ232" s="155">
        <f t="shared" ca="1" si="174"/>
        <v>18.271669057000121</v>
      </c>
      <c r="CK232" s="155">
        <f t="shared" ca="1" si="174"/>
        <v>13.407698878651383</v>
      </c>
      <c r="CL232" s="155">
        <f t="shared" ca="1" si="174"/>
        <v>10.855773016297723</v>
      </c>
      <c r="CM232" s="155">
        <f t="shared" ca="1" si="174"/>
        <v>9.6319673764567</v>
      </c>
      <c r="CN232" s="155">
        <f t="shared" ca="1" si="174"/>
        <v>9.2686913880360393</v>
      </c>
      <c r="CP232" s="29">
        <f t="shared" si="189"/>
        <v>30</v>
      </c>
      <c r="CQ232" s="155">
        <f t="shared" ca="1" si="190"/>
        <v>-2.1907315786132329</v>
      </c>
      <c r="CR232" s="155">
        <f t="shared" ca="1" si="191"/>
        <v>-2.4470110141859571</v>
      </c>
      <c r="CS232" s="155">
        <f t="shared" ca="1" si="192"/>
        <v>-3.244800754816882</v>
      </c>
      <c r="CT232" s="155">
        <f t="shared" ca="1" si="193"/>
        <v>-4.5747413469522247</v>
      </c>
      <c r="CU232" s="155">
        <f t="shared" ca="1" si="194"/>
        <v>-6.0183384038049867</v>
      </c>
      <c r="CV232" s="155">
        <f t="shared" ca="1" si="195"/>
        <v>-6.4974813477467661</v>
      </c>
      <c r="CW232" s="155">
        <f t="shared" ca="1" si="196"/>
        <v>-5.5103054348457867</v>
      </c>
      <c r="CX232" s="155">
        <f t="shared" ca="1" si="197"/>
        <v>-3.9542105001129673</v>
      </c>
      <c r="CY232" s="155">
        <f t="shared" ca="1" si="198"/>
        <v>-2.6424815052579405</v>
      </c>
      <c r="CZ232" s="155">
        <f t="shared" ca="1" si="175"/>
        <v>-1.7485600993764583</v>
      </c>
      <c r="DA232" s="155">
        <f t="shared" ca="1" si="175"/>
        <v>-1.1991504669007267</v>
      </c>
      <c r="DB232" s="155">
        <f t="shared" ca="1" si="175"/>
        <v>-0.9052738020276565</v>
      </c>
      <c r="DC232" s="155">
        <f t="shared" ca="1" si="175"/>
        <v>-0.81296651641910789</v>
      </c>
      <c r="DE232" s="29">
        <f t="shared" si="199"/>
        <v>30</v>
      </c>
      <c r="DF232" s="155">
        <f t="shared" ca="1" si="200"/>
        <v>-37.925220375372184</v>
      </c>
      <c r="DG232" s="155">
        <f t="shared" ca="1" si="183"/>
        <v>-39.022514940932496</v>
      </c>
      <c r="DH232" s="155">
        <f t="shared" ca="1" si="183"/>
        <v>-42.166325081998693</v>
      </c>
      <c r="DI232" s="155">
        <f t="shared" ca="1" si="183"/>
        <v>-46.344642987706116</v>
      </c>
      <c r="DJ232" s="155">
        <f t="shared" ca="1" si="183"/>
        <v>-48.17133146969239</v>
      </c>
      <c r="DK232" s="155">
        <f t="shared" ca="1" si="183"/>
        <v>-42.925575948602209</v>
      </c>
      <c r="DL232" s="155">
        <f t="shared" ca="1" si="183"/>
        <v>-31.867699764081021</v>
      </c>
      <c r="DM232" s="155">
        <f t="shared" ca="1" si="183"/>
        <v>-21.416004204090271</v>
      </c>
      <c r="DN232" s="155">
        <f t="shared" ca="1" si="183"/>
        <v>-14.404676004744124</v>
      </c>
      <c r="DO232" s="155">
        <f t="shared" ca="1" si="183"/>
        <v>-10.284382365436906</v>
      </c>
      <c r="DP232" s="155">
        <f t="shared" ca="1" si="183"/>
        <v>-8.0020245668069307</v>
      </c>
      <c r="DQ232" s="155">
        <f t="shared" ca="1" si="183"/>
        <v>-6.8618920610167429</v>
      </c>
      <c r="DR232" s="155">
        <f t="shared" ca="1" si="183"/>
        <v>-6.5158448535063993</v>
      </c>
      <c r="DT232" s="96"/>
      <c r="DU232" s="803"/>
      <c r="DV232" s="803"/>
      <c r="DW232" s="803"/>
      <c r="DX232" s="803"/>
      <c r="DY232" s="803"/>
      <c r="DZ232" s="803"/>
      <c r="EA232" s="803"/>
      <c r="EB232" s="803"/>
      <c r="EC232" s="803"/>
      <c r="ED232" s="803"/>
      <c r="EE232" s="803"/>
      <c r="EF232" s="803"/>
      <c r="EG232" s="803"/>
      <c r="EH232" s="99"/>
      <c r="EI232" s="96"/>
      <c r="EJ232" s="803"/>
      <c r="EK232" s="803"/>
      <c r="EL232" s="803"/>
      <c r="EM232" s="803"/>
      <c r="EN232" s="803"/>
      <c r="EO232" s="803"/>
      <c r="EP232" s="803"/>
      <c r="EQ232" s="803"/>
      <c r="ER232" s="803"/>
      <c r="ES232" s="803"/>
      <c r="ET232" s="803"/>
      <c r="EU232" s="803"/>
      <c r="EV232" s="803"/>
      <c r="EW232" s="99"/>
    </row>
    <row r="233" spans="1:153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S233" s="18">
        <f t="shared" si="184"/>
        <v>37.5</v>
      </c>
      <c r="T233" s="114">
        <f t="shared" ca="1" si="170"/>
        <v>-58.617671704752325</v>
      </c>
      <c r="U233" s="114">
        <f t="shared" ca="1" si="170"/>
        <v>-59.501255668800759</v>
      </c>
      <c r="V233" s="114">
        <f t="shared" ca="1" si="170"/>
        <v>-62.031278398133004</v>
      </c>
      <c r="W233" s="114">
        <f t="shared" ca="1" si="170"/>
        <v>-65.420167569673168</v>
      </c>
      <c r="X233" s="114">
        <f t="shared" ca="1" si="170"/>
        <v>-66.704681448088252</v>
      </c>
      <c r="Y233" s="114">
        <f t="shared" ca="1" si="170"/>
        <v>-59.881732442880612</v>
      </c>
      <c r="Z233" s="114">
        <f t="shared" ca="1" si="170"/>
        <v>-43.627089441657454</v>
      </c>
      <c r="AA233" s="114">
        <f t="shared" ca="1" si="170"/>
        <v>-27.579048776792952</v>
      </c>
      <c r="AB233" s="114">
        <f t="shared" ca="1" si="170"/>
        <v>-17.861919930258285</v>
      </c>
      <c r="AC233" s="114">
        <f t="shared" ca="1" si="170"/>
        <v>-13.131816601865236</v>
      </c>
      <c r="AD233" s="114">
        <f t="shared" ca="1" si="170"/>
        <v>-11.009643887724444</v>
      </c>
      <c r="AE233" s="114">
        <f t="shared" ca="1" si="170"/>
        <v>-10.128473705532357</v>
      </c>
      <c r="AF233" s="114">
        <f t="shared" ca="1" si="170"/>
        <v>-9.8891578914171809</v>
      </c>
      <c r="AH233" s="29">
        <f t="shared" si="185"/>
        <v>37.5</v>
      </c>
      <c r="AI233" s="155">
        <f t="shared" ca="1" si="171"/>
        <v>-58.617671704752325</v>
      </c>
      <c r="AJ233" s="155">
        <f t="shared" ca="1" si="171"/>
        <v>-59.501255668800759</v>
      </c>
      <c r="AK233" s="155">
        <f t="shared" ca="1" si="171"/>
        <v>-62.031278398133004</v>
      </c>
      <c r="AL233" s="155">
        <f t="shared" ca="1" si="171"/>
        <v>-65.420167569673168</v>
      </c>
      <c r="AM233" s="155">
        <f t="shared" ca="1" si="171"/>
        <v>-66.704681448088252</v>
      </c>
      <c r="AN233" s="155">
        <f t="shared" ca="1" si="171"/>
        <v>-59.881732442880612</v>
      </c>
      <c r="AO233" s="155">
        <f t="shared" ca="1" si="171"/>
        <v>-43.627089441657454</v>
      </c>
      <c r="AP233" s="155">
        <f t="shared" ca="1" si="171"/>
        <v>-27.579048776792952</v>
      </c>
      <c r="AQ233" s="155">
        <f t="shared" ca="1" si="171"/>
        <v>-17.861919930258285</v>
      </c>
      <c r="AR233" s="155">
        <f t="shared" ca="1" si="171"/>
        <v>-13.131816601865236</v>
      </c>
      <c r="AS233" s="155">
        <f t="shared" ca="1" si="171"/>
        <v>-11.009643887724444</v>
      </c>
      <c r="AT233" s="155">
        <f t="shared" ca="1" si="171"/>
        <v>-10.128473705532357</v>
      </c>
      <c r="AU233" s="155">
        <f t="shared" ca="1" si="171"/>
        <v>-9.8891578914171809</v>
      </c>
      <c r="AW233" s="29">
        <f t="shared" si="186"/>
        <v>37.5</v>
      </c>
      <c r="AX233" s="155">
        <f t="shared" ca="1" si="172"/>
        <v>38.39609803371998</v>
      </c>
      <c r="AY233" s="155">
        <f t="shared" ca="1" si="172"/>
        <v>39.278334521966308</v>
      </c>
      <c r="AZ233" s="155">
        <f t="shared" ca="1" si="172"/>
        <v>41.930116085776604</v>
      </c>
      <c r="BA233" s="155">
        <f t="shared" ca="1" si="172"/>
        <v>46.054627416361015</v>
      </c>
      <c r="BB233" s="155">
        <f t="shared" ca="1" si="172"/>
        <v>49.769030890473097</v>
      </c>
      <c r="BC233" s="155">
        <f t="shared" ca="1" si="172"/>
        <v>48.063041052123445</v>
      </c>
      <c r="BD233" s="155">
        <f t="shared" ca="1" si="172"/>
        <v>37.829168934821894</v>
      </c>
      <c r="BE233" s="155">
        <f t="shared" ca="1" si="172"/>
        <v>25.358779678370304</v>
      </c>
      <c r="BF233" s="155">
        <f t="shared" ca="1" si="172"/>
        <v>16.648657370313533</v>
      </c>
      <c r="BG233" s="155">
        <f t="shared" ca="1" si="172"/>
        <v>11.801530106452756</v>
      </c>
      <c r="BH233" s="155">
        <f t="shared" ca="1" si="172"/>
        <v>9.3156855783265478</v>
      </c>
      <c r="BI233" s="155">
        <f t="shared" ca="1" si="172"/>
        <v>8.152096679461712</v>
      </c>
      <c r="BJ233" s="155">
        <f t="shared" ca="1" si="172"/>
        <v>7.811540083120903</v>
      </c>
      <c r="BK233" s="138"/>
      <c r="BL233" s="29">
        <f t="shared" si="187"/>
        <v>37.5</v>
      </c>
      <c r="BM233" s="155">
        <f t="shared" ca="1" si="173"/>
        <v>-6.4509900217371801</v>
      </c>
      <c r="BN233" s="155">
        <f t="shared" ca="1" si="173"/>
        <v>-7.1551622413717082</v>
      </c>
      <c r="BO233" s="155">
        <f t="shared" ca="1" si="173"/>
        <v>-9.422698093793608</v>
      </c>
      <c r="BP233" s="155">
        <f t="shared" ca="1" si="173"/>
        <v>-13.605053749114221</v>
      </c>
      <c r="BQ233" s="155">
        <f t="shared" ca="1" si="173"/>
        <v>-19.492444043240297</v>
      </c>
      <c r="BR233" s="155">
        <f t="shared" ca="1" si="173"/>
        <v>-24.268003172790156</v>
      </c>
      <c r="BS233" s="155">
        <f t="shared" ca="1" si="173"/>
        <v>-23.305830539654853</v>
      </c>
      <c r="BT233" s="155">
        <f t="shared" ca="1" si="173"/>
        <v>-17.622700824589071</v>
      </c>
      <c r="BU233" s="155">
        <f t="shared" ca="1" si="173"/>
        <v>-11.863010824317126</v>
      </c>
      <c r="BV233" s="155">
        <f t="shared" ca="1" si="173"/>
        <v>-7.8448802906672297</v>
      </c>
      <c r="BW233" s="155">
        <f t="shared" ca="1" si="173"/>
        <v>-5.4197984913837614</v>
      </c>
      <c r="BX233" s="155">
        <f t="shared" ca="1" si="173"/>
        <v>-4.1500249122845956</v>
      </c>
      <c r="BY233" s="155">
        <f t="shared" ca="1" si="173"/>
        <v>-3.7560906965411909</v>
      </c>
      <c r="BZ233" s="138"/>
      <c r="CA233" s="29">
        <f t="shared" si="188"/>
        <v>37.5</v>
      </c>
      <c r="CB233" s="155">
        <f t="shared" ca="1" si="174"/>
        <v>44.795447706006634</v>
      </c>
      <c r="CC233" s="155">
        <f t="shared" ca="1" si="174"/>
        <v>45.824723608960689</v>
      </c>
      <c r="CD233" s="155">
        <f t="shared" ca="1" si="174"/>
        <v>48.918468766739366</v>
      </c>
      <c r="CE233" s="155">
        <f t="shared" ca="1" si="174"/>
        <v>53.730398652421187</v>
      </c>
      <c r="CF233" s="155">
        <f t="shared" ca="1" si="174"/>
        <v>58.063869372218605</v>
      </c>
      <c r="CG233" s="155">
        <f t="shared" ca="1" si="174"/>
        <v>56.073547894144021</v>
      </c>
      <c r="CH233" s="155">
        <f t="shared" ca="1" si="174"/>
        <v>44.134030423958876</v>
      </c>
      <c r="CI233" s="155">
        <f t="shared" ca="1" si="174"/>
        <v>29.585242958098693</v>
      </c>
      <c r="CJ233" s="155">
        <f t="shared" ca="1" si="174"/>
        <v>19.423433598699123</v>
      </c>
      <c r="CK233" s="155">
        <f t="shared" ca="1" si="174"/>
        <v>13.768451790861548</v>
      </c>
      <c r="CL233" s="155">
        <f t="shared" ca="1" si="174"/>
        <v>10.868299841380971</v>
      </c>
      <c r="CM233" s="155">
        <f t="shared" ca="1" si="174"/>
        <v>9.5107794593719976</v>
      </c>
      <c r="CN233" s="155">
        <f t="shared" ca="1" si="174"/>
        <v>9.1134634303077213</v>
      </c>
      <c r="CP233" s="29">
        <f t="shared" si="189"/>
        <v>37.5</v>
      </c>
      <c r="CQ233" s="155">
        <f t="shared" ca="1" si="190"/>
        <v>-2.150330007245727</v>
      </c>
      <c r="CR233" s="155">
        <f t="shared" ca="1" si="191"/>
        <v>-2.3850540804572362</v>
      </c>
      <c r="CS233" s="155">
        <f t="shared" ca="1" si="192"/>
        <v>-3.1408993645978693</v>
      </c>
      <c r="CT233" s="155">
        <f t="shared" ca="1" si="193"/>
        <v>-4.5350179163714071</v>
      </c>
      <c r="CU233" s="155">
        <f t="shared" ca="1" si="194"/>
        <v>-6.4974813477467661</v>
      </c>
      <c r="CV233" s="155">
        <f t="shared" ca="1" si="195"/>
        <v>-8.0893343909300519</v>
      </c>
      <c r="CW233" s="155">
        <f t="shared" ca="1" si="196"/>
        <v>-7.7686101798849512</v>
      </c>
      <c r="CX233" s="155">
        <f t="shared" ca="1" si="197"/>
        <v>-5.8742336081963584</v>
      </c>
      <c r="CY233" s="155">
        <f t="shared" ca="1" si="198"/>
        <v>-3.9543369414390424</v>
      </c>
      <c r="CZ233" s="155">
        <f t="shared" ca="1" si="175"/>
        <v>-2.6149600968890772</v>
      </c>
      <c r="DA233" s="155">
        <f t="shared" ca="1" si="175"/>
        <v>-1.8065994971279205</v>
      </c>
      <c r="DB233" s="155">
        <f t="shared" ca="1" si="175"/>
        <v>-1.3833416374281988</v>
      </c>
      <c r="DC233" s="155">
        <f t="shared" ca="1" si="175"/>
        <v>-1.2520302321803971</v>
      </c>
      <c r="DE233" s="29">
        <f t="shared" si="199"/>
        <v>37.5</v>
      </c>
      <c r="DF233" s="155">
        <f t="shared" ca="1" si="200"/>
        <v>-28.822893700015243</v>
      </c>
      <c r="DG233" s="155">
        <f t="shared" ca="1" si="183"/>
        <v>-29.763137468663391</v>
      </c>
      <c r="DH233" s="155">
        <f t="shared" ca="1" si="183"/>
        <v>-32.664759770747878</v>
      </c>
      <c r="DI233" s="155">
        <f t="shared" ca="1" si="183"/>
        <v>-37.505611818797789</v>
      </c>
      <c r="DJ233" s="155">
        <f t="shared" ca="1" si="183"/>
        <v>-42.925575948602209</v>
      </c>
      <c r="DK233" s="155">
        <f t="shared" ca="1" si="183"/>
        <v>-44.176028954477381</v>
      </c>
      <c r="DL233" s="155">
        <f t="shared" ca="1" si="183"/>
        <v>-36.872361226375354</v>
      </c>
      <c r="DM233" s="155">
        <f t="shared" ca="1" si="183"/>
        <v>-25.717203531208078</v>
      </c>
      <c r="DN233" s="155">
        <f t="shared" ca="1" si="183"/>
        <v>-17.03061032570092</v>
      </c>
      <c r="DO233" s="155">
        <f t="shared" ca="1" si="183"/>
        <v>-11.790126882968787</v>
      </c>
      <c r="DP233" s="155">
        <f t="shared" ca="1" si="183"/>
        <v>-8.9203562979095778</v>
      </c>
      <c r="DQ233" s="155">
        <f t="shared" ca="1" si="183"/>
        <v>-7.5097435757834399</v>
      </c>
      <c r="DR233" s="155">
        <f t="shared" ca="1" si="183"/>
        <v>-7.0857387370178646</v>
      </c>
      <c r="DT233" s="96"/>
      <c r="DU233" s="803"/>
      <c r="DV233" s="803"/>
      <c r="DW233" s="803"/>
      <c r="DX233" s="803"/>
      <c r="DY233" s="803"/>
      <c r="DZ233" s="803"/>
      <c r="EA233" s="803"/>
      <c r="EB233" s="803"/>
      <c r="EC233" s="803"/>
      <c r="ED233" s="803"/>
      <c r="EE233" s="803"/>
      <c r="EF233" s="803"/>
      <c r="EG233" s="803"/>
      <c r="EH233" s="99"/>
      <c r="EI233" s="96"/>
      <c r="EJ233" s="803"/>
      <c r="EK233" s="803"/>
      <c r="EL233" s="803"/>
      <c r="EM233" s="803"/>
      <c r="EN233" s="803"/>
      <c r="EO233" s="803"/>
      <c r="EP233" s="803"/>
      <c r="EQ233" s="803"/>
      <c r="ER233" s="803"/>
      <c r="ES233" s="803"/>
      <c r="ET233" s="803"/>
      <c r="EU233" s="803"/>
      <c r="EV233" s="803"/>
      <c r="EW233" s="99"/>
    </row>
    <row r="234" spans="1:153">
      <c r="A234" s="1" t="s">
        <v>86</v>
      </c>
      <c r="B234" s="19">
        <v>1</v>
      </c>
      <c r="C234" s="19">
        <v>2</v>
      </c>
      <c r="D234" s="19">
        <v>0</v>
      </c>
      <c r="E234" s="1">
        <v>0.58399999999999996</v>
      </c>
      <c r="F234" s="19">
        <v>37.5</v>
      </c>
      <c r="G234" s="19">
        <v>90</v>
      </c>
      <c r="S234" s="18">
        <f t="shared" si="184"/>
        <v>45</v>
      </c>
      <c r="T234" s="114">
        <f t="shared" ca="1" si="170"/>
        <v>-40.095990464887258</v>
      </c>
      <c r="U234" s="114">
        <f t="shared" ca="1" si="170"/>
        <v>-40.522944765337421</v>
      </c>
      <c r="V234" s="114">
        <f t="shared" ca="1" si="170"/>
        <v>-41.780769748346771</v>
      </c>
      <c r="W234" s="114">
        <f t="shared" ca="1" si="170"/>
        <v>-43.667408482691904</v>
      </c>
      <c r="X234" s="114">
        <f t="shared" ca="1" si="170"/>
        <v>-45.229840442416375</v>
      </c>
      <c r="Y234" s="114">
        <f t="shared" ca="1" si="170"/>
        <v>-43.627089441657454</v>
      </c>
      <c r="Z234" s="114">
        <f t="shared" ca="1" si="170"/>
        <v>-35.289870971583483</v>
      </c>
      <c r="AA234" s="114">
        <f t="shared" ca="1" si="170"/>
        <v>-23.267777258396812</v>
      </c>
      <c r="AB234" s="114">
        <f t="shared" ca="1" si="170"/>
        <v>-14.662786032756637</v>
      </c>
      <c r="AC234" s="114">
        <f t="shared" ca="1" si="170"/>
        <v>-10.526770660359649</v>
      </c>
      <c r="AD234" s="114">
        <f t="shared" ca="1" si="170"/>
        <v>-8.8716045620601953</v>
      </c>
      <c r="AE234" s="114">
        <f t="shared" ca="1" si="170"/>
        <v>-8.2830268864115801</v>
      </c>
      <c r="AF234" s="114">
        <f t="shared" ca="1" si="170"/>
        <v>-8.1415676432337563</v>
      </c>
      <c r="AH234" s="29">
        <f t="shared" si="185"/>
        <v>45</v>
      </c>
      <c r="AI234" s="155">
        <f t="shared" ca="1" si="171"/>
        <v>-40.095990464887258</v>
      </c>
      <c r="AJ234" s="155">
        <f t="shared" ca="1" si="171"/>
        <v>-40.522944765337421</v>
      </c>
      <c r="AK234" s="155">
        <f t="shared" ca="1" si="171"/>
        <v>-41.780769748346771</v>
      </c>
      <c r="AL234" s="155">
        <f t="shared" ca="1" si="171"/>
        <v>-43.667408482691904</v>
      </c>
      <c r="AM234" s="155">
        <f t="shared" ca="1" si="171"/>
        <v>-45.229840442416375</v>
      </c>
      <c r="AN234" s="155">
        <f t="shared" ca="1" si="171"/>
        <v>-43.627089441657454</v>
      </c>
      <c r="AO234" s="155">
        <f t="shared" ca="1" si="171"/>
        <v>-35.289870971583483</v>
      </c>
      <c r="AP234" s="155">
        <f t="shared" ca="1" si="171"/>
        <v>-23.267777258396812</v>
      </c>
      <c r="AQ234" s="155">
        <f t="shared" ca="1" si="171"/>
        <v>-14.662786032756637</v>
      </c>
      <c r="AR234" s="155">
        <f t="shared" ca="1" si="171"/>
        <v>-10.526770660359649</v>
      </c>
      <c r="AS234" s="155">
        <f t="shared" ca="1" si="171"/>
        <v>-8.8716045620601953</v>
      </c>
      <c r="AT234" s="155">
        <f t="shared" ca="1" si="171"/>
        <v>-8.2830268864115801</v>
      </c>
      <c r="AU234" s="155">
        <f t="shared" ca="1" si="171"/>
        <v>-8.1415676432337563</v>
      </c>
      <c r="AW234" s="29">
        <f t="shared" si="186"/>
        <v>45</v>
      </c>
      <c r="AX234" s="155">
        <f t="shared" ca="1" si="172"/>
        <v>26.684451820799612</v>
      </c>
      <c r="AY234" s="155">
        <f t="shared" ca="1" si="172"/>
        <v>27.215575408881516</v>
      </c>
      <c r="AZ234" s="155">
        <f t="shared" ca="1" si="172"/>
        <v>28.863582506486871</v>
      </c>
      <c r="BA234" s="155">
        <f t="shared" ca="1" si="172"/>
        <v>31.709102801365393</v>
      </c>
      <c r="BB234" s="155">
        <f t="shared" ca="1" si="172"/>
        <v>35.403362417718505</v>
      </c>
      <c r="BC234" s="155">
        <f t="shared" ca="1" si="172"/>
        <v>37.829168934821894</v>
      </c>
      <c r="BD234" s="155">
        <f t="shared" ca="1" si="172"/>
        <v>34.609785081228068</v>
      </c>
      <c r="BE234" s="155">
        <f t="shared" ca="1" si="172"/>
        <v>25.614510513614626</v>
      </c>
      <c r="BF234" s="155">
        <f t="shared" ca="1" si="172"/>
        <v>17.064067155761279</v>
      </c>
      <c r="BG234" s="155">
        <f t="shared" ca="1" si="172"/>
        <v>11.82527085909504</v>
      </c>
      <c r="BH234" s="155">
        <f t="shared" ca="1" si="172"/>
        <v>9.1182356311190347</v>
      </c>
      <c r="BI234" s="155">
        <f t="shared" ca="1" si="172"/>
        <v>7.8714006244667116</v>
      </c>
      <c r="BJ234" s="155">
        <f t="shared" ca="1" si="172"/>
        <v>7.5111521268889678</v>
      </c>
      <c r="BK234" s="138"/>
      <c r="BL234" s="29">
        <f t="shared" si="187"/>
        <v>45</v>
      </c>
      <c r="BM234" s="155">
        <f t="shared" ca="1" si="173"/>
        <v>-5.2537150837345195</v>
      </c>
      <c r="BN234" s="155">
        <f t="shared" ca="1" si="173"/>
        <v>-5.8036170993581306</v>
      </c>
      <c r="BO234" s="155">
        <f t="shared" ca="1" si="173"/>
        <v>-7.5902413149576171</v>
      </c>
      <c r="BP234" s="155">
        <f t="shared" ca="1" si="173"/>
        <v>-11.017315423500499</v>
      </c>
      <c r="BQ234" s="155">
        <f t="shared" ca="1" si="173"/>
        <v>-16.53091630453736</v>
      </c>
      <c r="BR234" s="155">
        <f t="shared" ca="1" si="173"/>
        <v>-23.305830539654853</v>
      </c>
      <c r="BS234" s="155">
        <f t="shared" ca="1" si="173"/>
        <v>-26.871724996555955</v>
      </c>
      <c r="BT234" s="155">
        <f t="shared" ca="1" si="173"/>
        <v>-23.307688317153087</v>
      </c>
      <c r="BU234" s="155">
        <f t="shared" ca="1" si="173"/>
        <v>-16.532791072214589</v>
      </c>
      <c r="BV234" s="155">
        <f t="shared" ca="1" si="173"/>
        <v>-11.018416925758503</v>
      </c>
      <c r="BW234" s="155">
        <f t="shared" ca="1" si="173"/>
        <v>-7.5905457877658353</v>
      </c>
      <c r="BX234" s="155">
        <f t="shared" ca="1" si="173"/>
        <v>-5.8031689852395276</v>
      </c>
      <c r="BY234" s="155">
        <f t="shared" ca="1" si="173"/>
        <v>-5.2524230818974278</v>
      </c>
      <c r="BZ234" s="138"/>
      <c r="CA234" s="29">
        <f t="shared" si="188"/>
        <v>45</v>
      </c>
      <c r="CB234" s="155">
        <f t="shared" ca="1" si="174"/>
        <v>31.131860457599547</v>
      </c>
      <c r="CC234" s="155">
        <f t="shared" ca="1" si="174"/>
        <v>31.751504643695103</v>
      </c>
      <c r="CD234" s="155">
        <f t="shared" ca="1" si="174"/>
        <v>33.674179590901346</v>
      </c>
      <c r="CE234" s="155">
        <f t="shared" ca="1" si="174"/>
        <v>36.993953268259624</v>
      </c>
      <c r="CF234" s="155">
        <f t="shared" ca="1" si="174"/>
        <v>41.303922820671588</v>
      </c>
      <c r="CG234" s="155">
        <f t="shared" ca="1" si="174"/>
        <v>44.134030423958876</v>
      </c>
      <c r="CH234" s="155">
        <f t="shared" ca="1" si="174"/>
        <v>40.378082594766077</v>
      </c>
      <c r="CI234" s="155">
        <f t="shared" ca="1" si="174"/>
        <v>29.88359559921706</v>
      </c>
      <c r="CJ234" s="155">
        <f t="shared" ca="1" si="174"/>
        <v>19.908078348388159</v>
      </c>
      <c r="CK234" s="155">
        <f t="shared" ca="1" si="174"/>
        <v>13.796149335610879</v>
      </c>
      <c r="CL234" s="155">
        <f t="shared" ca="1" si="174"/>
        <v>10.637941569638874</v>
      </c>
      <c r="CM234" s="155">
        <f t="shared" ca="1" si="174"/>
        <v>9.1833007285444967</v>
      </c>
      <c r="CN234" s="155">
        <f t="shared" ca="1" si="174"/>
        <v>8.7630108147037955</v>
      </c>
      <c r="CP234" s="29">
        <f t="shared" si="189"/>
        <v>45</v>
      </c>
      <c r="CQ234" s="155">
        <f t="shared" ca="1" si="190"/>
        <v>-1.7512383612448399</v>
      </c>
      <c r="CR234" s="155">
        <f t="shared" ca="1" si="191"/>
        <v>-1.934539033119377</v>
      </c>
      <c r="CS234" s="155">
        <f t="shared" ca="1" si="192"/>
        <v>-2.5300804383192066</v>
      </c>
      <c r="CT234" s="155">
        <f t="shared" ca="1" si="193"/>
        <v>-3.6724384745001668</v>
      </c>
      <c r="CU234" s="155">
        <f t="shared" ca="1" si="194"/>
        <v>-5.5103054348457867</v>
      </c>
      <c r="CV234" s="155">
        <f t="shared" ca="1" si="195"/>
        <v>-7.7686101798849512</v>
      </c>
      <c r="CW234" s="155">
        <f t="shared" ca="1" si="196"/>
        <v>-8.9572416655186533</v>
      </c>
      <c r="CX234" s="155">
        <f t="shared" ca="1" si="197"/>
        <v>-7.7692294390510277</v>
      </c>
      <c r="CY234" s="155">
        <f t="shared" ca="1" si="198"/>
        <v>-5.5109303574048649</v>
      </c>
      <c r="CZ234" s="155">
        <f t="shared" ca="1" si="175"/>
        <v>-3.6728056419195014</v>
      </c>
      <c r="DA234" s="155">
        <f t="shared" ca="1" si="175"/>
        <v>-2.5301819292552783</v>
      </c>
      <c r="DB234" s="155">
        <f t="shared" ca="1" si="175"/>
        <v>-1.9343896617465093</v>
      </c>
      <c r="DC234" s="155">
        <f t="shared" ca="1" si="175"/>
        <v>-1.7508076939658093</v>
      </c>
      <c r="DE234" s="29">
        <f t="shared" si="199"/>
        <v>45</v>
      </c>
      <c r="DF234" s="155">
        <f t="shared" ca="1" si="200"/>
        <v>-20.416492089067003</v>
      </c>
      <c r="DG234" s="155">
        <f t="shared" ca="1" si="183"/>
        <v>-21.045525488933411</v>
      </c>
      <c r="DH234" s="155">
        <f t="shared" ca="1" si="183"/>
        <v>-23.037508995136726</v>
      </c>
      <c r="DI234" s="155">
        <f t="shared" ca="1" si="183"/>
        <v>-26.648059579327182</v>
      </c>
      <c r="DJ234" s="155">
        <f t="shared" ca="1" si="183"/>
        <v>-31.867699764081021</v>
      </c>
      <c r="DK234" s="155">
        <f t="shared" ca="1" si="183"/>
        <v>-36.872361226375354</v>
      </c>
      <c r="DL234" s="155">
        <f t="shared" ca="1" si="183"/>
        <v>-36.509052552430028</v>
      </c>
      <c r="DM234" s="155">
        <f t="shared" ca="1" si="183"/>
        <v>-28.730184500986294</v>
      </c>
      <c r="DN234" s="155">
        <f t="shared" ca="1" si="183"/>
        <v>-19.642440306614812</v>
      </c>
      <c r="DO234" s="155">
        <f t="shared" ca="1" si="183"/>
        <v>-13.392722368942612</v>
      </c>
      <c r="DP234" s="155">
        <f t="shared" ca="1" si="183"/>
        <v>-9.8740966479622756</v>
      </c>
      <c r="DQ234" s="155">
        <f t="shared" ca="1" si="183"/>
        <v>-8.1491849089309056</v>
      </c>
      <c r="DR234" s="155">
        <f t="shared" ca="1" si="183"/>
        <v>-7.6336462922080264</v>
      </c>
      <c r="DT234" s="96"/>
      <c r="DU234" s="803"/>
      <c r="DV234" s="803"/>
      <c r="DW234" s="803"/>
      <c r="DX234" s="803"/>
      <c r="DY234" s="803"/>
      <c r="DZ234" s="803"/>
      <c r="EA234" s="803"/>
      <c r="EB234" s="803"/>
      <c r="EC234" s="803"/>
      <c r="ED234" s="803"/>
      <c r="EE234" s="803"/>
      <c r="EF234" s="803"/>
      <c r="EG234" s="803"/>
      <c r="EH234" s="99"/>
      <c r="EI234" s="96"/>
      <c r="EJ234" s="803"/>
      <c r="EK234" s="803"/>
      <c r="EL234" s="803"/>
      <c r="EM234" s="803"/>
      <c r="EN234" s="803"/>
      <c r="EO234" s="803"/>
      <c r="EP234" s="803"/>
      <c r="EQ234" s="803"/>
      <c r="ER234" s="803"/>
      <c r="ES234" s="803"/>
      <c r="ET234" s="803"/>
      <c r="EU234" s="803"/>
      <c r="EV234" s="803"/>
      <c r="EW234" s="99"/>
    </row>
    <row r="235" spans="1:153">
      <c r="B235" s="19">
        <v>1</v>
      </c>
      <c r="C235" s="19">
        <v>0.5</v>
      </c>
      <c r="D235" s="19">
        <v>1</v>
      </c>
      <c r="E235" s="1">
        <v>0.34399999999999997</v>
      </c>
      <c r="F235" s="19">
        <v>30</v>
      </c>
      <c r="G235" s="19">
        <v>67.5</v>
      </c>
      <c r="R235" s="2"/>
      <c r="S235" s="18">
        <f t="shared" si="184"/>
        <v>52.5</v>
      </c>
      <c r="T235" s="114">
        <f t="shared" ca="1" si="170"/>
        <v>-27.86216265393028</v>
      </c>
      <c r="U235" s="114">
        <f t="shared" ca="1" si="170"/>
        <v>-27.979451748902761</v>
      </c>
      <c r="V235" s="114">
        <f t="shared" ca="1" si="170"/>
        <v>-28.305640275489367</v>
      </c>
      <c r="W235" s="114">
        <f t="shared" ca="1" si="170"/>
        <v>-28.719355986313087</v>
      </c>
      <c r="X235" s="114">
        <f t="shared" ca="1" si="170"/>
        <v>-28.82619488451963</v>
      </c>
      <c r="Y235" s="114">
        <f t="shared" ca="1" si="170"/>
        <v>-27.579048776792952</v>
      </c>
      <c r="Z235" s="114">
        <f t="shared" ca="1" si="170"/>
        <v>-23.267777258396812</v>
      </c>
      <c r="AA235" s="114">
        <f t="shared" ca="1" si="170"/>
        <v>-16.081164652718485</v>
      </c>
      <c r="AB235" s="114">
        <f t="shared" ca="1" si="170"/>
        <v>-10.0181683707138</v>
      </c>
      <c r="AC235" s="114">
        <f t="shared" ca="1" si="170"/>
        <v>-7.1685547528791194</v>
      </c>
      <c r="AD235" s="114">
        <f t="shared" ca="1" si="170"/>
        <v>-6.3256401039459913</v>
      </c>
      <c r="AE235" s="114">
        <f t="shared" ca="1" si="170"/>
        <v>-6.1991606881096972</v>
      </c>
      <c r="AF235" s="114">
        <f t="shared" ca="1" si="170"/>
        <v>-6.2066351547138128</v>
      </c>
      <c r="AH235" s="29">
        <f t="shared" si="185"/>
        <v>52.5</v>
      </c>
      <c r="AI235" s="155">
        <f t="shared" ca="1" si="171"/>
        <v>-27.86216265393028</v>
      </c>
      <c r="AJ235" s="155">
        <f t="shared" ca="1" si="171"/>
        <v>-27.979451748902761</v>
      </c>
      <c r="AK235" s="155">
        <f t="shared" ca="1" si="171"/>
        <v>-28.305640275489367</v>
      </c>
      <c r="AL235" s="155">
        <f t="shared" ca="1" si="171"/>
        <v>-28.719355986313087</v>
      </c>
      <c r="AM235" s="155">
        <f t="shared" ca="1" si="171"/>
        <v>-28.82619488451963</v>
      </c>
      <c r="AN235" s="155">
        <f t="shared" ca="1" si="171"/>
        <v>-27.579048776792952</v>
      </c>
      <c r="AO235" s="155">
        <f t="shared" ca="1" si="171"/>
        <v>-23.267777258396812</v>
      </c>
      <c r="AP235" s="155">
        <f t="shared" ca="1" si="171"/>
        <v>-16.081164652718485</v>
      </c>
      <c r="AQ235" s="155">
        <f t="shared" ca="1" si="171"/>
        <v>-10.0181683707138</v>
      </c>
      <c r="AR235" s="155">
        <f t="shared" ca="1" si="171"/>
        <v>-7.1685547528791194</v>
      </c>
      <c r="AS235" s="155">
        <f t="shared" ca="1" si="171"/>
        <v>-6.3256401039459913</v>
      </c>
      <c r="AT235" s="155">
        <f t="shared" ca="1" si="171"/>
        <v>-6.1991606881096972</v>
      </c>
      <c r="AU235" s="155">
        <f t="shared" ca="1" si="171"/>
        <v>-6.2066351547138128</v>
      </c>
      <c r="AW235" s="29">
        <f t="shared" si="186"/>
        <v>52.5</v>
      </c>
      <c r="AX235" s="155">
        <f t="shared" ca="1" si="172"/>
        <v>18.595984710246331</v>
      </c>
      <c r="AY235" s="155">
        <f t="shared" ca="1" si="172"/>
        <v>18.863032685599606</v>
      </c>
      <c r="AZ235" s="155">
        <f t="shared" ca="1" si="172"/>
        <v>19.693402867878493</v>
      </c>
      <c r="BA235" s="155">
        <f t="shared" ca="1" si="172"/>
        <v>21.153980147123125</v>
      </c>
      <c r="BB235" s="155">
        <f t="shared" ca="1" si="172"/>
        <v>23.22703268088123</v>
      </c>
      <c r="BC235" s="155">
        <f t="shared" ca="1" si="172"/>
        <v>25.358779678370304</v>
      </c>
      <c r="BD235" s="155">
        <f t="shared" ca="1" si="172"/>
        <v>25.614510513614626</v>
      </c>
      <c r="BE235" s="155">
        <f t="shared" ca="1" si="172"/>
        <v>21.784863649775151</v>
      </c>
      <c r="BF235" s="155">
        <f t="shared" ca="1" si="172"/>
        <v>15.759411890725387</v>
      </c>
      <c r="BG235" s="155">
        <f t="shared" ca="1" si="172"/>
        <v>11.105239728917155</v>
      </c>
      <c r="BH235" s="155">
        <f t="shared" ca="1" si="172"/>
        <v>8.5075731406580513</v>
      </c>
      <c r="BI235" s="155">
        <f t="shared" ca="1" si="172"/>
        <v>7.2973081197431346</v>
      </c>
      <c r="BJ235" s="155">
        <f t="shared" ca="1" si="172"/>
        <v>6.9491274446391493</v>
      </c>
      <c r="BK235" s="138"/>
      <c r="BL235" s="29">
        <f t="shared" si="187"/>
        <v>52.5</v>
      </c>
      <c r="BM235" s="155">
        <f t="shared" ca="1" si="173"/>
        <v>-3.7573742357763229</v>
      </c>
      <c r="BN235" s="155">
        <f t="shared" ca="1" si="173"/>
        <v>-4.1507232725158962</v>
      </c>
      <c r="BO235" s="155">
        <f t="shared" ca="1" si="173"/>
        <v>-5.4200374051697464</v>
      </c>
      <c r="BP235" s="155">
        <f t="shared" ca="1" si="173"/>
        <v>-7.8447331106705542</v>
      </c>
      <c r="BQ235" s="155">
        <f t="shared" ca="1" si="173"/>
        <v>-11.8626315003389</v>
      </c>
      <c r="BR235" s="155">
        <f t="shared" ca="1" si="173"/>
        <v>-17.622700824589071</v>
      </c>
      <c r="BS235" s="155">
        <f t="shared" ca="1" si="173"/>
        <v>-23.307688317153087</v>
      </c>
      <c r="BT235" s="155">
        <f t="shared" ca="1" si="173"/>
        <v>-24.27232971628812</v>
      </c>
      <c r="BU235" s="155">
        <f t="shared" ca="1" si="173"/>
        <v>-19.497021736594217</v>
      </c>
      <c r="BV235" s="155">
        <f t="shared" ca="1" si="173"/>
        <v>-13.608213754379367</v>
      </c>
      <c r="BW235" s="155">
        <f t="shared" ca="1" si="173"/>
        <v>-9.4243781565809162</v>
      </c>
      <c r="BX235" s="155">
        <f t="shared" ca="1" si="173"/>
        <v>-7.15562341375463</v>
      </c>
      <c r="BY235" s="155">
        <f t="shared" ca="1" si="173"/>
        <v>-6.4502927036217255</v>
      </c>
      <c r="BZ235" s="138"/>
      <c r="CA235" s="29">
        <f t="shared" si="188"/>
        <v>52.5</v>
      </c>
      <c r="CB235" s="155">
        <f t="shared" ca="1" si="174"/>
        <v>21.695315495287385</v>
      </c>
      <c r="CC235" s="155">
        <f t="shared" ca="1" si="174"/>
        <v>22.006871466532871</v>
      </c>
      <c r="CD235" s="155">
        <f t="shared" ca="1" si="174"/>
        <v>22.975636679191574</v>
      </c>
      <c r="CE235" s="155">
        <f t="shared" ca="1" si="174"/>
        <v>24.67964350497698</v>
      </c>
      <c r="CF235" s="155">
        <f t="shared" ca="1" si="174"/>
        <v>27.098204794361436</v>
      </c>
      <c r="CG235" s="155">
        <f t="shared" ca="1" si="174"/>
        <v>29.585242958098693</v>
      </c>
      <c r="CH235" s="155">
        <f t="shared" ca="1" si="174"/>
        <v>29.88359559921706</v>
      </c>
      <c r="CI235" s="155">
        <f t="shared" ca="1" si="174"/>
        <v>25.415674258071007</v>
      </c>
      <c r="CJ235" s="155">
        <f t="shared" ca="1" si="174"/>
        <v>18.385980539179616</v>
      </c>
      <c r="CK235" s="155">
        <f t="shared" ca="1" si="174"/>
        <v>12.956113017070013</v>
      </c>
      <c r="CL235" s="155">
        <f t="shared" ca="1" si="174"/>
        <v>9.9255019974343934</v>
      </c>
      <c r="CM235" s="155">
        <f t="shared" ca="1" si="174"/>
        <v>8.513526139700323</v>
      </c>
      <c r="CN235" s="155">
        <f t="shared" ca="1" si="174"/>
        <v>8.1073153520790093</v>
      </c>
      <c r="CP235" s="29">
        <f t="shared" si="189"/>
        <v>52.5</v>
      </c>
      <c r="CQ235" s="155">
        <f t="shared" ca="1" si="190"/>
        <v>-1.252458078592108</v>
      </c>
      <c r="CR235" s="155">
        <f t="shared" ca="1" si="191"/>
        <v>-1.3835744241719659</v>
      </c>
      <c r="CS235" s="155">
        <f t="shared" ca="1" si="192"/>
        <v>-1.8066791350565823</v>
      </c>
      <c r="CT235" s="155">
        <f t="shared" ca="1" si="193"/>
        <v>-2.614911036890184</v>
      </c>
      <c r="CU235" s="155">
        <f t="shared" ca="1" si="194"/>
        <v>-3.9542105001129673</v>
      </c>
      <c r="CV235" s="155">
        <f t="shared" ca="1" si="195"/>
        <v>-5.8742336081963584</v>
      </c>
      <c r="CW235" s="155">
        <f t="shared" ca="1" si="196"/>
        <v>-7.7692294390510277</v>
      </c>
      <c r="CX235" s="155">
        <f t="shared" ca="1" si="197"/>
        <v>-8.0907765720960398</v>
      </c>
      <c r="CY235" s="155">
        <f t="shared" ca="1" si="198"/>
        <v>-6.4990072455314065</v>
      </c>
      <c r="CZ235" s="155">
        <f t="shared" ca="1" si="175"/>
        <v>-4.5360712514597896</v>
      </c>
      <c r="DA235" s="155">
        <f t="shared" ca="1" si="175"/>
        <v>-3.1414593855269719</v>
      </c>
      <c r="DB235" s="155">
        <f t="shared" ca="1" si="175"/>
        <v>-2.3852078045848772</v>
      </c>
      <c r="DC235" s="155">
        <f t="shared" ca="1" si="175"/>
        <v>-2.1500975678739085</v>
      </c>
      <c r="DE235" s="29">
        <f t="shared" si="199"/>
        <v>52.5</v>
      </c>
      <c r="DF235" s="155">
        <f t="shared" ca="1" si="200"/>
        <v>-14.276010258052382</v>
      </c>
      <c r="DG235" s="155">
        <f t="shared" ca="1" si="183"/>
        <v>-14.65071675999102</v>
      </c>
      <c r="DH235" s="155">
        <f t="shared" ca="1" si="183"/>
        <v>-15.838953947837201</v>
      </c>
      <c r="DI235" s="155">
        <f t="shared" ca="1" si="183"/>
        <v>-18.025019986750696</v>
      </c>
      <c r="DJ235" s="155">
        <f t="shared" ca="1" si="183"/>
        <v>-21.416004204090271</v>
      </c>
      <c r="DK235" s="155">
        <f t="shared" ca="1" si="183"/>
        <v>-25.717203531208078</v>
      </c>
      <c r="DL235" s="155">
        <f t="shared" ca="1" si="183"/>
        <v>-28.730184500986294</v>
      </c>
      <c r="DM235" s="155">
        <f t="shared" ca="1" si="183"/>
        <v>-26.659407291327497</v>
      </c>
      <c r="DN235" s="155">
        <f t="shared" ca="1" si="183"/>
        <v>-20.254785462114032</v>
      </c>
      <c r="DO235" s="155">
        <f t="shared" ca="1" si="183"/>
        <v>-14.207600029801121</v>
      </c>
      <c r="DP235" s="155">
        <f t="shared" ca="1" si="183"/>
        <v>-10.383904505395826</v>
      </c>
      <c r="DQ235" s="155">
        <f t="shared" ca="1" si="183"/>
        <v>-8.4426837867060716</v>
      </c>
      <c r="DR235" s="155">
        <f t="shared" ca="1" si="183"/>
        <v>-7.8578979815702965</v>
      </c>
      <c r="DT235" s="96"/>
      <c r="DU235" s="803"/>
      <c r="DV235" s="803"/>
      <c r="DW235" s="803"/>
      <c r="DX235" s="803"/>
      <c r="DY235" s="803"/>
      <c r="DZ235" s="803"/>
      <c r="EA235" s="803"/>
      <c r="EB235" s="803"/>
      <c r="EC235" s="803"/>
      <c r="ED235" s="803"/>
      <c r="EE235" s="803"/>
      <c r="EF235" s="803"/>
      <c r="EG235" s="803"/>
      <c r="EH235" s="99"/>
      <c r="EI235" s="96"/>
      <c r="EJ235" s="803"/>
      <c r="EK235" s="803"/>
      <c r="EL235" s="803"/>
      <c r="EM235" s="803"/>
      <c r="EN235" s="803"/>
      <c r="EO235" s="803"/>
      <c r="EP235" s="803"/>
      <c r="EQ235" s="803"/>
      <c r="ER235" s="803"/>
      <c r="ES235" s="803"/>
      <c r="ET235" s="803"/>
      <c r="EU235" s="803"/>
      <c r="EV235" s="803"/>
      <c r="EW235" s="99"/>
    </row>
    <row r="236" spans="1:153">
      <c r="B236" s="19">
        <v>2</v>
      </c>
      <c r="C236" s="19">
        <v>0</v>
      </c>
      <c r="D236" s="19">
        <v>0.2</v>
      </c>
      <c r="E236" s="22">
        <v>0.30299999999999999</v>
      </c>
      <c r="F236" s="156">
        <v>22.5</v>
      </c>
      <c r="G236" s="156">
        <v>67.5</v>
      </c>
      <c r="H236" s="16" t="s">
        <v>85</v>
      </c>
      <c r="S236" s="18">
        <f t="shared" si="184"/>
        <v>60</v>
      </c>
      <c r="T236" s="114">
        <f t="shared" ca="1" si="170"/>
        <v>-20.659478111434286</v>
      </c>
      <c r="U236" s="114">
        <f t="shared" ca="1" si="170"/>
        <v>-20.631498413577781</v>
      </c>
      <c r="V236" s="114">
        <f t="shared" ca="1" si="170"/>
        <v>-20.519652796366369</v>
      </c>
      <c r="W236" s="114">
        <f t="shared" ca="1" si="170"/>
        <v>-20.221481927494366</v>
      </c>
      <c r="X236" s="114">
        <f t="shared" ca="1" si="170"/>
        <v>-19.49618060399818</v>
      </c>
      <c r="Y236" s="114">
        <f t="shared" ca="1" si="170"/>
        <v>-17.861919930258285</v>
      </c>
      <c r="Z236" s="114">
        <f t="shared" ca="1" si="170"/>
        <v>-14.662786032756637</v>
      </c>
      <c r="AA236" s="114">
        <f t="shared" ca="1" si="170"/>
        <v>-10.0181683707138</v>
      </c>
      <c r="AB236" s="114">
        <f t="shared" ca="1" si="170"/>
        <v>-6.0039759893105655</v>
      </c>
      <c r="AC236" s="114">
        <f t="shared" ca="1" si="170"/>
        <v>-4.324428722609146</v>
      </c>
      <c r="AD236" s="114">
        <f t="shared" ca="1" si="170"/>
        <v>-4.2514645927644832</v>
      </c>
      <c r="AE236" s="114">
        <f t="shared" ca="1" si="170"/>
        <v>-4.5844040900334839</v>
      </c>
      <c r="AF236" s="114">
        <f t="shared" ca="1" si="170"/>
        <v>-4.7432035320225117</v>
      </c>
      <c r="AH236" s="29">
        <f t="shared" si="185"/>
        <v>60</v>
      </c>
      <c r="AI236" s="155">
        <f t="shared" ca="1" si="171"/>
        <v>-20.659478111434286</v>
      </c>
      <c r="AJ236" s="155">
        <f t="shared" ca="1" si="171"/>
        <v>-20.631498413577781</v>
      </c>
      <c r="AK236" s="155">
        <f t="shared" ca="1" si="171"/>
        <v>-20.519652796366369</v>
      </c>
      <c r="AL236" s="155">
        <f t="shared" ca="1" si="171"/>
        <v>-20.221481927494366</v>
      </c>
      <c r="AM236" s="155">
        <f t="shared" ca="1" si="171"/>
        <v>-19.49618060399818</v>
      </c>
      <c r="AN236" s="155">
        <f t="shared" ca="1" si="171"/>
        <v>-17.861919930258285</v>
      </c>
      <c r="AO236" s="155">
        <f t="shared" ca="1" si="171"/>
        <v>-14.662786032756637</v>
      </c>
      <c r="AP236" s="155">
        <f t="shared" ca="1" si="171"/>
        <v>-10.0181683707138</v>
      </c>
      <c r="AQ236" s="155">
        <f t="shared" ca="1" si="171"/>
        <v>-6.0039759893105655</v>
      </c>
      <c r="AR236" s="155">
        <f t="shared" ca="1" si="171"/>
        <v>-4.324428722609146</v>
      </c>
      <c r="AS236" s="155">
        <f t="shared" ca="1" si="171"/>
        <v>-4.2514645927644832</v>
      </c>
      <c r="AT236" s="155">
        <f t="shared" ca="1" si="171"/>
        <v>-4.5844040900334839</v>
      </c>
      <c r="AU236" s="155">
        <f t="shared" ca="1" si="171"/>
        <v>-4.7432035320225117</v>
      </c>
      <c r="AW236" s="29">
        <f t="shared" si="186"/>
        <v>60</v>
      </c>
      <c r="AX236" s="155">
        <f t="shared" ca="1" si="172"/>
        <v>13.61564987909321</v>
      </c>
      <c r="AY236" s="155">
        <f t="shared" ca="1" si="172"/>
        <v>13.737116856479854</v>
      </c>
      <c r="AZ236" s="155">
        <f t="shared" ca="1" si="172"/>
        <v>14.110668838727396</v>
      </c>
      <c r="BA236" s="155">
        <f t="shared" ca="1" si="172"/>
        <v>14.755766472434667</v>
      </c>
      <c r="BB236" s="155">
        <f t="shared" ca="1" si="172"/>
        <v>15.661430620285817</v>
      </c>
      <c r="BC236" s="155">
        <f t="shared" ca="1" si="172"/>
        <v>16.648657370313533</v>
      </c>
      <c r="BD236" s="155">
        <f t="shared" ca="1" si="172"/>
        <v>17.064067155761279</v>
      </c>
      <c r="BE236" s="155">
        <f t="shared" ca="1" si="172"/>
        <v>15.759411890725387</v>
      </c>
      <c r="BF236" s="155">
        <f t="shared" ca="1" si="172"/>
        <v>12.632980784483642</v>
      </c>
      <c r="BG236" s="155">
        <f t="shared" ca="1" si="172"/>
        <v>9.4594147601390102</v>
      </c>
      <c r="BH236" s="155">
        <f t="shared" ca="1" si="172"/>
        <v>7.4198387915246933</v>
      </c>
      <c r="BI236" s="155">
        <f t="shared" ca="1" si="172"/>
        <v>6.4221207937438907</v>
      </c>
      <c r="BJ236" s="155">
        <f t="shared" ca="1" si="172"/>
        <v>6.132292867717263</v>
      </c>
      <c r="BK236" s="138"/>
      <c r="BL236" s="29">
        <f t="shared" si="187"/>
        <v>60</v>
      </c>
      <c r="BM236" s="155">
        <f t="shared" ca="1" si="173"/>
        <v>-2.4399260244652736</v>
      </c>
      <c r="BN236" s="155">
        <f t="shared" ca="1" si="173"/>
        <v>-2.7164356166663723</v>
      </c>
      <c r="BO236" s="155">
        <f t="shared" ca="1" si="173"/>
        <v>-3.5977543218151466</v>
      </c>
      <c r="BP236" s="155">
        <f t="shared" ca="1" si="173"/>
        <v>-5.2457546318760988</v>
      </c>
      <c r="BQ236" s="155">
        <f t="shared" ca="1" si="173"/>
        <v>-7.9274445157738196</v>
      </c>
      <c r="BR236" s="155">
        <f t="shared" ca="1" si="173"/>
        <v>-11.863010824317126</v>
      </c>
      <c r="BS236" s="155">
        <f t="shared" ca="1" si="173"/>
        <v>-16.532791072214589</v>
      </c>
      <c r="BT236" s="155">
        <f t="shared" ca="1" si="173"/>
        <v>-19.497021736594217</v>
      </c>
      <c r="BU236" s="155">
        <f t="shared" ca="1" si="173"/>
        <v>-18.061190381794599</v>
      </c>
      <c r="BV236" s="155">
        <f t="shared" ca="1" si="173"/>
        <v>-13.729515053147043</v>
      </c>
      <c r="BW236" s="155">
        <f t="shared" ca="1" si="173"/>
        <v>-9.737920071732006</v>
      </c>
      <c r="BX236" s="155">
        <f t="shared" ca="1" si="173"/>
        <v>-7.3429566794476022</v>
      </c>
      <c r="BY236" s="155">
        <f t="shared" ca="1" si="173"/>
        <v>-6.5727414970075113</v>
      </c>
      <c r="BZ236" s="138"/>
      <c r="CA236" s="29">
        <f t="shared" si="188"/>
        <v>60</v>
      </c>
      <c r="CB236" s="155">
        <f t="shared" ca="1" si="174"/>
        <v>15.884924858942078</v>
      </c>
      <c r="CC236" s="155">
        <f t="shared" ca="1" si="174"/>
        <v>16.026636332559832</v>
      </c>
      <c r="CD236" s="155">
        <f t="shared" ca="1" si="174"/>
        <v>16.462446978515292</v>
      </c>
      <c r="CE236" s="155">
        <f t="shared" ca="1" si="174"/>
        <v>17.21506088450711</v>
      </c>
      <c r="CF236" s="155">
        <f t="shared" ca="1" si="174"/>
        <v>18.271669057000121</v>
      </c>
      <c r="CG236" s="155">
        <f t="shared" ca="1" si="174"/>
        <v>19.423433598699123</v>
      </c>
      <c r="CH236" s="155">
        <f t="shared" ca="1" si="174"/>
        <v>19.908078348388159</v>
      </c>
      <c r="CI236" s="155">
        <f t="shared" ca="1" si="174"/>
        <v>18.385980539179616</v>
      </c>
      <c r="CJ236" s="155">
        <f t="shared" ca="1" si="174"/>
        <v>14.73847758189758</v>
      </c>
      <c r="CK236" s="155">
        <f t="shared" ca="1" si="174"/>
        <v>11.035983886828843</v>
      </c>
      <c r="CL236" s="155">
        <f t="shared" ca="1" si="174"/>
        <v>8.6564785901121422</v>
      </c>
      <c r="CM236" s="155">
        <f t="shared" ca="1" si="174"/>
        <v>7.4924742593678726</v>
      </c>
      <c r="CN236" s="155">
        <f t="shared" ca="1" si="174"/>
        <v>7.1543416790034726</v>
      </c>
      <c r="CP236" s="29">
        <f t="shared" si="189"/>
        <v>60</v>
      </c>
      <c r="CQ236" s="155">
        <f t="shared" ca="1" si="190"/>
        <v>-0.81330867482175806</v>
      </c>
      <c r="CR236" s="155">
        <f t="shared" ca="1" si="191"/>
        <v>-0.90547853888879071</v>
      </c>
      <c r="CS236" s="155">
        <f t="shared" ca="1" si="192"/>
        <v>-1.199251440605049</v>
      </c>
      <c r="CT236" s="155">
        <f t="shared" ca="1" si="193"/>
        <v>-1.7485848772920332</v>
      </c>
      <c r="CU236" s="155">
        <f t="shared" ca="1" si="194"/>
        <v>-2.6424815052579405</v>
      </c>
      <c r="CV236" s="155">
        <f t="shared" ca="1" si="195"/>
        <v>-3.9543369414390424</v>
      </c>
      <c r="CW236" s="155">
        <f t="shared" ca="1" si="196"/>
        <v>-5.5109303574048649</v>
      </c>
      <c r="CX236" s="155">
        <f t="shared" ca="1" si="197"/>
        <v>-6.4990072455314065</v>
      </c>
      <c r="CY236" s="155">
        <f t="shared" ca="1" si="198"/>
        <v>-6.0203967939315346</v>
      </c>
      <c r="CZ236" s="155">
        <f t="shared" ca="1" si="175"/>
        <v>-4.5765050177156814</v>
      </c>
      <c r="DA236" s="155">
        <f t="shared" ca="1" si="175"/>
        <v>-3.245973357244003</v>
      </c>
      <c r="DB236" s="155">
        <f t="shared" ca="1" si="175"/>
        <v>-2.4476522264825338</v>
      </c>
      <c r="DC236" s="155">
        <f t="shared" ca="1" si="175"/>
        <v>-2.1909138323358373</v>
      </c>
      <c r="DE236" s="29">
        <f t="shared" si="199"/>
        <v>60</v>
      </c>
      <c r="DF236" s="155">
        <f t="shared" ca="1" si="200"/>
        <v>-10.29706293162811</v>
      </c>
      <c r="DG236" s="155">
        <f t="shared" ca="1" si="183"/>
        <v>-10.516295712653092</v>
      </c>
      <c r="DH236" s="155">
        <f t="shared" ca="1" si="183"/>
        <v>-11.20598972005917</v>
      </c>
      <c r="DI236" s="155">
        <f t="shared" ca="1" si="183"/>
        <v>-12.460054964227828</v>
      </c>
      <c r="DJ236" s="155">
        <f t="shared" ca="1" si="183"/>
        <v>-14.404676004744124</v>
      </c>
      <c r="DK236" s="155">
        <f t="shared" ca="1" si="183"/>
        <v>-17.03061032570092</v>
      </c>
      <c r="DL236" s="155">
        <f t="shared" ca="1" si="183"/>
        <v>-19.642440306614812</v>
      </c>
      <c r="DM236" s="155">
        <f t="shared" ca="1" si="183"/>
        <v>-20.254785462114032</v>
      </c>
      <c r="DN236" s="155">
        <f t="shared" ca="1" si="183"/>
        <v>-17.452582380553064</v>
      </c>
      <c r="DO236" s="155">
        <f t="shared" ca="1" si="183"/>
        <v>-13.171034033332862</v>
      </c>
      <c r="DP236" s="155">
        <f t="shared" ca="1" si="183"/>
        <v>-9.8155192302158003</v>
      </c>
      <c r="DQ236" s="155">
        <f t="shared" ca="1" si="183"/>
        <v>-7.9528922022197284</v>
      </c>
      <c r="DR236" s="155">
        <f t="shared" ca="1" si="183"/>
        <v>-7.3745659936485977</v>
      </c>
      <c r="DT236" s="96"/>
      <c r="DU236" s="803"/>
      <c r="DV236" s="803"/>
      <c r="DW236" s="803"/>
      <c r="DX236" s="803"/>
      <c r="DY236" s="803"/>
      <c r="DZ236" s="803"/>
      <c r="EA236" s="803"/>
      <c r="EB236" s="803"/>
      <c r="EC236" s="803"/>
      <c r="ED236" s="803"/>
      <c r="EE236" s="803"/>
      <c r="EF236" s="803"/>
      <c r="EG236" s="803"/>
      <c r="EH236" s="99"/>
      <c r="EI236" s="96"/>
      <c r="EJ236" s="803"/>
      <c r="EK236" s="803"/>
      <c r="EL236" s="803"/>
      <c r="EM236" s="803"/>
      <c r="EN236" s="803"/>
      <c r="EO236" s="803"/>
      <c r="EP236" s="803"/>
      <c r="EQ236" s="803"/>
      <c r="ER236" s="803"/>
      <c r="ES236" s="803"/>
      <c r="ET236" s="803"/>
      <c r="EU236" s="803"/>
      <c r="EV236" s="803"/>
      <c r="EW236" s="99"/>
    </row>
    <row r="237" spans="1:153">
      <c r="B237" s="19"/>
      <c r="C237" s="19"/>
      <c r="D237" s="19"/>
      <c r="F237" s="19"/>
      <c r="G237" s="19"/>
      <c r="H237" s="16"/>
      <c r="S237" s="18">
        <f t="shared" si="184"/>
        <v>67.5</v>
      </c>
      <c r="T237" s="114">
        <f t="shared" ca="1" si="170"/>
        <v>-16.638393149925214</v>
      </c>
      <c r="U237" s="114">
        <f t="shared" ca="1" si="170"/>
        <v>-16.555961523288865</v>
      </c>
      <c r="V237" s="114">
        <f t="shared" ca="1" si="170"/>
        <v>-16.285156762222861</v>
      </c>
      <c r="W237" s="114">
        <f t="shared" ca="1" si="170"/>
        <v>-15.746958413648526</v>
      </c>
      <c r="X237" s="114">
        <f t="shared" ca="1" si="170"/>
        <v>-14.782455292489402</v>
      </c>
      <c r="Y237" s="114">
        <f t="shared" ca="1" si="170"/>
        <v>-13.131816601865236</v>
      </c>
      <c r="Z237" s="114">
        <f t="shared" ca="1" si="170"/>
        <v>-10.526770660359649</v>
      </c>
      <c r="AA237" s="114">
        <f t="shared" ca="1" si="170"/>
        <v>-7.1685547528791194</v>
      </c>
      <c r="AB237" s="114">
        <f t="shared" ca="1" si="170"/>
        <v>-4.324428722609146</v>
      </c>
      <c r="AC237" s="114">
        <f t="shared" ca="1" si="170"/>
        <v>-3.2539864808441963</v>
      </c>
      <c r="AD237" s="114">
        <f t="shared" ca="1" si="170"/>
        <v>-3.5579908160046516</v>
      </c>
      <c r="AE237" s="114">
        <f t="shared" ca="1" si="170"/>
        <v>-4.1459917753367517</v>
      </c>
      <c r="AF237" s="114">
        <f t="shared" ca="1" si="170"/>
        <v>-4.3959531707663002</v>
      </c>
      <c r="AH237" s="29">
        <f t="shared" si="185"/>
        <v>67.5</v>
      </c>
      <c r="AI237" s="155">
        <f t="shared" ca="1" si="171"/>
        <v>-16.638393149925214</v>
      </c>
      <c r="AJ237" s="155">
        <f t="shared" ca="1" si="171"/>
        <v>-16.555961523288865</v>
      </c>
      <c r="AK237" s="155">
        <f t="shared" ca="1" si="171"/>
        <v>-16.285156762222861</v>
      </c>
      <c r="AL237" s="155">
        <f t="shared" ca="1" si="171"/>
        <v>-15.746958413648526</v>
      </c>
      <c r="AM237" s="155">
        <f t="shared" ca="1" si="171"/>
        <v>-14.782455292489402</v>
      </c>
      <c r="AN237" s="155">
        <f t="shared" ca="1" si="171"/>
        <v>-13.131816601865236</v>
      </c>
      <c r="AO237" s="155">
        <f t="shared" ca="1" si="171"/>
        <v>-10.526770660359649</v>
      </c>
      <c r="AP237" s="155">
        <f t="shared" ca="1" si="171"/>
        <v>-7.1685547528791194</v>
      </c>
      <c r="AQ237" s="155">
        <f t="shared" ca="1" si="171"/>
        <v>-4.324428722609146</v>
      </c>
      <c r="AR237" s="155">
        <f t="shared" ca="1" si="171"/>
        <v>-3.2539864808441963</v>
      </c>
      <c r="AS237" s="155">
        <f t="shared" ca="1" si="171"/>
        <v>-3.5579908160046516</v>
      </c>
      <c r="AT237" s="155">
        <f t="shared" ca="1" si="171"/>
        <v>-4.1459917753367517</v>
      </c>
      <c r="AU237" s="155">
        <f t="shared" ca="1" si="171"/>
        <v>-4.3959531707663002</v>
      </c>
      <c r="AW237" s="29">
        <f t="shared" si="186"/>
        <v>67.5</v>
      </c>
      <c r="AX237" s="155">
        <f t="shared" ca="1" si="172"/>
        <v>10.706759751593603</v>
      </c>
      <c r="AY237" s="155">
        <f t="shared" ca="1" si="172"/>
        <v>10.757528867279717</v>
      </c>
      <c r="AZ237" s="155">
        <f t="shared" ca="1" si="172"/>
        <v>10.910509371154941</v>
      </c>
      <c r="BA237" s="155">
        <f t="shared" ca="1" si="172"/>
        <v>11.163367200219245</v>
      </c>
      <c r="BB237" s="155">
        <f t="shared" ca="1" si="172"/>
        <v>11.492313324558328</v>
      </c>
      <c r="BC237" s="155">
        <f t="shared" ca="1" si="172"/>
        <v>11.801530106452756</v>
      </c>
      <c r="BD237" s="155">
        <f t="shared" ca="1" si="172"/>
        <v>11.82527085909504</v>
      </c>
      <c r="BE237" s="155">
        <f t="shared" ca="1" si="172"/>
        <v>11.105239728917155</v>
      </c>
      <c r="BF237" s="155">
        <f t="shared" ca="1" si="172"/>
        <v>9.4594147601390102</v>
      </c>
      <c r="BG237" s="155">
        <f t="shared" ca="1" si="172"/>
        <v>7.5622350531651268</v>
      </c>
      <c r="BH237" s="155">
        <f t="shared" ca="1" si="172"/>
        <v>6.1956241317597716</v>
      </c>
      <c r="BI237" s="155">
        <f t="shared" ca="1" si="172"/>
        <v>5.4900351611699776</v>
      </c>
      <c r="BJ237" s="155">
        <f t="shared" ca="1" si="172"/>
        <v>5.2821972875622158</v>
      </c>
      <c r="BK237" s="138"/>
      <c r="BL237" s="29">
        <f t="shared" si="187"/>
        <v>67.5</v>
      </c>
      <c r="BM237" s="155">
        <f t="shared" ca="1" si="173"/>
        <v>-1.4474477232769509</v>
      </c>
      <c r="BN237" s="155">
        <f t="shared" ca="1" si="173"/>
        <v>-1.6479039066127956</v>
      </c>
      <c r="BO237" s="155">
        <f t="shared" ca="1" si="173"/>
        <v>-2.2788306276424475</v>
      </c>
      <c r="BP237" s="155">
        <f t="shared" ca="1" si="173"/>
        <v>-3.4303843040602535</v>
      </c>
      <c r="BQ237" s="155">
        <f t="shared" ca="1" si="173"/>
        <v>-5.2456802981293738</v>
      </c>
      <c r="BR237" s="155">
        <f t="shared" ca="1" si="173"/>
        <v>-7.8448802906672297</v>
      </c>
      <c r="BS237" s="155">
        <f t="shared" ca="1" si="173"/>
        <v>-11.018416925758503</v>
      </c>
      <c r="BT237" s="155">
        <f t="shared" ca="1" si="173"/>
        <v>-13.608213754379367</v>
      </c>
      <c r="BU237" s="155">
        <f t="shared" ca="1" si="173"/>
        <v>-13.729515053147043</v>
      </c>
      <c r="BV237" s="155">
        <f t="shared" ca="1" si="173"/>
        <v>-11.219686329317216</v>
      </c>
      <c r="BW237" s="155">
        <f t="shared" ca="1" si="173"/>
        <v>-8.1216592843139637</v>
      </c>
      <c r="BX237" s="155">
        <f t="shared" ca="1" si="173"/>
        <v>-6.0048801919358539</v>
      </c>
      <c r="BY237" s="155">
        <f t="shared" ca="1" si="173"/>
        <v>-5.2892507702048706</v>
      </c>
      <c r="BZ237" s="138"/>
      <c r="CA237" s="29">
        <f t="shared" si="188"/>
        <v>67.5</v>
      </c>
      <c r="CB237" s="155">
        <f t="shared" ca="1" si="174"/>
        <v>12.491219710192539</v>
      </c>
      <c r="CC237" s="155">
        <f t="shared" ca="1" si="174"/>
        <v>12.550450345159669</v>
      </c>
      <c r="CD237" s="155">
        <f t="shared" ca="1" si="174"/>
        <v>12.728927599680764</v>
      </c>
      <c r="CE237" s="155">
        <f t="shared" ca="1" si="174"/>
        <v>13.023928400255784</v>
      </c>
      <c r="CF237" s="155">
        <f t="shared" ca="1" si="174"/>
        <v>13.407698878651383</v>
      </c>
      <c r="CG237" s="155">
        <f t="shared" ca="1" si="174"/>
        <v>13.768451790861548</v>
      </c>
      <c r="CH237" s="155">
        <f t="shared" ca="1" si="174"/>
        <v>13.796149335610879</v>
      </c>
      <c r="CI237" s="155">
        <f t="shared" ca="1" si="174"/>
        <v>12.956113017070013</v>
      </c>
      <c r="CJ237" s="155">
        <f t="shared" ca="1" si="174"/>
        <v>11.035983886828843</v>
      </c>
      <c r="CK237" s="155">
        <f t="shared" ca="1" si="174"/>
        <v>8.822607562025981</v>
      </c>
      <c r="CL237" s="155">
        <f t="shared" ca="1" si="174"/>
        <v>7.2282281537197335</v>
      </c>
      <c r="CM237" s="155">
        <f t="shared" ca="1" si="174"/>
        <v>6.4050410213649736</v>
      </c>
      <c r="CN237" s="155">
        <f t="shared" ca="1" si="174"/>
        <v>6.1625635021559191</v>
      </c>
      <c r="CP237" s="29">
        <f t="shared" si="189"/>
        <v>67.5</v>
      </c>
      <c r="CQ237" s="155">
        <f t="shared" ca="1" si="190"/>
        <v>-0.48248257442565023</v>
      </c>
      <c r="CR237" s="155">
        <f t="shared" ca="1" si="191"/>
        <v>-0.54930130220426532</v>
      </c>
      <c r="CS237" s="155">
        <f t="shared" ca="1" si="192"/>
        <v>-0.75961020921414912</v>
      </c>
      <c r="CT237" s="155">
        <f t="shared" ca="1" si="193"/>
        <v>-1.1434614346867511</v>
      </c>
      <c r="CU237" s="155">
        <f t="shared" ca="1" si="194"/>
        <v>-1.7485600993764583</v>
      </c>
      <c r="CV237" s="155">
        <f t="shared" ca="1" si="195"/>
        <v>-2.6149600968890772</v>
      </c>
      <c r="CW237" s="155">
        <f t="shared" ca="1" si="196"/>
        <v>-3.6728056419195014</v>
      </c>
      <c r="CX237" s="155">
        <f t="shared" ca="1" si="197"/>
        <v>-4.5360712514597896</v>
      </c>
      <c r="CY237" s="155">
        <f t="shared" ca="1" si="198"/>
        <v>-4.5765050177156814</v>
      </c>
      <c r="CZ237" s="155">
        <f t="shared" ca="1" si="175"/>
        <v>-3.7398954431057394</v>
      </c>
      <c r="DA237" s="155">
        <f t="shared" ca="1" si="175"/>
        <v>-2.707219761437988</v>
      </c>
      <c r="DB237" s="155">
        <f t="shared" ca="1" si="175"/>
        <v>-2.0016267306452851</v>
      </c>
      <c r="DC237" s="155">
        <f t="shared" ca="1" si="175"/>
        <v>-1.7630835900682906</v>
      </c>
      <c r="DE237" s="29">
        <f t="shared" si="199"/>
        <v>67.5</v>
      </c>
      <c r="DF237" s="155">
        <f t="shared" ca="1" si="200"/>
        <v>-7.861563696034211</v>
      </c>
      <c r="DG237" s="155">
        <f t="shared" ca="1" si="183"/>
        <v>-7.9956378648262092</v>
      </c>
      <c r="DH237" s="155">
        <f t="shared" ca="1" si="183"/>
        <v>-8.4130882279245185</v>
      </c>
      <c r="DI237" s="155">
        <f t="shared" ca="1" si="183"/>
        <v>-9.1574369521762904</v>
      </c>
      <c r="DJ237" s="155">
        <f t="shared" ca="1" si="183"/>
        <v>-10.284382365436906</v>
      </c>
      <c r="DK237" s="155">
        <f t="shared" ca="1" si="183"/>
        <v>-11.790126882968787</v>
      </c>
      <c r="DL237" s="155">
        <f t="shared" ca="1" si="183"/>
        <v>-13.392722368942612</v>
      </c>
      <c r="DM237" s="155">
        <f t="shared" ca="1" si="183"/>
        <v>-14.207600029801121</v>
      </c>
      <c r="DN237" s="155">
        <f t="shared" ca="1" si="183"/>
        <v>-13.171034033332862</v>
      </c>
      <c r="DO237" s="155">
        <f t="shared" ca="1" si="183"/>
        <v>-10.651333200102028</v>
      </c>
      <c r="DP237" s="155">
        <f t="shared" ca="1" si="183"/>
        <v>-8.1912457299968295</v>
      </c>
      <c r="DQ237" s="155">
        <f t="shared" ca="1" si="183"/>
        <v>-6.6624635367479126</v>
      </c>
      <c r="DR237" s="155">
        <f t="shared" ca="1" si="183"/>
        <v>-6.166090243477246</v>
      </c>
      <c r="DT237" s="96"/>
      <c r="DU237" s="803"/>
      <c r="DV237" s="803"/>
      <c r="DW237" s="803"/>
      <c r="DX237" s="803"/>
      <c r="DY237" s="803"/>
      <c r="DZ237" s="803"/>
      <c r="EA237" s="803"/>
      <c r="EB237" s="803"/>
      <c r="EC237" s="803"/>
      <c r="ED237" s="803"/>
      <c r="EE237" s="803"/>
      <c r="EF237" s="803"/>
      <c r="EG237" s="803"/>
      <c r="EH237" s="99"/>
      <c r="EI237" s="96"/>
      <c r="EJ237" s="803"/>
      <c r="EK237" s="803"/>
      <c r="EL237" s="803"/>
      <c r="EM237" s="803"/>
      <c r="EN237" s="803"/>
      <c r="EO237" s="803"/>
      <c r="EP237" s="803"/>
      <c r="EQ237" s="803"/>
      <c r="ER237" s="803"/>
      <c r="ES237" s="803"/>
      <c r="ET237" s="803"/>
      <c r="EU237" s="803"/>
      <c r="EV237" s="803"/>
      <c r="EW237" s="99"/>
    </row>
    <row r="238" spans="1:153">
      <c r="A238" s="1" t="s">
        <v>88</v>
      </c>
      <c r="B238" s="19">
        <v>1</v>
      </c>
      <c r="C238" s="19">
        <v>0.5</v>
      </c>
      <c r="D238" s="19">
        <v>1</v>
      </c>
      <c r="E238" s="1">
        <v>0.46300000000000002</v>
      </c>
      <c r="F238" s="19">
        <v>37.5</v>
      </c>
      <c r="G238" s="19">
        <v>37.5</v>
      </c>
      <c r="H238" s="16"/>
      <c r="S238" s="18">
        <f t="shared" si="184"/>
        <v>75</v>
      </c>
      <c r="T238" s="114">
        <f t="shared" ca="1" si="170"/>
        <v>-14.479901482935936</v>
      </c>
      <c r="U238" s="114">
        <f t="shared" ca="1" si="170"/>
        <v>-14.381397979273348</v>
      </c>
      <c r="V238" s="114">
        <f t="shared" ca="1" si="170"/>
        <v>-14.067555431376267</v>
      </c>
      <c r="W238" s="114">
        <f t="shared" ca="1" si="170"/>
        <v>-13.479646525454967</v>
      </c>
      <c r="X238" s="114">
        <f t="shared" ca="1" si="170"/>
        <v>-12.51037099888779</v>
      </c>
      <c r="Y238" s="114">
        <f t="shared" ca="1" si="170"/>
        <v>-11.009643887724444</v>
      </c>
      <c r="Z238" s="114">
        <f t="shared" ca="1" si="170"/>
        <v>-8.8716045620601953</v>
      </c>
      <c r="AA238" s="114">
        <f t="shared" ca="1" si="170"/>
        <v>-6.3256401039459913</v>
      </c>
      <c r="AB238" s="114">
        <f t="shared" ca="1" si="170"/>
        <v>-4.2514645927644832</v>
      </c>
      <c r="AC238" s="114">
        <f t="shared" ca="1" si="170"/>
        <v>-3.5579908160046516</v>
      </c>
      <c r="AD238" s="114">
        <f t="shared" ca="1" si="170"/>
        <v>-4.0149169323338052</v>
      </c>
      <c r="AE238" s="114">
        <f t="shared" ca="1" si="170"/>
        <v>-4.6970271125016918</v>
      </c>
      <c r="AF238" s="114">
        <f t="shared" ca="1" si="170"/>
        <v>-4.9832232780922165</v>
      </c>
      <c r="AH238" s="29">
        <f t="shared" si="185"/>
        <v>75</v>
      </c>
      <c r="AI238" s="155">
        <f t="shared" ca="1" si="171"/>
        <v>-14.479901482935936</v>
      </c>
      <c r="AJ238" s="155">
        <f t="shared" ca="1" si="171"/>
        <v>-14.381397979273348</v>
      </c>
      <c r="AK238" s="155">
        <f t="shared" ca="1" si="171"/>
        <v>-14.067555431376267</v>
      </c>
      <c r="AL238" s="155">
        <f t="shared" ca="1" si="171"/>
        <v>-13.479646525454967</v>
      </c>
      <c r="AM238" s="155">
        <f t="shared" ca="1" si="171"/>
        <v>-12.51037099888779</v>
      </c>
      <c r="AN238" s="155">
        <f t="shared" ca="1" si="171"/>
        <v>-11.009643887724444</v>
      </c>
      <c r="AO238" s="155">
        <f t="shared" ca="1" si="171"/>
        <v>-8.8716045620601953</v>
      </c>
      <c r="AP238" s="155">
        <f t="shared" ca="1" si="171"/>
        <v>-6.3256401039459913</v>
      </c>
      <c r="AQ238" s="155">
        <f t="shared" ca="1" si="171"/>
        <v>-4.2514645927644832</v>
      </c>
      <c r="AR238" s="155">
        <f t="shared" ca="1" si="171"/>
        <v>-3.5579908160046516</v>
      </c>
      <c r="AS238" s="155">
        <f t="shared" ca="1" si="171"/>
        <v>-4.0149169323338052</v>
      </c>
      <c r="AT238" s="155">
        <f t="shared" ca="1" si="171"/>
        <v>-4.6970271125016918</v>
      </c>
      <c r="AU238" s="155">
        <f t="shared" ca="1" si="171"/>
        <v>-4.9832232780922165</v>
      </c>
      <c r="AW238" s="29">
        <f t="shared" si="186"/>
        <v>75</v>
      </c>
      <c r="AX238" s="155">
        <f t="shared" ca="1" si="172"/>
        <v>9.0772289780910196</v>
      </c>
      <c r="AY238" s="155">
        <f t="shared" ca="1" si="172"/>
        <v>9.095596400021968</v>
      </c>
      <c r="AZ238" s="155">
        <f t="shared" ca="1" si="172"/>
        <v>9.1485834739911915</v>
      </c>
      <c r="BA238" s="155">
        <f t="shared" ca="1" si="172"/>
        <v>9.2271120874232082</v>
      </c>
      <c r="BB238" s="155">
        <f t="shared" ca="1" si="172"/>
        <v>9.3049482996837618</v>
      </c>
      <c r="BC238" s="155">
        <f t="shared" ca="1" si="172"/>
        <v>9.3156855783265478</v>
      </c>
      <c r="BD238" s="155">
        <f t="shared" ca="1" si="172"/>
        <v>9.1182356311190347</v>
      </c>
      <c r="BE238" s="155">
        <f t="shared" ca="1" si="172"/>
        <v>8.5075731406580513</v>
      </c>
      <c r="BF238" s="155">
        <f t="shared" ca="1" si="172"/>
        <v>7.4198387915246933</v>
      </c>
      <c r="BG238" s="155">
        <f t="shared" ca="1" si="172"/>
        <v>6.1956241317597716</v>
      </c>
      <c r="BH238" s="155">
        <f t="shared" ca="1" si="172"/>
        <v>5.2861551211546018</v>
      </c>
      <c r="BI238" s="155">
        <f t="shared" ca="1" si="172"/>
        <v>4.8080314553449357</v>
      </c>
      <c r="BJ238" s="155">
        <f t="shared" ca="1" si="172"/>
        <v>4.6672232352676239</v>
      </c>
      <c r="BK238" s="138"/>
      <c r="BL238" s="29">
        <f t="shared" si="187"/>
        <v>75</v>
      </c>
      <c r="BM238" s="155">
        <f t="shared" ca="1" si="173"/>
        <v>-0.77857617665891676</v>
      </c>
      <c r="BN238" s="155">
        <f t="shared" ca="1" si="173"/>
        <v>-0.93351522491591699</v>
      </c>
      <c r="BO238" s="155">
        <f t="shared" ca="1" si="173"/>
        <v>-1.4161004303308655</v>
      </c>
      <c r="BP238" s="155">
        <f t="shared" ca="1" si="173"/>
        <v>-2.2786483443004575</v>
      </c>
      <c r="BQ238" s="155">
        <f t="shared" ca="1" si="173"/>
        <v>-3.5974514007021794</v>
      </c>
      <c r="BR238" s="155">
        <f t="shared" ca="1" si="173"/>
        <v>-5.4197984913837614</v>
      </c>
      <c r="BS238" s="155">
        <f t="shared" ca="1" si="173"/>
        <v>-7.5905457877658353</v>
      </c>
      <c r="BT238" s="155">
        <f t="shared" ca="1" si="173"/>
        <v>-9.4243781565809162</v>
      </c>
      <c r="BU238" s="155">
        <f t="shared" ca="1" si="173"/>
        <v>-9.737920071732006</v>
      </c>
      <c r="BV238" s="155">
        <f t="shared" ca="1" si="173"/>
        <v>-8.1216592843139637</v>
      </c>
      <c r="BW238" s="155">
        <f t="shared" ca="1" si="173"/>
        <v>-5.7544099235086366</v>
      </c>
      <c r="BX238" s="155">
        <f t="shared" ca="1" si="173"/>
        <v>-3.9796303756878406</v>
      </c>
      <c r="BY238" s="155">
        <f t="shared" ca="1" si="173"/>
        <v>-3.3545785368245871</v>
      </c>
      <c r="BZ238" s="138"/>
      <c r="CA238" s="29">
        <f t="shared" si="188"/>
        <v>75</v>
      </c>
      <c r="CB238" s="155">
        <f t="shared" ca="1" si="174"/>
        <v>10.590100474439522</v>
      </c>
      <c r="CC238" s="155">
        <f t="shared" ca="1" si="174"/>
        <v>10.611529133358962</v>
      </c>
      <c r="CD238" s="155">
        <f t="shared" ca="1" si="174"/>
        <v>10.673347386323057</v>
      </c>
      <c r="CE238" s="155">
        <f t="shared" ca="1" si="174"/>
        <v>10.764964101993744</v>
      </c>
      <c r="CF238" s="155">
        <f t="shared" ca="1" si="174"/>
        <v>10.855773016297723</v>
      </c>
      <c r="CG238" s="155">
        <f t="shared" ca="1" si="174"/>
        <v>10.868299841380971</v>
      </c>
      <c r="CH238" s="155">
        <f t="shared" ca="1" si="174"/>
        <v>10.637941569638874</v>
      </c>
      <c r="CI238" s="155">
        <f t="shared" ca="1" si="174"/>
        <v>9.9255019974343934</v>
      </c>
      <c r="CJ238" s="155">
        <f t="shared" ca="1" si="174"/>
        <v>8.6564785901121422</v>
      </c>
      <c r="CK238" s="155">
        <f t="shared" ca="1" si="174"/>
        <v>7.2282281537197335</v>
      </c>
      <c r="CL238" s="155">
        <f t="shared" ca="1" si="174"/>
        <v>6.1671809746803685</v>
      </c>
      <c r="CM238" s="155">
        <f t="shared" ca="1" si="174"/>
        <v>5.6093700312357573</v>
      </c>
      <c r="CN238" s="155">
        <f t="shared" ca="1" si="174"/>
        <v>5.4450937744788943</v>
      </c>
      <c r="CP238" s="29">
        <f t="shared" si="189"/>
        <v>75</v>
      </c>
      <c r="CQ238" s="155">
        <f t="shared" ca="1" si="190"/>
        <v>-0.25952539221963888</v>
      </c>
      <c r="CR238" s="155">
        <f t="shared" ca="1" si="191"/>
        <v>-0.31117174163863903</v>
      </c>
      <c r="CS238" s="155">
        <f t="shared" ca="1" si="192"/>
        <v>-0.47203347677695517</v>
      </c>
      <c r="CT238" s="155">
        <f t="shared" ca="1" si="193"/>
        <v>-0.75954944810015257</v>
      </c>
      <c r="CU238" s="155">
        <f t="shared" ca="1" si="194"/>
        <v>-1.1991504669007267</v>
      </c>
      <c r="CV238" s="155">
        <f t="shared" ca="1" si="195"/>
        <v>-1.8065994971279205</v>
      </c>
      <c r="CW238" s="155">
        <f t="shared" ca="1" si="196"/>
        <v>-2.5301819292552783</v>
      </c>
      <c r="CX238" s="155">
        <f t="shared" ca="1" si="197"/>
        <v>-3.1414593855269719</v>
      </c>
      <c r="CY238" s="155">
        <f t="shared" ca="1" si="198"/>
        <v>-3.245973357244003</v>
      </c>
      <c r="CZ238" s="155">
        <f t="shared" ca="1" si="175"/>
        <v>-2.707219761437988</v>
      </c>
      <c r="DA238" s="155">
        <f t="shared" ca="1" si="175"/>
        <v>-1.9181366411695455</v>
      </c>
      <c r="DB238" s="155">
        <f t="shared" ca="1" si="175"/>
        <v>-1.3265434585626137</v>
      </c>
      <c r="DC238" s="155">
        <f t="shared" ca="1" si="175"/>
        <v>-1.118192845608196</v>
      </c>
      <c r="DE238" s="29">
        <f t="shared" si="199"/>
        <v>75</v>
      </c>
      <c r="DF238" s="155">
        <f t="shared" ca="1" si="200"/>
        <v>-6.440774073723472</v>
      </c>
      <c r="DG238" s="155">
        <f t="shared" ca="1" si="183"/>
        <v>-6.5304885458059383</v>
      </c>
      <c r="DH238" s="155">
        <f t="shared" ca="1" si="183"/>
        <v>-6.807105864492895</v>
      </c>
      <c r="DI238" s="155">
        <f t="shared" ca="1" si="183"/>
        <v>-7.2907322304323685</v>
      </c>
      <c r="DJ238" s="155">
        <f t="shared" ca="1" si="183"/>
        <v>-8.0020245668069307</v>
      </c>
      <c r="DK238" s="155">
        <f t="shared" ca="1" si="183"/>
        <v>-8.9203562979095778</v>
      </c>
      <c r="DL238" s="155">
        <f t="shared" ca="1" si="183"/>
        <v>-9.8740966479622756</v>
      </c>
      <c r="DM238" s="155">
        <f t="shared" ca="1" si="183"/>
        <v>-10.383904505395826</v>
      </c>
      <c r="DN238" s="155">
        <f t="shared" ca="1" si="183"/>
        <v>-9.8155192302158003</v>
      </c>
      <c r="DO238" s="155">
        <f t="shared" ca="1" si="183"/>
        <v>-8.1912457299968295</v>
      </c>
      <c r="DP238" s="155">
        <f t="shared" ca="1" si="183"/>
        <v>-6.4013083758573863</v>
      </c>
      <c r="DQ238" s="155">
        <f t="shared" ca="1" si="183"/>
        <v>-5.1951694914072108</v>
      </c>
      <c r="DR238" s="155">
        <f t="shared" ca="1" si="183"/>
        <v>-4.7887714252573756</v>
      </c>
      <c r="DT238" s="96"/>
      <c r="DU238" s="803"/>
      <c r="DV238" s="803"/>
      <c r="DW238" s="803"/>
      <c r="DX238" s="803"/>
      <c r="DY238" s="803"/>
      <c r="DZ238" s="803"/>
      <c r="EA238" s="803"/>
      <c r="EB238" s="803"/>
      <c r="EC238" s="803"/>
      <c r="ED238" s="803"/>
      <c r="EE238" s="803"/>
      <c r="EF238" s="803"/>
      <c r="EG238" s="803"/>
      <c r="EH238" s="99"/>
      <c r="EI238" s="96"/>
      <c r="EJ238" s="803"/>
      <c r="EK238" s="803"/>
      <c r="EL238" s="803"/>
      <c r="EM238" s="803"/>
      <c r="EN238" s="803"/>
      <c r="EO238" s="803"/>
      <c r="EP238" s="803"/>
      <c r="EQ238" s="803"/>
      <c r="ER238" s="803"/>
      <c r="ES238" s="803"/>
      <c r="ET238" s="803"/>
      <c r="EU238" s="803"/>
      <c r="EV238" s="803"/>
      <c r="EW238" s="99"/>
    </row>
    <row r="239" spans="1:153">
      <c r="A239" s="1" t="s">
        <v>83</v>
      </c>
      <c r="B239" s="19">
        <v>1</v>
      </c>
      <c r="C239" s="19">
        <v>2</v>
      </c>
      <c r="D239" s="19">
        <v>0</v>
      </c>
      <c r="E239" s="1">
        <v>0.34399999999999997</v>
      </c>
      <c r="F239" s="19">
        <v>30</v>
      </c>
      <c r="G239" s="19">
        <v>67.5</v>
      </c>
      <c r="H239" s="16"/>
      <c r="S239" s="18">
        <f t="shared" si="184"/>
        <v>82.5</v>
      </c>
      <c r="T239" s="114">
        <f t="shared" ca="1" si="170"/>
        <v>-13.428450722243731</v>
      </c>
      <c r="U239" s="114">
        <f t="shared" ca="1" si="170"/>
        <v>-13.326958663474246</v>
      </c>
      <c r="V239" s="114">
        <f t="shared" ca="1" si="170"/>
        <v>-13.007577872664712</v>
      </c>
      <c r="W239" s="114">
        <f t="shared" ca="1" si="170"/>
        <v>-12.423964435834749</v>
      </c>
      <c r="X239" s="114">
        <f t="shared" ca="1" si="170"/>
        <v>-11.496768889869005</v>
      </c>
      <c r="Y239" s="114">
        <f t="shared" ca="1" si="170"/>
        <v>-10.128473705532357</v>
      </c>
      <c r="Z239" s="114">
        <f t="shared" ca="1" si="170"/>
        <v>-8.2830268864115801</v>
      </c>
      <c r="AA239" s="114">
        <f t="shared" ca="1" si="170"/>
        <v>-6.1991606881096972</v>
      </c>
      <c r="AB239" s="114">
        <f t="shared" ca="1" si="170"/>
        <v>-4.5844040900334839</v>
      </c>
      <c r="AC239" s="114">
        <f t="shared" ca="1" si="170"/>
        <v>-4.1459917753367517</v>
      </c>
      <c r="AD239" s="114">
        <f t="shared" ca="1" si="170"/>
        <v>-4.6970271125016918</v>
      </c>
      <c r="AE239" s="114">
        <f t="shared" ca="1" si="170"/>
        <v>-5.4215210273485681</v>
      </c>
      <c r="AF239" s="114">
        <f t="shared" ca="1" si="170"/>
        <v>-5.7228093227213188</v>
      </c>
      <c r="AH239" s="29">
        <f t="shared" si="185"/>
        <v>82.5</v>
      </c>
      <c r="AI239" s="155">
        <f t="shared" ca="1" si="171"/>
        <v>-13.428450722243731</v>
      </c>
      <c r="AJ239" s="155">
        <f t="shared" ca="1" si="171"/>
        <v>-13.326958663474246</v>
      </c>
      <c r="AK239" s="155">
        <f t="shared" ca="1" si="171"/>
        <v>-13.007577872664712</v>
      </c>
      <c r="AL239" s="155">
        <f t="shared" ca="1" si="171"/>
        <v>-12.423964435834749</v>
      </c>
      <c r="AM239" s="155">
        <f t="shared" ca="1" si="171"/>
        <v>-11.496768889869005</v>
      </c>
      <c r="AN239" s="155">
        <f t="shared" ca="1" si="171"/>
        <v>-10.128473705532357</v>
      </c>
      <c r="AO239" s="155">
        <f t="shared" ca="1" si="171"/>
        <v>-8.2830268864115801</v>
      </c>
      <c r="AP239" s="155">
        <f t="shared" ca="1" si="171"/>
        <v>-6.1991606881096972</v>
      </c>
      <c r="AQ239" s="155">
        <f t="shared" ca="1" si="171"/>
        <v>-4.5844040900334839</v>
      </c>
      <c r="AR239" s="155">
        <f t="shared" ca="1" si="171"/>
        <v>-4.1459917753367517</v>
      </c>
      <c r="AS239" s="155">
        <f t="shared" ca="1" si="171"/>
        <v>-4.6970271125016918</v>
      </c>
      <c r="AT239" s="155">
        <f t="shared" ca="1" si="171"/>
        <v>-5.4215210273485681</v>
      </c>
      <c r="AU239" s="155">
        <f t="shared" ca="1" si="171"/>
        <v>-5.7228093227213188</v>
      </c>
      <c r="AW239" s="29">
        <f t="shared" si="186"/>
        <v>82.5</v>
      </c>
      <c r="AX239" s="155">
        <f t="shared" ca="1" si="172"/>
        <v>8.2555375397656512</v>
      </c>
      <c r="AY239" s="155">
        <f t="shared" ca="1" si="172"/>
        <v>8.2601658305498091</v>
      </c>
      <c r="AZ239" s="155">
        <f t="shared" ca="1" si="172"/>
        <v>8.2711984584056193</v>
      </c>
      <c r="BA239" s="155">
        <f t="shared" ca="1" si="172"/>
        <v>8.2781192253908937</v>
      </c>
      <c r="BB239" s="155">
        <f t="shared" ca="1" si="172"/>
        <v>8.255972036962886</v>
      </c>
      <c r="BC239" s="155">
        <f t="shared" ca="1" si="172"/>
        <v>8.152096679461712</v>
      </c>
      <c r="BD239" s="155">
        <f t="shared" ca="1" si="172"/>
        <v>7.8714006244667116</v>
      </c>
      <c r="BE239" s="155">
        <f t="shared" ca="1" si="172"/>
        <v>7.2973081197431346</v>
      </c>
      <c r="BF239" s="155">
        <f t="shared" ca="1" si="172"/>
        <v>6.4221207937438907</v>
      </c>
      <c r="BG239" s="155">
        <f t="shared" ca="1" si="172"/>
        <v>5.4900351611699776</v>
      </c>
      <c r="BH239" s="155">
        <f t="shared" ca="1" si="172"/>
        <v>4.8080314553449357</v>
      </c>
      <c r="BI239" s="155">
        <f t="shared" ca="1" si="172"/>
        <v>4.4540527401137107</v>
      </c>
      <c r="BJ239" s="155">
        <f t="shared" ca="1" si="172"/>
        <v>4.351336096542556</v>
      </c>
      <c r="BK239" s="138"/>
      <c r="BL239" s="29">
        <f t="shared" si="187"/>
        <v>82.5</v>
      </c>
      <c r="BM239" s="155">
        <f t="shared" ca="1" si="173"/>
        <v>-0.39693421283882452</v>
      </c>
      <c r="BN239" s="155">
        <f t="shared" ca="1" si="173"/>
        <v>-0.52798126493052411</v>
      </c>
      <c r="BO239" s="155">
        <f t="shared" ca="1" si="173"/>
        <v>-0.93330346961358734</v>
      </c>
      <c r="BP239" s="155">
        <f t="shared" ca="1" si="173"/>
        <v>-1.6474811277800876</v>
      </c>
      <c r="BQ239" s="155">
        <f t="shared" ca="1" si="173"/>
        <v>-2.7158214060829691</v>
      </c>
      <c r="BR239" s="155">
        <f t="shared" ca="1" si="173"/>
        <v>-4.1500249122845956</v>
      </c>
      <c r="BS239" s="155">
        <f t="shared" ca="1" si="173"/>
        <v>-5.8031689852395276</v>
      </c>
      <c r="BT239" s="155">
        <f t="shared" ca="1" si="173"/>
        <v>-7.15562341375463</v>
      </c>
      <c r="BU239" s="155">
        <f t="shared" ca="1" si="173"/>
        <v>-7.3429566794476022</v>
      </c>
      <c r="BV239" s="155">
        <f t="shared" ca="1" si="173"/>
        <v>-6.0048801919358539</v>
      </c>
      <c r="BW239" s="155">
        <f t="shared" ca="1" si="173"/>
        <v>-3.9796303756878406</v>
      </c>
      <c r="BX239" s="155">
        <f t="shared" ca="1" si="173"/>
        <v>-2.4022802474091414</v>
      </c>
      <c r="BY239" s="155">
        <f t="shared" ca="1" si="173"/>
        <v>-1.8353010058195298</v>
      </c>
      <c r="BZ239" s="138"/>
      <c r="CA239" s="29">
        <f t="shared" si="188"/>
        <v>82.5</v>
      </c>
      <c r="CB239" s="155">
        <f t="shared" ca="1" si="174"/>
        <v>9.6314604630599252</v>
      </c>
      <c r="CC239" s="155">
        <f t="shared" ca="1" si="174"/>
        <v>9.6368601356414452</v>
      </c>
      <c r="CD239" s="155">
        <f t="shared" ca="1" si="174"/>
        <v>9.6497315348065555</v>
      </c>
      <c r="CE239" s="155">
        <f t="shared" ca="1" si="174"/>
        <v>9.657805762956043</v>
      </c>
      <c r="CF239" s="155">
        <f t="shared" ca="1" si="174"/>
        <v>9.6319673764567</v>
      </c>
      <c r="CG239" s="155">
        <f t="shared" ca="1" si="174"/>
        <v>9.5107794593719976</v>
      </c>
      <c r="CH239" s="155">
        <f t="shared" ca="1" si="174"/>
        <v>9.1833007285444967</v>
      </c>
      <c r="CI239" s="155">
        <f t="shared" ca="1" si="174"/>
        <v>8.513526139700323</v>
      </c>
      <c r="CJ239" s="155">
        <f t="shared" ca="1" si="174"/>
        <v>7.4924742593678726</v>
      </c>
      <c r="CK239" s="155">
        <f t="shared" ca="1" si="174"/>
        <v>6.4050410213649736</v>
      </c>
      <c r="CL239" s="155">
        <f t="shared" ca="1" si="174"/>
        <v>5.6093700312357573</v>
      </c>
      <c r="CM239" s="155">
        <f t="shared" ca="1" si="174"/>
        <v>5.1963948634659953</v>
      </c>
      <c r="CN239" s="155">
        <f t="shared" ca="1" si="174"/>
        <v>5.0765587792996492</v>
      </c>
      <c r="CP239" s="29">
        <f t="shared" si="189"/>
        <v>82.5</v>
      </c>
      <c r="CQ239" s="155">
        <f t="shared" ca="1" si="190"/>
        <v>-0.13231140427960816</v>
      </c>
      <c r="CR239" s="155">
        <f t="shared" ca="1" si="191"/>
        <v>-0.17599375497684136</v>
      </c>
      <c r="CS239" s="155">
        <f t="shared" ca="1" si="192"/>
        <v>-0.31110115653786247</v>
      </c>
      <c r="CT239" s="155">
        <f t="shared" ca="1" si="193"/>
        <v>-0.54916037592669598</v>
      </c>
      <c r="CU239" s="155">
        <f t="shared" ca="1" si="194"/>
        <v>-0.9052738020276565</v>
      </c>
      <c r="CV239" s="155">
        <f t="shared" ca="1" si="195"/>
        <v>-1.3833416374281988</v>
      </c>
      <c r="CW239" s="155">
        <f t="shared" ca="1" si="196"/>
        <v>-1.9343896617465093</v>
      </c>
      <c r="CX239" s="155">
        <f t="shared" ca="1" si="197"/>
        <v>-2.3852078045848772</v>
      </c>
      <c r="CY239" s="155">
        <f t="shared" ca="1" si="198"/>
        <v>-2.4476522264825338</v>
      </c>
      <c r="CZ239" s="155">
        <f t="shared" ca="1" si="175"/>
        <v>-2.0016267306452851</v>
      </c>
      <c r="DA239" s="155">
        <f t="shared" ca="1" si="175"/>
        <v>-1.3265434585626137</v>
      </c>
      <c r="DB239" s="155">
        <f t="shared" ca="1" si="175"/>
        <v>-0.80076008246971386</v>
      </c>
      <c r="DC239" s="155">
        <f t="shared" ca="1" si="175"/>
        <v>-0.61176700193984335</v>
      </c>
      <c r="DE239" s="29">
        <f t="shared" si="199"/>
        <v>82.5</v>
      </c>
      <c r="DF239" s="155">
        <f t="shared" ca="1" si="200"/>
        <v>-5.7021587995965133</v>
      </c>
      <c r="DG239" s="155">
        <f t="shared" ca="1" si="183"/>
        <v>-5.7707678528318018</v>
      </c>
      <c r="DH239" s="155">
        <f t="shared" ca="1" si="183"/>
        <v>-5.9807840404105406</v>
      </c>
      <c r="DI239" s="155">
        <f t="shared" ca="1" si="183"/>
        <v>-6.34248671415064</v>
      </c>
      <c r="DJ239" s="155">
        <f t="shared" ca="1" si="183"/>
        <v>-6.8618920610167429</v>
      </c>
      <c r="DK239" s="155">
        <f t="shared" ca="1" si="183"/>
        <v>-7.5097435757834399</v>
      </c>
      <c r="DL239" s="155">
        <f t="shared" ca="1" si="183"/>
        <v>-8.1491849089309056</v>
      </c>
      <c r="DM239" s="155">
        <f t="shared" ca="1" si="183"/>
        <v>-8.4426837867060716</v>
      </c>
      <c r="DN239" s="155">
        <f t="shared" ca="1" si="183"/>
        <v>-7.9528922022197284</v>
      </c>
      <c r="DO239" s="155">
        <f t="shared" ca="1" si="183"/>
        <v>-6.6624635367479126</v>
      </c>
      <c r="DP239" s="155">
        <f t="shared" ca="1" si="183"/>
        <v>-5.1951694914072108</v>
      </c>
      <c r="DQ239" s="155">
        <f t="shared" ca="1" si="183"/>
        <v>-4.1705086171137111</v>
      </c>
      <c r="DR239" s="155">
        <f t="shared" ca="1" si="183"/>
        <v>-3.8185412339381362</v>
      </c>
      <c r="DT239" s="96"/>
      <c r="DU239" s="803"/>
      <c r="DV239" s="803"/>
      <c r="DW239" s="803"/>
      <c r="DX239" s="803"/>
      <c r="DY239" s="803"/>
      <c r="DZ239" s="803"/>
      <c r="EA239" s="803"/>
      <c r="EB239" s="803"/>
      <c r="EC239" s="803"/>
      <c r="ED239" s="803"/>
      <c r="EE239" s="803"/>
      <c r="EF239" s="803"/>
      <c r="EG239" s="803"/>
      <c r="EH239" s="99"/>
      <c r="EI239" s="96"/>
      <c r="EJ239" s="803"/>
      <c r="EK239" s="803"/>
      <c r="EL239" s="803"/>
      <c r="EM239" s="803"/>
      <c r="EN239" s="803"/>
      <c r="EO239" s="803"/>
      <c r="EP239" s="803"/>
      <c r="EQ239" s="803"/>
      <c r="ER239" s="803"/>
      <c r="ES239" s="803"/>
      <c r="ET239" s="803"/>
      <c r="EU239" s="803"/>
      <c r="EV239" s="803"/>
      <c r="EW239" s="99"/>
    </row>
    <row r="240" spans="1:153">
      <c r="B240" s="19">
        <v>2</v>
      </c>
      <c r="C240" s="19">
        <v>0</v>
      </c>
      <c r="D240" s="19">
        <v>0.2</v>
      </c>
      <c r="E240" s="22">
        <v>0.30299999999999999</v>
      </c>
      <c r="F240" s="156">
        <v>22.5</v>
      </c>
      <c r="G240" s="156">
        <v>67.5</v>
      </c>
      <c r="H240" s="16" t="s">
        <v>85</v>
      </c>
      <c r="S240" s="18">
        <f t="shared" si="184"/>
        <v>90</v>
      </c>
      <c r="T240" s="114">
        <f t="shared" ca="1" si="170"/>
        <v>-13.114176064997967</v>
      </c>
      <c r="U240" s="114">
        <f t="shared" ca="1" si="170"/>
        <v>-13.012573894627362</v>
      </c>
      <c r="V240" s="114">
        <f t="shared" ca="1" si="170"/>
        <v>-12.694017415572782</v>
      </c>
      <c r="W240" s="114">
        <f t="shared" ca="1" si="170"/>
        <v>-12.116218409606331</v>
      </c>
      <c r="X240" s="114">
        <f t="shared" ca="1" si="170"/>
        <v>-11.208571406146573</v>
      </c>
      <c r="Y240" s="114">
        <f t="shared" ca="1" si="170"/>
        <v>-9.8891578914171809</v>
      </c>
      <c r="Z240" s="114">
        <f t="shared" ca="1" si="170"/>
        <v>-8.1415676432337563</v>
      </c>
      <c r="AA240" s="114">
        <f t="shared" ca="1" si="170"/>
        <v>-6.2066351547138128</v>
      </c>
      <c r="AB240" s="114">
        <f t="shared" ca="1" si="170"/>
        <v>-4.7432035320225117</v>
      </c>
      <c r="AC240" s="114">
        <f t="shared" ca="1" si="170"/>
        <v>-4.3959531707663002</v>
      </c>
      <c r="AD240" s="114">
        <f t="shared" ca="1" si="170"/>
        <v>-4.9832232780922165</v>
      </c>
      <c r="AE240" s="114">
        <f t="shared" ca="1" si="170"/>
        <v>-5.7228093227213188</v>
      </c>
      <c r="AF240" s="114">
        <f t="shared" ca="1" si="170"/>
        <v>-6.0290676483622585</v>
      </c>
      <c r="AH240" s="29">
        <f t="shared" si="185"/>
        <v>90</v>
      </c>
      <c r="AI240" s="155">
        <f t="shared" ca="1" si="171"/>
        <v>-13.114176064997967</v>
      </c>
      <c r="AJ240" s="155">
        <f t="shared" ca="1" si="171"/>
        <v>-13.012573894627362</v>
      </c>
      <c r="AK240" s="155">
        <f t="shared" ca="1" si="171"/>
        <v>-12.694017415572782</v>
      </c>
      <c r="AL240" s="155">
        <f t="shared" ca="1" si="171"/>
        <v>-12.116218409606331</v>
      </c>
      <c r="AM240" s="155">
        <f t="shared" ca="1" si="171"/>
        <v>-11.208571406146573</v>
      </c>
      <c r="AN240" s="155">
        <f t="shared" ca="1" si="171"/>
        <v>-9.8891578914171809</v>
      </c>
      <c r="AO240" s="155">
        <f t="shared" ca="1" si="171"/>
        <v>-8.1415676432337563</v>
      </c>
      <c r="AP240" s="155">
        <f t="shared" ca="1" si="171"/>
        <v>-6.2066351547138128</v>
      </c>
      <c r="AQ240" s="155">
        <f t="shared" ca="1" si="171"/>
        <v>-4.7432035320225117</v>
      </c>
      <c r="AR240" s="155">
        <f t="shared" ca="1" si="171"/>
        <v>-4.3959531707663002</v>
      </c>
      <c r="AS240" s="155">
        <f t="shared" ca="1" si="171"/>
        <v>-4.9832232780922165</v>
      </c>
      <c r="AT240" s="155">
        <f t="shared" ca="1" si="171"/>
        <v>-5.7228093227213188</v>
      </c>
      <c r="AU240" s="155">
        <f t="shared" ca="1" si="171"/>
        <v>-6.0290676483622585</v>
      </c>
      <c r="AW240" s="29">
        <f t="shared" si="186"/>
        <v>90</v>
      </c>
      <c r="AX240" s="155">
        <f t="shared" ca="1" si="172"/>
        <v>8.0050524200635493</v>
      </c>
      <c r="AY240" s="155">
        <f t="shared" ca="1" si="172"/>
        <v>8.0059013831062167</v>
      </c>
      <c r="AZ240" s="155">
        <f t="shared" ca="1" si="172"/>
        <v>8.0054692308316344</v>
      </c>
      <c r="BA240" s="155">
        <f t="shared" ca="1" si="172"/>
        <v>7.9930902886688848</v>
      </c>
      <c r="BB240" s="155">
        <f t="shared" ca="1" si="172"/>
        <v>7.9445926183166069</v>
      </c>
      <c r="BC240" s="155">
        <f t="shared" ca="1" si="172"/>
        <v>7.811540083120903</v>
      </c>
      <c r="BD240" s="155">
        <f t="shared" ca="1" si="172"/>
        <v>7.5111521268889678</v>
      </c>
      <c r="BE240" s="155">
        <f t="shared" ca="1" si="172"/>
        <v>6.9491274446391493</v>
      </c>
      <c r="BF240" s="155">
        <f t="shared" ca="1" si="172"/>
        <v>6.132292867717263</v>
      </c>
      <c r="BG240" s="155">
        <f t="shared" ca="1" si="172"/>
        <v>5.2821972875622158</v>
      </c>
      <c r="BH240" s="155">
        <f t="shared" ca="1" si="172"/>
        <v>4.6672232352676239</v>
      </c>
      <c r="BI240" s="155">
        <f t="shared" ca="1" si="172"/>
        <v>4.351336096542556</v>
      </c>
      <c r="BJ240" s="155">
        <f t="shared" ca="1" si="172"/>
        <v>4.2605416258076225</v>
      </c>
      <c r="BK240" s="138"/>
      <c r="BL240" s="29">
        <f t="shared" si="187"/>
        <v>90</v>
      </c>
      <c r="BM240" s="155">
        <f t="shared" ca="1" si="173"/>
        <v>-0.27309356212953634</v>
      </c>
      <c r="BN240" s="155">
        <f t="shared" ca="1" si="173"/>
        <v>-0.39671409265959906</v>
      </c>
      <c r="BO240" s="155">
        <f t="shared" ca="1" si="173"/>
        <v>-0.77811756297592971</v>
      </c>
      <c r="BP240" s="155">
        <f t="shared" ca="1" si="173"/>
        <v>-1.4467184858101729</v>
      </c>
      <c r="BQ240" s="155">
        <f t="shared" ca="1" si="173"/>
        <v>-2.4388995492573242</v>
      </c>
      <c r="BR240" s="155">
        <f t="shared" ca="1" si="173"/>
        <v>-3.7560906965411909</v>
      </c>
      <c r="BS240" s="155">
        <f t="shared" ca="1" si="173"/>
        <v>-5.2524230818974278</v>
      </c>
      <c r="BT240" s="155">
        <f t="shared" ca="1" si="173"/>
        <v>-6.4502927036217255</v>
      </c>
      <c r="BU240" s="155">
        <f t="shared" ca="1" si="173"/>
        <v>-6.5727414970075113</v>
      </c>
      <c r="BV240" s="155">
        <f t="shared" ca="1" si="173"/>
        <v>-5.2892507702048706</v>
      </c>
      <c r="BW240" s="155">
        <f t="shared" ca="1" si="173"/>
        <v>-3.3545785368245871</v>
      </c>
      <c r="BX240" s="155">
        <f t="shared" ca="1" si="173"/>
        <v>-1.8353010058195298</v>
      </c>
      <c r="BY240" s="155">
        <f t="shared" ca="1" si="173"/>
        <v>-1.2862020735805344</v>
      </c>
      <c r="BZ240" s="138"/>
      <c r="CA240" s="29">
        <f t="shared" si="188"/>
        <v>90</v>
      </c>
      <c r="CB240" s="155">
        <f t="shared" ca="1" si="174"/>
        <v>9.339227823407473</v>
      </c>
      <c r="CC240" s="155">
        <f t="shared" ca="1" si="174"/>
        <v>9.3402182802905873</v>
      </c>
      <c r="CD240" s="155">
        <f t="shared" ca="1" si="174"/>
        <v>9.3397141026369059</v>
      </c>
      <c r="CE240" s="155">
        <f t="shared" ca="1" si="174"/>
        <v>9.3252720034470311</v>
      </c>
      <c r="CF240" s="155">
        <f t="shared" ca="1" si="174"/>
        <v>9.2686913880360393</v>
      </c>
      <c r="CG240" s="155">
        <f t="shared" ca="1" si="174"/>
        <v>9.1134634303077213</v>
      </c>
      <c r="CH240" s="155">
        <f t="shared" ca="1" si="174"/>
        <v>8.7630108147037955</v>
      </c>
      <c r="CI240" s="155">
        <f t="shared" ca="1" si="174"/>
        <v>8.1073153520790093</v>
      </c>
      <c r="CJ240" s="155">
        <f t="shared" ca="1" si="174"/>
        <v>7.1543416790034726</v>
      </c>
      <c r="CK240" s="155">
        <f t="shared" ca="1" si="174"/>
        <v>6.1625635021559191</v>
      </c>
      <c r="CL240" s="155">
        <f t="shared" ca="1" si="174"/>
        <v>5.4450937744788943</v>
      </c>
      <c r="CM240" s="155">
        <f t="shared" ca="1" si="174"/>
        <v>5.0765587792996492</v>
      </c>
      <c r="CN240" s="155">
        <f t="shared" ca="1" si="174"/>
        <v>4.9706318967755596</v>
      </c>
      <c r="CP240" s="29">
        <f t="shared" si="189"/>
        <v>90</v>
      </c>
      <c r="CQ240" s="155">
        <f t="shared" ca="1" si="190"/>
        <v>-9.1031187376512127E-2</v>
      </c>
      <c r="CR240" s="155">
        <f t="shared" ca="1" si="191"/>
        <v>-0.13223803088653308</v>
      </c>
      <c r="CS240" s="155">
        <f t="shared" ca="1" si="192"/>
        <v>-0.25937252099197655</v>
      </c>
      <c r="CT240" s="155">
        <f t="shared" ca="1" si="193"/>
        <v>-0.48223949527005772</v>
      </c>
      <c r="CU240" s="155">
        <f t="shared" ca="1" si="194"/>
        <v>-0.81296651641910789</v>
      </c>
      <c r="CV240" s="155">
        <f t="shared" ca="1" si="195"/>
        <v>-1.2520302321803971</v>
      </c>
      <c r="CW240" s="155">
        <f t="shared" ca="1" si="196"/>
        <v>-1.7508076939658093</v>
      </c>
      <c r="CX240" s="155">
        <f t="shared" ca="1" si="197"/>
        <v>-2.1500975678739085</v>
      </c>
      <c r="CY240" s="155">
        <f t="shared" ca="1" si="198"/>
        <v>-2.1909138323358373</v>
      </c>
      <c r="CZ240" s="155">
        <f t="shared" ca="1" si="175"/>
        <v>-1.7630835900682906</v>
      </c>
      <c r="DA240" s="155">
        <f t="shared" ca="1" si="175"/>
        <v>-1.118192845608196</v>
      </c>
      <c r="DB240" s="155">
        <f t="shared" ca="1" si="175"/>
        <v>-0.61176700193984335</v>
      </c>
      <c r="DC240" s="155">
        <f t="shared" ca="1" si="175"/>
        <v>-0.42873402452684484</v>
      </c>
      <c r="DE240" s="29">
        <f t="shared" si="199"/>
        <v>90</v>
      </c>
      <c r="DF240" s="155">
        <f t="shared" ca="1" si="200"/>
        <v>-5.4732483944404668</v>
      </c>
      <c r="DG240" s="155">
        <f t="shared" ca="1" si="183"/>
        <v>-5.5356246350672782</v>
      </c>
      <c r="DH240" s="155">
        <f t="shared" ca="1" si="183"/>
        <v>-5.7260382687090541</v>
      </c>
      <c r="DI240" s="155">
        <f t="shared" ca="1" si="183"/>
        <v>-6.052086102017677</v>
      </c>
      <c r="DJ240" s="155">
        <f t="shared" ca="1" si="183"/>
        <v>-6.5158448535063993</v>
      </c>
      <c r="DK240" s="155">
        <f t="shared" ca="1" si="183"/>
        <v>-7.0857387370178646</v>
      </c>
      <c r="DL240" s="155">
        <f t="shared" ca="1" si="183"/>
        <v>-7.6336462922080264</v>
      </c>
      <c r="DM240" s="155">
        <f t="shared" ca="1" si="183"/>
        <v>-7.8578979815702965</v>
      </c>
      <c r="DN240" s="155">
        <f t="shared" ca="1" si="183"/>
        <v>-7.3745659936485977</v>
      </c>
      <c r="DO240" s="155">
        <f t="shared" ca="1" si="183"/>
        <v>-6.166090243477246</v>
      </c>
      <c r="DP240" s="155">
        <f t="shared" ca="1" si="183"/>
        <v>-4.7887714252573756</v>
      </c>
      <c r="DQ240" s="155">
        <f t="shared" ca="1" si="183"/>
        <v>-3.8185412339381362</v>
      </c>
      <c r="DR240" s="155">
        <f t="shared" ca="1" si="183"/>
        <v>-3.4834621206620158</v>
      </c>
      <c r="DT240" s="96"/>
      <c r="DU240" s="803"/>
      <c r="DV240" s="803"/>
      <c r="DW240" s="803"/>
      <c r="DX240" s="803"/>
      <c r="DY240" s="803"/>
      <c r="DZ240" s="803"/>
      <c r="EA240" s="803"/>
      <c r="EB240" s="803"/>
      <c r="EC240" s="803"/>
      <c r="ED240" s="803"/>
      <c r="EE240" s="803"/>
      <c r="EF240" s="803"/>
      <c r="EG240" s="803"/>
      <c r="EH240" s="99"/>
      <c r="EI240" s="96"/>
      <c r="EJ240" s="803"/>
      <c r="EK240" s="803"/>
      <c r="EL240" s="803"/>
      <c r="EM240" s="803"/>
      <c r="EN240" s="803"/>
      <c r="EO240" s="803"/>
      <c r="EP240" s="803"/>
      <c r="EQ240" s="803"/>
      <c r="ER240" s="803"/>
      <c r="ES240" s="803"/>
      <c r="ET240" s="803"/>
      <c r="EU240" s="803"/>
      <c r="EV240" s="803"/>
      <c r="EW240" s="99"/>
    </row>
    <row r="241" spans="1:153">
      <c r="T241" s="145"/>
      <c r="U241" s="145"/>
      <c r="V241" s="145"/>
      <c r="W241" s="145"/>
      <c r="X241" s="145"/>
      <c r="Y241" s="145"/>
      <c r="Z241" s="145"/>
      <c r="AA241" s="145"/>
      <c r="AB241" s="145"/>
      <c r="AC241" s="145"/>
      <c r="AD241" s="145"/>
      <c r="AE241" s="145"/>
      <c r="AF241" s="145"/>
      <c r="AH241" s="138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W241" s="138"/>
      <c r="AX241" s="159"/>
      <c r="AY241" s="159"/>
      <c r="AZ241" s="159"/>
      <c r="BA241" s="159"/>
      <c r="BB241" s="159"/>
      <c r="BC241" s="159"/>
      <c r="BD241" s="159"/>
      <c r="BE241" s="159"/>
      <c r="BF241" s="159"/>
      <c r="BG241" s="159"/>
      <c r="BH241" s="159"/>
      <c r="BI241" s="159"/>
      <c r="BJ241" s="159"/>
      <c r="BK241" s="138"/>
      <c r="BL241" s="138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38"/>
      <c r="CA241" s="138"/>
      <c r="CB241" s="159"/>
      <c r="CC241" s="159"/>
      <c r="CD241" s="159"/>
      <c r="CE241" s="159"/>
      <c r="CF241" s="159"/>
      <c r="CG241" s="159"/>
      <c r="CH241" s="159"/>
      <c r="CI241" s="159"/>
      <c r="CJ241" s="159"/>
      <c r="CK241" s="159"/>
      <c r="CL241" s="159"/>
      <c r="CM241" s="159"/>
      <c r="CN241" s="159"/>
      <c r="CP241" s="138"/>
      <c r="CQ241" s="159"/>
      <c r="CR241" s="159"/>
      <c r="CS241" s="159"/>
      <c r="CT241" s="159"/>
      <c r="CU241" s="159"/>
      <c r="CV241" s="159"/>
      <c r="CW241" s="159"/>
      <c r="CX241" s="159"/>
      <c r="CY241" s="159"/>
      <c r="CZ241" s="159"/>
      <c r="DA241" s="159"/>
      <c r="DB241" s="159"/>
      <c r="DC241" s="159"/>
      <c r="DE241" s="138"/>
      <c r="DF241" s="159"/>
      <c r="DG241" s="159"/>
      <c r="DH241" s="159"/>
      <c r="DI241" s="159"/>
      <c r="DJ241" s="159"/>
      <c r="DK241" s="159"/>
      <c r="DL241" s="159"/>
      <c r="DM241" s="159"/>
      <c r="DN241" s="159"/>
      <c r="DO241" s="159"/>
      <c r="DP241" s="159"/>
      <c r="DQ241" s="159"/>
      <c r="DR241" s="159"/>
      <c r="DT241" s="230"/>
      <c r="DU241" s="804"/>
      <c r="DV241" s="804"/>
      <c r="DW241" s="804"/>
      <c r="DX241" s="804"/>
      <c r="DY241" s="804"/>
      <c r="DZ241" s="804"/>
      <c r="EA241" s="804"/>
      <c r="EB241" s="804"/>
      <c r="EC241" s="804"/>
      <c r="ED241" s="804"/>
      <c r="EE241" s="804"/>
      <c r="EF241" s="804"/>
      <c r="EG241" s="804"/>
      <c r="EH241" s="99"/>
      <c r="EI241" s="230"/>
      <c r="EJ241" s="804"/>
      <c r="EK241" s="804"/>
      <c r="EL241" s="804"/>
      <c r="EM241" s="804"/>
      <c r="EN241" s="804"/>
      <c r="EO241" s="804"/>
      <c r="EP241" s="804"/>
      <c r="EQ241" s="804"/>
      <c r="ER241" s="804"/>
      <c r="ES241" s="804"/>
      <c r="ET241" s="804"/>
      <c r="EU241" s="804"/>
      <c r="EV241" s="804"/>
      <c r="EW241" s="99"/>
    </row>
    <row r="242" spans="1:153">
      <c r="A242" s="2"/>
      <c r="S242" s="112" t="s">
        <v>89</v>
      </c>
      <c r="T242" s="113">
        <f>T227</f>
        <v>0</v>
      </c>
      <c r="U242" s="113">
        <f t="shared" ref="U242:AF242" si="201">U227</f>
        <v>7.5</v>
      </c>
      <c r="V242" s="113">
        <f t="shared" si="201"/>
        <v>15</v>
      </c>
      <c r="W242" s="113">
        <f t="shared" si="201"/>
        <v>22.5</v>
      </c>
      <c r="X242" s="113">
        <f t="shared" si="201"/>
        <v>30</v>
      </c>
      <c r="Y242" s="113">
        <f t="shared" si="201"/>
        <v>37.5</v>
      </c>
      <c r="Z242" s="113">
        <f t="shared" si="201"/>
        <v>45</v>
      </c>
      <c r="AA242" s="113">
        <f t="shared" si="201"/>
        <v>52.5</v>
      </c>
      <c r="AB242" s="113">
        <f t="shared" si="201"/>
        <v>60</v>
      </c>
      <c r="AC242" s="113">
        <f t="shared" si="201"/>
        <v>67.5</v>
      </c>
      <c r="AD242" s="113">
        <f t="shared" si="201"/>
        <v>75</v>
      </c>
      <c r="AE242" s="113">
        <f t="shared" si="201"/>
        <v>82.5</v>
      </c>
      <c r="AF242" s="113">
        <f t="shared" si="201"/>
        <v>90</v>
      </c>
      <c r="AH242" s="150" t="s">
        <v>89</v>
      </c>
      <c r="AI242" s="29">
        <f>AI227</f>
        <v>0</v>
      </c>
      <c r="AJ242" s="29">
        <f t="shared" ref="AJ242:AU242" si="202">AJ227</f>
        <v>7.5</v>
      </c>
      <c r="AK242" s="29">
        <f t="shared" si="202"/>
        <v>15</v>
      </c>
      <c r="AL242" s="29">
        <f t="shared" si="202"/>
        <v>22.5</v>
      </c>
      <c r="AM242" s="29">
        <f t="shared" si="202"/>
        <v>30</v>
      </c>
      <c r="AN242" s="29">
        <f t="shared" si="202"/>
        <v>37.5</v>
      </c>
      <c r="AO242" s="29">
        <f t="shared" si="202"/>
        <v>45</v>
      </c>
      <c r="AP242" s="29">
        <f t="shared" si="202"/>
        <v>52.5</v>
      </c>
      <c r="AQ242" s="29">
        <f t="shared" si="202"/>
        <v>60</v>
      </c>
      <c r="AR242" s="29">
        <f t="shared" si="202"/>
        <v>67.5</v>
      </c>
      <c r="AS242" s="29">
        <f t="shared" si="202"/>
        <v>75</v>
      </c>
      <c r="AT242" s="29">
        <f t="shared" si="202"/>
        <v>82.5</v>
      </c>
      <c r="AU242" s="29">
        <f t="shared" si="202"/>
        <v>90</v>
      </c>
      <c r="AW242" s="150" t="s">
        <v>89</v>
      </c>
      <c r="AX242" s="29">
        <f>AX227</f>
        <v>0</v>
      </c>
      <c r="AY242" s="29">
        <f t="shared" ref="AY242:BJ242" si="203">AY227</f>
        <v>7.5</v>
      </c>
      <c r="AZ242" s="29">
        <f t="shared" si="203"/>
        <v>15</v>
      </c>
      <c r="BA242" s="29">
        <f t="shared" si="203"/>
        <v>22.5</v>
      </c>
      <c r="BB242" s="29">
        <f t="shared" si="203"/>
        <v>30</v>
      </c>
      <c r="BC242" s="29">
        <f t="shared" si="203"/>
        <v>37.5</v>
      </c>
      <c r="BD242" s="29">
        <f t="shared" si="203"/>
        <v>45</v>
      </c>
      <c r="BE242" s="29">
        <f t="shared" si="203"/>
        <v>52.5</v>
      </c>
      <c r="BF242" s="29">
        <f t="shared" si="203"/>
        <v>60</v>
      </c>
      <c r="BG242" s="29">
        <f t="shared" si="203"/>
        <v>67.5</v>
      </c>
      <c r="BH242" s="29">
        <f t="shared" si="203"/>
        <v>75</v>
      </c>
      <c r="BI242" s="29">
        <f t="shared" si="203"/>
        <v>82.5</v>
      </c>
      <c r="BJ242" s="29">
        <f t="shared" si="203"/>
        <v>90</v>
      </c>
      <c r="BK242" s="138"/>
      <c r="BL242" s="150" t="s">
        <v>89</v>
      </c>
      <c r="BM242" s="29">
        <f>BM227</f>
        <v>0</v>
      </c>
      <c r="BN242" s="29">
        <f t="shared" ref="BN242:BY242" si="204">BN227</f>
        <v>7.5</v>
      </c>
      <c r="BO242" s="29">
        <f t="shared" si="204"/>
        <v>15</v>
      </c>
      <c r="BP242" s="29">
        <f t="shared" si="204"/>
        <v>22.5</v>
      </c>
      <c r="BQ242" s="29">
        <f t="shared" si="204"/>
        <v>30</v>
      </c>
      <c r="BR242" s="29">
        <f t="shared" si="204"/>
        <v>37.5</v>
      </c>
      <c r="BS242" s="29">
        <f t="shared" si="204"/>
        <v>45</v>
      </c>
      <c r="BT242" s="29">
        <f t="shared" si="204"/>
        <v>52.5</v>
      </c>
      <c r="BU242" s="29">
        <f t="shared" si="204"/>
        <v>60</v>
      </c>
      <c r="BV242" s="29">
        <f t="shared" si="204"/>
        <v>67.5</v>
      </c>
      <c r="BW242" s="29">
        <f t="shared" si="204"/>
        <v>75</v>
      </c>
      <c r="BX242" s="29">
        <f t="shared" si="204"/>
        <v>82.5</v>
      </c>
      <c r="BY242" s="29">
        <f t="shared" si="204"/>
        <v>90</v>
      </c>
      <c r="BZ242" s="138"/>
      <c r="CA242" s="150" t="s">
        <v>89</v>
      </c>
      <c r="CB242" s="29">
        <f>CB227</f>
        <v>0</v>
      </c>
      <c r="CC242" s="29">
        <f t="shared" ref="CC242:CN242" si="205">CC227</f>
        <v>7.5</v>
      </c>
      <c r="CD242" s="29">
        <f t="shared" si="205"/>
        <v>15</v>
      </c>
      <c r="CE242" s="29">
        <f t="shared" si="205"/>
        <v>22.5</v>
      </c>
      <c r="CF242" s="29">
        <f t="shared" si="205"/>
        <v>30</v>
      </c>
      <c r="CG242" s="29">
        <f t="shared" si="205"/>
        <v>37.5</v>
      </c>
      <c r="CH242" s="29">
        <f t="shared" si="205"/>
        <v>45</v>
      </c>
      <c r="CI242" s="29">
        <f t="shared" si="205"/>
        <v>52.5</v>
      </c>
      <c r="CJ242" s="29">
        <f t="shared" si="205"/>
        <v>60</v>
      </c>
      <c r="CK242" s="29">
        <f t="shared" si="205"/>
        <v>67.5</v>
      </c>
      <c r="CL242" s="29">
        <f t="shared" si="205"/>
        <v>75</v>
      </c>
      <c r="CM242" s="29">
        <f t="shared" si="205"/>
        <v>82.5</v>
      </c>
      <c r="CN242" s="29">
        <f t="shared" si="205"/>
        <v>90</v>
      </c>
      <c r="CP242" s="150" t="s">
        <v>89</v>
      </c>
      <c r="CQ242" s="29">
        <f>CQ227</f>
        <v>0</v>
      </c>
      <c r="CR242" s="29">
        <f t="shared" ref="CR242:DC242" si="206">CR227</f>
        <v>7.5</v>
      </c>
      <c r="CS242" s="29">
        <f t="shared" ref="CS242" si="207">BO242</f>
        <v>15</v>
      </c>
      <c r="CT242" s="29">
        <f t="shared" ref="CT242" si="208">BP242</f>
        <v>22.5</v>
      </c>
      <c r="CU242" s="29">
        <f t="shared" ref="CU242" si="209">BQ242</f>
        <v>30</v>
      </c>
      <c r="CV242" s="29">
        <f t="shared" ref="CV242" si="210">BR242</f>
        <v>37.5</v>
      </c>
      <c r="CW242" s="29">
        <f t="shared" ref="CW242" si="211">BS242</f>
        <v>45</v>
      </c>
      <c r="CX242" s="29">
        <f t="shared" ref="CX242" si="212">BT242</f>
        <v>52.5</v>
      </c>
      <c r="CY242" s="29">
        <f t="shared" ref="CY242" si="213">BU242</f>
        <v>60</v>
      </c>
      <c r="CZ242" s="29">
        <f t="shared" si="206"/>
        <v>67.5</v>
      </c>
      <c r="DA242" s="29">
        <f t="shared" si="206"/>
        <v>75</v>
      </c>
      <c r="DB242" s="29">
        <f t="shared" si="206"/>
        <v>82.5</v>
      </c>
      <c r="DC242" s="29">
        <f t="shared" si="206"/>
        <v>90</v>
      </c>
      <c r="DE242" s="150" t="s">
        <v>89</v>
      </c>
      <c r="DF242" s="29">
        <f>DF227</f>
        <v>0</v>
      </c>
      <c r="DG242" s="29">
        <f t="shared" ref="DG242:DR242" si="214">DG227</f>
        <v>7.5</v>
      </c>
      <c r="DH242" s="29">
        <f t="shared" si="214"/>
        <v>15</v>
      </c>
      <c r="DI242" s="29">
        <f t="shared" si="214"/>
        <v>22.5</v>
      </c>
      <c r="DJ242" s="29">
        <f t="shared" si="214"/>
        <v>30</v>
      </c>
      <c r="DK242" s="29">
        <f t="shared" si="214"/>
        <v>37.5</v>
      </c>
      <c r="DL242" s="29">
        <f t="shared" si="214"/>
        <v>45</v>
      </c>
      <c r="DM242" s="29">
        <f t="shared" si="214"/>
        <v>52.5</v>
      </c>
      <c r="DN242" s="29">
        <f t="shared" si="214"/>
        <v>60</v>
      </c>
      <c r="DO242" s="29">
        <f t="shared" si="214"/>
        <v>67.5</v>
      </c>
      <c r="DP242" s="29">
        <f t="shared" si="214"/>
        <v>75</v>
      </c>
      <c r="DQ242" s="29">
        <f t="shared" si="214"/>
        <v>82.5</v>
      </c>
      <c r="DR242" s="29">
        <f t="shared" si="214"/>
        <v>90</v>
      </c>
      <c r="DT242" s="307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9"/>
      <c r="EI242" s="307"/>
      <c r="EJ242" s="96"/>
      <c r="EK242" s="96"/>
      <c r="EL242" s="96"/>
      <c r="EM242" s="96"/>
      <c r="EN242" s="96"/>
      <c r="EO242" s="96"/>
      <c r="EP242" s="96"/>
      <c r="EQ242" s="96"/>
      <c r="ER242" s="96"/>
      <c r="ES242" s="96"/>
      <c r="ET242" s="96"/>
      <c r="EU242" s="96"/>
      <c r="EV242" s="96"/>
      <c r="EW242" s="99"/>
    </row>
    <row r="243" spans="1:153">
      <c r="A243" s="1" t="s">
        <v>84</v>
      </c>
      <c r="S243" s="18">
        <f>S228</f>
        <v>0</v>
      </c>
      <c r="T243" s="114">
        <f t="shared" ref="T243:AF255" ca="1" si="215">$I$5/T18*1000</f>
        <v>0</v>
      </c>
      <c r="U243" s="114">
        <f t="shared" ca="1" si="215"/>
        <v>0</v>
      </c>
      <c r="V243" s="114">
        <f t="shared" ca="1" si="215"/>
        <v>0</v>
      </c>
      <c r="W243" s="114">
        <f t="shared" ca="1" si="215"/>
        <v>0</v>
      </c>
      <c r="X243" s="114">
        <f t="shared" ca="1" si="215"/>
        <v>0</v>
      </c>
      <c r="Y243" s="114">
        <f t="shared" ca="1" si="215"/>
        <v>0</v>
      </c>
      <c r="Z243" s="114">
        <f t="shared" ca="1" si="215"/>
        <v>0</v>
      </c>
      <c r="AA243" s="114">
        <f t="shared" ca="1" si="215"/>
        <v>0</v>
      </c>
      <c r="AB243" s="114">
        <f t="shared" ca="1" si="215"/>
        <v>0</v>
      </c>
      <c r="AC243" s="114">
        <f t="shared" ca="1" si="215"/>
        <v>0</v>
      </c>
      <c r="AD243" s="114">
        <f t="shared" ca="1" si="215"/>
        <v>0</v>
      </c>
      <c r="AE243" s="114">
        <f t="shared" ca="1" si="215"/>
        <v>0</v>
      </c>
      <c r="AF243" s="114">
        <f t="shared" ca="1" si="215"/>
        <v>0</v>
      </c>
      <c r="AH243" s="29">
        <f>AH228</f>
        <v>0</v>
      </c>
      <c r="AI243" s="155">
        <f t="shared" ref="AI243:AU255" ca="1" si="216">$I$6/T18*1000</f>
        <v>40.322580645161281</v>
      </c>
      <c r="AJ243" s="155">
        <f t="shared" ca="1" si="216"/>
        <v>33.276709352063662</v>
      </c>
      <c r="AK243" s="155">
        <f t="shared" ca="1" si="216"/>
        <v>22.523850844184647</v>
      </c>
      <c r="AL243" s="155">
        <f t="shared" ca="1" si="216"/>
        <v>15.626107349487738</v>
      </c>
      <c r="AM243" s="155">
        <f t="shared" ca="1" si="216"/>
        <v>11.962471894165814</v>
      </c>
      <c r="AN243" s="155">
        <f t="shared" ca="1" si="216"/>
        <v>10.209872535653446</v>
      </c>
      <c r="AO243" s="155">
        <f t="shared" ca="1" si="216"/>
        <v>9.6899225791600951</v>
      </c>
      <c r="AP243" s="155">
        <f t="shared" ca="1" si="216"/>
        <v>10.208927136334493</v>
      </c>
      <c r="AQ243" s="155">
        <f t="shared" ca="1" si="216"/>
        <v>11.960224157616864</v>
      </c>
      <c r="AR243" s="155">
        <f t="shared" ca="1" si="216"/>
        <v>15.621678893068344</v>
      </c>
      <c r="AS243" s="155">
        <f t="shared" ca="1" si="216"/>
        <v>22.515882377026237</v>
      </c>
      <c r="AT243" s="155">
        <f t="shared" ca="1" si="216"/>
        <v>33.266664616118859</v>
      </c>
      <c r="AU243" s="155">
        <f t="shared" ca="1" si="216"/>
        <v>40.322573819759242</v>
      </c>
      <c r="AW243" s="29">
        <f>AW228</f>
        <v>0</v>
      </c>
      <c r="AX243" s="155">
        <f t="shared" ref="AX243:BJ255" ca="1" si="217">$I$7/T18*1000</f>
        <v>40.322580645161281</v>
      </c>
      <c r="AY243" s="155">
        <f t="shared" ca="1" si="217"/>
        <v>33.276709352063662</v>
      </c>
      <c r="AZ243" s="155">
        <f t="shared" ca="1" si="217"/>
        <v>22.523850844184647</v>
      </c>
      <c r="BA243" s="155">
        <f t="shared" ca="1" si="217"/>
        <v>15.626107349487738</v>
      </c>
      <c r="BB243" s="155">
        <f t="shared" ca="1" si="217"/>
        <v>11.962471894165814</v>
      </c>
      <c r="BC243" s="155">
        <f t="shared" ca="1" si="217"/>
        <v>10.209872535653446</v>
      </c>
      <c r="BD243" s="155">
        <f t="shared" ca="1" si="217"/>
        <v>9.6899225791600951</v>
      </c>
      <c r="BE243" s="155">
        <f t="shared" ca="1" si="217"/>
        <v>10.208927136334493</v>
      </c>
      <c r="BF243" s="155">
        <f t="shared" ca="1" si="217"/>
        <v>11.960224157616864</v>
      </c>
      <c r="BG243" s="155">
        <f t="shared" ca="1" si="217"/>
        <v>15.621678893068344</v>
      </c>
      <c r="BH243" s="155">
        <f t="shared" ca="1" si="217"/>
        <v>22.515882377026237</v>
      </c>
      <c r="BI243" s="155">
        <f t="shared" ca="1" si="217"/>
        <v>33.266664616118859</v>
      </c>
      <c r="BJ243" s="155">
        <f t="shared" ca="1" si="217"/>
        <v>40.322573819759242</v>
      </c>
      <c r="BK243" s="138"/>
      <c r="BL243" s="29">
        <f>BL228</f>
        <v>0</v>
      </c>
      <c r="BM243" s="155">
        <f t="shared" ref="BM243:BY255" ca="1" si="218">$I$8/T18*1000</f>
        <v>60.483870967741922</v>
      </c>
      <c r="BN243" s="155">
        <f t="shared" ca="1" si="218"/>
        <v>49.915064028095493</v>
      </c>
      <c r="BO243" s="155">
        <f t="shared" ca="1" si="218"/>
        <v>33.785776266276969</v>
      </c>
      <c r="BP243" s="155">
        <f t="shared" ca="1" si="218"/>
        <v>23.439161024231602</v>
      </c>
      <c r="BQ243" s="155">
        <f t="shared" ca="1" si="218"/>
        <v>17.94370784124872</v>
      </c>
      <c r="BR243" s="155">
        <f t="shared" ca="1" si="218"/>
        <v>15.314808803480165</v>
      </c>
      <c r="BS243" s="155">
        <f t="shared" ca="1" si="218"/>
        <v>14.534883868740142</v>
      </c>
      <c r="BT243" s="155">
        <f t="shared" ca="1" si="218"/>
        <v>15.313390704501739</v>
      </c>
      <c r="BU243" s="155">
        <f t="shared" ca="1" si="218"/>
        <v>17.940336236425292</v>
      </c>
      <c r="BV243" s="155">
        <f t="shared" ca="1" si="218"/>
        <v>23.432518339602513</v>
      </c>
      <c r="BW243" s="155">
        <f t="shared" ca="1" si="218"/>
        <v>33.773823565539352</v>
      </c>
      <c r="BX243" s="155">
        <f t="shared" ca="1" si="218"/>
        <v>49.899996924178282</v>
      </c>
      <c r="BY243" s="155">
        <f t="shared" ca="1" si="218"/>
        <v>60.483860729638849</v>
      </c>
      <c r="BZ243" s="138"/>
      <c r="CA243" s="29">
        <f>CA228</f>
        <v>0</v>
      </c>
      <c r="CB243" s="155">
        <f t="shared" ref="CB243:CN255" ca="1" si="219">$I$9/T18*1000</f>
        <v>0</v>
      </c>
      <c r="CC243" s="155">
        <f t="shared" ca="1" si="219"/>
        <v>0</v>
      </c>
      <c r="CD243" s="155">
        <f t="shared" ca="1" si="219"/>
        <v>0</v>
      </c>
      <c r="CE243" s="155">
        <f t="shared" ca="1" si="219"/>
        <v>0</v>
      </c>
      <c r="CF243" s="155">
        <f t="shared" ca="1" si="219"/>
        <v>0</v>
      </c>
      <c r="CG243" s="155">
        <f t="shared" ca="1" si="219"/>
        <v>0</v>
      </c>
      <c r="CH243" s="155">
        <f t="shared" ca="1" si="219"/>
        <v>0</v>
      </c>
      <c r="CI243" s="155">
        <f t="shared" ca="1" si="219"/>
        <v>0</v>
      </c>
      <c r="CJ243" s="155">
        <f t="shared" ca="1" si="219"/>
        <v>0</v>
      </c>
      <c r="CK243" s="155">
        <f t="shared" ca="1" si="219"/>
        <v>0</v>
      </c>
      <c r="CL243" s="155">
        <f t="shared" ca="1" si="219"/>
        <v>0</v>
      </c>
      <c r="CM243" s="155">
        <f t="shared" ca="1" si="219"/>
        <v>0</v>
      </c>
      <c r="CN243" s="155">
        <f t="shared" ca="1" si="219"/>
        <v>0</v>
      </c>
      <c r="CP243" s="29">
        <f>CP228</f>
        <v>0</v>
      </c>
      <c r="CQ243" s="155">
        <f ca="1">$I$10/T18*1000</f>
        <v>120.96774193548384</v>
      </c>
      <c r="CR243" s="155">
        <f t="shared" ref="CR243:DC255" ca="1" si="220">$I$10/U18*1000</f>
        <v>99.830128056190986</v>
      </c>
      <c r="CS243" s="155">
        <f t="shared" ref="CS243" ca="1" si="221">$I$10/V18*1000</f>
        <v>67.571552532553937</v>
      </c>
      <c r="CT243" s="155">
        <f t="shared" ref="CT243" ca="1" si="222">$I$10/W18*1000</f>
        <v>46.878322048463204</v>
      </c>
      <c r="CU243" s="155">
        <f t="shared" ref="CU243" ca="1" si="223">$I$10/X18*1000</f>
        <v>35.887415682497441</v>
      </c>
      <c r="CV243" s="155">
        <f t="shared" ref="CV243" ca="1" si="224">$I$10/Y18*1000</f>
        <v>30.629617606960331</v>
      </c>
      <c r="CW243" s="155">
        <f t="shared" ref="CW243" ca="1" si="225">$I$10/Z18*1000</f>
        <v>29.069767737480284</v>
      </c>
      <c r="CX243" s="155">
        <f t="shared" ref="CX243" ca="1" si="226">$I$10/AA18*1000</f>
        <v>30.626781409003478</v>
      </c>
      <c r="CY243" s="155">
        <f t="shared" ref="CY243" ca="1" si="227">$I$10/AB18*1000</f>
        <v>35.880672472850584</v>
      </c>
      <c r="CZ243" s="155">
        <f t="shared" ca="1" si="220"/>
        <v>46.865036679205026</v>
      </c>
      <c r="DA243" s="155">
        <f t="shared" ca="1" si="220"/>
        <v>67.547647131078705</v>
      </c>
      <c r="DB243" s="155">
        <f t="shared" ca="1" si="220"/>
        <v>99.799993848356564</v>
      </c>
      <c r="DC243" s="155">
        <f t="shared" ca="1" si="220"/>
        <v>120.9677214592777</v>
      </c>
      <c r="DE243" s="29">
        <f>DE228</f>
        <v>0</v>
      </c>
      <c r="DF243" s="155">
        <f ca="1">$I$11/T18*1000</f>
        <v>40.322580645161281</v>
      </c>
      <c r="DG243" s="155">
        <f t="shared" ref="DG243:DR255" ca="1" si="228">$I$11/U18*1000</f>
        <v>33.276709352063662</v>
      </c>
      <c r="DH243" s="155">
        <f t="shared" ca="1" si="228"/>
        <v>22.523850844184647</v>
      </c>
      <c r="DI243" s="155">
        <f t="shared" ca="1" si="228"/>
        <v>15.626107349487738</v>
      </c>
      <c r="DJ243" s="155">
        <f t="shared" ca="1" si="228"/>
        <v>11.962471894165814</v>
      </c>
      <c r="DK243" s="155">
        <f t="shared" ca="1" si="228"/>
        <v>10.209872535653446</v>
      </c>
      <c r="DL243" s="155">
        <f t="shared" ca="1" si="228"/>
        <v>9.6899225791600951</v>
      </c>
      <c r="DM243" s="155">
        <f t="shared" ca="1" si="228"/>
        <v>10.208927136334493</v>
      </c>
      <c r="DN243" s="155">
        <f t="shared" ca="1" si="228"/>
        <v>11.960224157616864</v>
      </c>
      <c r="DO243" s="155">
        <f t="shared" ca="1" si="228"/>
        <v>15.621678893068344</v>
      </c>
      <c r="DP243" s="155">
        <f t="shared" ca="1" si="228"/>
        <v>22.515882377026237</v>
      </c>
      <c r="DQ243" s="155">
        <f t="shared" ca="1" si="228"/>
        <v>33.266664616118859</v>
      </c>
      <c r="DR243" s="155">
        <f t="shared" ca="1" si="228"/>
        <v>40.322573819759242</v>
      </c>
      <c r="DT243" s="96"/>
      <c r="DU243" s="803"/>
      <c r="DV243" s="803"/>
      <c r="DW243" s="803"/>
      <c r="DX243" s="803"/>
      <c r="DY243" s="803"/>
      <c r="DZ243" s="803"/>
      <c r="EA243" s="803"/>
      <c r="EB243" s="803"/>
      <c r="EC243" s="803"/>
      <c r="ED243" s="803"/>
      <c r="EE243" s="803"/>
      <c r="EF243" s="803"/>
      <c r="EG243" s="803"/>
      <c r="EH243" s="99"/>
      <c r="EI243" s="96"/>
      <c r="EJ243" s="803"/>
      <c r="EK243" s="803"/>
      <c r="EL243" s="803"/>
      <c r="EM243" s="803"/>
      <c r="EN243" s="803"/>
      <c r="EO243" s="803"/>
      <c r="EP243" s="803"/>
      <c r="EQ243" s="803"/>
      <c r="ER243" s="803"/>
      <c r="ES243" s="803"/>
      <c r="ET243" s="803"/>
      <c r="EU243" s="803"/>
      <c r="EV243" s="803"/>
      <c r="EW243" s="99"/>
    </row>
    <row r="244" spans="1:153">
      <c r="S244" s="18">
        <f t="shared" ref="S244:S255" si="229">S229</f>
        <v>7.5</v>
      </c>
      <c r="T244" s="114">
        <f t="shared" ca="1" si="215"/>
        <v>0</v>
      </c>
      <c r="U244" s="114">
        <f t="shared" ca="1" si="215"/>
        <v>0</v>
      </c>
      <c r="V244" s="114">
        <f t="shared" ca="1" si="215"/>
        <v>0</v>
      </c>
      <c r="W244" s="114">
        <f t="shared" ca="1" si="215"/>
        <v>0</v>
      </c>
      <c r="X244" s="114">
        <f t="shared" ca="1" si="215"/>
        <v>0</v>
      </c>
      <c r="Y244" s="114">
        <f t="shared" ca="1" si="215"/>
        <v>0</v>
      </c>
      <c r="Z244" s="114">
        <f t="shared" ca="1" si="215"/>
        <v>0</v>
      </c>
      <c r="AA244" s="114">
        <f t="shared" ca="1" si="215"/>
        <v>0</v>
      </c>
      <c r="AB244" s="114">
        <f t="shared" ca="1" si="215"/>
        <v>0</v>
      </c>
      <c r="AC244" s="114">
        <f t="shared" ca="1" si="215"/>
        <v>0</v>
      </c>
      <c r="AD244" s="114">
        <f t="shared" ca="1" si="215"/>
        <v>0</v>
      </c>
      <c r="AE244" s="114">
        <f t="shared" ca="1" si="215"/>
        <v>0</v>
      </c>
      <c r="AF244" s="114">
        <f t="shared" ca="1" si="215"/>
        <v>0</v>
      </c>
      <c r="AH244" s="29">
        <f t="shared" ref="AH244:AH255" si="230">AH229</f>
        <v>7.5</v>
      </c>
      <c r="AI244" s="155">
        <f t="shared" ca="1" si="216"/>
        <v>33.276709352063662</v>
      </c>
      <c r="AJ244" s="155">
        <f t="shared" ca="1" si="216"/>
        <v>28.326929455138515</v>
      </c>
      <c r="AK244" s="155">
        <f t="shared" ca="1" si="216"/>
        <v>20.141623872865065</v>
      </c>
      <c r="AL244" s="155">
        <f t="shared" ca="1" si="216"/>
        <v>14.441160397304042</v>
      </c>
      <c r="AM244" s="155">
        <f t="shared" ca="1" si="216"/>
        <v>11.255454681380721</v>
      </c>
      <c r="AN244" s="155">
        <f t="shared" ca="1" si="216"/>
        <v>9.6903484041072225</v>
      </c>
      <c r="AO244" s="155">
        <f t="shared" ca="1" si="216"/>
        <v>9.2207500559312319</v>
      </c>
      <c r="AP244" s="155">
        <f t="shared" ca="1" si="216"/>
        <v>9.6894967652379709</v>
      </c>
      <c r="AQ244" s="155">
        <f t="shared" ca="1" si="216"/>
        <v>11.253464766695757</v>
      </c>
      <c r="AR244" s="155">
        <f t="shared" ca="1" si="216"/>
        <v>14.437378024912666</v>
      </c>
      <c r="AS244" s="155">
        <f t="shared" ca="1" si="216"/>
        <v>20.135251594849695</v>
      </c>
      <c r="AT244" s="155">
        <f t="shared" ca="1" si="216"/>
        <v>28.319650378704711</v>
      </c>
      <c r="AU244" s="155">
        <f t="shared" ca="1" si="216"/>
        <v>33.276704703568754</v>
      </c>
      <c r="AW244" s="29">
        <f t="shared" ref="AW244:AW255" si="231">AW229</f>
        <v>7.5</v>
      </c>
      <c r="AX244" s="155">
        <f t="shared" ca="1" si="217"/>
        <v>33.276709352063662</v>
      </c>
      <c r="AY244" s="155">
        <f t="shared" ca="1" si="217"/>
        <v>28.326929455138515</v>
      </c>
      <c r="AZ244" s="155">
        <f t="shared" ca="1" si="217"/>
        <v>20.141623872865065</v>
      </c>
      <c r="BA244" s="155">
        <f t="shared" ca="1" si="217"/>
        <v>14.441160397304042</v>
      </c>
      <c r="BB244" s="155">
        <f t="shared" ca="1" si="217"/>
        <v>11.255454681380721</v>
      </c>
      <c r="BC244" s="155">
        <f t="shared" ca="1" si="217"/>
        <v>9.6903484041072225</v>
      </c>
      <c r="BD244" s="155">
        <f t="shared" ca="1" si="217"/>
        <v>9.2207500559312319</v>
      </c>
      <c r="BE244" s="155">
        <f t="shared" ca="1" si="217"/>
        <v>9.6894967652379709</v>
      </c>
      <c r="BF244" s="155">
        <f t="shared" ca="1" si="217"/>
        <v>11.253464766695757</v>
      </c>
      <c r="BG244" s="155">
        <f t="shared" ca="1" si="217"/>
        <v>14.437378024912666</v>
      </c>
      <c r="BH244" s="155">
        <f t="shared" ca="1" si="217"/>
        <v>20.135251594849695</v>
      </c>
      <c r="BI244" s="155">
        <f t="shared" ca="1" si="217"/>
        <v>28.319650378704711</v>
      </c>
      <c r="BJ244" s="155">
        <f t="shared" ca="1" si="217"/>
        <v>33.276704703568754</v>
      </c>
      <c r="BK244" s="138"/>
      <c r="BL244" s="29">
        <f t="shared" ref="BL244:BL255" si="232">BL229</f>
        <v>7.5</v>
      </c>
      <c r="BM244" s="155">
        <f t="shared" ca="1" si="218"/>
        <v>49.915064028095493</v>
      </c>
      <c r="BN244" s="155">
        <f t="shared" ca="1" si="218"/>
        <v>42.490394182707767</v>
      </c>
      <c r="BO244" s="155">
        <f t="shared" ca="1" si="218"/>
        <v>30.212435809297595</v>
      </c>
      <c r="BP244" s="155">
        <f t="shared" ca="1" si="218"/>
        <v>21.661740595956061</v>
      </c>
      <c r="BQ244" s="155">
        <f t="shared" ca="1" si="218"/>
        <v>16.883182022071082</v>
      </c>
      <c r="BR244" s="155">
        <f t="shared" ca="1" si="218"/>
        <v>14.535522606160834</v>
      </c>
      <c r="BS244" s="155">
        <f t="shared" ca="1" si="218"/>
        <v>13.831125083896845</v>
      </c>
      <c r="BT244" s="155">
        <f t="shared" ca="1" si="218"/>
        <v>14.534245147856955</v>
      </c>
      <c r="BU244" s="155">
        <f t="shared" ca="1" si="218"/>
        <v>16.880197150043632</v>
      </c>
      <c r="BV244" s="155">
        <f t="shared" ca="1" si="218"/>
        <v>21.656067037368999</v>
      </c>
      <c r="BW244" s="155">
        <f t="shared" ca="1" si="218"/>
        <v>30.202877392274537</v>
      </c>
      <c r="BX244" s="155">
        <f t="shared" ca="1" si="218"/>
        <v>42.479475568057062</v>
      </c>
      <c r="BY244" s="155">
        <f t="shared" ca="1" si="218"/>
        <v>49.915057055353131</v>
      </c>
      <c r="BZ244" s="138"/>
      <c r="CA244" s="29">
        <f t="shared" ref="CA244:CA255" si="233">CA229</f>
        <v>7.5</v>
      </c>
      <c r="CB244" s="155">
        <f t="shared" ca="1" si="219"/>
        <v>0</v>
      </c>
      <c r="CC244" s="155">
        <f t="shared" ca="1" si="219"/>
        <v>0</v>
      </c>
      <c r="CD244" s="155">
        <f t="shared" ca="1" si="219"/>
        <v>0</v>
      </c>
      <c r="CE244" s="155">
        <f t="shared" ca="1" si="219"/>
        <v>0</v>
      </c>
      <c r="CF244" s="155">
        <f t="shared" ca="1" si="219"/>
        <v>0</v>
      </c>
      <c r="CG244" s="155">
        <f t="shared" ca="1" si="219"/>
        <v>0</v>
      </c>
      <c r="CH244" s="155">
        <f t="shared" ca="1" si="219"/>
        <v>0</v>
      </c>
      <c r="CI244" s="155">
        <f t="shared" ca="1" si="219"/>
        <v>0</v>
      </c>
      <c r="CJ244" s="155">
        <f t="shared" ca="1" si="219"/>
        <v>0</v>
      </c>
      <c r="CK244" s="155">
        <f t="shared" ca="1" si="219"/>
        <v>0</v>
      </c>
      <c r="CL244" s="155">
        <f t="shared" ca="1" si="219"/>
        <v>0</v>
      </c>
      <c r="CM244" s="155">
        <f t="shared" ca="1" si="219"/>
        <v>0</v>
      </c>
      <c r="CN244" s="155">
        <f t="shared" ca="1" si="219"/>
        <v>0</v>
      </c>
      <c r="CP244" s="29">
        <f t="shared" ref="CP244:CP255" si="234">CP229</f>
        <v>7.5</v>
      </c>
      <c r="CQ244" s="155">
        <f t="shared" ref="CQ244:CQ255" ca="1" si="235">$I$10/T19*1000</f>
        <v>99.830128056190986</v>
      </c>
      <c r="CR244" s="155">
        <f t="shared" ref="CR244:CR255" ca="1" si="236">$I$10/U19*1000</f>
        <v>84.980788365415535</v>
      </c>
      <c r="CS244" s="155">
        <f t="shared" ref="CS244:CS255" ca="1" si="237">$I$10/V19*1000</f>
        <v>60.424871618595191</v>
      </c>
      <c r="CT244" s="155">
        <f t="shared" ref="CT244:CT255" ca="1" si="238">$I$10/W19*1000</f>
        <v>43.323481191912123</v>
      </c>
      <c r="CU244" s="155">
        <f t="shared" ref="CU244:CU255" ca="1" si="239">$I$10/X19*1000</f>
        <v>33.766364044142165</v>
      </c>
      <c r="CV244" s="155">
        <f t="shared" ref="CV244:CV255" ca="1" si="240">$I$10/Y19*1000</f>
        <v>29.071045212321668</v>
      </c>
      <c r="CW244" s="155">
        <f t="shared" ref="CW244:CW255" ca="1" si="241">$I$10/Z19*1000</f>
        <v>27.66225016779369</v>
      </c>
      <c r="CX244" s="155">
        <f t="shared" ref="CX244:CX255" ca="1" si="242">$I$10/AA19*1000</f>
        <v>29.068490295713911</v>
      </c>
      <c r="CY244" s="155">
        <f t="shared" ref="CY244:CY255" ca="1" si="243">$I$10/AB19*1000</f>
        <v>33.760394300087263</v>
      </c>
      <c r="CZ244" s="155">
        <f t="shared" ca="1" si="220"/>
        <v>43.312134074737997</v>
      </c>
      <c r="DA244" s="155">
        <f t="shared" ca="1" si="220"/>
        <v>60.405754784549075</v>
      </c>
      <c r="DB244" s="155">
        <f t="shared" ca="1" si="220"/>
        <v>84.958951136114123</v>
      </c>
      <c r="DC244" s="155">
        <f t="shared" ca="1" si="220"/>
        <v>99.830114110706262</v>
      </c>
      <c r="DE244" s="29">
        <f t="shared" ref="DE244:DE255" si="244">DE229</f>
        <v>7.5</v>
      </c>
      <c r="DF244" s="155">
        <f t="shared" ref="DF244:DF255" ca="1" si="245">$I$11/T19*1000</f>
        <v>33.276709352063662</v>
      </c>
      <c r="DG244" s="155">
        <f t="shared" ca="1" si="228"/>
        <v>28.326929455138515</v>
      </c>
      <c r="DH244" s="155">
        <f t="shared" ca="1" si="228"/>
        <v>20.141623872865065</v>
      </c>
      <c r="DI244" s="155">
        <f t="shared" ca="1" si="228"/>
        <v>14.441160397304042</v>
      </c>
      <c r="DJ244" s="155">
        <f t="shared" ca="1" si="228"/>
        <v>11.255454681380721</v>
      </c>
      <c r="DK244" s="155">
        <f t="shared" ca="1" si="228"/>
        <v>9.6903484041072225</v>
      </c>
      <c r="DL244" s="155">
        <f t="shared" ca="1" si="228"/>
        <v>9.2207500559312319</v>
      </c>
      <c r="DM244" s="155">
        <f t="shared" ca="1" si="228"/>
        <v>9.6894967652379709</v>
      </c>
      <c r="DN244" s="155">
        <f t="shared" ca="1" si="228"/>
        <v>11.253464766695757</v>
      </c>
      <c r="DO244" s="155">
        <f t="shared" ca="1" si="228"/>
        <v>14.437378024912666</v>
      </c>
      <c r="DP244" s="155">
        <f t="shared" ca="1" si="228"/>
        <v>20.135251594849695</v>
      </c>
      <c r="DQ244" s="155">
        <f t="shared" ca="1" si="228"/>
        <v>28.319650378704711</v>
      </c>
      <c r="DR244" s="155">
        <f t="shared" ca="1" si="228"/>
        <v>33.276704703568754</v>
      </c>
      <c r="DT244" s="96"/>
      <c r="DU244" s="803"/>
      <c r="DV244" s="803"/>
      <c r="DW244" s="803"/>
      <c r="DX244" s="803"/>
      <c r="DY244" s="803"/>
      <c r="DZ244" s="803"/>
      <c r="EA244" s="803"/>
      <c r="EB244" s="803"/>
      <c r="EC244" s="803"/>
      <c r="ED244" s="803"/>
      <c r="EE244" s="803"/>
      <c r="EF244" s="803"/>
      <c r="EG244" s="803"/>
      <c r="EH244" s="99"/>
      <c r="EI244" s="96"/>
      <c r="EJ244" s="803"/>
      <c r="EK244" s="803"/>
      <c r="EL244" s="803"/>
      <c r="EM244" s="803"/>
      <c r="EN244" s="803"/>
      <c r="EO244" s="803"/>
      <c r="EP244" s="803"/>
      <c r="EQ244" s="803"/>
      <c r="ER244" s="803"/>
      <c r="ES244" s="803"/>
      <c r="ET244" s="803"/>
      <c r="EU244" s="803"/>
      <c r="EV244" s="803"/>
      <c r="EW244" s="99"/>
    </row>
    <row r="245" spans="1:153">
      <c r="S245" s="18">
        <f t="shared" si="229"/>
        <v>15</v>
      </c>
      <c r="T245" s="114">
        <f t="shared" ca="1" si="215"/>
        <v>0</v>
      </c>
      <c r="U245" s="114">
        <f t="shared" ca="1" si="215"/>
        <v>0</v>
      </c>
      <c r="V245" s="114">
        <f t="shared" ca="1" si="215"/>
        <v>0</v>
      </c>
      <c r="W245" s="114">
        <f t="shared" ca="1" si="215"/>
        <v>0</v>
      </c>
      <c r="X245" s="114">
        <f t="shared" ca="1" si="215"/>
        <v>0</v>
      </c>
      <c r="Y245" s="114">
        <f t="shared" ca="1" si="215"/>
        <v>0</v>
      </c>
      <c r="Z245" s="114">
        <f t="shared" ca="1" si="215"/>
        <v>0</v>
      </c>
      <c r="AA245" s="114">
        <f t="shared" ca="1" si="215"/>
        <v>0</v>
      </c>
      <c r="AB245" s="114">
        <f t="shared" ca="1" si="215"/>
        <v>0</v>
      </c>
      <c r="AC245" s="114">
        <f t="shared" ca="1" si="215"/>
        <v>0</v>
      </c>
      <c r="AD245" s="114">
        <f t="shared" ca="1" si="215"/>
        <v>0</v>
      </c>
      <c r="AE245" s="114">
        <f t="shared" ca="1" si="215"/>
        <v>0</v>
      </c>
      <c r="AF245" s="114">
        <f t="shared" ca="1" si="215"/>
        <v>0</v>
      </c>
      <c r="AH245" s="29">
        <f t="shared" si="230"/>
        <v>15</v>
      </c>
      <c r="AI245" s="155">
        <f t="shared" ca="1" si="216"/>
        <v>22.523850844184647</v>
      </c>
      <c r="AJ245" s="155">
        <f t="shared" ca="1" si="216"/>
        <v>20.141623872865065</v>
      </c>
      <c r="AK245" s="155">
        <f t="shared" ca="1" si="216"/>
        <v>15.626278642596729</v>
      </c>
      <c r="AL245" s="155">
        <f t="shared" ca="1" si="216"/>
        <v>11.962746165389495</v>
      </c>
      <c r="AM245" s="155">
        <f t="shared" ca="1" si="216"/>
        <v>9.6906601433512165</v>
      </c>
      <c r="AN245" s="155">
        <f t="shared" ca="1" si="216"/>
        <v>8.5076119581000214</v>
      </c>
      <c r="AO245" s="155">
        <f t="shared" ca="1" si="216"/>
        <v>8.1434961876992844</v>
      </c>
      <c r="AP245" s="155">
        <f t="shared" ca="1" si="216"/>
        <v>8.5069555155927894</v>
      </c>
      <c r="AQ245" s="155">
        <f t="shared" ca="1" si="216"/>
        <v>9.6891850287218961</v>
      </c>
      <c r="AR245" s="155">
        <f t="shared" ca="1" si="216"/>
        <v>11.960150543674066</v>
      </c>
      <c r="AS245" s="155">
        <f t="shared" ca="1" si="216"/>
        <v>15.622442915648104</v>
      </c>
      <c r="AT245" s="155">
        <f t="shared" ca="1" si="216"/>
        <v>20.137943443478221</v>
      </c>
      <c r="AU245" s="155">
        <f t="shared" ca="1" si="216"/>
        <v>22.523848714492065</v>
      </c>
      <c r="AW245" s="29">
        <f t="shared" si="231"/>
        <v>15</v>
      </c>
      <c r="AX245" s="155">
        <f t="shared" ca="1" si="217"/>
        <v>22.523850844184647</v>
      </c>
      <c r="AY245" s="155">
        <f t="shared" ca="1" si="217"/>
        <v>20.141623872865065</v>
      </c>
      <c r="AZ245" s="155">
        <f t="shared" ca="1" si="217"/>
        <v>15.626278642596729</v>
      </c>
      <c r="BA245" s="155">
        <f t="shared" ca="1" si="217"/>
        <v>11.962746165389495</v>
      </c>
      <c r="BB245" s="155">
        <f t="shared" ca="1" si="217"/>
        <v>9.6906601433512165</v>
      </c>
      <c r="BC245" s="155">
        <f t="shared" ca="1" si="217"/>
        <v>8.5076119581000214</v>
      </c>
      <c r="BD245" s="155">
        <f t="shared" ca="1" si="217"/>
        <v>8.1434961876992844</v>
      </c>
      <c r="BE245" s="155">
        <f t="shared" ca="1" si="217"/>
        <v>8.5069555155927894</v>
      </c>
      <c r="BF245" s="155">
        <f t="shared" ca="1" si="217"/>
        <v>9.6891850287218961</v>
      </c>
      <c r="BG245" s="155">
        <f t="shared" ca="1" si="217"/>
        <v>11.960150543674066</v>
      </c>
      <c r="BH245" s="155">
        <f t="shared" ca="1" si="217"/>
        <v>15.622442915648104</v>
      </c>
      <c r="BI245" s="155">
        <f t="shared" ca="1" si="217"/>
        <v>20.137943443478221</v>
      </c>
      <c r="BJ245" s="155">
        <f t="shared" ca="1" si="217"/>
        <v>22.523848714492065</v>
      </c>
      <c r="BK245" s="138"/>
      <c r="BL245" s="29">
        <f t="shared" si="232"/>
        <v>15</v>
      </c>
      <c r="BM245" s="155">
        <f t="shared" ca="1" si="218"/>
        <v>33.785776266276969</v>
      </c>
      <c r="BN245" s="155">
        <f t="shared" ca="1" si="218"/>
        <v>30.212435809297595</v>
      </c>
      <c r="BO245" s="155">
        <f t="shared" ca="1" si="218"/>
        <v>23.439417963895092</v>
      </c>
      <c r="BP245" s="155">
        <f t="shared" ca="1" si="218"/>
        <v>17.944119248084238</v>
      </c>
      <c r="BQ245" s="155">
        <f t="shared" ca="1" si="218"/>
        <v>14.535990215026825</v>
      </c>
      <c r="BR245" s="155">
        <f t="shared" ca="1" si="218"/>
        <v>12.76141793715003</v>
      </c>
      <c r="BS245" s="155">
        <f t="shared" ca="1" si="218"/>
        <v>12.215244281548927</v>
      </c>
      <c r="BT245" s="155">
        <f t="shared" ca="1" si="218"/>
        <v>12.760433273389181</v>
      </c>
      <c r="BU245" s="155">
        <f t="shared" ca="1" si="218"/>
        <v>14.533777543082842</v>
      </c>
      <c r="BV245" s="155">
        <f t="shared" ca="1" si="218"/>
        <v>17.940225815511099</v>
      </c>
      <c r="BW245" s="155">
        <f t="shared" ca="1" si="218"/>
        <v>23.433664373472151</v>
      </c>
      <c r="BX245" s="155">
        <f t="shared" ca="1" si="218"/>
        <v>30.206915165217328</v>
      </c>
      <c r="BY245" s="155">
        <f t="shared" ca="1" si="218"/>
        <v>33.785773071738092</v>
      </c>
      <c r="BZ245" s="138"/>
      <c r="CA245" s="29">
        <f t="shared" si="233"/>
        <v>15</v>
      </c>
      <c r="CB245" s="155">
        <f t="shared" ca="1" si="219"/>
        <v>0</v>
      </c>
      <c r="CC245" s="155">
        <f t="shared" ca="1" si="219"/>
        <v>0</v>
      </c>
      <c r="CD245" s="155">
        <f t="shared" ca="1" si="219"/>
        <v>0</v>
      </c>
      <c r="CE245" s="155">
        <f t="shared" ca="1" si="219"/>
        <v>0</v>
      </c>
      <c r="CF245" s="155">
        <f t="shared" ca="1" si="219"/>
        <v>0</v>
      </c>
      <c r="CG245" s="155">
        <f t="shared" ca="1" si="219"/>
        <v>0</v>
      </c>
      <c r="CH245" s="155">
        <f t="shared" ca="1" si="219"/>
        <v>0</v>
      </c>
      <c r="CI245" s="155">
        <f t="shared" ca="1" si="219"/>
        <v>0</v>
      </c>
      <c r="CJ245" s="155">
        <f t="shared" ca="1" si="219"/>
        <v>0</v>
      </c>
      <c r="CK245" s="155">
        <f t="shared" ca="1" si="219"/>
        <v>0</v>
      </c>
      <c r="CL245" s="155">
        <f t="shared" ca="1" si="219"/>
        <v>0</v>
      </c>
      <c r="CM245" s="155">
        <f t="shared" ca="1" si="219"/>
        <v>0</v>
      </c>
      <c r="CN245" s="155">
        <f t="shared" ca="1" si="219"/>
        <v>0</v>
      </c>
      <c r="CP245" s="29">
        <f t="shared" si="234"/>
        <v>15</v>
      </c>
      <c r="CQ245" s="155">
        <f t="shared" ca="1" si="235"/>
        <v>67.571552532553937</v>
      </c>
      <c r="CR245" s="155">
        <f t="shared" ca="1" si="236"/>
        <v>60.424871618595191</v>
      </c>
      <c r="CS245" s="155">
        <f t="shared" ca="1" si="237"/>
        <v>46.878835927790185</v>
      </c>
      <c r="CT245" s="155">
        <f t="shared" ca="1" si="238"/>
        <v>35.888238496168476</v>
      </c>
      <c r="CU245" s="155">
        <f t="shared" ca="1" si="239"/>
        <v>29.07198043005365</v>
      </c>
      <c r="CV245" s="155">
        <f t="shared" ca="1" si="240"/>
        <v>25.522835874300061</v>
      </c>
      <c r="CW245" s="155">
        <f t="shared" ca="1" si="241"/>
        <v>24.430488563097853</v>
      </c>
      <c r="CX245" s="155">
        <f t="shared" ca="1" si="242"/>
        <v>25.520866546778361</v>
      </c>
      <c r="CY245" s="155">
        <f t="shared" ca="1" si="243"/>
        <v>29.067555086165683</v>
      </c>
      <c r="CZ245" s="155">
        <f t="shared" ca="1" si="220"/>
        <v>35.880451631022197</v>
      </c>
      <c r="DA245" s="155">
        <f t="shared" ca="1" si="220"/>
        <v>46.867328746944303</v>
      </c>
      <c r="DB245" s="155">
        <f t="shared" ca="1" si="220"/>
        <v>60.413830330434656</v>
      </c>
      <c r="DC245" s="155">
        <f t="shared" ca="1" si="220"/>
        <v>67.571546143476183</v>
      </c>
      <c r="DE245" s="29">
        <f t="shared" si="244"/>
        <v>15</v>
      </c>
      <c r="DF245" s="155">
        <f t="shared" ca="1" si="245"/>
        <v>22.523850844184647</v>
      </c>
      <c r="DG245" s="155">
        <f t="shared" ca="1" si="228"/>
        <v>20.141623872865065</v>
      </c>
      <c r="DH245" s="155">
        <f t="shared" ca="1" si="228"/>
        <v>15.626278642596729</v>
      </c>
      <c r="DI245" s="155">
        <f t="shared" ca="1" si="228"/>
        <v>11.962746165389495</v>
      </c>
      <c r="DJ245" s="155">
        <f t="shared" ca="1" si="228"/>
        <v>9.6906601433512165</v>
      </c>
      <c r="DK245" s="155">
        <f t="shared" ca="1" si="228"/>
        <v>8.5076119581000214</v>
      </c>
      <c r="DL245" s="155">
        <f t="shared" ca="1" si="228"/>
        <v>8.1434961876992844</v>
      </c>
      <c r="DM245" s="155">
        <f t="shared" ca="1" si="228"/>
        <v>8.5069555155927894</v>
      </c>
      <c r="DN245" s="155">
        <f t="shared" ca="1" si="228"/>
        <v>9.6891850287218961</v>
      </c>
      <c r="DO245" s="155">
        <f t="shared" ca="1" si="228"/>
        <v>11.960150543674066</v>
      </c>
      <c r="DP245" s="155">
        <f t="shared" ca="1" si="228"/>
        <v>15.622442915648104</v>
      </c>
      <c r="DQ245" s="155">
        <f t="shared" ca="1" si="228"/>
        <v>20.137943443478221</v>
      </c>
      <c r="DR245" s="155">
        <f t="shared" ca="1" si="228"/>
        <v>22.523848714492065</v>
      </c>
      <c r="DT245" s="96"/>
      <c r="DU245" s="803"/>
      <c r="DV245" s="803"/>
      <c r="DW245" s="803"/>
      <c r="DX245" s="803"/>
      <c r="DY245" s="803"/>
      <c r="DZ245" s="803"/>
      <c r="EA245" s="803"/>
      <c r="EB245" s="803"/>
      <c r="EC245" s="803"/>
      <c r="ED245" s="803"/>
      <c r="EE245" s="803"/>
      <c r="EF245" s="803"/>
      <c r="EG245" s="803"/>
      <c r="EH245" s="99"/>
      <c r="EI245" s="96"/>
      <c r="EJ245" s="803"/>
      <c r="EK245" s="803"/>
      <c r="EL245" s="803"/>
      <c r="EM245" s="803"/>
      <c r="EN245" s="803"/>
      <c r="EO245" s="803"/>
      <c r="EP245" s="803"/>
      <c r="EQ245" s="803"/>
      <c r="ER245" s="803"/>
      <c r="ES245" s="803"/>
      <c r="ET245" s="803"/>
      <c r="EU245" s="803"/>
      <c r="EV245" s="803"/>
      <c r="EW245" s="99"/>
    </row>
    <row r="246" spans="1:153">
      <c r="S246" s="18">
        <f t="shared" si="229"/>
        <v>22.5</v>
      </c>
      <c r="T246" s="114">
        <f t="shared" ca="1" si="215"/>
        <v>0</v>
      </c>
      <c r="U246" s="114">
        <f t="shared" ca="1" si="215"/>
        <v>0</v>
      </c>
      <c r="V246" s="114">
        <f t="shared" ca="1" si="215"/>
        <v>0</v>
      </c>
      <c r="W246" s="114">
        <f t="shared" ca="1" si="215"/>
        <v>0</v>
      </c>
      <c r="X246" s="114">
        <f t="shared" ca="1" si="215"/>
        <v>0</v>
      </c>
      <c r="Y246" s="114">
        <f t="shared" ca="1" si="215"/>
        <v>0</v>
      </c>
      <c r="Z246" s="114">
        <f t="shared" ca="1" si="215"/>
        <v>0</v>
      </c>
      <c r="AA246" s="114">
        <f t="shared" ca="1" si="215"/>
        <v>0</v>
      </c>
      <c r="AB246" s="114">
        <f t="shared" ca="1" si="215"/>
        <v>0</v>
      </c>
      <c r="AC246" s="114">
        <f t="shared" ca="1" si="215"/>
        <v>0</v>
      </c>
      <c r="AD246" s="114">
        <f t="shared" ca="1" si="215"/>
        <v>0</v>
      </c>
      <c r="AE246" s="114">
        <f t="shared" ca="1" si="215"/>
        <v>0</v>
      </c>
      <c r="AF246" s="114">
        <f t="shared" ca="1" si="215"/>
        <v>0</v>
      </c>
      <c r="AH246" s="29">
        <f t="shared" si="230"/>
        <v>22.5</v>
      </c>
      <c r="AI246" s="155">
        <f t="shared" ca="1" si="216"/>
        <v>15.626107349487738</v>
      </c>
      <c r="AJ246" s="155">
        <f t="shared" ca="1" si="216"/>
        <v>14.441160397304042</v>
      </c>
      <c r="AK246" s="155">
        <f t="shared" ca="1" si="216"/>
        <v>11.962746165389495</v>
      </c>
      <c r="AL246" s="155">
        <f t="shared" ca="1" si="216"/>
        <v>9.6907742512375368</v>
      </c>
      <c r="AM246" s="155">
        <f t="shared" ca="1" si="216"/>
        <v>8.1439705859740439</v>
      </c>
      <c r="AN246" s="155">
        <f t="shared" ca="1" si="216"/>
        <v>7.2918249424838644</v>
      </c>
      <c r="AO246" s="155">
        <f t="shared" ca="1" si="216"/>
        <v>7.0226956318682694</v>
      </c>
      <c r="AP246" s="155">
        <f t="shared" ca="1" si="216"/>
        <v>7.2913427076190169</v>
      </c>
      <c r="AQ246" s="155">
        <f t="shared" ca="1" si="216"/>
        <v>8.1429287436685129</v>
      </c>
      <c r="AR246" s="155">
        <f t="shared" ca="1" si="216"/>
        <v>9.6890708597451702</v>
      </c>
      <c r="AS246" s="155">
        <f t="shared" ca="1" si="216"/>
        <v>11.960498025536634</v>
      </c>
      <c r="AT246" s="155">
        <f t="shared" ca="1" si="216"/>
        <v>14.439268331789703</v>
      </c>
      <c r="AU246" s="155">
        <f t="shared" ca="1" si="216"/>
        <v>15.626106324465583</v>
      </c>
      <c r="AW246" s="29">
        <f t="shared" si="231"/>
        <v>22.5</v>
      </c>
      <c r="AX246" s="155">
        <f t="shared" ca="1" si="217"/>
        <v>15.626107349487738</v>
      </c>
      <c r="AY246" s="155">
        <f t="shared" ca="1" si="217"/>
        <v>14.441160397304042</v>
      </c>
      <c r="AZ246" s="155">
        <f t="shared" ca="1" si="217"/>
        <v>11.962746165389495</v>
      </c>
      <c r="BA246" s="155">
        <f t="shared" ca="1" si="217"/>
        <v>9.6907742512375368</v>
      </c>
      <c r="BB246" s="155">
        <f t="shared" ca="1" si="217"/>
        <v>8.1439705859740439</v>
      </c>
      <c r="BC246" s="155">
        <f t="shared" ca="1" si="217"/>
        <v>7.2918249424838644</v>
      </c>
      <c r="BD246" s="155">
        <f t="shared" ca="1" si="217"/>
        <v>7.0226956318682694</v>
      </c>
      <c r="BE246" s="155">
        <f t="shared" ca="1" si="217"/>
        <v>7.2913427076190169</v>
      </c>
      <c r="BF246" s="155">
        <f t="shared" ca="1" si="217"/>
        <v>8.1429287436685129</v>
      </c>
      <c r="BG246" s="155">
        <f t="shared" ca="1" si="217"/>
        <v>9.6890708597451702</v>
      </c>
      <c r="BH246" s="155">
        <f t="shared" ca="1" si="217"/>
        <v>11.960498025536634</v>
      </c>
      <c r="BI246" s="155">
        <f t="shared" ca="1" si="217"/>
        <v>14.439268331789703</v>
      </c>
      <c r="BJ246" s="155">
        <f t="shared" ca="1" si="217"/>
        <v>15.626106324465583</v>
      </c>
      <c r="BK246" s="138"/>
      <c r="BL246" s="29">
        <f t="shared" si="232"/>
        <v>22.5</v>
      </c>
      <c r="BM246" s="155">
        <f t="shared" ca="1" si="218"/>
        <v>23.439161024231602</v>
      </c>
      <c r="BN246" s="155">
        <f t="shared" ca="1" si="218"/>
        <v>21.661740595956061</v>
      </c>
      <c r="BO246" s="155">
        <f t="shared" ca="1" si="218"/>
        <v>17.944119248084238</v>
      </c>
      <c r="BP246" s="155">
        <f t="shared" ca="1" si="218"/>
        <v>14.536161376856306</v>
      </c>
      <c r="BQ246" s="155">
        <f t="shared" ca="1" si="218"/>
        <v>12.215955878961065</v>
      </c>
      <c r="BR246" s="155">
        <f t="shared" ca="1" si="218"/>
        <v>10.937737413725795</v>
      </c>
      <c r="BS246" s="155">
        <f t="shared" ca="1" si="218"/>
        <v>10.534043447802402</v>
      </c>
      <c r="BT246" s="155">
        <f t="shared" ca="1" si="218"/>
        <v>10.937014061428526</v>
      </c>
      <c r="BU246" s="155">
        <f t="shared" ca="1" si="218"/>
        <v>12.214393115502769</v>
      </c>
      <c r="BV246" s="155">
        <f t="shared" ca="1" si="218"/>
        <v>14.533606289617754</v>
      </c>
      <c r="BW246" s="155">
        <f t="shared" ca="1" si="218"/>
        <v>17.940747038304949</v>
      </c>
      <c r="BX246" s="155">
        <f t="shared" ca="1" si="218"/>
        <v>21.658902497684554</v>
      </c>
      <c r="BY246" s="155">
        <f t="shared" ca="1" si="218"/>
        <v>23.439159486698369</v>
      </c>
      <c r="BZ246" s="138"/>
      <c r="CA246" s="29">
        <f t="shared" si="233"/>
        <v>22.5</v>
      </c>
      <c r="CB246" s="155">
        <f t="shared" ca="1" si="219"/>
        <v>0</v>
      </c>
      <c r="CC246" s="155">
        <f t="shared" ca="1" si="219"/>
        <v>0</v>
      </c>
      <c r="CD246" s="155">
        <f t="shared" ca="1" si="219"/>
        <v>0</v>
      </c>
      <c r="CE246" s="155">
        <f t="shared" ca="1" si="219"/>
        <v>0</v>
      </c>
      <c r="CF246" s="155">
        <f t="shared" ca="1" si="219"/>
        <v>0</v>
      </c>
      <c r="CG246" s="155">
        <f t="shared" ca="1" si="219"/>
        <v>0</v>
      </c>
      <c r="CH246" s="155">
        <f t="shared" ca="1" si="219"/>
        <v>0</v>
      </c>
      <c r="CI246" s="155">
        <f t="shared" ca="1" si="219"/>
        <v>0</v>
      </c>
      <c r="CJ246" s="155">
        <f t="shared" ca="1" si="219"/>
        <v>0</v>
      </c>
      <c r="CK246" s="155">
        <f t="shared" ca="1" si="219"/>
        <v>0</v>
      </c>
      <c r="CL246" s="155">
        <f t="shared" ca="1" si="219"/>
        <v>0</v>
      </c>
      <c r="CM246" s="155">
        <f t="shared" ca="1" si="219"/>
        <v>0</v>
      </c>
      <c r="CN246" s="155">
        <f t="shared" ca="1" si="219"/>
        <v>0</v>
      </c>
      <c r="CP246" s="29">
        <f t="shared" si="234"/>
        <v>22.5</v>
      </c>
      <c r="CQ246" s="155">
        <f t="shared" ca="1" si="235"/>
        <v>46.878322048463204</v>
      </c>
      <c r="CR246" s="155">
        <f t="shared" ca="1" si="236"/>
        <v>43.323481191912123</v>
      </c>
      <c r="CS246" s="155">
        <f t="shared" ca="1" si="237"/>
        <v>35.888238496168476</v>
      </c>
      <c r="CT246" s="155">
        <f t="shared" ca="1" si="238"/>
        <v>29.072322753712612</v>
      </c>
      <c r="CU246" s="155">
        <f t="shared" ca="1" si="239"/>
        <v>24.43191175792213</v>
      </c>
      <c r="CV246" s="155">
        <f t="shared" ca="1" si="240"/>
        <v>21.87547482745159</v>
      </c>
      <c r="CW246" s="155">
        <f t="shared" ca="1" si="241"/>
        <v>21.068086895604804</v>
      </c>
      <c r="CX246" s="155">
        <f t="shared" ca="1" si="242"/>
        <v>21.874028122857052</v>
      </c>
      <c r="CY246" s="155">
        <f t="shared" ca="1" si="243"/>
        <v>24.428786231005539</v>
      </c>
      <c r="CZ246" s="155">
        <f t="shared" ca="1" si="220"/>
        <v>29.067212579235509</v>
      </c>
      <c r="DA246" s="155">
        <f t="shared" ca="1" si="220"/>
        <v>35.881494076609897</v>
      </c>
      <c r="DB246" s="155">
        <f t="shared" ca="1" si="220"/>
        <v>43.317804995369109</v>
      </c>
      <c r="DC246" s="155">
        <f t="shared" ca="1" si="220"/>
        <v>46.878318973396738</v>
      </c>
      <c r="DE246" s="29">
        <f t="shared" si="244"/>
        <v>22.5</v>
      </c>
      <c r="DF246" s="155">
        <f t="shared" ca="1" si="245"/>
        <v>15.626107349487738</v>
      </c>
      <c r="DG246" s="155">
        <f t="shared" ca="1" si="228"/>
        <v>14.441160397304042</v>
      </c>
      <c r="DH246" s="155">
        <f t="shared" ca="1" si="228"/>
        <v>11.962746165389495</v>
      </c>
      <c r="DI246" s="155">
        <f t="shared" ca="1" si="228"/>
        <v>9.6907742512375368</v>
      </c>
      <c r="DJ246" s="155">
        <f t="shared" ca="1" si="228"/>
        <v>8.1439705859740439</v>
      </c>
      <c r="DK246" s="155">
        <f t="shared" ca="1" si="228"/>
        <v>7.2918249424838644</v>
      </c>
      <c r="DL246" s="155">
        <f t="shared" ca="1" si="228"/>
        <v>7.0226956318682694</v>
      </c>
      <c r="DM246" s="155">
        <f t="shared" ca="1" si="228"/>
        <v>7.2913427076190169</v>
      </c>
      <c r="DN246" s="155">
        <f t="shared" ca="1" si="228"/>
        <v>8.1429287436685129</v>
      </c>
      <c r="DO246" s="155">
        <f t="shared" ca="1" si="228"/>
        <v>9.6890708597451702</v>
      </c>
      <c r="DP246" s="155">
        <f t="shared" ca="1" si="228"/>
        <v>11.960498025536634</v>
      </c>
      <c r="DQ246" s="155">
        <f t="shared" ca="1" si="228"/>
        <v>14.439268331789703</v>
      </c>
      <c r="DR246" s="155">
        <f t="shared" ca="1" si="228"/>
        <v>15.626106324465583</v>
      </c>
      <c r="DT246" s="96"/>
      <c r="DU246" s="803"/>
      <c r="DV246" s="803"/>
      <c r="DW246" s="803"/>
      <c r="DX246" s="803"/>
      <c r="DY246" s="803"/>
      <c r="DZ246" s="803"/>
      <c r="EA246" s="803"/>
      <c r="EB246" s="803"/>
      <c r="EC246" s="803"/>
      <c r="ED246" s="803"/>
      <c r="EE246" s="803"/>
      <c r="EF246" s="803"/>
      <c r="EG246" s="803"/>
      <c r="EH246" s="99"/>
      <c r="EI246" s="96"/>
      <c r="EJ246" s="803"/>
      <c r="EK246" s="803"/>
      <c r="EL246" s="803"/>
      <c r="EM246" s="803"/>
      <c r="EN246" s="803"/>
      <c r="EO246" s="803"/>
      <c r="EP246" s="803"/>
      <c r="EQ246" s="803"/>
      <c r="ER246" s="803"/>
      <c r="ES246" s="803"/>
      <c r="ET246" s="803"/>
      <c r="EU246" s="803"/>
      <c r="EV246" s="803"/>
      <c r="EW246" s="99"/>
    </row>
    <row r="247" spans="1:153">
      <c r="A247" s="1" t="s">
        <v>86</v>
      </c>
      <c r="N247" s="160"/>
      <c r="O247" s="135"/>
      <c r="S247" s="18">
        <f t="shared" si="229"/>
        <v>30</v>
      </c>
      <c r="T247" s="114">
        <f t="shared" ca="1" si="215"/>
        <v>0</v>
      </c>
      <c r="U247" s="114">
        <f t="shared" ca="1" si="215"/>
        <v>0</v>
      </c>
      <c r="V247" s="114">
        <f t="shared" ca="1" si="215"/>
        <v>0</v>
      </c>
      <c r="W247" s="114">
        <f t="shared" ca="1" si="215"/>
        <v>0</v>
      </c>
      <c r="X247" s="114">
        <f t="shared" ca="1" si="215"/>
        <v>0</v>
      </c>
      <c r="Y247" s="114">
        <f t="shared" ca="1" si="215"/>
        <v>0</v>
      </c>
      <c r="Z247" s="114">
        <f t="shared" ca="1" si="215"/>
        <v>0</v>
      </c>
      <c r="AA247" s="114">
        <f t="shared" ca="1" si="215"/>
        <v>0</v>
      </c>
      <c r="AB247" s="114">
        <f t="shared" ca="1" si="215"/>
        <v>0</v>
      </c>
      <c r="AC247" s="114">
        <f t="shared" ca="1" si="215"/>
        <v>0</v>
      </c>
      <c r="AD247" s="114">
        <f t="shared" ca="1" si="215"/>
        <v>0</v>
      </c>
      <c r="AE247" s="114">
        <f t="shared" ca="1" si="215"/>
        <v>0</v>
      </c>
      <c r="AF247" s="114">
        <f t="shared" ca="1" si="215"/>
        <v>0</v>
      </c>
      <c r="AH247" s="29">
        <f t="shared" si="230"/>
        <v>30</v>
      </c>
      <c r="AI247" s="155">
        <f t="shared" ca="1" si="216"/>
        <v>11.962471894165814</v>
      </c>
      <c r="AJ247" s="155">
        <f t="shared" ca="1" si="216"/>
        <v>11.255454681380721</v>
      </c>
      <c r="AK247" s="155">
        <f t="shared" ca="1" si="216"/>
        <v>9.6906601433512165</v>
      </c>
      <c r="AL247" s="155">
        <f t="shared" ca="1" si="216"/>
        <v>8.1439705859740439</v>
      </c>
      <c r="AM247" s="155">
        <f t="shared" ca="1" si="216"/>
        <v>7.0229884983939987</v>
      </c>
      <c r="AN247" s="155">
        <f t="shared" ca="1" si="216"/>
        <v>6.3800257839571382</v>
      </c>
      <c r="AO247" s="155">
        <f t="shared" ca="1" si="216"/>
        <v>6.1730391121854282</v>
      </c>
      <c r="AP247" s="155">
        <f t="shared" ca="1" si="216"/>
        <v>6.3796566069901335</v>
      </c>
      <c r="AQ247" s="155">
        <f t="shared" ca="1" si="216"/>
        <v>7.0222137134770541</v>
      </c>
      <c r="AR247" s="155">
        <f t="shared" ca="1" si="216"/>
        <v>8.1427675403487036</v>
      </c>
      <c r="AS247" s="155">
        <f t="shared" ca="1" si="216"/>
        <v>9.6891848316851821</v>
      </c>
      <c r="AT247" s="155">
        <f t="shared" ca="1" si="216"/>
        <v>11.254305282879384</v>
      </c>
      <c r="AU247" s="155">
        <f t="shared" ca="1" si="216"/>
        <v>11.962471293443848</v>
      </c>
      <c r="AW247" s="29">
        <f t="shared" si="231"/>
        <v>30</v>
      </c>
      <c r="AX247" s="155">
        <f t="shared" ca="1" si="217"/>
        <v>11.962471894165814</v>
      </c>
      <c r="AY247" s="155">
        <f t="shared" ca="1" si="217"/>
        <v>11.255454681380721</v>
      </c>
      <c r="AZ247" s="155">
        <f t="shared" ca="1" si="217"/>
        <v>9.6906601433512165</v>
      </c>
      <c r="BA247" s="155">
        <f t="shared" ca="1" si="217"/>
        <v>8.1439705859740439</v>
      </c>
      <c r="BB247" s="155">
        <f t="shared" ca="1" si="217"/>
        <v>7.0229884983939987</v>
      </c>
      <c r="BC247" s="155">
        <f t="shared" ca="1" si="217"/>
        <v>6.3800257839571382</v>
      </c>
      <c r="BD247" s="155">
        <f t="shared" ca="1" si="217"/>
        <v>6.1730391121854282</v>
      </c>
      <c r="BE247" s="155">
        <f t="shared" ca="1" si="217"/>
        <v>6.3796566069901335</v>
      </c>
      <c r="BF247" s="155">
        <f t="shared" ca="1" si="217"/>
        <v>7.0222137134770541</v>
      </c>
      <c r="BG247" s="155">
        <f t="shared" ca="1" si="217"/>
        <v>8.1427675403487036</v>
      </c>
      <c r="BH247" s="155">
        <f t="shared" ca="1" si="217"/>
        <v>9.6891848316851821</v>
      </c>
      <c r="BI247" s="155">
        <f t="shared" ca="1" si="217"/>
        <v>11.254305282879384</v>
      </c>
      <c r="BJ247" s="155">
        <f t="shared" ca="1" si="217"/>
        <v>11.962471293443848</v>
      </c>
      <c r="BK247" s="138"/>
      <c r="BL247" s="29">
        <f t="shared" si="232"/>
        <v>30</v>
      </c>
      <c r="BM247" s="155">
        <f t="shared" ca="1" si="218"/>
        <v>17.94370784124872</v>
      </c>
      <c r="BN247" s="155">
        <f t="shared" ca="1" si="218"/>
        <v>16.883182022071082</v>
      </c>
      <c r="BO247" s="155">
        <f t="shared" ca="1" si="218"/>
        <v>14.535990215026825</v>
      </c>
      <c r="BP247" s="155">
        <f t="shared" ca="1" si="218"/>
        <v>12.215955878961065</v>
      </c>
      <c r="BQ247" s="155">
        <f t="shared" ca="1" si="218"/>
        <v>10.534482747590998</v>
      </c>
      <c r="BR247" s="155">
        <f t="shared" ca="1" si="218"/>
        <v>9.5700386759357059</v>
      </c>
      <c r="BS247" s="155">
        <f t="shared" ca="1" si="218"/>
        <v>9.2595586682781423</v>
      </c>
      <c r="BT247" s="155">
        <f t="shared" ca="1" si="218"/>
        <v>9.5694849104851993</v>
      </c>
      <c r="BU247" s="155">
        <f t="shared" ca="1" si="218"/>
        <v>10.533320570215579</v>
      </c>
      <c r="BV247" s="155">
        <f t="shared" ca="1" si="218"/>
        <v>12.214151310523054</v>
      </c>
      <c r="BW247" s="155">
        <f t="shared" ca="1" si="218"/>
        <v>14.533777247527771</v>
      </c>
      <c r="BX247" s="155">
        <f t="shared" ca="1" si="218"/>
        <v>16.881457924319072</v>
      </c>
      <c r="BY247" s="155">
        <f t="shared" ca="1" si="218"/>
        <v>17.943706940165772</v>
      </c>
      <c r="BZ247" s="138"/>
      <c r="CA247" s="29">
        <f t="shared" si="233"/>
        <v>30</v>
      </c>
      <c r="CB247" s="155">
        <f t="shared" ca="1" si="219"/>
        <v>0</v>
      </c>
      <c r="CC247" s="155">
        <f t="shared" ca="1" si="219"/>
        <v>0</v>
      </c>
      <c r="CD247" s="155">
        <f t="shared" ca="1" si="219"/>
        <v>0</v>
      </c>
      <c r="CE247" s="155">
        <f t="shared" ca="1" si="219"/>
        <v>0</v>
      </c>
      <c r="CF247" s="155">
        <f t="shared" ca="1" si="219"/>
        <v>0</v>
      </c>
      <c r="CG247" s="155">
        <f t="shared" ca="1" si="219"/>
        <v>0</v>
      </c>
      <c r="CH247" s="155">
        <f t="shared" ca="1" si="219"/>
        <v>0</v>
      </c>
      <c r="CI247" s="155">
        <f t="shared" ca="1" si="219"/>
        <v>0</v>
      </c>
      <c r="CJ247" s="155">
        <f t="shared" ca="1" si="219"/>
        <v>0</v>
      </c>
      <c r="CK247" s="155">
        <f t="shared" ca="1" si="219"/>
        <v>0</v>
      </c>
      <c r="CL247" s="155">
        <f t="shared" ca="1" si="219"/>
        <v>0</v>
      </c>
      <c r="CM247" s="155">
        <f t="shared" ca="1" si="219"/>
        <v>0</v>
      </c>
      <c r="CN247" s="155">
        <f t="shared" ca="1" si="219"/>
        <v>0</v>
      </c>
      <c r="CP247" s="29">
        <f t="shared" si="234"/>
        <v>30</v>
      </c>
      <c r="CQ247" s="155">
        <f t="shared" ca="1" si="235"/>
        <v>35.887415682497441</v>
      </c>
      <c r="CR247" s="155">
        <f t="shared" ca="1" si="236"/>
        <v>33.766364044142165</v>
      </c>
      <c r="CS247" s="155">
        <f t="shared" ca="1" si="237"/>
        <v>29.07198043005365</v>
      </c>
      <c r="CT247" s="155">
        <f t="shared" ca="1" si="238"/>
        <v>24.43191175792213</v>
      </c>
      <c r="CU247" s="155">
        <f t="shared" ca="1" si="239"/>
        <v>21.068965495181995</v>
      </c>
      <c r="CV247" s="155">
        <f t="shared" ca="1" si="240"/>
        <v>19.140077351871412</v>
      </c>
      <c r="CW247" s="155">
        <f t="shared" ca="1" si="241"/>
        <v>18.519117336556285</v>
      </c>
      <c r="CX247" s="155">
        <f t="shared" ca="1" si="242"/>
        <v>19.138969820970399</v>
      </c>
      <c r="CY247" s="155">
        <f t="shared" ca="1" si="243"/>
        <v>21.066641140431159</v>
      </c>
      <c r="CZ247" s="155">
        <f t="shared" ca="1" si="220"/>
        <v>24.428302621046107</v>
      </c>
      <c r="DA247" s="155">
        <f t="shared" ca="1" si="220"/>
        <v>29.067554495055543</v>
      </c>
      <c r="DB247" s="155">
        <f t="shared" ca="1" si="220"/>
        <v>33.762915848638144</v>
      </c>
      <c r="DC247" s="155">
        <f t="shared" ca="1" si="220"/>
        <v>35.887413880331543</v>
      </c>
      <c r="DE247" s="29">
        <f t="shared" si="244"/>
        <v>30</v>
      </c>
      <c r="DF247" s="155">
        <f t="shared" ca="1" si="245"/>
        <v>11.962471894165814</v>
      </c>
      <c r="DG247" s="155">
        <f t="shared" ca="1" si="228"/>
        <v>11.255454681380721</v>
      </c>
      <c r="DH247" s="155">
        <f t="shared" ca="1" si="228"/>
        <v>9.6906601433512165</v>
      </c>
      <c r="DI247" s="155">
        <f t="shared" ca="1" si="228"/>
        <v>8.1439705859740439</v>
      </c>
      <c r="DJ247" s="155">
        <f t="shared" ca="1" si="228"/>
        <v>7.0229884983939987</v>
      </c>
      <c r="DK247" s="155">
        <f t="shared" ca="1" si="228"/>
        <v>6.3800257839571382</v>
      </c>
      <c r="DL247" s="155">
        <f t="shared" ca="1" si="228"/>
        <v>6.1730391121854282</v>
      </c>
      <c r="DM247" s="155">
        <f t="shared" ca="1" si="228"/>
        <v>6.3796566069901335</v>
      </c>
      <c r="DN247" s="155">
        <f t="shared" ca="1" si="228"/>
        <v>7.0222137134770541</v>
      </c>
      <c r="DO247" s="155">
        <f t="shared" ca="1" si="228"/>
        <v>8.1427675403487036</v>
      </c>
      <c r="DP247" s="155">
        <f t="shared" ca="1" si="228"/>
        <v>9.6891848316851821</v>
      </c>
      <c r="DQ247" s="155">
        <f t="shared" ca="1" si="228"/>
        <v>11.254305282879384</v>
      </c>
      <c r="DR247" s="155">
        <f t="shared" ca="1" si="228"/>
        <v>11.962471293443848</v>
      </c>
      <c r="DT247" s="96"/>
      <c r="DU247" s="803"/>
      <c r="DV247" s="803"/>
      <c r="DW247" s="803"/>
      <c r="DX247" s="803"/>
      <c r="DY247" s="803"/>
      <c r="DZ247" s="803"/>
      <c r="EA247" s="803"/>
      <c r="EB247" s="803"/>
      <c r="EC247" s="803"/>
      <c r="ED247" s="803"/>
      <c r="EE247" s="803"/>
      <c r="EF247" s="803"/>
      <c r="EG247" s="803"/>
      <c r="EH247" s="99"/>
      <c r="EI247" s="96"/>
      <c r="EJ247" s="803"/>
      <c r="EK247" s="803"/>
      <c r="EL247" s="803"/>
      <c r="EM247" s="803"/>
      <c r="EN247" s="803"/>
      <c r="EO247" s="803"/>
      <c r="EP247" s="803"/>
      <c r="EQ247" s="803"/>
      <c r="ER247" s="803"/>
      <c r="ES247" s="803"/>
      <c r="ET247" s="803"/>
      <c r="EU247" s="803"/>
      <c r="EV247" s="803"/>
      <c r="EW247" s="99"/>
    </row>
    <row r="248" spans="1:153">
      <c r="S248" s="18">
        <f t="shared" si="229"/>
        <v>37.5</v>
      </c>
      <c r="T248" s="114">
        <f t="shared" ca="1" si="215"/>
        <v>0</v>
      </c>
      <c r="U248" s="114">
        <f t="shared" ca="1" si="215"/>
        <v>0</v>
      </c>
      <c r="V248" s="114">
        <f t="shared" ca="1" si="215"/>
        <v>0</v>
      </c>
      <c r="W248" s="114">
        <f t="shared" ca="1" si="215"/>
        <v>0</v>
      </c>
      <c r="X248" s="114">
        <f t="shared" ca="1" si="215"/>
        <v>0</v>
      </c>
      <c r="Y248" s="114">
        <f t="shared" ca="1" si="215"/>
        <v>0</v>
      </c>
      <c r="Z248" s="114">
        <f t="shared" ca="1" si="215"/>
        <v>0</v>
      </c>
      <c r="AA248" s="114">
        <f t="shared" ca="1" si="215"/>
        <v>0</v>
      </c>
      <c r="AB248" s="114">
        <f t="shared" ca="1" si="215"/>
        <v>0</v>
      </c>
      <c r="AC248" s="114">
        <f t="shared" ca="1" si="215"/>
        <v>0</v>
      </c>
      <c r="AD248" s="114">
        <f t="shared" ca="1" si="215"/>
        <v>0</v>
      </c>
      <c r="AE248" s="114">
        <f t="shared" ca="1" si="215"/>
        <v>0</v>
      </c>
      <c r="AF248" s="114">
        <f t="shared" ca="1" si="215"/>
        <v>0</v>
      </c>
      <c r="AH248" s="29">
        <f t="shared" si="230"/>
        <v>37.5</v>
      </c>
      <c r="AI248" s="155">
        <f t="shared" ca="1" si="216"/>
        <v>10.209872535653446</v>
      </c>
      <c r="AJ248" s="155">
        <f t="shared" ca="1" si="216"/>
        <v>9.6903484041072225</v>
      </c>
      <c r="AK248" s="155">
        <f t="shared" ca="1" si="216"/>
        <v>8.5076119581000214</v>
      </c>
      <c r="AL248" s="155">
        <f t="shared" ca="1" si="216"/>
        <v>7.2918249424838644</v>
      </c>
      <c r="AM248" s="155">
        <f t="shared" ca="1" si="216"/>
        <v>6.3800257839571382</v>
      </c>
      <c r="AN248" s="155">
        <f t="shared" ca="1" si="216"/>
        <v>5.844916887181963</v>
      </c>
      <c r="AO248" s="155">
        <f t="shared" ca="1" si="216"/>
        <v>5.6707211391578705</v>
      </c>
      <c r="AP248" s="155">
        <f t="shared" ca="1" si="216"/>
        <v>5.8446070393101417</v>
      </c>
      <c r="AQ248" s="155">
        <f t="shared" ca="1" si="216"/>
        <v>6.3793863635431496</v>
      </c>
      <c r="AR248" s="155">
        <f t="shared" ca="1" si="216"/>
        <v>7.2908604721228523</v>
      </c>
      <c r="AS248" s="155">
        <f t="shared" ca="1" si="216"/>
        <v>8.5064748533633807</v>
      </c>
      <c r="AT248" s="155">
        <f t="shared" ca="1" si="216"/>
        <v>9.6894964239308141</v>
      </c>
      <c r="AU248" s="155">
        <f t="shared" ca="1" si="216"/>
        <v>10.209872098058501</v>
      </c>
      <c r="AW248" s="29">
        <f t="shared" si="231"/>
        <v>37.5</v>
      </c>
      <c r="AX248" s="155">
        <f t="shared" ca="1" si="217"/>
        <v>10.209872535653446</v>
      </c>
      <c r="AY248" s="155">
        <f t="shared" ca="1" si="217"/>
        <v>9.6903484041072225</v>
      </c>
      <c r="AZ248" s="155">
        <f t="shared" ca="1" si="217"/>
        <v>8.5076119581000214</v>
      </c>
      <c r="BA248" s="155">
        <f t="shared" ca="1" si="217"/>
        <v>7.2918249424838644</v>
      </c>
      <c r="BB248" s="155">
        <f t="shared" ca="1" si="217"/>
        <v>6.3800257839571382</v>
      </c>
      <c r="BC248" s="155">
        <f t="shared" ca="1" si="217"/>
        <v>5.844916887181963</v>
      </c>
      <c r="BD248" s="155">
        <f t="shared" ca="1" si="217"/>
        <v>5.6707211391578705</v>
      </c>
      <c r="BE248" s="155">
        <f t="shared" ca="1" si="217"/>
        <v>5.8446070393101417</v>
      </c>
      <c r="BF248" s="155">
        <f t="shared" ca="1" si="217"/>
        <v>6.3793863635431496</v>
      </c>
      <c r="BG248" s="155">
        <f t="shared" ca="1" si="217"/>
        <v>7.2908604721228523</v>
      </c>
      <c r="BH248" s="155">
        <f t="shared" ca="1" si="217"/>
        <v>8.5064748533633807</v>
      </c>
      <c r="BI248" s="155">
        <f t="shared" ca="1" si="217"/>
        <v>9.6894964239308141</v>
      </c>
      <c r="BJ248" s="155">
        <f t="shared" ca="1" si="217"/>
        <v>10.209872098058501</v>
      </c>
      <c r="BK248" s="138"/>
      <c r="BL248" s="29">
        <f t="shared" si="232"/>
        <v>37.5</v>
      </c>
      <c r="BM248" s="155">
        <f t="shared" ca="1" si="218"/>
        <v>15.314808803480165</v>
      </c>
      <c r="BN248" s="155">
        <f t="shared" ca="1" si="218"/>
        <v>14.535522606160834</v>
      </c>
      <c r="BO248" s="155">
        <f t="shared" ca="1" si="218"/>
        <v>12.76141793715003</v>
      </c>
      <c r="BP248" s="155">
        <f t="shared" ca="1" si="218"/>
        <v>10.937737413725795</v>
      </c>
      <c r="BQ248" s="155">
        <f t="shared" ca="1" si="218"/>
        <v>9.5700386759357059</v>
      </c>
      <c r="BR248" s="155">
        <f t="shared" ca="1" si="218"/>
        <v>8.7673753307729427</v>
      </c>
      <c r="BS248" s="155">
        <f t="shared" ca="1" si="218"/>
        <v>8.5060817087368044</v>
      </c>
      <c r="BT248" s="155">
        <f t="shared" ca="1" si="218"/>
        <v>8.7669105589652112</v>
      </c>
      <c r="BU248" s="155">
        <f t="shared" ca="1" si="218"/>
        <v>9.5690795453147235</v>
      </c>
      <c r="BV248" s="155">
        <f t="shared" ca="1" si="218"/>
        <v>10.936290708184279</v>
      </c>
      <c r="BW248" s="155">
        <f t="shared" ca="1" si="218"/>
        <v>12.75971228004507</v>
      </c>
      <c r="BX248" s="155">
        <f t="shared" ca="1" si="218"/>
        <v>14.53424463589622</v>
      </c>
      <c r="BY248" s="155">
        <f t="shared" ca="1" si="218"/>
        <v>15.314808147087749</v>
      </c>
      <c r="BZ248" s="138"/>
      <c r="CA248" s="29">
        <f t="shared" si="233"/>
        <v>37.5</v>
      </c>
      <c r="CB248" s="155">
        <f t="shared" ca="1" si="219"/>
        <v>0</v>
      </c>
      <c r="CC248" s="155">
        <f t="shared" ca="1" si="219"/>
        <v>0</v>
      </c>
      <c r="CD248" s="155">
        <f t="shared" ca="1" si="219"/>
        <v>0</v>
      </c>
      <c r="CE248" s="155">
        <f t="shared" ca="1" si="219"/>
        <v>0</v>
      </c>
      <c r="CF248" s="155">
        <f t="shared" ca="1" si="219"/>
        <v>0</v>
      </c>
      <c r="CG248" s="155">
        <f t="shared" ca="1" si="219"/>
        <v>0</v>
      </c>
      <c r="CH248" s="155">
        <f t="shared" ca="1" si="219"/>
        <v>0</v>
      </c>
      <c r="CI248" s="155">
        <f t="shared" ca="1" si="219"/>
        <v>0</v>
      </c>
      <c r="CJ248" s="155">
        <f t="shared" ca="1" si="219"/>
        <v>0</v>
      </c>
      <c r="CK248" s="155">
        <f t="shared" ca="1" si="219"/>
        <v>0</v>
      </c>
      <c r="CL248" s="155">
        <f t="shared" ca="1" si="219"/>
        <v>0</v>
      </c>
      <c r="CM248" s="155">
        <f t="shared" ca="1" si="219"/>
        <v>0</v>
      </c>
      <c r="CN248" s="155">
        <f t="shared" ca="1" si="219"/>
        <v>0</v>
      </c>
      <c r="CP248" s="29">
        <f t="shared" si="234"/>
        <v>37.5</v>
      </c>
      <c r="CQ248" s="155">
        <f t="shared" ca="1" si="235"/>
        <v>30.629617606960331</v>
      </c>
      <c r="CR248" s="155">
        <f t="shared" ca="1" si="236"/>
        <v>29.071045212321668</v>
      </c>
      <c r="CS248" s="155">
        <f t="shared" ca="1" si="237"/>
        <v>25.522835874300061</v>
      </c>
      <c r="CT248" s="155">
        <f t="shared" ca="1" si="238"/>
        <v>21.87547482745159</v>
      </c>
      <c r="CU248" s="155">
        <f t="shared" ca="1" si="239"/>
        <v>19.140077351871412</v>
      </c>
      <c r="CV248" s="155">
        <f t="shared" ca="1" si="240"/>
        <v>17.534750661545885</v>
      </c>
      <c r="CW248" s="155">
        <f t="shared" ca="1" si="241"/>
        <v>17.012163417473609</v>
      </c>
      <c r="CX248" s="155">
        <f t="shared" ca="1" si="242"/>
        <v>17.533821117930422</v>
      </c>
      <c r="CY248" s="155">
        <f t="shared" ca="1" si="243"/>
        <v>19.138159090629447</v>
      </c>
      <c r="CZ248" s="155">
        <f t="shared" ca="1" si="220"/>
        <v>21.872581416368558</v>
      </c>
      <c r="DA248" s="155">
        <f t="shared" ca="1" si="220"/>
        <v>25.51942456009014</v>
      </c>
      <c r="DB248" s="155">
        <f t="shared" ca="1" si="220"/>
        <v>29.068489271792441</v>
      </c>
      <c r="DC248" s="155">
        <f t="shared" ca="1" si="220"/>
        <v>30.629616294175499</v>
      </c>
      <c r="DE248" s="29">
        <f t="shared" si="244"/>
        <v>37.5</v>
      </c>
      <c r="DF248" s="155">
        <f t="shared" ca="1" si="245"/>
        <v>10.209872535653446</v>
      </c>
      <c r="DG248" s="155">
        <f t="shared" ca="1" si="228"/>
        <v>9.6903484041072225</v>
      </c>
      <c r="DH248" s="155">
        <f t="shared" ca="1" si="228"/>
        <v>8.5076119581000214</v>
      </c>
      <c r="DI248" s="155">
        <f t="shared" ca="1" si="228"/>
        <v>7.2918249424838644</v>
      </c>
      <c r="DJ248" s="155">
        <f t="shared" ca="1" si="228"/>
        <v>6.3800257839571382</v>
      </c>
      <c r="DK248" s="155">
        <f t="shared" ca="1" si="228"/>
        <v>5.844916887181963</v>
      </c>
      <c r="DL248" s="155">
        <f t="shared" ca="1" si="228"/>
        <v>5.6707211391578705</v>
      </c>
      <c r="DM248" s="155">
        <f t="shared" ca="1" si="228"/>
        <v>5.8446070393101417</v>
      </c>
      <c r="DN248" s="155">
        <f t="shared" ca="1" si="228"/>
        <v>6.3793863635431496</v>
      </c>
      <c r="DO248" s="155">
        <f t="shared" ca="1" si="228"/>
        <v>7.2908604721228523</v>
      </c>
      <c r="DP248" s="155">
        <f t="shared" ca="1" si="228"/>
        <v>8.5064748533633807</v>
      </c>
      <c r="DQ248" s="155">
        <f t="shared" ca="1" si="228"/>
        <v>9.6894964239308141</v>
      </c>
      <c r="DR248" s="155">
        <f t="shared" ca="1" si="228"/>
        <v>10.209872098058501</v>
      </c>
      <c r="DT248" s="96"/>
      <c r="DU248" s="803"/>
      <c r="DV248" s="803"/>
      <c r="DW248" s="803"/>
      <c r="DX248" s="803"/>
      <c r="DY248" s="803"/>
      <c r="DZ248" s="803"/>
      <c r="EA248" s="803"/>
      <c r="EB248" s="803"/>
      <c r="EC248" s="803"/>
      <c r="ED248" s="803"/>
      <c r="EE248" s="803"/>
      <c r="EF248" s="803"/>
      <c r="EG248" s="803"/>
      <c r="EH248" s="99"/>
      <c r="EI248" s="96"/>
      <c r="EJ248" s="803"/>
      <c r="EK248" s="803"/>
      <c r="EL248" s="803"/>
      <c r="EM248" s="803"/>
      <c r="EN248" s="803"/>
      <c r="EO248" s="803"/>
      <c r="EP248" s="803"/>
      <c r="EQ248" s="803"/>
      <c r="ER248" s="803"/>
      <c r="ES248" s="803"/>
      <c r="ET248" s="803"/>
      <c r="EU248" s="803"/>
      <c r="EV248" s="803"/>
      <c r="EW248" s="99"/>
    </row>
    <row r="249" spans="1:153">
      <c r="S249" s="18">
        <f t="shared" si="229"/>
        <v>45</v>
      </c>
      <c r="T249" s="114">
        <f t="shared" ca="1" si="215"/>
        <v>0</v>
      </c>
      <c r="U249" s="114">
        <f t="shared" ca="1" si="215"/>
        <v>0</v>
      </c>
      <c r="V249" s="114">
        <f t="shared" ca="1" si="215"/>
        <v>0</v>
      </c>
      <c r="W249" s="114">
        <f t="shared" ca="1" si="215"/>
        <v>0</v>
      </c>
      <c r="X249" s="114">
        <f t="shared" ca="1" si="215"/>
        <v>0</v>
      </c>
      <c r="Y249" s="114">
        <f t="shared" ca="1" si="215"/>
        <v>0</v>
      </c>
      <c r="Z249" s="114">
        <f t="shared" ca="1" si="215"/>
        <v>0</v>
      </c>
      <c r="AA249" s="114">
        <f t="shared" ca="1" si="215"/>
        <v>0</v>
      </c>
      <c r="AB249" s="114">
        <f t="shared" ca="1" si="215"/>
        <v>0</v>
      </c>
      <c r="AC249" s="114">
        <f t="shared" ca="1" si="215"/>
        <v>0</v>
      </c>
      <c r="AD249" s="114">
        <f t="shared" ca="1" si="215"/>
        <v>0</v>
      </c>
      <c r="AE249" s="114">
        <f t="shared" ca="1" si="215"/>
        <v>0</v>
      </c>
      <c r="AF249" s="114">
        <f t="shared" ca="1" si="215"/>
        <v>0</v>
      </c>
      <c r="AH249" s="29">
        <f t="shared" si="230"/>
        <v>45</v>
      </c>
      <c r="AI249" s="155">
        <f t="shared" ca="1" si="216"/>
        <v>9.6899225791600951</v>
      </c>
      <c r="AJ249" s="155">
        <f t="shared" ca="1" si="216"/>
        <v>9.2207500559312319</v>
      </c>
      <c r="AK249" s="155">
        <f t="shared" ca="1" si="216"/>
        <v>8.1434961876992844</v>
      </c>
      <c r="AL249" s="155">
        <f t="shared" ca="1" si="216"/>
        <v>7.0226956318682694</v>
      </c>
      <c r="AM249" s="155">
        <f t="shared" ca="1" si="216"/>
        <v>6.1730391121854282</v>
      </c>
      <c r="AN249" s="155">
        <f t="shared" ca="1" si="216"/>
        <v>5.6707211391578705</v>
      </c>
      <c r="AO249" s="155">
        <f t="shared" ca="1" si="216"/>
        <v>5.5066079931612553</v>
      </c>
      <c r="AP249" s="155">
        <f t="shared" ca="1" si="216"/>
        <v>5.6704294843729208</v>
      </c>
      <c r="AQ249" s="155">
        <f t="shared" ca="1" si="216"/>
        <v>6.1724405061393277</v>
      </c>
      <c r="AR249" s="155">
        <f t="shared" ca="1" si="216"/>
        <v>7.0218010373537334</v>
      </c>
      <c r="AS249" s="155">
        <f t="shared" ca="1" si="216"/>
        <v>8.142454327610114</v>
      </c>
      <c r="AT249" s="155">
        <f t="shared" ca="1" si="216"/>
        <v>9.2199786463008238</v>
      </c>
      <c r="AU249" s="155">
        <f t="shared" ca="1" si="216"/>
        <v>9.6899221850003503</v>
      </c>
      <c r="AW249" s="29">
        <f t="shared" si="231"/>
        <v>45</v>
      </c>
      <c r="AX249" s="155">
        <f t="shared" ca="1" si="217"/>
        <v>9.6899225791600951</v>
      </c>
      <c r="AY249" s="155">
        <f t="shared" ca="1" si="217"/>
        <v>9.2207500559312319</v>
      </c>
      <c r="AZ249" s="155">
        <f t="shared" ca="1" si="217"/>
        <v>8.1434961876992844</v>
      </c>
      <c r="BA249" s="155">
        <f t="shared" ca="1" si="217"/>
        <v>7.0226956318682694</v>
      </c>
      <c r="BB249" s="155">
        <f t="shared" ca="1" si="217"/>
        <v>6.1730391121854282</v>
      </c>
      <c r="BC249" s="155">
        <f t="shared" ca="1" si="217"/>
        <v>5.6707211391578705</v>
      </c>
      <c r="BD249" s="155">
        <f t="shared" ca="1" si="217"/>
        <v>5.5066079931612553</v>
      </c>
      <c r="BE249" s="155">
        <f t="shared" ca="1" si="217"/>
        <v>5.6704294843729208</v>
      </c>
      <c r="BF249" s="155">
        <f t="shared" ca="1" si="217"/>
        <v>6.1724405061393277</v>
      </c>
      <c r="BG249" s="155">
        <f t="shared" ca="1" si="217"/>
        <v>7.0218010373537334</v>
      </c>
      <c r="BH249" s="155">
        <f t="shared" ca="1" si="217"/>
        <v>8.142454327610114</v>
      </c>
      <c r="BI249" s="155">
        <f t="shared" ca="1" si="217"/>
        <v>9.2199786463008238</v>
      </c>
      <c r="BJ249" s="155">
        <f t="shared" ca="1" si="217"/>
        <v>9.6899221850003503</v>
      </c>
      <c r="BK249" s="138"/>
      <c r="BL249" s="29">
        <f t="shared" si="232"/>
        <v>45</v>
      </c>
      <c r="BM249" s="155">
        <f t="shared" ca="1" si="218"/>
        <v>14.534883868740142</v>
      </c>
      <c r="BN249" s="155">
        <f t="shared" ca="1" si="218"/>
        <v>13.831125083896845</v>
      </c>
      <c r="BO249" s="155">
        <f t="shared" ca="1" si="218"/>
        <v>12.215244281548927</v>
      </c>
      <c r="BP249" s="155">
        <f t="shared" ca="1" si="218"/>
        <v>10.534043447802402</v>
      </c>
      <c r="BQ249" s="155">
        <f t="shared" ca="1" si="218"/>
        <v>9.2595586682781423</v>
      </c>
      <c r="BR249" s="155">
        <f t="shared" ca="1" si="218"/>
        <v>8.5060817087368044</v>
      </c>
      <c r="BS249" s="155">
        <f t="shared" ca="1" si="218"/>
        <v>8.2599119897418838</v>
      </c>
      <c r="BT249" s="155">
        <f t="shared" ca="1" si="218"/>
        <v>8.5056442265593795</v>
      </c>
      <c r="BU249" s="155">
        <f t="shared" ca="1" si="218"/>
        <v>9.2586607592089916</v>
      </c>
      <c r="BV249" s="155">
        <f t="shared" ca="1" si="218"/>
        <v>10.532701556030599</v>
      </c>
      <c r="BW249" s="155">
        <f t="shared" ca="1" si="218"/>
        <v>12.213681491415171</v>
      </c>
      <c r="BX249" s="155">
        <f t="shared" ca="1" si="218"/>
        <v>13.829967969451236</v>
      </c>
      <c r="BY249" s="155">
        <f t="shared" ca="1" si="218"/>
        <v>14.534883277500525</v>
      </c>
      <c r="BZ249" s="138"/>
      <c r="CA249" s="29">
        <f t="shared" si="233"/>
        <v>45</v>
      </c>
      <c r="CB249" s="155">
        <f t="shared" ca="1" si="219"/>
        <v>0</v>
      </c>
      <c r="CC249" s="155">
        <f t="shared" ca="1" si="219"/>
        <v>0</v>
      </c>
      <c r="CD249" s="155">
        <f t="shared" ca="1" si="219"/>
        <v>0</v>
      </c>
      <c r="CE249" s="155">
        <f t="shared" ca="1" si="219"/>
        <v>0</v>
      </c>
      <c r="CF249" s="155">
        <f t="shared" ca="1" si="219"/>
        <v>0</v>
      </c>
      <c r="CG249" s="155">
        <f t="shared" ca="1" si="219"/>
        <v>0</v>
      </c>
      <c r="CH249" s="155">
        <f t="shared" ca="1" si="219"/>
        <v>0</v>
      </c>
      <c r="CI249" s="155">
        <f t="shared" ca="1" si="219"/>
        <v>0</v>
      </c>
      <c r="CJ249" s="155">
        <f t="shared" ca="1" si="219"/>
        <v>0</v>
      </c>
      <c r="CK249" s="155">
        <f t="shared" ca="1" si="219"/>
        <v>0</v>
      </c>
      <c r="CL249" s="155">
        <f t="shared" ca="1" si="219"/>
        <v>0</v>
      </c>
      <c r="CM249" s="155">
        <f t="shared" ca="1" si="219"/>
        <v>0</v>
      </c>
      <c r="CN249" s="155">
        <f t="shared" ca="1" si="219"/>
        <v>0</v>
      </c>
      <c r="CP249" s="29">
        <f t="shared" si="234"/>
        <v>45</v>
      </c>
      <c r="CQ249" s="155">
        <f t="shared" ca="1" si="235"/>
        <v>29.069767737480284</v>
      </c>
      <c r="CR249" s="155">
        <f t="shared" ca="1" si="236"/>
        <v>27.66225016779369</v>
      </c>
      <c r="CS249" s="155">
        <f t="shared" ca="1" si="237"/>
        <v>24.430488563097853</v>
      </c>
      <c r="CT249" s="155">
        <f t="shared" ca="1" si="238"/>
        <v>21.068086895604804</v>
      </c>
      <c r="CU249" s="155">
        <f t="shared" ca="1" si="239"/>
        <v>18.519117336556285</v>
      </c>
      <c r="CV249" s="155">
        <f t="shared" ca="1" si="240"/>
        <v>17.012163417473609</v>
      </c>
      <c r="CW249" s="155">
        <f t="shared" ca="1" si="241"/>
        <v>16.519823979483768</v>
      </c>
      <c r="CX249" s="155">
        <f t="shared" ca="1" si="242"/>
        <v>17.011288453118759</v>
      </c>
      <c r="CY249" s="155">
        <f t="shared" ca="1" si="243"/>
        <v>18.517321518417983</v>
      </c>
      <c r="CZ249" s="155">
        <f t="shared" ca="1" si="220"/>
        <v>21.065403112061198</v>
      </c>
      <c r="DA249" s="155">
        <f t="shared" ca="1" si="220"/>
        <v>24.427362982830342</v>
      </c>
      <c r="DB249" s="155">
        <f t="shared" ca="1" si="220"/>
        <v>27.659935938902471</v>
      </c>
      <c r="DC249" s="155">
        <f t="shared" ca="1" si="220"/>
        <v>29.069766555001049</v>
      </c>
      <c r="DE249" s="29">
        <f t="shared" si="244"/>
        <v>45</v>
      </c>
      <c r="DF249" s="155">
        <f t="shared" ca="1" si="245"/>
        <v>9.6899225791600951</v>
      </c>
      <c r="DG249" s="155">
        <f t="shared" ca="1" si="228"/>
        <v>9.2207500559312319</v>
      </c>
      <c r="DH249" s="155">
        <f t="shared" ca="1" si="228"/>
        <v>8.1434961876992844</v>
      </c>
      <c r="DI249" s="155">
        <f t="shared" ca="1" si="228"/>
        <v>7.0226956318682694</v>
      </c>
      <c r="DJ249" s="155">
        <f t="shared" ca="1" si="228"/>
        <v>6.1730391121854282</v>
      </c>
      <c r="DK249" s="155">
        <f t="shared" ca="1" si="228"/>
        <v>5.6707211391578705</v>
      </c>
      <c r="DL249" s="155">
        <f t="shared" ca="1" si="228"/>
        <v>5.5066079931612553</v>
      </c>
      <c r="DM249" s="155">
        <f t="shared" ca="1" si="228"/>
        <v>5.6704294843729208</v>
      </c>
      <c r="DN249" s="155">
        <f t="shared" ca="1" si="228"/>
        <v>6.1724405061393277</v>
      </c>
      <c r="DO249" s="155">
        <f t="shared" ca="1" si="228"/>
        <v>7.0218010373537334</v>
      </c>
      <c r="DP249" s="155">
        <f t="shared" ca="1" si="228"/>
        <v>8.142454327610114</v>
      </c>
      <c r="DQ249" s="155">
        <f t="shared" ca="1" si="228"/>
        <v>9.2199786463008238</v>
      </c>
      <c r="DR249" s="155">
        <f t="shared" ca="1" si="228"/>
        <v>9.6899221850003503</v>
      </c>
      <c r="DT249" s="96"/>
      <c r="DU249" s="803"/>
      <c r="DV249" s="803"/>
      <c r="DW249" s="803"/>
      <c r="DX249" s="803"/>
      <c r="DY249" s="803"/>
      <c r="DZ249" s="803"/>
      <c r="EA249" s="803"/>
      <c r="EB249" s="803"/>
      <c r="EC249" s="803"/>
      <c r="ED249" s="803"/>
      <c r="EE249" s="803"/>
      <c r="EF249" s="803"/>
      <c r="EG249" s="803"/>
      <c r="EH249" s="99"/>
      <c r="EI249" s="96"/>
      <c r="EJ249" s="803"/>
      <c r="EK249" s="803"/>
      <c r="EL249" s="803"/>
      <c r="EM249" s="803"/>
      <c r="EN249" s="803"/>
      <c r="EO249" s="803"/>
      <c r="EP249" s="803"/>
      <c r="EQ249" s="803"/>
      <c r="ER249" s="803"/>
      <c r="ES249" s="803"/>
      <c r="ET249" s="803"/>
      <c r="EU249" s="803"/>
      <c r="EV249" s="803"/>
      <c r="EW249" s="99"/>
    </row>
    <row r="250" spans="1:153">
      <c r="S250" s="18">
        <f t="shared" si="229"/>
        <v>52.5</v>
      </c>
      <c r="T250" s="114">
        <f t="shared" ca="1" si="215"/>
        <v>0</v>
      </c>
      <c r="U250" s="114">
        <f t="shared" ca="1" si="215"/>
        <v>0</v>
      </c>
      <c r="V250" s="114">
        <f t="shared" ca="1" si="215"/>
        <v>0</v>
      </c>
      <c r="W250" s="114">
        <f t="shared" ca="1" si="215"/>
        <v>0</v>
      </c>
      <c r="X250" s="114">
        <f t="shared" ca="1" si="215"/>
        <v>0</v>
      </c>
      <c r="Y250" s="114">
        <f t="shared" ca="1" si="215"/>
        <v>0</v>
      </c>
      <c r="Z250" s="114">
        <f t="shared" ca="1" si="215"/>
        <v>0</v>
      </c>
      <c r="AA250" s="114">
        <f t="shared" ca="1" si="215"/>
        <v>0</v>
      </c>
      <c r="AB250" s="114">
        <f t="shared" ca="1" si="215"/>
        <v>0</v>
      </c>
      <c r="AC250" s="114">
        <f t="shared" ca="1" si="215"/>
        <v>0</v>
      </c>
      <c r="AD250" s="114">
        <f t="shared" ca="1" si="215"/>
        <v>0</v>
      </c>
      <c r="AE250" s="114">
        <f t="shared" ca="1" si="215"/>
        <v>0</v>
      </c>
      <c r="AF250" s="114">
        <f t="shared" ca="1" si="215"/>
        <v>0</v>
      </c>
      <c r="AH250" s="29">
        <f t="shared" si="230"/>
        <v>52.5</v>
      </c>
      <c r="AI250" s="155">
        <f t="shared" ca="1" si="216"/>
        <v>10.208927136334493</v>
      </c>
      <c r="AJ250" s="155">
        <f t="shared" ca="1" si="216"/>
        <v>9.6894967652379709</v>
      </c>
      <c r="AK250" s="155">
        <f t="shared" ca="1" si="216"/>
        <v>8.5069555155927894</v>
      </c>
      <c r="AL250" s="155">
        <f t="shared" ca="1" si="216"/>
        <v>7.2913427076190169</v>
      </c>
      <c r="AM250" s="155">
        <f t="shared" ca="1" si="216"/>
        <v>6.3796566069901335</v>
      </c>
      <c r="AN250" s="155">
        <f t="shared" ca="1" si="216"/>
        <v>5.8446070393101417</v>
      </c>
      <c r="AO250" s="155">
        <f t="shared" ca="1" si="216"/>
        <v>5.6704294843729208</v>
      </c>
      <c r="AP250" s="155">
        <f t="shared" ca="1" si="216"/>
        <v>5.8442972242875877</v>
      </c>
      <c r="AQ250" s="155">
        <f t="shared" ca="1" si="216"/>
        <v>6.3790172605697739</v>
      </c>
      <c r="AR250" s="155">
        <f t="shared" ca="1" si="216"/>
        <v>7.2903783648132077</v>
      </c>
      <c r="AS250" s="155">
        <f t="shared" ca="1" si="216"/>
        <v>8.5058185863143656</v>
      </c>
      <c r="AT250" s="155">
        <f t="shared" ca="1" si="216"/>
        <v>9.6886449348014114</v>
      </c>
      <c r="AU250" s="155">
        <f t="shared" ca="1" si="216"/>
        <v>10.208926698820587</v>
      </c>
      <c r="AW250" s="29">
        <f t="shared" si="231"/>
        <v>52.5</v>
      </c>
      <c r="AX250" s="155">
        <f t="shared" ca="1" si="217"/>
        <v>10.208927136334493</v>
      </c>
      <c r="AY250" s="155">
        <f t="shared" ca="1" si="217"/>
        <v>9.6894967652379709</v>
      </c>
      <c r="AZ250" s="155">
        <f t="shared" ca="1" si="217"/>
        <v>8.5069555155927894</v>
      </c>
      <c r="BA250" s="155">
        <f t="shared" ca="1" si="217"/>
        <v>7.2913427076190169</v>
      </c>
      <c r="BB250" s="155">
        <f t="shared" ca="1" si="217"/>
        <v>6.3796566069901335</v>
      </c>
      <c r="BC250" s="155">
        <f t="shared" ca="1" si="217"/>
        <v>5.8446070393101417</v>
      </c>
      <c r="BD250" s="155">
        <f t="shared" ca="1" si="217"/>
        <v>5.6704294843729208</v>
      </c>
      <c r="BE250" s="155">
        <f t="shared" ca="1" si="217"/>
        <v>5.8442972242875877</v>
      </c>
      <c r="BF250" s="155">
        <f t="shared" ca="1" si="217"/>
        <v>6.3790172605697739</v>
      </c>
      <c r="BG250" s="155">
        <f t="shared" ca="1" si="217"/>
        <v>7.2903783648132077</v>
      </c>
      <c r="BH250" s="155">
        <f t="shared" ca="1" si="217"/>
        <v>8.5058185863143656</v>
      </c>
      <c r="BI250" s="155">
        <f t="shared" ca="1" si="217"/>
        <v>9.6886449348014114</v>
      </c>
      <c r="BJ250" s="155">
        <f t="shared" ca="1" si="217"/>
        <v>10.208926698820587</v>
      </c>
      <c r="BK250" s="138"/>
      <c r="BL250" s="29">
        <f t="shared" si="232"/>
        <v>52.5</v>
      </c>
      <c r="BM250" s="155">
        <f t="shared" ca="1" si="218"/>
        <v>15.313390704501739</v>
      </c>
      <c r="BN250" s="155">
        <f t="shared" ca="1" si="218"/>
        <v>14.534245147856955</v>
      </c>
      <c r="BO250" s="155">
        <f t="shared" ca="1" si="218"/>
        <v>12.760433273389181</v>
      </c>
      <c r="BP250" s="155">
        <f t="shared" ca="1" si="218"/>
        <v>10.937014061428526</v>
      </c>
      <c r="BQ250" s="155">
        <f t="shared" ca="1" si="218"/>
        <v>9.5694849104851993</v>
      </c>
      <c r="BR250" s="155">
        <f t="shared" ca="1" si="218"/>
        <v>8.7669105589652112</v>
      </c>
      <c r="BS250" s="155">
        <f t="shared" ca="1" si="218"/>
        <v>8.5056442265593795</v>
      </c>
      <c r="BT250" s="155">
        <f t="shared" ca="1" si="218"/>
        <v>8.7664458364313802</v>
      </c>
      <c r="BU250" s="155">
        <f t="shared" ca="1" si="218"/>
        <v>9.5685258908546604</v>
      </c>
      <c r="BV250" s="155">
        <f t="shared" ca="1" si="218"/>
        <v>10.935567547219812</v>
      </c>
      <c r="BW250" s="155">
        <f t="shared" ca="1" si="218"/>
        <v>12.758727879471545</v>
      </c>
      <c r="BX250" s="155">
        <f t="shared" ca="1" si="218"/>
        <v>14.532967402202116</v>
      </c>
      <c r="BY250" s="155">
        <f t="shared" ca="1" si="218"/>
        <v>15.313390048230877</v>
      </c>
      <c r="BZ250" s="138"/>
      <c r="CA250" s="29">
        <f t="shared" si="233"/>
        <v>52.5</v>
      </c>
      <c r="CB250" s="155">
        <f t="shared" ca="1" si="219"/>
        <v>0</v>
      </c>
      <c r="CC250" s="155">
        <f t="shared" ca="1" si="219"/>
        <v>0</v>
      </c>
      <c r="CD250" s="155">
        <f t="shared" ca="1" si="219"/>
        <v>0</v>
      </c>
      <c r="CE250" s="155">
        <f t="shared" ca="1" si="219"/>
        <v>0</v>
      </c>
      <c r="CF250" s="155">
        <f t="shared" ca="1" si="219"/>
        <v>0</v>
      </c>
      <c r="CG250" s="155">
        <f t="shared" ca="1" si="219"/>
        <v>0</v>
      </c>
      <c r="CH250" s="155">
        <f t="shared" ca="1" si="219"/>
        <v>0</v>
      </c>
      <c r="CI250" s="155">
        <f t="shared" ca="1" si="219"/>
        <v>0</v>
      </c>
      <c r="CJ250" s="155">
        <f t="shared" ca="1" si="219"/>
        <v>0</v>
      </c>
      <c r="CK250" s="155">
        <f t="shared" ca="1" si="219"/>
        <v>0</v>
      </c>
      <c r="CL250" s="155">
        <f t="shared" ca="1" si="219"/>
        <v>0</v>
      </c>
      <c r="CM250" s="155">
        <f t="shared" ca="1" si="219"/>
        <v>0</v>
      </c>
      <c r="CN250" s="155">
        <f t="shared" ca="1" si="219"/>
        <v>0</v>
      </c>
      <c r="CP250" s="29">
        <f t="shared" si="234"/>
        <v>52.5</v>
      </c>
      <c r="CQ250" s="155">
        <f t="shared" ca="1" si="235"/>
        <v>30.626781409003478</v>
      </c>
      <c r="CR250" s="155">
        <f t="shared" ca="1" si="236"/>
        <v>29.068490295713911</v>
      </c>
      <c r="CS250" s="155">
        <f t="shared" ca="1" si="237"/>
        <v>25.520866546778361</v>
      </c>
      <c r="CT250" s="155">
        <f t="shared" ca="1" si="238"/>
        <v>21.874028122857052</v>
      </c>
      <c r="CU250" s="155">
        <f t="shared" ca="1" si="239"/>
        <v>19.138969820970399</v>
      </c>
      <c r="CV250" s="155">
        <f t="shared" ca="1" si="240"/>
        <v>17.533821117930422</v>
      </c>
      <c r="CW250" s="155">
        <f t="shared" ca="1" si="241"/>
        <v>17.011288453118759</v>
      </c>
      <c r="CX250" s="155">
        <f t="shared" ca="1" si="242"/>
        <v>17.53289167286276</v>
      </c>
      <c r="CY250" s="155">
        <f t="shared" ca="1" si="243"/>
        <v>19.137051781709321</v>
      </c>
      <c r="CZ250" s="155">
        <f t="shared" ca="1" si="220"/>
        <v>21.871135094439623</v>
      </c>
      <c r="DA250" s="155">
        <f t="shared" ca="1" si="220"/>
        <v>25.51745575894309</v>
      </c>
      <c r="DB250" s="155">
        <f t="shared" ca="1" si="220"/>
        <v>29.065934804404232</v>
      </c>
      <c r="DC250" s="155">
        <f t="shared" ca="1" si="220"/>
        <v>30.626780096461754</v>
      </c>
      <c r="DE250" s="29">
        <f t="shared" si="244"/>
        <v>52.5</v>
      </c>
      <c r="DF250" s="155">
        <f t="shared" ca="1" si="245"/>
        <v>10.208927136334493</v>
      </c>
      <c r="DG250" s="155">
        <f t="shared" ca="1" si="228"/>
        <v>9.6894967652379709</v>
      </c>
      <c r="DH250" s="155">
        <f t="shared" ca="1" si="228"/>
        <v>8.5069555155927894</v>
      </c>
      <c r="DI250" s="155">
        <f t="shared" ca="1" si="228"/>
        <v>7.2913427076190169</v>
      </c>
      <c r="DJ250" s="155">
        <f t="shared" ca="1" si="228"/>
        <v>6.3796566069901335</v>
      </c>
      <c r="DK250" s="155">
        <f t="shared" ca="1" si="228"/>
        <v>5.8446070393101417</v>
      </c>
      <c r="DL250" s="155">
        <f t="shared" ca="1" si="228"/>
        <v>5.6704294843729208</v>
      </c>
      <c r="DM250" s="155">
        <f t="shared" ca="1" si="228"/>
        <v>5.8442972242875877</v>
      </c>
      <c r="DN250" s="155">
        <f t="shared" ca="1" si="228"/>
        <v>6.3790172605697739</v>
      </c>
      <c r="DO250" s="155">
        <f t="shared" ca="1" si="228"/>
        <v>7.2903783648132077</v>
      </c>
      <c r="DP250" s="155">
        <f t="shared" ca="1" si="228"/>
        <v>8.5058185863143656</v>
      </c>
      <c r="DQ250" s="155">
        <f t="shared" ca="1" si="228"/>
        <v>9.6886449348014114</v>
      </c>
      <c r="DR250" s="155">
        <f t="shared" ca="1" si="228"/>
        <v>10.208926698820587</v>
      </c>
      <c r="DT250" s="96"/>
      <c r="DU250" s="803"/>
      <c r="DV250" s="803"/>
      <c r="DW250" s="803"/>
      <c r="DX250" s="803"/>
      <c r="DY250" s="803"/>
      <c r="DZ250" s="803"/>
      <c r="EA250" s="803"/>
      <c r="EB250" s="803"/>
      <c r="EC250" s="803"/>
      <c r="ED250" s="803"/>
      <c r="EE250" s="803"/>
      <c r="EF250" s="803"/>
      <c r="EG250" s="803"/>
      <c r="EH250" s="99"/>
      <c r="EI250" s="96"/>
      <c r="EJ250" s="803"/>
      <c r="EK250" s="803"/>
      <c r="EL250" s="803"/>
      <c r="EM250" s="803"/>
      <c r="EN250" s="803"/>
      <c r="EO250" s="803"/>
      <c r="EP250" s="803"/>
      <c r="EQ250" s="803"/>
      <c r="ER250" s="803"/>
      <c r="ES250" s="803"/>
      <c r="ET250" s="803"/>
      <c r="EU250" s="803"/>
      <c r="EV250" s="803"/>
      <c r="EW250" s="99"/>
    </row>
    <row r="251" spans="1:153">
      <c r="S251" s="18">
        <f t="shared" si="229"/>
        <v>60</v>
      </c>
      <c r="T251" s="114">
        <f t="shared" ca="1" si="215"/>
        <v>0</v>
      </c>
      <c r="U251" s="114">
        <f t="shared" ca="1" si="215"/>
        <v>0</v>
      </c>
      <c r="V251" s="114">
        <f t="shared" ca="1" si="215"/>
        <v>0</v>
      </c>
      <c r="W251" s="114">
        <f t="shared" ca="1" si="215"/>
        <v>0</v>
      </c>
      <c r="X251" s="114">
        <f t="shared" ca="1" si="215"/>
        <v>0</v>
      </c>
      <c r="Y251" s="114">
        <f t="shared" ca="1" si="215"/>
        <v>0</v>
      </c>
      <c r="Z251" s="114">
        <f t="shared" ca="1" si="215"/>
        <v>0</v>
      </c>
      <c r="AA251" s="114">
        <f t="shared" ca="1" si="215"/>
        <v>0</v>
      </c>
      <c r="AB251" s="114">
        <f t="shared" ca="1" si="215"/>
        <v>0</v>
      </c>
      <c r="AC251" s="114">
        <f t="shared" ca="1" si="215"/>
        <v>0</v>
      </c>
      <c r="AD251" s="114">
        <f t="shared" ca="1" si="215"/>
        <v>0</v>
      </c>
      <c r="AE251" s="114">
        <f t="shared" ca="1" si="215"/>
        <v>0</v>
      </c>
      <c r="AF251" s="114">
        <f t="shared" ca="1" si="215"/>
        <v>0</v>
      </c>
      <c r="AH251" s="29">
        <f t="shared" si="230"/>
        <v>60</v>
      </c>
      <c r="AI251" s="155">
        <f t="shared" ca="1" si="216"/>
        <v>11.960224157616864</v>
      </c>
      <c r="AJ251" s="155">
        <f t="shared" ca="1" si="216"/>
        <v>11.253464766695757</v>
      </c>
      <c r="AK251" s="155">
        <f t="shared" ca="1" si="216"/>
        <v>9.6891850287218961</v>
      </c>
      <c r="AL251" s="155">
        <f t="shared" ca="1" si="216"/>
        <v>8.1429287436685129</v>
      </c>
      <c r="AM251" s="155">
        <f t="shared" ca="1" si="216"/>
        <v>7.0222137134770541</v>
      </c>
      <c r="AN251" s="155">
        <f t="shared" ca="1" si="216"/>
        <v>6.3793863635431496</v>
      </c>
      <c r="AO251" s="155">
        <f t="shared" ca="1" si="216"/>
        <v>6.1724405061393277</v>
      </c>
      <c r="AP251" s="155">
        <f t="shared" ca="1" si="216"/>
        <v>6.3790172605697739</v>
      </c>
      <c r="AQ251" s="155">
        <f t="shared" ca="1" si="216"/>
        <v>7.0214390994917437</v>
      </c>
      <c r="AR251" s="155">
        <f t="shared" ca="1" si="216"/>
        <v>8.1417260058073264</v>
      </c>
      <c r="AS251" s="155">
        <f t="shared" ca="1" si="216"/>
        <v>9.6877101661320939</v>
      </c>
      <c r="AT251" s="155">
        <f t="shared" ca="1" si="216"/>
        <v>11.252315774554909</v>
      </c>
      <c r="AU251" s="155">
        <f t="shared" ca="1" si="216"/>
        <v>11.960223557120626</v>
      </c>
      <c r="AW251" s="29">
        <f t="shared" si="231"/>
        <v>60</v>
      </c>
      <c r="AX251" s="155">
        <f t="shared" ca="1" si="217"/>
        <v>11.960224157616864</v>
      </c>
      <c r="AY251" s="155">
        <f t="shared" ca="1" si="217"/>
        <v>11.253464766695757</v>
      </c>
      <c r="AZ251" s="155">
        <f t="shared" ca="1" si="217"/>
        <v>9.6891850287218961</v>
      </c>
      <c r="BA251" s="155">
        <f t="shared" ca="1" si="217"/>
        <v>8.1429287436685129</v>
      </c>
      <c r="BB251" s="155">
        <f t="shared" ca="1" si="217"/>
        <v>7.0222137134770541</v>
      </c>
      <c r="BC251" s="155">
        <f t="shared" ca="1" si="217"/>
        <v>6.3793863635431496</v>
      </c>
      <c r="BD251" s="155">
        <f t="shared" ca="1" si="217"/>
        <v>6.1724405061393277</v>
      </c>
      <c r="BE251" s="155">
        <f t="shared" ca="1" si="217"/>
        <v>6.3790172605697739</v>
      </c>
      <c r="BF251" s="155">
        <f t="shared" ca="1" si="217"/>
        <v>7.0214390994917437</v>
      </c>
      <c r="BG251" s="155">
        <f t="shared" ca="1" si="217"/>
        <v>8.1417260058073264</v>
      </c>
      <c r="BH251" s="155">
        <f t="shared" ca="1" si="217"/>
        <v>9.6877101661320939</v>
      </c>
      <c r="BI251" s="155">
        <f t="shared" ca="1" si="217"/>
        <v>11.252315774554909</v>
      </c>
      <c r="BJ251" s="155">
        <f t="shared" ca="1" si="217"/>
        <v>11.960223557120626</v>
      </c>
      <c r="BK251" s="138"/>
      <c r="BL251" s="29">
        <f t="shared" si="232"/>
        <v>60</v>
      </c>
      <c r="BM251" s="155">
        <f t="shared" ca="1" si="218"/>
        <v>17.940336236425292</v>
      </c>
      <c r="BN251" s="155">
        <f t="shared" ca="1" si="218"/>
        <v>16.880197150043632</v>
      </c>
      <c r="BO251" s="155">
        <f t="shared" ca="1" si="218"/>
        <v>14.533777543082842</v>
      </c>
      <c r="BP251" s="155">
        <f t="shared" ca="1" si="218"/>
        <v>12.214393115502769</v>
      </c>
      <c r="BQ251" s="155">
        <f t="shared" ca="1" si="218"/>
        <v>10.533320570215579</v>
      </c>
      <c r="BR251" s="155">
        <f t="shared" ca="1" si="218"/>
        <v>9.5690795453147235</v>
      </c>
      <c r="BS251" s="155">
        <f t="shared" ca="1" si="218"/>
        <v>9.2586607592089916</v>
      </c>
      <c r="BT251" s="155">
        <f t="shared" ca="1" si="218"/>
        <v>9.5685258908546604</v>
      </c>
      <c r="BU251" s="155">
        <f t="shared" ca="1" si="218"/>
        <v>10.532158649237616</v>
      </c>
      <c r="BV251" s="155">
        <f t="shared" ca="1" si="218"/>
        <v>12.212589008710989</v>
      </c>
      <c r="BW251" s="155">
        <f t="shared" ca="1" si="218"/>
        <v>14.531565249198142</v>
      </c>
      <c r="BX251" s="155">
        <f t="shared" ca="1" si="218"/>
        <v>16.878473661832363</v>
      </c>
      <c r="BY251" s="155">
        <f t="shared" ca="1" si="218"/>
        <v>17.940335335680938</v>
      </c>
      <c r="BZ251" s="138"/>
      <c r="CA251" s="29">
        <f t="shared" si="233"/>
        <v>60</v>
      </c>
      <c r="CB251" s="155">
        <f t="shared" ca="1" si="219"/>
        <v>0</v>
      </c>
      <c r="CC251" s="155">
        <f t="shared" ca="1" si="219"/>
        <v>0</v>
      </c>
      <c r="CD251" s="155">
        <f t="shared" ca="1" si="219"/>
        <v>0</v>
      </c>
      <c r="CE251" s="155">
        <f t="shared" ca="1" si="219"/>
        <v>0</v>
      </c>
      <c r="CF251" s="155">
        <f t="shared" ca="1" si="219"/>
        <v>0</v>
      </c>
      <c r="CG251" s="155">
        <f t="shared" ca="1" si="219"/>
        <v>0</v>
      </c>
      <c r="CH251" s="155">
        <f t="shared" ca="1" si="219"/>
        <v>0</v>
      </c>
      <c r="CI251" s="155">
        <f t="shared" ca="1" si="219"/>
        <v>0</v>
      </c>
      <c r="CJ251" s="155">
        <f t="shared" ca="1" si="219"/>
        <v>0</v>
      </c>
      <c r="CK251" s="155">
        <f t="shared" ca="1" si="219"/>
        <v>0</v>
      </c>
      <c r="CL251" s="155">
        <f t="shared" ca="1" si="219"/>
        <v>0</v>
      </c>
      <c r="CM251" s="155">
        <f t="shared" ca="1" si="219"/>
        <v>0</v>
      </c>
      <c r="CN251" s="155">
        <f t="shared" ca="1" si="219"/>
        <v>0</v>
      </c>
      <c r="CP251" s="29">
        <f t="shared" si="234"/>
        <v>60</v>
      </c>
      <c r="CQ251" s="155">
        <f t="shared" ca="1" si="235"/>
        <v>35.880672472850584</v>
      </c>
      <c r="CR251" s="155">
        <f t="shared" ca="1" si="236"/>
        <v>33.760394300087263</v>
      </c>
      <c r="CS251" s="155">
        <f t="shared" ca="1" si="237"/>
        <v>29.067555086165683</v>
      </c>
      <c r="CT251" s="155">
        <f t="shared" ca="1" si="238"/>
        <v>24.428786231005539</v>
      </c>
      <c r="CU251" s="155">
        <f t="shared" ca="1" si="239"/>
        <v>21.066641140431159</v>
      </c>
      <c r="CV251" s="155">
        <f t="shared" ca="1" si="240"/>
        <v>19.138159090629447</v>
      </c>
      <c r="CW251" s="155">
        <f t="shared" ca="1" si="241"/>
        <v>18.517321518417983</v>
      </c>
      <c r="CX251" s="155">
        <f t="shared" ca="1" si="242"/>
        <v>19.137051781709321</v>
      </c>
      <c r="CY251" s="155">
        <f t="shared" ca="1" si="243"/>
        <v>21.064317298475231</v>
      </c>
      <c r="CZ251" s="155">
        <f t="shared" ca="1" si="220"/>
        <v>24.425178017421977</v>
      </c>
      <c r="DA251" s="155">
        <f t="shared" ca="1" si="220"/>
        <v>29.063130498396283</v>
      </c>
      <c r="DB251" s="155">
        <f t="shared" ca="1" si="220"/>
        <v>33.756947323664726</v>
      </c>
      <c r="DC251" s="155">
        <f t="shared" ca="1" si="220"/>
        <v>35.880670671361877</v>
      </c>
      <c r="DE251" s="29">
        <f t="shared" si="244"/>
        <v>60</v>
      </c>
      <c r="DF251" s="155">
        <f t="shared" ca="1" si="245"/>
        <v>11.960224157616864</v>
      </c>
      <c r="DG251" s="155">
        <f t="shared" ca="1" si="228"/>
        <v>11.253464766695757</v>
      </c>
      <c r="DH251" s="155">
        <f t="shared" ca="1" si="228"/>
        <v>9.6891850287218961</v>
      </c>
      <c r="DI251" s="155">
        <f t="shared" ca="1" si="228"/>
        <v>8.1429287436685129</v>
      </c>
      <c r="DJ251" s="155">
        <f t="shared" ca="1" si="228"/>
        <v>7.0222137134770541</v>
      </c>
      <c r="DK251" s="155">
        <f t="shared" ca="1" si="228"/>
        <v>6.3793863635431496</v>
      </c>
      <c r="DL251" s="155">
        <f t="shared" ca="1" si="228"/>
        <v>6.1724405061393277</v>
      </c>
      <c r="DM251" s="155">
        <f t="shared" ca="1" si="228"/>
        <v>6.3790172605697739</v>
      </c>
      <c r="DN251" s="155">
        <f t="shared" ca="1" si="228"/>
        <v>7.0214390994917437</v>
      </c>
      <c r="DO251" s="155">
        <f t="shared" ca="1" si="228"/>
        <v>8.1417260058073264</v>
      </c>
      <c r="DP251" s="155">
        <f t="shared" ca="1" si="228"/>
        <v>9.6877101661320939</v>
      </c>
      <c r="DQ251" s="155">
        <f t="shared" ca="1" si="228"/>
        <v>11.252315774554909</v>
      </c>
      <c r="DR251" s="155">
        <f t="shared" ca="1" si="228"/>
        <v>11.960223557120626</v>
      </c>
      <c r="DT251" s="96"/>
      <c r="DU251" s="803"/>
      <c r="DV251" s="803"/>
      <c r="DW251" s="803"/>
      <c r="DX251" s="803"/>
      <c r="DY251" s="803"/>
      <c r="DZ251" s="803"/>
      <c r="EA251" s="803"/>
      <c r="EB251" s="803"/>
      <c r="EC251" s="803"/>
      <c r="ED251" s="803"/>
      <c r="EE251" s="803"/>
      <c r="EF251" s="803"/>
      <c r="EG251" s="803"/>
      <c r="EH251" s="99"/>
      <c r="EI251" s="96"/>
      <c r="EJ251" s="803"/>
      <c r="EK251" s="803"/>
      <c r="EL251" s="803"/>
      <c r="EM251" s="803"/>
      <c r="EN251" s="803"/>
      <c r="EO251" s="803"/>
      <c r="EP251" s="803"/>
      <c r="EQ251" s="803"/>
      <c r="ER251" s="803"/>
      <c r="ES251" s="803"/>
      <c r="ET251" s="803"/>
      <c r="EU251" s="803"/>
      <c r="EV251" s="803"/>
      <c r="EW251" s="99"/>
    </row>
    <row r="252" spans="1:153">
      <c r="S252" s="18">
        <f t="shared" si="229"/>
        <v>67.5</v>
      </c>
      <c r="T252" s="114">
        <f t="shared" ca="1" si="215"/>
        <v>0</v>
      </c>
      <c r="U252" s="114">
        <f t="shared" ca="1" si="215"/>
        <v>0</v>
      </c>
      <c r="V252" s="114">
        <f t="shared" ca="1" si="215"/>
        <v>0</v>
      </c>
      <c r="W252" s="114">
        <f t="shared" ca="1" si="215"/>
        <v>0</v>
      </c>
      <c r="X252" s="114">
        <f t="shared" ca="1" si="215"/>
        <v>0</v>
      </c>
      <c r="Y252" s="114">
        <f t="shared" ca="1" si="215"/>
        <v>0</v>
      </c>
      <c r="Z252" s="114">
        <f t="shared" ca="1" si="215"/>
        <v>0</v>
      </c>
      <c r="AA252" s="114">
        <f t="shared" ca="1" si="215"/>
        <v>0</v>
      </c>
      <c r="AB252" s="114">
        <f t="shared" ca="1" si="215"/>
        <v>0</v>
      </c>
      <c r="AC252" s="114">
        <f t="shared" ca="1" si="215"/>
        <v>0</v>
      </c>
      <c r="AD252" s="114">
        <f t="shared" ca="1" si="215"/>
        <v>0</v>
      </c>
      <c r="AE252" s="114">
        <f t="shared" ca="1" si="215"/>
        <v>0</v>
      </c>
      <c r="AF252" s="114">
        <f t="shared" ca="1" si="215"/>
        <v>0</v>
      </c>
      <c r="AH252" s="29">
        <f t="shared" si="230"/>
        <v>67.5</v>
      </c>
      <c r="AI252" s="155">
        <f t="shared" ca="1" si="216"/>
        <v>15.621678893068344</v>
      </c>
      <c r="AJ252" s="155">
        <f t="shared" ca="1" si="216"/>
        <v>14.437378024912666</v>
      </c>
      <c r="AK252" s="155">
        <f t="shared" ca="1" si="216"/>
        <v>11.960150543674066</v>
      </c>
      <c r="AL252" s="155">
        <f t="shared" ca="1" si="216"/>
        <v>9.6890708597451702</v>
      </c>
      <c r="AM252" s="155">
        <f t="shared" ca="1" si="216"/>
        <v>8.1427675403487036</v>
      </c>
      <c r="AN252" s="155">
        <f t="shared" ca="1" si="216"/>
        <v>7.2908604721228523</v>
      </c>
      <c r="AO252" s="155">
        <f t="shared" ca="1" si="216"/>
        <v>7.0218010373537334</v>
      </c>
      <c r="AP252" s="155">
        <f t="shared" ca="1" si="216"/>
        <v>7.2903783648132077</v>
      </c>
      <c r="AQ252" s="155">
        <f t="shared" ca="1" si="216"/>
        <v>8.1417260058073264</v>
      </c>
      <c r="AR252" s="155">
        <f t="shared" ca="1" si="216"/>
        <v>9.6873680669733151</v>
      </c>
      <c r="AS252" s="155">
        <f t="shared" ca="1" si="216"/>
        <v>11.957903379205854</v>
      </c>
      <c r="AT252" s="155">
        <f t="shared" ca="1" si="216"/>
        <v>14.435486950328473</v>
      </c>
      <c r="AU252" s="155">
        <f t="shared" ca="1" si="216"/>
        <v>15.621677868627092</v>
      </c>
      <c r="AW252" s="29">
        <f t="shared" si="231"/>
        <v>67.5</v>
      </c>
      <c r="AX252" s="155">
        <f t="shared" ca="1" si="217"/>
        <v>15.621678893068344</v>
      </c>
      <c r="AY252" s="155">
        <f t="shared" ca="1" si="217"/>
        <v>14.437378024912666</v>
      </c>
      <c r="AZ252" s="155">
        <f t="shared" ca="1" si="217"/>
        <v>11.960150543674066</v>
      </c>
      <c r="BA252" s="155">
        <f t="shared" ca="1" si="217"/>
        <v>9.6890708597451702</v>
      </c>
      <c r="BB252" s="155">
        <f t="shared" ca="1" si="217"/>
        <v>8.1427675403487036</v>
      </c>
      <c r="BC252" s="155">
        <f t="shared" ca="1" si="217"/>
        <v>7.2908604721228523</v>
      </c>
      <c r="BD252" s="155">
        <f t="shared" ca="1" si="217"/>
        <v>7.0218010373537334</v>
      </c>
      <c r="BE252" s="155">
        <f t="shared" ca="1" si="217"/>
        <v>7.2903783648132077</v>
      </c>
      <c r="BF252" s="155">
        <f t="shared" ca="1" si="217"/>
        <v>8.1417260058073264</v>
      </c>
      <c r="BG252" s="155">
        <f t="shared" ca="1" si="217"/>
        <v>9.6873680669733151</v>
      </c>
      <c r="BH252" s="155">
        <f t="shared" ca="1" si="217"/>
        <v>11.957903379205854</v>
      </c>
      <c r="BI252" s="155">
        <f t="shared" ca="1" si="217"/>
        <v>14.435486950328473</v>
      </c>
      <c r="BJ252" s="155">
        <f t="shared" ca="1" si="217"/>
        <v>15.621677868627092</v>
      </c>
      <c r="BK252" s="138"/>
      <c r="BL252" s="29">
        <f t="shared" si="232"/>
        <v>67.5</v>
      </c>
      <c r="BM252" s="155">
        <f t="shared" ca="1" si="218"/>
        <v>23.432518339602513</v>
      </c>
      <c r="BN252" s="155">
        <f t="shared" ca="1" si="218"/>
        <v>21.656067037368999</v>
      </c>
      <c r="BO252" s="155">
        <f t="shared" ca="1" si="218"/>
        <v>17.940225815511099</v>
      </c>
      <c r="BP252" s="155">
        <f t="shared" ca="1" si="218"/>
        <v>14.533606289617754</v>
      </c>
      <c r="BQ252" s="155">
        <f t="shared" ca="1" si="218"/>
        <v>12.214151310523054</v>
      </c>
      <c r="BR252" s="155">
        <f t="shared" ca="1" si="218"/>
        <v>10.936290708184279</v>
      </c>
      <c r="BS252" s="155">
        <f t="shared" ca="1" si="218"/>
        <v>10.532701556030599</v>
      </c>
      <c r="BT252" s="155">
        <f t="shared" ca="1" si="218"/>
        <v>10.935567547219812</v>
      </c>
      <c r="BU252" s="155">
        <f t="shared" ca="1" si="218"/>
        <v>12.212589008710989</v>
      </c>
      <c r="BV252" s="155">
        <f t="shared" ca="1" si="218"/>
        <v>14.531052100459974</v>
      </c>
      <c r="BW252" s="155">
        <f t="shared" ca="1" si="218"/>
        <v>17.936855068808779</v>
      </c>
      <c r="BX252" s="155">
        <f t="shared" ca="1" si="218"/>
        <v>21.653230425492705</v>
      </c>
      <c r="BY252" s="155">
        <f t="shared" ca="1" si="218"/>
        <v>23.432516802940636</v>
      </c>
      <c r="BZ252" s="138"/>
      <c r="CA252" s="29">
        <f t="shared" si="233"/>
        <v>67.5</v>
      </c>
      <c r="CB252" s="155">
        <f t="shared" ca="1" si="219"/>
        <v>0</v>
      </c>
      <c r="CC252" s="155">
        <f t="shared" ca="1" si="219"/>
        <v>0</v>
      </c>
      <c r="CD252" s="155">
        <f t="shared" ca="1" si="219"/>
        <v>0</v>
      </c>
      <c r="CE252" s="155">
        <f t="shared" ca="1" si="219"/>
        <v>0</v>
      </c>
      <c r="CF252" s="155">
        <f t="shared" ca="1" si="219"/>
        <v>0</v>
      </c>
      <c r="CG252" s="155">
        <f t="shared" ca="1" si="219"/>
        <v>0</v>
      </c>
      <c r="CH252" s="155">
        <f t="shared" ca="1" si="219"/>
        <v>0</v>
      </c>
      <c r="CI252" s="155">
        <f t="shared" ca="1" si="219"/>
        <v>0</v>
      </c>
      <c r="CJ252" s="155">
        <f t="shared" ca="1" si="219"/>
        <v>0</v>
      </c>
      <c r="CK252" s="155">
        <f t="shared" ca="1" si="219"/>
        <v>0</v>
      </c>
      <c r="CL252" s="155">
        <f t="shared" ca="1" si="219"/>
        <v>0</v>
      </c>
      <c r="CM252" s="155">
        <f t="shared" ca="1" si="219"/>
        <v>0</v>
      </c>
      <c r="CN252" s="155">
        <f t="shared" ca="1" si="219"/>
        <v>0</v>
      </c>
      <c r="CP252" s="29">
        <f t="shared" si="234"/>
        <v>67.5</v>
      </c>
      <c r="CQ252" s="155">
        <f t="shared" ca="1" si="235"/>
        <v>46.865036679205026</v>
      </c>
      <c r="CR252" s="155">
        <f t="shared" ca="1" si="236"/>
        <v>43.312134074737997</v>
      </c>
      <c r="CS252" s="155">
        <f t="shared" ca="1" si="237"/>
        <v>35.880451631022197</v>
      </c>
      <c r="CT252" s="155">
        <f t="shared" ca="1" si="238"/>
        <v>29.067212579235509</v>
      </c>
      <c r="CU252" s="155">
        <f t="shared" ca="1" si="239"/>
        <v>24.428302621046107</v>
      </c>
      <c r="CV252" s="155">
        <f t="shared" ca="1" si="240"/>
        <v>21.872581416368558</v>
      </c>
      <c r="CW252" s="155">
        <f t="shared" ca="1" si="241"/>
        <v>21.065403112061198</v>
      </c>
      <c r="CX252" s="155">
        <f t="shared" ca="1" si="242"/>
        <v>21.871135094439623</v>
      </c>
      <c r="CY252" s="155">
        <f t="shared" ca="1" si="243"/>
        <v>24.425178017421977</v>
      </c>
      <c r="CZ252" s="155">
        <f t="shared" ca="1" si="220"/>
        <v>29.062104200919947</v>
      </c>
      <c r="DA252" s="155">
        <f t="shared" ca="1" si="220"/>
        <v>35.873710137617557</v>
      </c>
      <c r="DB252" s="155">
        <f t="shared" ca="1" si="220"/>
        <v>43.30646085098541</v>
      </c>
      <c r="DC252" s="155">
        <f t="shared" ca="1" si="220"/>
        <v>46.865033605881273</v>
      </c>
      <c r="DE252" s="29">
        <f t="shared" si="244"/>
        <v>67.5</v>
      </c>
      <c r="DF252" s="155">
        <f t="shared" ca="1" si="245"/>
        <v>15.621678893068344</v>
      </c>
      <c r="DG252" s="155">
        <f t="shared" ca="1" si="228"/>
        <v>14.437378024912666</v>
      </c>
      <c r="DH252" s="155">
        <f t="shared" ca="1" si="228"/>
        <v>11.960150543674066</v>
      </c>
      <c r="DI252" s="155">
        <f t="shared" ca="1" si="228"/>
        <v>9.6890708597451702</v>
      </c>
      <c r="DJ252" s="155">
        <f t="shared" ca="1" si="228"/>
        <v>8.1427675403487036</v>
      </c>
      <c r="DK252" s="155">
        <f t="shared" ca="1" si="228"/>
        <v>7.2908604721228523</v>
      </c>
      <c r="DL252" s="155">
        <f t="shared" ca="1" si="228"/>
        <v>7.0218010373537334</v>
      </c>
      <c r="DM252" s="155">
        <f t="shared" ca="1" si="228"/>
        <v>7.2903783648132077</v>
      </c>
      <c r="DN252" s="155">
        <f t="shared" ca="1" si="228"/>
        <v>8.1417260058073264</v>
      </c>
      <c r="DO252" s="155">
        <f t="shared" ca="1" si="228"/>
        <v>9.6873680669733151</v>
      </c>
      <c r="DP252" s="155">
        <f t="shared" ca="1" si="228"/>
        <v>11.957903379205854</v>
      </c>
      <c r="DQ252" s="155">
        <f t="shared" ca="1" si="228"/>
        <v>14.435486950328473</v>
      </c>
      <c r="DR252" s="155">
        <f t="shared" ca="1" si="228"/>
        <v>15.621677868627092</v>
      </c>
      <c r="DT252" s="96"/>
      <c r="DU252" s="803"/>
      <c r="DV252" s="803"/>
      <c r="DW252" s="803"/>
      <c r="DX252" s="803"/>
      <c r="DY252" s="803"/>
      <c r="DZ252" s="803"/>
      <c r="EA252" s="803"/>
      <c r="EB252" s="803"/>
      <c r="EC252" s="803"/>
      <c r="ED252" s="803"/>
      <c r="EE252" s="803"/>
      <c r="EF252" s="803"/>
      <c r="EG252" s="803"/>
      <c r="EH252" s="99"/>
      <c r="EI252" s="96"/>
      <c r="EJ252" s="803"/>
      <c r="EK252" s="803"/>
      <c r="EL252" s="803"/>
      <c r="EM252" s="803"/>
      <c r="EN252" s="803"/>
      <c r="EO252" s="803"/>
      <c r="EP252" s="803"/>
      <c r="EQ252" s="803"/>
      <c r="ER252" s="803"/>
      <c r="ES252" s="803"/>
      <c r="ET252" s="803"/>
      <c r="EU252" s="803"/>
      <c r="EV252" s="803"/>
      <c r="EW252" s="99"/>
    </row>
    <row r="253" spans="1:153">
      <c r="S253" s="18">
        <f t="shared" si="229"/>
        <v>75</v>
      </c>
      <c r="T253" s="114">
        <f t="shared" ca="1" si="215"/>
        <v>0</v>
      </c>
      <c r="U253" s="114">
        <f t="shared" ca="1" si="215"/>
        <v>0</v>
      </c>
      <c r="V253" s="114">
        <f t="shared" ca="1" si="215"/>
        <v>0</v>
      </c>
      <c r="W253" s="114">
        <f t="shared" ca="1" si="215"/>
        <v>0</v>
      </c>
      <c r="X253" s="114">
        <f t="shared" ca="1" si="215"/>
        <v>0</v>
      </c>
      <c r="Y253" s="114">
        <f t="shared" ca="1" si="215"/>
        <v>0</v>
      </c>
      <c r="Z253" s="114">
        <f t="shared" ca="1" si="215"/>
        <v>0</v>
      </c>
      <c r="AA253" s="114">
        <f t="shared" ca="1" si="215"/>
        <v>0</v>
      </c>
      <c r="AB253" s="114">
        <f t="shared" ca="1" si="215"/>
        <v>0</v>
      </c>
      <c r="AC253" s="114">
        <f t="shared" ca="1" si="215"/>
        <v>0</v>
      </c>
      <c r="AD253" s="114">
        <f t="shared" ca="1" si="215"/>
        <v>0</v>
      </c>
      <c r="AE253" s="114">
        <f t="shared" ca="1" si="215"/>
        <v>0</v>
      </c>
      <c r="AF253" s="114">
        <f t="shared" ca="1" si="215"/>
        <v>0</v>
      </c>
      <c r="AH253" s="29">
        <f t="shared" si="230"/>
        <v>75</v>
      </c>
      <c r="AI253" s="155">
        <f t="shared" ca="1" si="216"/>
        <v>22.515882377026237</v>
      </c>
      <c r="AJ253" s="155">
        <f t="shared" ca="1" si="216"/>
        <v>20.135251594849695</v>
      </c>
      <c r="AK253" s="155">
        <f t="shared" ca="1" si="216"/>
        <v>15.622442915648104</v>
      </c>
      <c r="AL253" s="155">
        <f t="shared" ca="1" si="216"/>
        <v>11.960498025536634</v>
      </c>
      <c r="AM253" s="155">
        <f t="shared" ca="1" si="216"/>
        <v>9.6891848316851821</v>
      </c>
      <c r="AN253" s="155">
        <f t="shared" ca="1" si="216"/>
        <v>8.5064748533633807</v>
      </c>
      <c r="AO253" s="155">
        <f t="shared" ca="1" si="216"/>
        <v>8.142454327610114</v>
      </c>
      <c r="AP253" s="155">
        <f t="shared" ca="1" si="216"/>
        <v>8.5058185863143656</v>
      </c>
      <c r="AQ253" s="155">
        <f t="shared" ca="1" si="216"/>
        <v>9.6877101661320939</v>
      </c>
      <c r="AR253" s="155">
        <f t="shared" ca="1" si="216"/>
        <v>11.957903379205854</v>
      </c>
      <c r="AS253" s="155">
        <f t="shared" ca="1" si="216"/>
        <v>15.618609071321819</v>
      </c>
      <c r="AT253" s="155">
        <f t="shared" ca="1" si="216"/>
        <v>20.131573493663215</v>
      </c>
      <c r="AU253" s="155">
        <f t="shared" ca="1" si="216"/>
        <v>22.515880248840272</v>
      </c>
      <c r="AW253" s="29">
        <f t="shared" si="231"/>
        <v>75</v>
      </c>
      <c r="AX253" s="155">
        <f t="shared" ca="1" si="217"/>
        <v>22.515882377026237</v>
      </c>
      <c r="AY253" s="155">
        <f t="shared" ca="1" si="217"/>
        <v>20.135251594849695</v>
      </c>
      <c r="AZ253" s="155">
        <f t="shared" ca="1" si="217"/>
        <v>15.622442915648104</v>
      </c>
      <c r="BA253" s="155">
        <f t="shared" ca="1" si="217"/>
        <v>11.960498025536634</v>
      </c>
      <c r="BB253" s="155">
        <f t="shared" ca="1" si="217"/>
        <v>9.6891848316851821</v>
      </c>
      <c r="BC253" s="155">
        <f t="shared" ca="1" si="217"/>
        <v>8.5064748533633807</v>
      </c>
      <c r="BD253" s="155">
        <f t="shared" ca="1" si="217"/>
        <v>8.142454327610114</v>
      </c>
      <c r="BE253" s="155">
        <f t="shared" ca="1" si="217"/>
        <v>8.5058185863143656</v>
      </c>
      <c r="BF253" s="155">
        <f t="shared" ca="1" si="217"/>
        <v>9.6877101661320939</v>
      </c>
      <c r="BG253" s="155">
        <f t="shared" ca="1" si="217"/>
        <v>11.957903379205854</v>
      </c>
      <c r="BH253" s="155">
        <f t="shared" ca="1" si="217"/>
        <v>15.618609071321819</v>
      </c>
      <c r="BI253" s="155">
        <f t="shared" ca="1" si="217"/>
        <v>20.131573493663215</v>
      </c>
      <c r="BJ253" s="155">
        <f t="shared" ca="1" si="217"/>
        <v>22.515880248840272</v>
      </c>
      <c r="BK253" s="138"/>
      <c r="BL253" s="29">
        <f t="shared" si="232"/>
        <v>75</v>
      </c>
      <c r="BM253" s="155">
        <f t="shared" ca="1" si="218"/>
        <v>33.773823565539352</v>
      </c>
      <c r="BN253" s="155">
        <f t="shared" ca="1" si="218"/>
        <v>30.202877392274537</v>
      </c>
      <c r="BO253" s="155">
        <f t="shared" ca="1" si="218"/>
        <v>23.433664373472151</v>
      </c>
      <c r="BP253" s="155">
        <f t="shared" ca="1" si="218"/>
        <v>17.940747038304949</v>
      </c>
      <c r="BQ253" s="155">
        <f t="shared" ca="1" si="218"/>
        <v>14.533777247527771</v>
      </c>
      <c r="BR253" s="155">
        <f t="shared" ca="1" si="218"/>
        <v>12.75971228004507</v>
      </c>
      <c r="BS253" s="155">
        <f t="shared" ca="1" si="218"/>
        <v>12.213681491415171</v>
      </c>
      <c r="BT253" s="155">
        <f t="shared" ca="1" si="218"/>
        <v>12.758727879471545</v>
      </c>
      <c r="BU253" s="155">
        <f t="shared" ca="1" si="218"/>
        <v>14.531565249198142</v>
      </c>
      <c r="BV253" s="155">
        <f t="shared" ca="1" si="218"/>
        <v>17.936855068808779</v>
      </c>
      <c r="BW253" s="155">
        <f t="shared" ca="1" si="218"/>
        <v>23.427913606982727</v>
      </c>
      <c r="BX253" s="155">
        <f t="shared" ca="1" si="218"/>
        <v>30.197360240494817</v>
      </c>
      <c r="BY253" s="155">
        <f t="shared" ca="1" si="218"/>
        <v>33.773820373260406</v>
      </c>
      <c r="BZ253" s="138"/>
      <c r="CA253" s="29">
        <f t="shared" si="233"/>
        <v>75</v>
      </c>
      <c r="CB253" s="155">
        <f t="shared" ca="1" si="219"/>
        <v>0</v>
      </c>
      <c r="CC253" s="155">
        <f t="shared" ca="1" si="219"/>
        <v>0</v>
      </c>
      <c r="CD253" s="155">
        <f t="shared" ca="1" si="219"/>
        <v>0</v>
      </c>
      <c r="CE253" s="155">
        <f t="shared" ca="1" si="219"/>
        <v>0</v>
      </c>
      <c r="CF253" s="155">
        <f t="shared" ca="1" si="219"/>
        <v>0</v>
      </c>
      <c r="CG253" s="155">
        <f t="shared" ca="1" si="219"/>
        <v>0</v>
      </c>
      <c r="CH253" s="155">
        <f t="shared" ca="1" si="219"/>
        <v>0</v>
      </c>
      <c r="CI253" s="155">
        <f t="shared" ca="1" si="219"/>
        <v>0</v>
      </c>
      <c r="CJ253" s="155">
        <f t="shared" ca="1" si="219"/>
        <v>0</v>
      </c>
      <c r="CK253" s="155">
        <f t="shared" ca="1" si="219"/>
        <v>0</v>
      </c>
      <c r="CL253" s="155">
        <f t="shared" ca="1" si="219"/>
        <v>0</v>
      </c>
      <c r="CM253" s="155">
        <f t="shared" ca="1" si="219"/>
        <v>0</v>
      </c>
      <c r="CN253" s="155">
        <f t="shared" ca="1" si="219"/>
        <v>0</v>
      </c>
      <c r="CP253" s="29">
        <f t="shared" si="234"/>
        <v>75</v>
      </c>
      <c r="CQ253" s="155">
        <f t="shared" ca="1" si="235"/>
        <v>67.547647131078705</v>
      </c>
      <c r="CR253" s="155">
        <f t="shared" ca="1" si="236"/>
        <v>60.405754784549075</v>
      </c>
      <c r="CS253" s="155">
        <f t="shared" ca="1" si="237"/>
        <v>46.867328746944303</v>
      </c>
      <c r="CT253" s="155">
        <f t="shared" ca="1" si="238"/>
        <v>35.881494076609897</v>
      </c>
      <c r="CU253" s="155">
        <f t="shared" ca="1" si="239"/>
        <v>29.067554495055543</v>
      </c>
      <c r="CV253" s="155">
        <f t="shared" ca="1" si="240"/>
        <v>25.51942456009014</v>
      </c>
      <c r="CW253" s="155">
        <f t="shared" ca="1" si="241"/>
        <v>24.427362982830342</v>
      </c>
      <c r="CX253" s="155">
        <f t="shared" ca="1" si="242"/>
        <v>25.51745575894309</v>
      </c>
      <c r="CY253" s="155">
        <f t="shared" ca="1" si="243"/>
        <v>29.063130498396283</v>
      </c>
      <c r="CZ253" s="155">
        <f t="shared" ca="1" si="220"/>
        <v>35.873710137617557</v>
      </c>
      <c r="DA253" s="155">
        <f t="shared" ca="1" si="220"/>
        <v>46.855827213965455</v>
      </c>
      <c r="DB253" s="155">
        <f t="shared" ca="1" si="220"/>
        <v>60.394720480989633</v>
      </c>
      <c r="DC253" s="155">
        <f t="shared" ca="1" si="220"/>
        <v>67.547640746520813</v>
      </c>
      <c r="DE253" s="29">
        <f t="shared" si="244"/>
        <v>75</v>
      </c>
      <c r="DF253" s="155">
        <f t="shared" ca="1" si="245"/>
        <v>22.515882377026237</v>
      </c>
      <c r="DG253" s="155">
        <f t="shared" ca="1" si="228"/>
        <v>20.135251594849695</v>
      </c>
      <c r="DH253" s="155">
        <f t="shared" ca="1" si="228"/>
        <v>15.622442915648104</v>
      </c>
      <c r="DI253" s="155">
        <f t="shared" ca="1" si="228"/>
        <v>11.960498025536634</v>
      </c>
      <c r="DJ253" s="155">
        <f t="shared" ca="1" si="228"/>
        <v>9.6891848316851821</v>
      </c>
      <c r="DK253" s="155">
        <f t="shared" ca="1" si="228"/>
        <v>8.5064748533633807</v>
      </c>
      <c r="DL253" s="155">
        <f t="shared" ca="1" si="228"/>
        <v>8.142454327610114</v>
      </c>
      <c r="DM253" s="155">
        <f t="shared" ca="1" si="228"/>
        <v>8.5058185863143656</v>
      </c>
      <c r="DN253" s="155">
        <f t="shared" ca="1" si="228"/>
        <v>9.6877101661320939</v>
      </c>
      <c r="DO253" s="155">
        <f t="shared" ca="1" si="228"/>
        <v>11.957903379205854</v>
      </c>
      <c r="DP253" s="155">
        <f t="shared" ca="1" si="228"/>
        <v>15.618609071321819</v>
      </c>
      <c r="DQ253" s="155">
        <f t="shared" ca="1" si="228"/>
        <v>20.131573493663215</v>
      </c>
      <c r="DR253" s="155">
        <f t="shared" ca="1" si="228"/>
        <v>22.515880248840272</v>
      </c>
      <c r="DT253" s="96"/>
      <c r="DU253" s="803"/>
      <c r="DV253" s="803"/>
      <c r="DW253" s="803"/>
      <c r="DX253" s="803"/>
      <c r="DY253" s="803"/>
      <c r="DZ253" s="803"/>
      <c r="EA253" s="803"/>
      <c r="EB253" s="803"/>
      <c r="EC253" s="803"/>
      <c r="ED253" s="803"/>
      <c r="EE253" s="803"/>
      <c r="EF253" s="803"/>
      <c r="EG253" s="803"/>
      <c r="EH253" s="99"/>
      <c r="EI253" s="96"/>
      <c r="EJ253" s="803"/>
      <c r="EK253" s="803"/>
      <c r="EL253" s="803"/>
      <c r="EM253" s="803"/>
      <c r="EN253" s="803"/>
      <c r="EO253" s="803"/>
      <c r="EP253" s="803"/>
      <c r="EQ253" s="803"/>
      <c r="ER253" s="803"/>
      <c r="ES253" s="803"/>
      <c r="ET253" s="803"/>
      <c r="EU253" s="803"/>
      <c r="EV253" s="803"/>
      <c r="EW253" s="99"/>
    </row>
    <row r="254" spans="1:153">
      <c r="S254" s="18">
        <f t="shared" si="229"/>
        <v>82.5</v>
      </c>
      <c r="T254" s="114">
        <f t="shared" ca="1" si="215"/>
        <v>0</v>
      </c>
      <c r="U254" s="114">
        <f t="shared" ca="1" si="215"/>
        <v>0</v>
      </c>
      <c r="V254" s="114">
        <f t="shared" ca="1" si="215"/>
        <v>0</v>
      </c>
      <c r="W254" s="114">
        <f t="shared" ca="1" si="215"/>
        <v>0</v>
      </c>
      <c r="X254" s="114">
        <f t="shared" ca="1" si="215"/>
        <v>0</v>
      </c>
      <c r="Y254" s="114">
        <f t="shared" ca="1" si="215"/>
        <v>0</v>
      </c>
      <c r="Z254" s="114">
        <f t="shared" ca="1" si="215"/>
        <v>0</v>
      </c>
      <c r="AA254" s="114">
        <f t="shared" ca="1" si="215"/>
        <v>0</v>
      </c>
      <c r="AB254" s="114">
        <f t="shared" ca="1" si="215"/>
        <v>0</v>
      </c>
      <c r="AC254" s="114">
        <f t="shared" ca="1" si="215"/>
        <v>0</v>
      </c>
      <c r="AD254" s="114">
        <f t="shared" ca="1" si="215"/>
        <v>0</v>
      </c>
      <c r="AE254" s="114">
        <f t="shared" ca="1" si="215"/>
        <v>0</v>
      </c>
      <c r="AF254" s="114">
        <f t="shared" ca="1" si="215"/>
        <v>0</v>
      </c>
      <c r="AH254" s="29">
        <f t="shared" si="230"/>
        <v>82.5</v>
      </c>
      <c r="AI254" s="155">
        <f t="shared" ca="1" si="216"/>
        <v>33.266664616118859</v>
      </c>
      <c r="AJ254" s="155">
        <f t="shared" ca="1" si="216"/>
        <v>28.319650378704711</v>
      </c>
      <c r="AK254" s="155">
        <f t="shared" ca="1" si="216"/>
        <v>20.137943443478221</v>
      </c>
      <c r="AL254" s="155">
        <f t="shared" ca="1" si="216"/>
        <v>14.439268331789703</v>
      </c>
      <c r="AM254" s="155">
        <f t="shared" ca="1" si="216"/>
        <v>11.254305282879384</v>
      </c>
      <c r="AN254" s="155">
        <f t="shared" ca="1" si="216"/>
        <v>9.6894964239308141</v>
      </c>
      <c r="AO254" s="155">
        <f t="shared" ca="1" si="216"/>
        <v>9.2199786463008238</v>
      </c>
      <c r="AP254" s="155">
        <f t="shared" ca="1" si="216"/>
        <v>9.6886449348014114</v>
      </c>
      <c r="AQ254" s="155">
        <f t="shared" ca="1" si="216"/>
        <v>11.252315774554909</v>
      </c>
      <c r="AR254" s="155">
        <f t="shared" ca="1" si="216"/>
        <v>14.435486950328473</v>
      </c>
      <c r="AS254" s="155">
        <f t="shared" ca="1" si="216"/>
        <v>20.131573493663215</v>
      </c>
      <c r="AT254" s="155">
        <f t="shared" ca="1" si="216"/>
        <v>28.312375042269771</v>
      </c>
      <c r="AU254" s="155">
        <f t="shared" ca="1" si="216"/>
        <v>33.266659970429885</v>
      </c>
      <c r="AW254" s="29">
        <f t="shared" si="231"/>
        <v>82.5</v>
      </c>
      <c r="AX254" s="155">
        <f t="shared" ca="1" si="217"/>
        <v>33.266664616118859</v>
      </c>
      <c r="AY254" s="155">
        <f t="shared" ca="1" si="217"/>
        <v>28.319650378704711</v>
      </c>
      <c r="AZ254" s="155">
        <f t="shared" ca="1" si="217"/>
        <v>20.137943443478221</v>
      </c>
      <c r="BA254" s="155">
        <f t="shared" ca="1" si="217"/>
        <v>14.439268331789703</v>
      </c>
      <c r="BB254" s="155">
        <f t="shared" ca="1" si="217"/>
        <v>11.254305282879384</v>
      </c>
      <c r="BC254" s="155">
        <f t="shared" ca="1" si="217"/>
        <v>9.6894964239308141</v>
      </c>
      <c r="BD254" s="155">
        <f t="shared" ca="1" si="217"/>
        <v>9.2199786463008238</v>
      </c>
      <c r="BE254" s="155">
        <f t="shared" ca="1" si="217"/>
        <v>9.6886449348014114</v>
      </c>
      <c r="BF254" s="155">
        <f t="shared" ca="1" si="217"/>
        <v>11.252315774554909</v>
      </c>
      <c r="BG254" s="155">
        <f t="shared" ca="1" si="217"/>
        <v>14.435486950328473</v>
      </c>
      <c r="BH254" s="155">
        <f t="shared" ca="1" si="217"/>
        <v>20.131573493663215</v>
      </c>
      <c r="BI254" s="155">
        <f t="shared" ca="1" si="217"/>
        <v>28.312375042269771</v>
      </c>
      <c r="BJ254" s="155">
        <f t="shared" ca="1" si="217"/>
        <v>33.266659970429885</v>
      </c>
      <c r="BK254" s="138"/>
      <c r="BL254" s="29">
        <f t="shared" si="232"/>
        <v>82.5</v>
      </c>
      <c r="BM254" s="155">
        <f t="shared" ca="1" si="218"/>
        <v>49.899996924178282</v>
      </c>
      <c r="BN254" s="155">
        <f t="shared" ca="1" si="218"/>
        <v>42.479475568057062</v>
      </c>
      <c r="BO254" s="155">
        <f t="shared" ca="1" si="218"/>
        <v>30.206915165217328</v>
      </c>
      <c r="BP254" s="155">
        <f t="shared" ca="1" si="218"/>
        <v>21.658902497684554</v>
      </c>
      <c r="BQ254" s="155">
        <f t="shared" ca="1" si="218"/>
        <v>16.881457924319072</v>
      </c>
      <c r="BR254" s="155">
        <f t="shared" ca="1" si="218"/>
        <v>14.53424463589622</v>
      </c>
      <c r="BS254" s="155">
        <f t="shared" ca="1" si="218"/>
        <v>13.829967969451236</v>
      </c>
      <c r="BT254" s="155">
        <f t="shared" ca="1" si="218"/>
        <v>14.532967402202116</v>
      </c>
      <c r="BU254" s="155">
        <f t="shared" ca="1" si="218"/>
        <v>16.878473661832363</v>
      </c>
      <c r="BV254" s="155">
        <f t="shared" ca="1" si="218"/>
        <v>21.653230425492705</v>
      </c>
      <c r="BW254" s="155">
        <f t="shared" ca="1" si="218"/>
        <v>30.197360240494817</v>
      </c>
      <c r="BX254" s="155">
        <f t="shared" ca="1" si="218"/>
        <v>42.468562563404653</v>
      </c>
      <c r="BY254" s="155">
        <f t="shared" ca="1" si="218"/>
        <v>49.899989955644827</v>
      </c>
      <c r="BZ254" s="138"/>
      <c r="CA254" s="29">
        <f t="shared" si="233"/>
        <v>82.5</v>
      </c>
      <c r="CB254" s="155">
        <f t="shared" ca="1" si="219"/>
        <v>0</v>
      </c>
      <c r="CC254" s="155">
        <f t="shared" ca="1" si="219"/>
        <v>0</v>
      </c>
      <c r="CD254" s="155">
        <f t="shared" ca="1" si="219"/>
        <v>0</v>
      </c>
      <c r="CE254" s="155">
        <f t="shared" ca="1" si="219"/>
        <v>0</v>
      </c>
      <c r="CF254" s="155">
        <f t="shared" ca="1" si="219"/>
        <v>0</v>
      </c>
      <c r="CG254" s="155">
        <f t="shared" ca="1" si="219"/>
        <v>0</v>
      </c>
      <c r="CH254" s="155">
        <f t="shared" ca="1" si="219"/>
        <v>0</v>
      </c>
      <c r="CI254" s="155">
        <f t="shared" ca="1" si="219"/>
        <v>0</v>
      </c>
      <c r="CJ254" s="155">
        <f t="shared" ca="1" si="219"/>
        <v>0</v>
      </c>
      <c r="CK254" s="155">
        <f t="shared" ca="1" si="219"/>
        <v>0</v>
      </c>
      <c r="CL254" s="155">
        <f t="shared" ca="1" si="219"/>
        <v>0</v>
      </c>
      <c r="CM254" s="155">
        <f t="shared" ca="1" si="219"/>
        <v>0</v>
      </c>
      <c r="CN254" s="155">
        <f t="shared" ca="1" si="219"/>
        <v>0</v>
      </c>
      <c r="CP254" s="29">
        <f t="shared" si="234"/>
        <v>82.5</v>
      </c>
      <c r="CQ254" s="155">
        <f t="shared" ca="1" si="235"/>
        <v>99.799993848356564</v>
      </c>
      <c r="CR254" s="155">
        <f t="shared" ca="1" si="236"/>
        <v>84.958951136114123</v>
      </c>
      <c r="CS254" s="155">
        <f t="shared" ca="1" si="237"/>
        <v>60.413830330434656</v>
      </c>
      <c r="CT254" s="155">
        <f t="shared" ca="1" si="238"/>
        <v>43.317804995369109</v>
      </c>
      <c r="CU254" s="155">
        <f t="shared" ca="1" si="239"/>
        <v>33.762915848638144</v>
      </c>
      <c r="CV254" s="155">
        <f t="shared" ca="1" si="240"/>
        <v>29.068489271792441</v>
      </c>
      <c r="CW254" s="155">
        <f t="shared" ca="1" si="241"/>
        <v>27.659935938902471</v>
      </c>
      <c r="CX254" s="155">
        <f t="shared" ca="1" si="242"/>
        <v>29.065934804404232</v>
      </c>
      <c r="CY254" s="155">
        <f t="shared" ca="1" si="243"/>
        <v>33.756947323664726</v>
      </c>
      <c r="CZ254" s="155">
        <f t="shared" ca="1" si="220"/>
        <v>43.30646085098541</v>
      </c>
      <c r="DA254" s="155">
        <f t="shared" ca="1" si="220"/>
        <v>60.394720480989633</v>
      </c>
      <c r="DB254" s="155">
        <f t="shared" ca="1" si="220"/>
        <v>84.937125126809306</v>
      </c>
      <c r="DC254" s="155">
        <f t="shared" ca="1" si="220"/>
        <v>99.799979911289654</v>
      </c>
      <c r="DE254" s="29">
        <f t="shared" si="244"/>
        <v>82.5</v>
      </c>
      <c r="DF254" s="155">
        <f t="shared" ca="1" si="245"/>
        <v>33.266664616118859</v>
      </c>
      <c r="DG254" s="155">
        <f t="shared" ca="1" si="228"/>
        <v>28.319650378704711</v>
      </c>
      <c r="DH254" s="155">
        <f t="shared" ca="1" si="228"/>
        <v>20.137943443478221</v>
      </c>
      <c r="DI254" s="155">
        <f t="shared" ca="1" si="228"/>
        <v>14.439268331789703</v>
      </c>
      <c r="DJ254" s="155">
        <f t="shared" ca="1" si="228"/>
        <v>11.254305282879384</v>
      </c>
      <c r="DK254" s="155">
        <f t="shared" ca="1" si="228"/>
        <v>9.6894964239308141</v>
      </c>
      <c r="DL254" s="155">
        <f t="shared" ca="1" si="228"/>
        <v>9.2199786463008238</v>
      </c>
      <c r="DM254" s="155">
        <f t="shared" ca="1" si="228"/>
        <v>9.6886449348014114</v>
      </c>
      <c r="DN254" s="155">
        <f t="shared" ca="1" si="228"/>
        <v>11.252315774554909</v>
      </c>
      <c r="DO254" s="155">
        <f t="shared" ca="1" si="228"/>
        <v>14.435486950328473</v>
      </c>
      <c r="DP254" s="155">
        <f t="shared" ca="1" si="228"/>
        <v>20.131573493663215</v>
      </c>
      <c r="DQ254" s="155">
        <f t="shared" ca="1" si="228"/>
        <v>28.312375042269771</v>
      </c>
      <c r="DR254" s="155">
        <f t="shared" ca="1" si="228"/>
        <v>33.266659970429885</v>
      </c>
      <c r="DT254" s="96"/>
      <c r="DU254" s="803"/>
      <c r="DV254" s="803"/>
      <c r="DW254" s="803"/>
      <c r="DX254" s="803"/>
      <c r="DY254" s="803"/>
      <c r="DZ254" s="803"/>
      <c r="EA254" s="803"/>
      <c r="EB254" s="803"/>
      <c r="EC254" s="803"/>
      <c r="ED254" s="803"/>
      <c r="EE254" s="803"/>
      <c r="EF254" s="803"/>
      <c r="EG254" s="803"/>
      <c r="EH254" s="99"/>
      <c r="EI254" s="96"/>
      <c r="EJ254" s="803"/>
      <c r="EK254" s="803"/>
      <c r="EL254" s="803"/>
      <c r="EM254" s="803"/>
      <c r="EN254" s="803"/>
      <c r="EO254" s="803"/>
      <c r="EP254" s="803"/>
      <c r="EQ254" s="803"/>
      <c r="ER254" s="803"/>
      <c r="ES254" s="803"/>
      <c r="ET254" s="803"/>
      <c r="EU254" s="803"/>
      <c r="EV254" s="803"/>
      <c r="EW254" s="99"/>
    </row>
    <row r="255" spans="1:153">
      <c r="S255" s="18">
        <f t="shared" si="229"/>
        <v>90</v>
      </c>
      <c r="T255" s="114">
        <f t="shared" ca="1" si="215"/>
        <v>0</v>
      </c>
      <c r="U255" s="114">
        <f t="shared" ca="1" si="215"/>
        <v>0</v>
      </c>
      <c r="V255" s="114">
        <f t="shared" ca="1" si="215"/>
        <v>0</v>
      </c>
      <c r="W255" s="114">
        <f t="shared" ca="1" si="215"/>
        <v>0</v>
      </c>
      <c r="X255" s="114">
        <f t="shared" ca="1" si="215"/>
        <v>0</v>
      </c>
      <c r="Y255" s="114">
        <f t="shared" ca="1" si="215"/>
        <v>0</v>
      </c>
      <c r="Z255" s="114">
        <f t="shared" ca="1" si="215"/>
        <v>0</v>
      </c>
      <c r="AA255" s="114">
        <f t="shared" ca="1" si="215"/>
        <v>0</v>
      </c>
      <c r="AB255" s="114">
        <f t="shared" ca="1" si="215"/>
        <v>0</v>
      </c>
      <c r="AC255" s="114">
        <f t="shared" ca="1" si="215"/>
        <v>0</v>
      </c>
      <c r="AD255" s="114">
        <f t="shared" ca="1" si="215"/>
        <v>0</v>
      </c>
      <c r="AE255" s="114">
        <f t="shared" ca="1" si="215"/>
        <v>0</v>
      </c>
      <c r="AF255" s="114">
        <f t="shared" ca="1" si="215"/>
        <v>0</v>
      </c>
      <c r="AH255" s="29">
        <f t="shared" si="230"/>
        <v>90</v>
      </c>
      <c r="AI255" s="155">
        <f t="shared" ca="1" si="216"/>
        <v>40.322573819759242</v>
      </c>
      <c r="AJ255" s="155">
        <f t="shared" ca="1" si="216"/>
        <v>33.276704703568754</v>
      </c>
      <c r="AK255" s="155">
        <f t="shared" ca="1" si="216"/>
        <v>22.523848714492065</v>
      </c>
      <c r="AL255" s="155">
        <f t="shared" ca="1" si="216"/>
        <v>15.626106324465583</v>
      </c>
      <c r="AM255" s="155">
        <f t="shared" ca="1" si="216"/>
        <v>11.962471293443848</v>
      </c>
      <c r="AN255" s="155">
        <f t="shared" ca="1" si="216"/>
        <v>10.209872098058501</v>
      </c>
      <c r="AO255" s="155">
        <f t="shared" ca="1" si="216"/>
        <v>9.6899221850003503</v>
      </c>
      <c r="AP255" s="155">
        <f t="shared" ca="1" si="216"/>
        <v>10.208926698820587</v>
      </c>
      <c r="AQ255" s="155">
        <f t="shared" ca="1" si="216"/>
        <v>11.960223557120626</v>
      </c>
      <c r="AR255" s="155">
        <f t="shared" ca="1" si="216"/>
        <v>15.621677868627092</v>
      </c>
      <c r="AS255" s="155">
        <f t="shared" ca="1" si="216"/>
        <v>22.515880248840272</v>
      </c>
      <c r="AT255" s="155">
        <f t="shared" ca="1" si="216"/>
        <v>33.266659970429885</v>
      </c>
      <c r="AU255" s="155">
        <f t="shared" ca="1" si="216"/>
        <v>40.322566994359512</v>
      </c>
      <c r="AW255" s="29">
        <f t="shared" si="231"/>
        <v>90</v>
      </c>
      <c r="AX255" s="155">
        <f t="shared" ca="1" si="217"/>
        <v>40.322573819759242</v>
      </c>
      <c r="AY255" s="155">
        <f t="shared" ca="1" si="217"/>
        <v>33.276704703568754</v>
      </c>
      <c r="AZ255" s="155">
        <f t="shared" ca="1" si="217"/>
        <v>22.523848714492065</v>
      </c>
      <c r="BA255" s="155">
        <f t="shared" ca="1" si="217"/>
        <v>15.626106324465583</v>
      </c>
      <c r="BB255" s="155">
        <f t="shared" ca="1" si="217"/>
        <v>11.962471293443848</v>
      </c>
      <c r="BC255" s="155">
        <f t="shared" ca="1" si="217"/>
        <v>10.209872098058501</v>
      </c>
      <c r="BD255" s="155">
        <f t="shared" ca="1" si="217"/>
        <v>9.6899221850003503</v>
      </c>
      <c r="BE255" s="155">
        <f t="shared" ca="1" si="217"/>
        <v>10.208926698820587</v>
      </c>
      <c r="BF255" s="155">
        <f t="shared" ca="1" si="217"/>
        <v>11.960223557120626</v>
      </c>
      <c r="BG255" s="155">
        <f t="shared" ca="1" si="217"/>
        <v>15.621677868627092</v>
      </c>
      <c r="BH255" s="155">
        <f t="shared" ca="1" si="217"/>
        <v>22.515880248840272</v>
      </c>
      <c r="BI255" s="155">
        <f t="shared" ca="1" si="217"/>
        <v>33.266659970429885</v>
      </c>
      <c r="BJ255" s="155">
        <f t="shared" ca="1" si="217"/>
        <v>40.322566994359512</v>
      </c>
      <c r="BK255" s="138"/>
      <c r="BL255" s="29">
        <f t="shared" si="232"/>
        <v>90</v>
      </c>
      <c r="BM255" s="155">
        <f t="shared" ca="1" si="218"/>
        <v>60.483860729638849</v>
      </c>
      <c r="BN255" s="155">
        <f t="shared" ca="1" si="218"/>
        <v>49.915057055353131</v>
      </c>
      <c r="BO255" s="155">
        <f t="shared" ca="1" si="218"/>
        <v>33.785773071738092</v>
      </c>
      <c r="BP255" s="155">
        <f t="shared" ca="1" si="218"/>
        <v>23.439159486698369</v>
      </c>
      <c r="BQ255" s="155">
        <f t="shared" ca="1" si="218"/>
        <v>17.943706940165772</v>
      </c>
      <c r="BR255" s="155">
        <f t="shared" ca="1" si="218"/>
        <v>15.314808147087749</v>
      </c>
      <c r="BS255" s="155">
        <f t="shared" ca="1" si="218"/>
        <v>14.534883277500525</v>
      </c>
      <c r="BT255" s="155">
        <f t="shared" ca="1" si="218"/>
        <v>15.313390048230877</v>
      </c>
      <c r="BU255" s="155">
        <f t="shared" ca="1" si="218"/>
        <v>17.940335335680938</v>
      </c>
      <c r="BV255" s="155">
        <f t="shared" ca="1" si="218"/>
        <v>23.432516802940636</v>
      </c>
      <c r="BW255" s="155">
        <f t="shared" ca="1" si="218"/>
        <v>33.773820373260406</v>
      </c>
      <c r="BX255" s="155">
        <f t="shared" ca="1" si="218"/>
        <v>49.899989955644827</v>
      </c>
      <c r="BY255" s="155">
        <f t="shared" ca="1" si="218"/>
        <v>60.483850491539265</v>
      </c>
      <c r="BZ255" s="138"/>
      <c r="CA255" s="29">
        <f t="shared" si="233"/>
        <v>90</v>
      </c>
      <c r="CB255" s="155">
        <f t="shared" ca="1" si="219"/>
        <v>0</v>
      </c>
      <c r="CC255" s="155">
        <f t="shared" ca="1" si="219"/>
        <v>0</v>
      </c>
      <c r="CD255" s="155">
        <f t="shared" ca="1" si="219"/>
        <v>0</v>
      </c>
      <c r="CE255" s="155">
        <f t="shared" ca="1" si="219"/>
        <v>0</v>
      </c>
      <c r="CF255" s="155">
        <f t="shared" ca="1" si="219"/>
        <v>0</v>
      </c>
      <c r="CG255" s="155">
        <f t="shared" ca="1" si="219"/>
        <v>0</v>
      </c>
      <c r="CH255" s="155">
        <f t="shared" ca="1" si="219"/>
        <v>0</v>
      </c>
      <c r="CI255" s="155">
        <f t="shared" ca="1" si="219"/>
        <v>0</v>
      </c>
      <c r="CJ255" s="155">
        <f t="shared" ca="1" si="219"/>
        <v>0</v>
      </c>
      <c r="CK255" s="155">
        <f t="shared" ca="1" si="219"/>
        <v>0</v>
      </c>
      <c r="CL255" s="155">
        <f t="shared" ca="1" si="219"/>
        <v>0</v>
      </c>
      <c r="CM255" s="155">
        <f t="shared" ca="1" si="219"/>
        <v>0</v>
      </c>
      <c r="CN255" s="155">
        <f t="shared" ca="1" si="219"/>
        <v>0</v>
      </c>
      <c r="CP255" s="29">
        <f t="shared" si="234"/>
        <v>90</v>
      </c>
      <c r="CQ255" s="155">
        <f t="shared" ca="1" si="235"/>
        <v>120.9677214592777</v>
      </c>
      <c r="CR255" s="155">
        <f t="shared" ca="1" si="236"/>
        <v>99.830114110706262</v>
      </c>
      <c r="CS255" s="155">
        <f t="shared" ca="1" si="237"/>
        <v>67.571546143476183</v>
      </c>
      <c r="CT255" s="155">
        <f t="shared" ca="1" si="238"/>
        <v>46.878318973396738</v>
      </c>
      <c r="CU255" s="155">
        <f t="shared" ca="1" si="239"/>
        <v>35.887413880331543</v>
      </c>
      <c r="CV255" s="155">
        <f t="shared" ca="1" si="240"/>
        <v>30.629616294175499</v>
      </c>
      <c r="CW255" s="155">
        <f t="shared" ca="1" si="241"/>
        <v>29.069766555001049</v>
      </c>
      <c r="CX255" s="155">
        <f t="shared" ca="1" si="242"/>
        <v>30.626780096461754</v>
      </c>
      <c r="CY255" s="155">
        <f t="shared" ca="1" si="243"/>
        <v>35.880670671361877</v>
      </c>
      <c r="CZ255" s="155">
        <f t="shared" ca="1" si="220"/>
        <v>46.865033605881273</v>
      </c>
      <c r="DA255" s="155">
        <f t="shared" ca="1" si="220"/>
        <v>67.547640746520813</v>
      </c>
      <c r="DB255" s="155">
        <f t="shared" ca="1" si="220"/>
        <v>99.799979911289654</v>
      </c>
      <c r="DC255" s="155">
        <f t="shared" ca="1" si="220"/>
        <v>120.96770098307853</v>
      </c>
      <c r="DE255" s="29">
        <f t="shared" si="244"/>
        <v>90</v>
      </c>
      <c r="DF255" s="155">
        <f t="shared" ca="1" si="245"/>
        <v>40.322573819759242</v>
      </c>
      <c r="DG255" s="155">
        <f t="shared" ca="1" si="228"/>
        <v>33.276704703568754</v>
      </c>
      <c r="DH255" s="155">
        <f t="shared" ca="1" si="228"/>
        <v>22.523848714492065</v>
      </c>
      <c r="DI255" s="155">
        <f t="shared" ca="1" si="228"/>
        <v>15.626106324465583</v>
      </c>
      <c r="DJ255" s="155">
        <f t="shared" ca="1" si="228"/>
        <v>11.962471293443848</v>
      </c>
      <c r="DK255" s="155">
        <f t="shared" ca="1" si="228"/>
        <v>10.209872098058501</v>
      </c>
      <c r="DL255" s="155">
        <f t="shared" ca="1" si="228"/>
        <v>9.6899221850003503</v>
      </c>
      <c r="DM255" s="155">
        <f t="shared" ca="1" si="228"/>
        <v>10.208926698820587</v>
      </c>
      <c r="DN255" s="155">
        <f t="shared" ca="1" si="228"/>
        <v>11.960223557120626</v>
      </c>
      <c r="DO255" s="155">
        <f t="shared" ca="1" si="228"/>
        <v>15.621677868627092</v>
      </c>
      <c r="DP255" s="155">
        <f t="shared" ca="1" si="228"/>
        <v>22.515880248840272</v>
      </c>
      <c r="DQ255" s="155">
        <f t="shared" ca="1" si="228"/>
        <v>33.266659970429885</v>
      </c>
      <c r="DR255" s="155">
        <f t="shared" ca="1" si="228"/>
        <v>40.322566994359512</v>
      </c>
      <c r="DT255" s="96"/>
      <c r="DU255" s="803"/>
      <c r="DV255" s="803"/>
      <c r="DW255" s="803"/>
      <c r="DX255" s="803"/>
      <c r="DY255" s="803"/>
      <c r="DZ255" s="803"/>
      <c r="EA255" s="803"/>
      <c r="EB255" s="803"/>
      <c r="EC255" s="803"/>
      <c r="ED255" s="803"/>
      <c r="EE255" s="803"/>
      <c r="EF255" s="803"/>
      <c r="EG255" s="803"/>
      <c r="EH255" s="99"/>
      <c r="EI255" s="96"/>
      <c r="EJ255" s="803"/>
      <c r="EK255" s="803"/>
      <c r="EL255" s="803"/>
      <c r="EM255" s="803"/>
      <c r="EN255" s="803"/>
      <c r="EO255" s="803"/>
      <c r="EP255" s="803"/>
      <c r="EQ255" s="803"/>
      <c r="ER255" s="803"/>
      <c r="ES255" s="803"/>
      <c r="ET255" s="803"/>
      <c r="EU255" s="803"/>
      <c r="EV255" s="803"/>
      <c r="EW255" s="99"/>
    </row>
    <row r="256" spans="1:153" s="2" customForma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R256" s="1"/>
      <c r="S256" s="2" t="s">
        <v>69</v>
      </c>
      <c r="T256" s="154"/>
      <c r="U256" s="154"/>
      <c r="V256" s="154"/>
      <c r="W256" s="154"/>
      <c r="X256" s="154"/>
      <c r="Y256" s="154"/>
      <c r="Z256" s="154"/>
      <c r="AA256" s="154"/>
      <c r="AB256" s="154"/>
      <c r="AC256" s="154"/>
      <c r="AD256" s="154"/>
      <c r="AE256" s="154"/>
      <c r="AF256" s="154"/>
      <c r="AH256" s="2" t="s">
        <v>70</v>
      </c>
      <c r="AW256" s="2" t="s">
        <v>71</v>
      </c>
      <c r="BL256" s="2" t="s">
        <v>72</v>
      </c>
      <c r="CA256" s="2" t="s">
        <v>73</v>
      </c>
      <c r="CP256" s="2" t="s">
        <v>74</v>
      </c>
      <c r="DE256" s="2" t="s">
        <v>75</v>
      </c>
      <c r="DT256" s="192"/>
      <c r="DU256" s="192"/>
      <c r="DV256" s="192"/>
      <c r="DW256" s="192"/>
      <c r="DX256" s="192"/>
      <c r="DY256" s="192"/>
      <c r="DZ256" s="192"/>
      <c r="EA256" s="192"/>
      <c r="EB256" s="192"/>
      <c r="EC256" s="192"/>
      <c r="ED256" s="192"/>
      <c r="EE256" s="192"/>
      <c r="EF256" s="192"/>
      <c r="EG256" s="192"/>
      <c r="EH256" s="192"/>
      <c r="EI256" s="192"/>
      <c r="EJ256" s="192"/>
      <c r="EK256" s="192"/>
      <c r="EL256" s="192"/>
      <c r="EM256" s="192"/>
      <c r="EN256" s="192"/>
      <c r="EO256" s="192"/>
      <c r="EP256" s="192"/>
      <c r="EQ256" s="192"/>
      <c r="ER256" s="192"/>
      <c r="ES256" s="192"/>
      <c r="ET256" s="192"/>
      <c r="EU256" s="192"/>
      <c r="EV256" s="192"/>
      <c r="EW256" s="192"/>
    </row>
    <row r="257" spans="2:153">
      <c r="S257" s="27" t="s">
        <v>90</v>
      </c>
      <c r="T257" s="113">
        <f>T242</f>
        <v>0</v>
      </c>
      <c r="U257" s="113">
        <f t="shared" ref="U257:AF257" si="246">U242</f>
        <v>7.5</v>
      </c>
      <c r="V257" s="113">
        <f t="shared" si="246"/>
        <v>15</v>
      </c>
      <c r="W257" s="113">
        <f t="shared" si="246"/>
        <v>22.5</v>
      </c>
      <c r="X257" s="113">
        <f t="shared" si="246"/>
        <v>30</v>
      </c>
      <c r="Y257" s="113">
        <f t="shared" si="246"/>
        <v>37.5</v>
      </c>
      <c r="Z257" s="113">
        <f t="shared" si="246"/>
        <v>45</v>
      </c>
      <c r="AA257" s="113">
        <f t="shared" si="246"/>
        <v>52.5</v>
      </c>
      <c r="AB257" s="113">
        <f t="shared" si="246"/>
        <v>60</v>
      </c>
      <c r="AC257" s="113">
        <f t="shared" si="246"/>
        <v>67.5</v>
      </c>
      <c r="AD257" s="113">
        <f t="shared" si="246"/>
        <v>75</v>
      </c>
      <c r="AE257" s="113">
        <f t="shared" si="246"/>
        <v>82.5</v>
      </c>
      <c r="AF257" s="113">
        <f t="shared" si="246"/>
        <v>90</v>
      </c>
      <c r="AH257" s="161" t="s">
        <v>90</v>
      </c>
      <c r="AI257" s="29">
        <f>AI242</f>
        <v>0</v>
      </c>
      <c r="AJ257" s="29">
        <f t="shared" ref="AJ257:AU257" si="247">AJ242</f>
        <v>7.5</v>
      </c>
      <c r="AK257" s="29">
        <f t="shared" si="247"/>
        <v>15</v>
      </c>
      <c r="AL257" s="29">
        <f t="shared" si="247"/>
        <v>22.5</v>
      </c>
      <c r="AM257" s="29">
        <f t="shared" si="247"/>
        <v>30</v>
      </c>
      <c r="AN257" s="29">
        <f t="shared" si="247"/>
        <v>37.5</v>
      </c>
      <c r="AO257" s="29">
        <f t="shared" si="247"/>
        <v>45</v>
      </c>
      <c r="AP257" s="29">
        <f t="shared" si="247"/>
        <v>52.5</v>
      </c>
      <c r="AQ257" s="29">
        <f t="shared" si="247"/>
        <v>60</v>
      </c>
      <c r="AR257" s="29">
        <f t="shared" si="247"/>
        <v>67.5</v>
      </c>
      <c r="AS257" s="29">
        <f t="shared" si="247"/>
        <v>75</v>
      </c>
      <c r="AT257" s="29">
        <f t="shared" si="247"/>
        <v>82.5</v>
      </c>
      <c r="AU257" s="29">
        <f t="shared" si="247"/>
        <v>90</v>
      </c>
      <c r="AW257" s="161" t="s">
        <v>90</v>
      </c>
      <c r="AX257" s="29">
        <f>AX242</f>
        <v>0</v>
      </c>
      <c r="AY257" s="29">
        <f t="shared" ref="AY257:BJ257" si="248">AY242</f>
        <v>7.5</v>
      </c>
      <c r="AZ257" s="29">
        <f t="shared" si="248"/>
        <v>15</v>
      </c>
      <c r="BA257" s="29">
        <f t="shared" si="248"/>
        <v>22.5</v>
      </c>
      <c r="BB257" s="29">
        <f t="shared" si="248"/>
        <v>30</v>
      </c>
      <c r="BC257" s="29">
        <f t="shared" si="248"/>
        <v>37.5</v>
      </c>
      <c r="BD257" s="29">
        <f t="shared" si="248"/>
        <v>45</v>
      </c>
      <c r="BE257" s="29">
        <f t="shared" si="248"/>
        <v>52.5</v>
      </c>
      <c r="BF257" s="29">
        <f t="shared" si="248"/>
        <v>60</v>
      </c>
      <c r="BG257" s="29">
        <f t="shared" si="248"/>
        <v>67.5</v>
      </c>
      <c r="BH257" s="29">
        <f t="shared" si="248"/>
        <v>75</v>
      </c>
      <c r="BI257" s="29">
        <f t="shared" si="248"/>
        <v>82.5</v>
      </c>
      <c r="BJ257" s="29">
        <f t="shared" si="248"/>
        <v>90</v>
      </c>
      <c r="BK257" s="138"/>
      <c r="BL257" s="161" t="s">
        <v>90</v>
      </c>
      <c r="BM257" s="29">
        <f>BM242</f>
        <v>0</v>
      </c>
      <c r="BN257" s="29">
        <f t="shared" ref="BN257:BY257" si="249">BN242</f>
        <v>7.5</v>
      </c>
      <c r="BO257" s="29">
        <f t="shared" si="249"/>
        <v>15</v>
      </c>
      <c r="BP257" s="29">
        <f t="shared" si="249"/>
        <v>22.5</v>
      </c>
      <c r="BQ257" s="29">
        <f t="shared" si="249"/>
        <v>30</v>
      </c>
      <c r="BR257" s="29">
        <f t="shared" si="249"/>
        <v>37.5</v>
      </c>
      <c r="BS257" s="29">
        <f t="shared" si="249"/>
        <v>45</v>
      </c>
      <c r="BT257" s="29">
        <f t="shared" si="249"/>
        <v>52.5</v>
      </c>
      <c r="BU257" s="29">
        <f t="shared" si="249"/>
        <v>60</v>
      </c>
      <c r="BV257" s="29">
        <f t="shared" si="249"/>
        <v>67.5</v>
      </c>
      <c r="BW257" s="29">
        <f t="shared" si="249"/>
        <v>75</v>
      </c>
      <c r="BX257" s="29">
        <f t="shared" si="249"/>
        <v>82.5</v>
      </c>
      <c r="BY257" s="29">
        <f t="shared" si="249"/>
        <v>90</v>
      </c>
      <c r="BZ257" s="138"/>
      <c r="CA257" s="161" t="s">
        <v>90</v>
      </c>
      <c r="CB257" s="29">
        <f>CB242</f>
        <v>0</v>
      </c>
      <c r="CC257" s="29">
        <f t="shared" ref="CC257:CN257" si="250">CC242</f>
        <v>7.5</v>
      </c>
      <c r="CD257" s="29">
        <f t="shared" si="250"/>
        <v>15</v>
      </c>
      <c r="CE257" s="29">
        <f t="shared" si="250"/>
        <v>22.5</v>
      </c>
      <c r="CF257" s="29">
        <f t="shared" si="250"/>
        <v>30</v>
      </c>
      <c r="CG257" s="29">
        <f t="shared" si="250"/>
        <v>37.5</v>
      </c>
      <c r="CH257" s="29">
        <f t="shared" si="250"/>
        <v>45</v>
      </c>
      <c r="CI257" s="29">
        <f t="shared" si="250"/>
        <v>52.5</v>
      </c>
      <c r="CJ257" s="29">
        <f t="shared" si="250"/>
        <v>60</v>
      </c>
      <c r="CK257" s="29">
        <f t="shared" si="250"/>
        <v>67.5</v>
      </c>
      <c r="CL257" s="29">
        <f t="shared" si="250"/>
        <v>75</v>
      </c>
      <c r="CM257" s="29">
        <f t="shared" si="250"/>
        <v>82.5</v>
      </c>
      <c r="CN257" s="29">
        <f t="shared" si="250"/>
        <v>90</v>
      </c>
      <c r="CP257" s="161" t="s">
        <v>90</v>
      </c>
      <c r="CQ257" s="29">
        <f>CQ242</f>
        <v>0</v>
      </c>
      <c r="CR257" s="29">
        <f t="shared" ref="CR257:DC257" si="251">CR242</f>
        <v>7.5</v>
      </c>
      <c r="CS257" s="29">
        <f t="shared" ref="CS257" si="252">BO257</f>
        <v>15</v>
      </c>
      <c r="CT257" s="29">
        <f t="shared" ref="CT257" si="253">BP257</f>
        <v>22.5</v>
      </c>
      <c r="CU257" s="29">
        <f t="shared" ref="CU257" si="254">BQ257</f>
        <v>30</v>
      </c>
      <c r="CV257" s="29">
        <f t="shared" ref="CV257" si="255">BR257</f>
        <v>37.5</v>
      </c>
      <c r="CW257" s="29">
        <f t="shared" ref="CW257" si="256">BS257</f>
        <v>45</v>
      </c>
      <c r="CX257" s="29">
        <f t="shared" ref="CX257" si="257">BT257</f>
        <v>52.5</v>
      </c>
      <c r="CY257" s="29">
        <f t="shared" ref="CY257" si="258">BU257</f>
        <v>60</v>
      </c>
      <c r="CZ257" s="29">
        <f t="shared" si="251"/>
        <v>67.5</v>
      </c>
      <c r="DA257" s="29">
        <f t="shared" si="251"/>
        <v>75</v>
      </c>
      <c r="DB257" s="29">
        <f t="shared" si="251"/>
        <v>82.5</v>
      </c>
      <c r="DC257" s="29">
        <f t="shared" si="251"/>
        <v>90</v>
      </c>
      <c r="DE257" s="161" t="s">
        <v>90</v>
      </c>
      <c r="DF257" s="29">
        <f>DF242</f>
        <v>0</v>
      </c>
      <c r="DG257" s="29">
        <f t="shared" ref="DG257:DR257" si="259">DG242</f>
        <v>7.5</v>
      </c>
      <c r="DH257" s="29">
        <f t="shared" si="259"/>
        <v>15</v>
      </c>
      <c r="DI257" s="29">
        <f t="shared" si="259"/>
        <v>22.5</v>
      </c>
      <c r="DJ257" s="29">
        <f t="shared" si="259"/>
        <v>30</v>
      </c>
      <c r="DK257" s="29">
        <f t="shared" si="259"/>
        <v>37.5</v>
      </c>
      <c r="DL257" s="29">
        <f t="shared" si="259"/>
        <v>45</v>
      </c>
      <c r="DM257" s="29">
        <f t="shared" si="259"/>
        <v>52.5</v>
      </c>
      <c r="DN257" s="29">
        <f t="shared" si="259"/>
        <v>60</v>
      </c>
      <c r="DO257" s="29">
        <f t="shared" si="259"/>
        <v>67.5</v>
      </c>
      <c r="DP257" s="29">
        <f t="shared" si="259"/>
        <v>75</v>
      </c>
      <c r="DQ257" s="29">
        <f t="shared" si="259"/>
        <v>82.5</v>
      </c>
      <c r="DR257" s="29">
        <f t="shared" si="259"/>
        <v>90</v>
      </c>
      <c r="DT257" s="241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9"/>
      <c r="EI257" s="241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9"/>
    </row>
    <row r="258" spans="2:153">
      <c r="S258" s="18">
        <f>S243</f>
        <v>0</v>
      </c>
      <c r="T258" s="114">
        <f ca="1">(T213+T228)/2</f>
        <v>-61.821330504243647</v>
      </c>
      <c r="U258" s="114">
        <f t="shared" ref="U258:AF258" ca="1" si="260">(U213+U228)/2</f>
        <v>-58.551056566532644</v>
      </c>
      <c r="V258" s="114">
        <f t="shared" ca="1" si="260"/>
        <v>-55.20204985553395</v>
      </c>
      <c r="W258" s="114">
        <f t="shared" ca="1" si="260"/>
        <v>-48.139506869290393</v>
      </c>
      <c r="X258" s="114">
        <f t="shared" ca="1" si="260"/>
        <v>-37.638456024715815</v>
      </c>
      <c r="Y258" s="114">
        <f t="shared" ca="1" si="260"/>
        <v>-26.828219830776003</v>
      </c>
      <c r="Z258" s="114">
        <f t="shared" ca="1" si="260"/>
        <v>-18.799391811797584</v>
      </c>
      <c r="AA258" s="114">
        <f t="shared" ca="1" si="260"/>
        <v>-14.054670675564742</v>
      </c>
      <c r="AB258" s="114">
        <f t="shared" ca="1" si="260"/>
        <v>-11.606684712534262</v>
      </c>
      <c r="AC258" s="114">
        <f t="shared" ca="1" si="260"/>
        <v>-10.443435186985246</v>
      </c>
      <c r="AD258" s="114">
        <f t="shared" ca="1" si="260"/>
        <v>-9.9267479632068536</v>
      </c>
      <c r="AE258" s="114">
        <f t="shared" ca="1" si="260"/>
        <v>-9.7192394650135849</v>
      </c>
      <c r="AF258" s="114">
        <f t="shared" ca="1" si="260"/>
        <v>-9.6649484932113374</v>
      </c>
      <c r="AH258" s="29">
        <f>AH243</f>
        <v>0</v>
      </c>
      <c r="AI258" s="155">
        <f ca="1">(AI213+AI228)/2</f>
        <v>-61.821330504243647</v>
      </c>
      <c r="AJ258" s="155">
        <f t="shared" ref="AJ258:AU258" ca="1" si="261">(AJ213+AJ228)/2</f>
        <v>-58.551056566532644</v>
      </c>
      <c r="AK258" s="155">
        <f t="shared" ca="1" si="261"/>
        <v>-55.20204985553395</v>
      </c>
      <c r="AL258" s="155">
        <f t="shared" ca="1" si="261"/>
        <v>-48.139506869290393</v>
      </c>
      <c r="AM258" s="155">
        <f t="shared" ca="1" si="261"/>
        <v>-37.638456024715815</v>
      </c>
      <c r="AN258" s="155">
        <f t="shared" ca="1" si="261"/>
        <v>-26.828219830776003</v>
      </c>
      <c r="AO258" s="155">
        <f t="shared" ca="1" si="261"/>
        <v>-18.799391811797584</v>
      </c>
      <c r="AP258" s="155">
        <f t="shared" ca="1" si="261"/>
        <v>-14.054670675564742</v>
      </c>
      <c r="AQ258" s="155">
        <f t="shared" ca="1" si="261"/>
        <v>-11.606684712534262</v>
      </c>
      <c r="AR258" s="155">
        <f t="shared" ca="1" si="261"/>
        <v>-10.443435186985246</v>
      </c>
      <c r="AS258" s="155">
        <f t="shared" ca="1" si="261"/>
        <v>-9.9267479632068536</v>
      </c>
      <c r="AT258" s="155">
        <f t="shared" ca="1" si="261"/>
        <v>-9.7192394650135849</v>
      </c>
      <c r="AU258" s="155">
        <f t="shared" ca="1" si="261"/>
        <v>-9.6649484932113374</v>
      </c>
      <c r="AW258" s="29">
        <f>AW243</f>
        <v>0</v>
      </c>
      <c r="AX258" s="155">
        <f ca="1">(AX213+AX228)/2</f>
        <v>32.763354967548679</v>
      </c>
      <c r="AY258" s="155">
        <f t="shared" ref="AY258:BJ258" ca="1" si="262">(AY213+AY228)/2</f>
        <v>34.501428359448987</v>
      </c>
      <c r="AZ258" s="155">
        <f t="shared" ca="1" si="262"/>
        <v>32.79275642886796</v>
      </c>
      <c r="BA258" s="155">
        <f t="shared" ca="1" si="262"/>
        <v>28.885237271492915</v>
      </c>
      <c r="BB258" s="155">
        <f t="shared" ca="1" si="262"/>
        <v>22.693244887669401</v>
      </c>
      <c r="BC258" s="155">
        <f t="shared" ca="1" si="262"/>
        <v>15.9725540059914</v>
      </c>
      <c r="BD258" s="155">
        <f t="shared" ca="1" si="262"/>
        <v>10.715368368532546</v>
      </c>
      <c r="BE258" s="155">
        <f t="shared" ca="1" si="262"/>
        <v>7.4193052372350037</v>
      </c>
      <c r="BF258" s="155">
        <f t="shared" ca="1" si="262"/>
        <v>5.587861927313968</v>
      </c>
      <c r="BG258" s="155">
        <f t="shared" ca="1" si="262"/>
        <v>4.6296560141583258</v>
      </c>
      <c r="BH258" s="155">
        <f t="shared" ca="1" si="262"/>
        <v>4.1493264007160517</v>
      </c>
      <c r="BI258" s="155">
        <f t="shared" ca="1" si="262"/>
        <v>3.9293016634634133</v>
      </c>
      <c r="BJ258" s="155">
        <f t="shared" ca="1" si="262"/>
        <v>3.8659794289670066</v>
      </c>
      <c r="BK258" s="138"/>
      <c r="BL258" s="29">
        <f>BL243</f>
        <v>0</v>
      </c>
      <c r="BM258" s="155">
        <f ca="1">(BM213+BM228)/2</f>
        <v>8.6588866699950007</v>
      </c>
      <c r="BN258" s="155">
        <f t="shared" ref="BN258:BY258" ca="1" si="263">(BN213+BN228)/2</f>
        <v>1.2584111609411985</v>
      </c>
      <c r="BO258" s="155">
        <f t="shared" ca="1" si="263"/>
        <v>0.65694696890482107</v>
      </c>
      <c r="BP258" s="155">
        <f t="shared" ca="1" si="263"/>
        <v>-3.0662998373602868E-3</v>
      </c>
      <c r="BQ258" s="155">
        <f t="shared" ca="1" si="263"/>
        <v>-0.22034254567983691</v>
      </c>
      <c r="BR258" s="155">
        <f t="shared" ca="1" si="263"/>
        <v>0.24875578494839745</v>
      </c>
      <c r="BS258" s="155">
        <f t="shared" ca="1" si="263"/>
        <v>1.1285334370920048</v>
      </c>
      <c r="BT258" s="155">
        <f t="shared" ca="1" si="263"/>
        <v>2.0269943362076841</v>
      </c>
      <c r="BU258" s="155">
        <f t="shared" ca="1" si="263"/>
        <v>2.7522978004131797</v>
      </c>
      <c r="BV258" s="155">
        <f t="shared" ca="1" si="263"/>
        <v>3.2728101960656417</v>
      </c>
      <c r="BW258" s="155">
        <f t="shared" ca="1" si="263"/>
        <v>3.6134447544161215</v>
      </c>
      <c r="BX258" s="155">
        <f t="shared" ca="1" si="263"/>
        <v>3.804484031089475</v>
      </c>
      <c r="BY258" s="155">
        <f t="shared" ca="1" si="263"/>
        <v>3.865979333919594</v>
      </c>
      <c r="BZ258" s="138"/>
      <c r="CA258" s="29">
        <f>CA243</f>
        <v>0</v>
      </c>
      <c r="CB258" s="155">
        <f ca="1">(CB213+CB228)/2</f>
        <v>38.223914128806797</v>
      </c>
      <c r="CC258" s="155">
        <f t="shared" ref="CC258:CN258" ca="1" si="264">(CC213+CC228)/2</f>
        <v>40.251666419357157</v>
      </c>
      <c r="CD258" s="155">
        <f t="shared" ca="1" si="264"/>
        <v>38.258215833679287</v>
      </c>
      <c r="CE258" s="155">
        <f t="shared" ca="1" si="264"/>
        <v>33.699443483408409</v>
      </c>
      <c r="CF258" s="155">
        <f t="shared" ca="1" si="264"/>
        <v>26.475452368947636</v>
      </c>
      <c r="CG258" s="155">
        <f t="shared" ca="1" si="264"/>
        <v>18.634646340323293</v>
      </c>
      <c r="CH258" s="155">
        <f t="shared" ca="1" si="264"/>
        <v>12.501263096621305</v>
      </c>
      <c r="CI258" s="155">
        <f t="shared" ca="1" si="264"/>
        <v>8.6558561101075036</v>
      </c>
      <c r="CJ258" s="155">
        <f t="shared" ca="1" si="264"/>
        <v>6.5191722485329624</v>
      </c>
      <c r="CK258" s="155">
        <f t="shared" ca="1" si="264"/>
        <v>5.4012653498513812</v>
      </c>
      <c r="CL258" s="155">
        <f t="shared" ca="1" si="264"/>
        <v>4.840880800835393</v>
      </c>
      <c r="CM258" s="155">
        <f t="shared" ca="1" si="264"/>
        <v>4.5841852740406486</v>
      </c>
      <c r="CN258" s="155">
        <f t="shared" ca="1" si="264"/>
        <v>4.5103093337948401</v>
      </c>
      <c r="CP258" s="29">
        <f>CP243</f>
        <v>0</v>
      </c>
      <c r="CQ258" s="155">
        <f ca="1">(CQ213+CQ228)/2</f>
        <v>2.8862955566650008</v>
      </c>
      <c r="CR258" s="155">
        <f t="shared" ref="CR258:DC258" ca="1" si="265">(CR213+CR228)/2</f>
        <v>0.41947038698039951</v>
      </c>
      <c r="CS258" s="155">
        <f t="shared" ca="1" si="265"/>
        <v>0.2189823229682738</v>
      </c>
      <c r="CT258" s="155">
        <f t="shared" ca="1" si="265"/>
        <v>-1.0220999457868363E-3</v>
      </c>
      <c r="CU258" s="155">
        <f t="shared" ca="1" si="265"/>
        <v>-7.3447515226612081E-2</v>
      </c>
      <c r="CV258" s="155">
        <f t="shared" ca="1" si="265"/>
        <v>8.2918594982799076E-2</v>
      </c>
      <c r="CW258" s="155">
        <f t="shared" ca="1" si="265"/>
        <v>0.37617781236400172</v>
      </c>
      <c r="CX258" s="155">
        <f t="shared" ca="1" si="265"/>
        <v>0.67566477873589459</v>
      </c>
      <c r="CY258" s="155">
        <f t="shared" ca="1" si="265"/>
        <v>0.91743260013772643</v>
      </c>
      <c r="CZ258" s="155">
        <f t="shared" ca="1" si="265"/>
        <v>1.0909367320218808</v>
      </c>
      <c r="DA258" s="155">
        <f t="shared" ca="1" si="265"/>
        <v>1.204481584805374</v>
      </c>
      <c r="DB258" s="155">
        <f t="shared" ca="1" si="265"/>
        <v>1.2681613436964918</v>
      </c>
      <c r="DC258" s="155">
        <f t="shared" ca="1" si="265"/>
        <v>1.2886597779731981</v>
      </c>
      <c r="DE258" s="29">
        <f>DE243</f>
        <v>0</v>
      </c>
      <c r="DF258" s="155">
        <f ca="1">(DF213+DF228)/2</f>
        <v>-17.512793310034958</v>
      </c>
      <c r="DG258" s="155">
        <f t="shared" ref="DG258:DR258" ca="1" si="266">(DG213+DG228)/2</f>
        <v>-22.371746659162064</v>
      </c>
      <c r="DH258" s="155">
        <f t="shared" ca="1" si="266"/>
        <v>-21.533364134792901</v>
      </c>
      <c r="DI258" s="155">
        <f t="shared" ca="1" si="266"/>
        <v>-19.258357997580624</v>
      </c>
      <c r="DJ258" s="155">
        <f t="shared" ca="1" si="266"/>
        <v>-15.239001197952852</v>
      </c>
      <c r="DK258" s="155">
        <f t="shared" ca="1" si="266"/>
        <v>-10.523991444853401</v>
      </c>
      <c r="DL258" s="155">
        <f t="shared" ca="1" si="266"/>
        <v>-6.5793121938090291</v>
      </c>
      <c r="DM258" s="155">
        <f t="shared" ca="1" si="266"/>
        <v>-3.9327063233861601</v>
      </c>
      <c r="DN258" s="155">
        <f t="shared" ca="1" si="266"/>
        <v>-2.349092384669389</v>
      </c>
      <c r="DO258" s="155">
        <f t="shared" ca="1" si="266"/>
        <v>-1.450032244739397</v>
      </c>
      <c r="DP258" s="155">
        <f t="shared" ca="1" si="266"/>
        <v>-0.95949522326930703</v>
      </c>
      <c r="DQ258" s="155">
        <f t="shared" ca="1" si="266"/>
        <v>-0.7172924267642049</v>
      </c>
      <c r="DR258" s="155">
        <f t="shared" ca="1" si="266"/>
        <v>-0.64432995235154022</v>
      </c>
      <c r="DT258" s="96"/>
      <c r="DU258" s="803"/>
      <c r="DV258" s="803"/>
      <c r="DW258" s="803"/>
      <c r="DX258" s="803"/>
      <c r="DY258" s="803"/>
      <c r="DZ258" s="803"/>
      <c r="EA258" s="803"/>
      <c r="EB258" s="803"/>
      <c r="EC258" s="803"/>
      <c r="ED258" s="803"/>
      <c r="EE258" s="803"/>
      <c r="EF258" s="803"/>
      <c r="EG258" s="803"/>
      <c r="EH258" s="99"/>
      <c r="EI258" s="96"/>
      <c r="EJ258" s="803"/>
      <c r="EK258" s="803"/>
      <c r="EL258" s="803"/>
      <c r="EM258" s="803"/>
      <c r="EN258" s="803"/>
      <c r="EO258" s="803"/>
      <c r="EP258" s="803"/>
      <c r="EQ258" s="803"/>
      <c r="ER258" s="803"/>
      <c r="ES258" s="803"/>
      <c r="ET258" s="803"/>
      <c r="EU258" s="803"/>
      <c r="EV258" s="803"/>
      <c r="EW258" s="99"/>
    </row>
    <row r="259" spans="2:153">
      <c r="S259" s="18">
        <f t="shared" ref="S259:S270" si="267">S244</f>
        <v>7.5</v>
      </c>
      <c r="T259" s="114">
        <f t="shared" ref="T259:AF270" ca="1" si="268">(T214+T229)/2</f>
        <v>-58.551056566532644</v>
      </c>
      <c r="U259" s="114">
        <f t="shared" ca="1" si="268"/>
        <v>-57.755366326413075</v>
      </c>
      <c r="V259" s="114">
        <f t="shared" ca="1" si="268"/>
        <v>-54.705479701484919</v>
      </c>
      <c r="W259" s="114">
        <f t="shared" ca="1" si="268"/>
        <v>-48.00627312341495</v>
      </c>
      <c r="X259" s="114">
        <f t="shared" ca="1" si="268"/>
        <v>-37.68901454044132</v>
      </c>
      <c r="Y259" s="114">
        <f t="shared" ca="1" si="268"/>
        <v>-26.827997979631661</v>
      </c>
      <c r="Z259" s="114">
        <f t="shared" ca="1" si="268"/>
        <v>-18.704449074058367</v>
      </c>
      <c r="AA259" s="114">
        <f t="shared" ca="1" si="268"/>
        <v>-13.927174251989451</v>
      </c>
      <c r="AB259" s="114">
        <f t="shared" ca="1" si="268"/>
        <v>-11.491786517554868</v>
      </c>
      <c r="AC259" s="114">
        <f t="shared" ca="1" si="268"/>
        <v>-10.353727935934579</v>
      </c>
      <c r="AD259" s="114">
        <f t="shared" ca="1" si="268"/>
        <v>-9.8589063132262069</v>
      </c>
      <c r="AE259" s="114">
        <f t="shared" ca="1" si="268"/>
        <v>-9.6650425429148914</v>
      </c>
      <c r="AF259" s="114">
        <f t="shared" ca="1" si="268"/>
        <v>-9.6153106942004172</v>
      </c>
      <c r="AH259" s="29">
        <f t="shared" ref="AH259:AH270" si="269">AH244</f>
        <v>7.5</v>
      </c>
      <c r="AI259" s="155">
        <f t="shared" ref="AI259:AU270" ca="1" si="270">(AI214+AI229)/2</f>
        <v>-58.551056566532644</v>
      </c>
      <c r="AJ259" s="155">
        <f t="shared" ca="1" si="270"/>
        <v>-57.755366326413075</v>
      </c>
      <c r="AK259" s="155">
        <f t="shared" ca="1" si="270"/>
        <v>-54.705479701484919</v>
      </c>
      <c r="AL259" s="155">
        <f t="shared" ca="1" si="270"/>
        <v>-48.00627312341495</v>
      </c>
      <c r="AM259" s="155">
        <f t="shared" ca="1" si="270"/>
        <v>-37.68901454044132</v>
      </c>
      <c r="AN259" s="155">
        <f t="shared" ca="1" si="270"/>
        <v>-26.827997979631661</v>
      </c>
      <c r="AO259" s="155">
        <f t="shared" ca="1" si="270"/>
        <v>-18.704449074058367</v>
      </c>
      <c r="AP259" s="155">
        <f t="shared" ca="1" si="270"/>
        <v>-13.927174251989451</v>
      </c>
      <c r="AQ259" s="155">
        <f t="shared" ca="1" si="270"/>
        <v>-11.491786517554868</v>
      </c>
      <c r="AR259" s="155">
        <f t="shared" ca="1" si="270"/>
        <v>-10.353727935934579</v>
      </c>
      <c r="AS259" s="155">
        <f t="shared" ca="1" si="270"/>
        <v>-9.8589063132262069</v>
      </c>
      <c r="AT259" s="155">
        <f t="shared" ca="1" si="270"/>
        <v>-9.6650425429148914</v>
      </c>
      <c r="AU259" s="155">
        <f t="shared" ca="1" si="270"/>
        <v>-9.6153106942004172</v>
      </c>
      <c r="AW259" s="29">
        <f t="shared" ref="AW259:AW270" si="271">AW244</f>
        <v>7.5</v>
      </c>
      <c r="AX259" s="155">
        <f t="shared" ref="AX259:BJ270" ca="1" si="272">(AX214+AX229)/2</f>
        <v>34.501428359448987</v>
      </c>
      <c r="AY259" s="155">
        <f t="shared" ca="1" si="272"/>
        <v>34.139877717615036</v>
      </c>
      <c r="AZ259" s="155">
        <f t="shared" ca="1" si="272"/>
        <v>32.615660537533678</v>
      </c>
      <c r="BA259" s="155">
        <f t="shared" ca="1" si="272"/>
        <v>28.932021598990218</v>
      </c>
      <c r="BB259" s="155">
        <f t="shared" ca="1" si="272"/>
        <v>22.843482293461232</v>
      </c>
      <c r="BC259" s="155">
        <f t="shared" ca="1" si="272"/>
        <v>16.061586140297301</v>
      </c>
      <c r="BD259" s="155">
        <f t="shared" ca="1" si="272"/>
        <v>10.705979154761692</v>
      </c>
      <c r="BE259" s="155">
        <f t="shared" ca="1" si="272"/>
        <v>7.3561547065418544</v>
      </c>
      <c r="BF259" s="155">
        <f t="shared" ca="1" si="272"/>
        <v>5.5103406199067413</v>
      </c>
      <c r="BG259" s="155">
        <f t="shared" ca="1" si="272"/>
        <v>4.5548124803334611</v>
      </c>
      <c r="BH259" s="155">
        <f t="shared" ca="1" si="272"/>
        <v>4.0810405875530256</v>
      </c>
      <c r="BI259" s="155">
        <f t="shared" ca="1" si="272"/>
        <v>3.8660922828096425</v>
      </c>
      <c r="BJ259" s="155">
        <f t="shared" ca="1" si="272"/>
        <v>3.8045936452233087</v>
      </c>
      <c r="BK259" s="138"/>
      <c r="BL259" s="29">
        <f t="shared" ref="BL259:BL270" si="273">BL244</f>
        <v>7.5</v>
      </c>
      <c r="BM259" s="155">
        <f t="shared" ref="BM259:BY270" ca="1" si="274">(BM214+BM229)/2</f>
        <v>1.2584111609411985</v>
      </c>
      <c r="BN259" s="155">
        <f t="shared" ca="1" si="274"/>
        <v>1.0266841564656146</v>
      </c>
      <c r="BO259" s="155">
        <f t="shared" ca="1" si="274"/>
        <v>0.41525456671452954</v>
      </c>
      <c r="BP259" s="155">
        <f t="shared" ca="1" si="274"/>
        <v>-0.2565154498824902</v>
      </c>
      <c r="BQ259" s="155">
        <f t="shared" ca="1" si="274"/>
        <v>-0.4601471383928839</v>
      </c>
      <c r="BR259" s="155">
        <f t="shared" ca="1" si="274"/>
        <v>7.0425294963392115E-2</v>
      </c>
      <c r="BS259" s="155">
        <f t="shared" ca="1" si="274"/>
        <v>1.0333805793466513</v>
      </c>
      <c r="BT259" s="155">
        <f t="shared" ca="1" si="274"/>
        <v>2.0002996893036333</v>
      </c>
      <c r="BU259" s="155">
        <f t="shared" ca="1" si="274"/>
        <v>2.7694625812523599</v>
      </c>
      <c r="BV259" s="155">
        <f t="shared" ca="1" si="274"/>
        <v>3.3148485624545727</v>
      </c>
      <c r="BW259" s="155">
        <f t="shared" ca="1" si="274"/>
        <v>3.6686064007653991</v>
      </c>
      <c r="BX259" s="155">
        <f t="shared" ca="1" si="274"/>
        <v>3.8658664858785841</v>
      </c>
      <c r="BY259" s="155">
        <f t="shared" ca="1" si="274"/>
        <v>3.9291855425938818</v>
      </c>
      <c r="BZ259" s="138"/>
      <c r="CA259" s="29">
        <f t="shared" ref="CA259:CA270" si="275">CA244</f>
        <v>7.5</v>
      </c>
      <c r="CB259" s="155">
        <f t="shared" ref="CB259:CN270" ca="1" si="276">(CB214+CB229)/2</f>
        <v>40.251666419357157</v>
      </c>
      <c r="CC259" s="155">
        <f t="shared" ca="1" si="276"/>
        <v>39.82985733721754</v>
      </c>
      <c r="CD259" s="155">
        <f t="shared" ca="1" si="276"/>
        <v>38.051603960455957</v>
      </c>
      <c r="CE259" s="155">
        <f t="shared" ca="1" si="276"/>
        <v>33.754025198821914</v>
      </c>
      <c r="CF259" s="155">
        <f t="shared" ca="1" si="276"/>
        <v>26.650729342371434</v>
      </c>
      <c r="CG259" s="155">
        <f t="shared" ca="1" si="276"/>
        <v>18.738517163680182</v>
      </c>
      <c r="CH259" s="155">
        <f t="shared" ca="1" si="276"/>
        <v>12.490309013888641</v>
      </c>
      <c r="CI259" s="155">
        <f t="shared" ca="1" si="276"/>
        <v>8.5821804909654951</v>
      </c>
      <c r="CJ259" s="155">
        <f t="shared" ca="1" si="276"/>
        <v>6.4287307232245325</v>
      </c>
      <c r="CK259" s="155">
        <f t="shared" ca="1" si="276"/>
        <v>5.3139478937223705</v>
      </c>
      <c r="CL259" s="155">
        <f t="shared" ca="1" si="276"/>
        <v>4.761214018811863</v>
      </c>
      <c r="CM259" s="155">
        <f t="shared" ca="1" si="276"/>
        <v>4.5104409966112504</v>
      </c>
      <c r="CN259" s="155">
        <f t="shared" ca="1" si="276"/>
        <v>4.4386925860938611</v>
      </c>
      <c r="CP259" s="29">
        <f t="shared" ref="CP259:CP270" si="277">CP244</f>
        <v>7.5</v>
      </c>
      <c r="CQ259" s="155">
        <f t="shared" ref="CQ259:DC270" ca="1" si="278">(CQ214+CQ229)/2</f>
        <v>0.41947038698039951</v>
      </c>
      <c r="CR259" s="155">
        <f t="shared" ca="1" si="278"/>
        <v>0.34222805215520485</v>
      </c>
      <c r="CS259" s="155">
        <f t="shared" ca="1" si="278"/>
        <v>0.13841818890484325</v>
      </c>
      <c r="CT259" s="155">
        <f t="shared" ca="1" si="278"/>
        <v>-8.550514996083014E-2</v>
      </c>
      <c r="CU259" s="155">
        <f t="shared" ca="1" si="278"/>
        <v>-0.15338237946429434</v>
      </c>
      <c r="CV259" s="155">
        <f t="shared" ca="1" si="278"/>
        <v>2.3475098321130705E-2</v>
      </c>
      <c r="CW259" s="155">
        <f t="shared" ca="1" si="278"/>
        <v>0.34446019311555065</v>
      </c>
      <c r="CX259" s="155">
        <f t="shared" ca="1" si="278"/>
        <v>0.66676656310121096</v>
      </c>
      <c r="CY259" s="155">
        <f t="shared" ca="1" si="278"/>
        <v>0.92315419375078667</v>
      </c>
      <c r="CZ259" s="155">
        <f t="shared" ca="1" si="278"/>
        <v>1.1049495208181912</v>
      </c>
      <c r="DA259" s="155">
        <f t="shared" ca="1" si="278"/>
        <v>1.2228688002551329</v>
      </c>
      <c r="DB259" s="155">
        <f t="shared" ca="1" si="278"/>
        <v>1.2886221619595282</v>
      </c>
      <c r="DC259" s="155">
        <f t="shared" ca="1" si="278"/>
        <v>1.3097285141979609</v>
      </c>
      <c r="DE259" s="29">
        <f t="shared" ref="DE259:DE270" si="279">DE244</f>
        <v>7.5</v>
      </c>
      <c r="DF259" s="155">
        <f t="shared" ref="DF259:DR270" ca="1" si="280">(DF214+DF229)/2</f>
        <v>-22.371746659162064</v>
      </c>
      <c r="DG259" s="155">
        <f t="shared" ca="1" si="280"/>
        <v>-22.246576400177219</v>
      </c>
      <c r="DH259" s="155">
        <f t="shared" ca="1" si="280"/>
        <v>-21.536146408331852</v>
      </c>
      <c r="DI259" s="155">
        <f t="shared" ca="1" si="280"/>
        <v>-19.416272124268062</v>
      </c>
      <c r="DJ259" s="155">
        <f t="shared" ca="1" si="280"/>
        <v>-15.459061764837264</v>
      </c>
      <c r="DK259" s="155">
        <f t="shared" ca="1" si="280"/>
        <v>-10.672511446049837</v>
      </c>
      <c r="DL259" s="155">
        <f t="shared" ca="1" si="280"/>
        <v>-6.6206291468344691</v>
      </c>
      <c r="DM259" s="155">
        <f t="shared" ca="1" si="280"/>
        <v>-3.9039532930427536</v>
      </c>
      <c r="DN259" s="155">
        <f t="shared" ca="1" si="280"/>
        <v>-2.288829122644982</v>
      </c>
      <c r="DO259" s="155">
        <f t="shared" ca="1" si="280"/>
        <v>-1.3791173723283539</v>
      </c>
      <c r="DP259" s="155">
        <f t="shared" ca="1" si="280"/>
        <v>-0.88639052465265111</v>
      </c>
      <c r="DQ259" s="155">
        <f t="shared" ca="1" si="280"/>
        <v>-0.64446161226713672</v>
      </c>
      <c r="DR259" s="155">
        <f t="shared" ca="1" si="280"/>
        <v>-0.57180299218526542</v>
      </c>
      <c r="DT259" s="96"/>
      <c r="DU259" s="803"/>
      <c r="DV259" s="803"/>
      <c r="DW259" s="803"/>
      <c r="DX259" s="803"/>
      <c r="DY259" s="803"/>
      <c r="DZ259" s="803"/>
      <c r="EA259" s="803"/>
      <c r="EB259" s="803"/>
      <c r="EC259" s="803"/>
      <c r="ED259" s="803"/>
      <c r="EE259" s="803"/>
      <c r="EF259" s="803"/>
      <c r="EG259" s="803"/>
      <c r="EH259" s="99"/>
      <c r="EI259" s="96"/>
      <c r="EJ259" s="803"/>
      <c r="EK259" s="803"/>
      <c r="EL259" s="803"/>
      <c r="EM259" s="803"/>
      <c r="EN259" s="803"/>
      <c r="EO259" s="803"/>
      <c r="EP259" s="803"/>
      <c r="EQ259" s="803"/>
      <c r="ER259" s="803"/>
      <c r="ES259" s="803"/>
      <c r="ET259" s="803"/>
      <c r="EU259" s="803"/>
      <c r="EV259" s="803"/>
      <c r="EW259" s="99"/>
    </row>
    <row r="260" spans="2:153">
      <c r="S260" s="18">
        <f t="shared" si="267"/>
        <v>15</v>
      </c>
      <c r="T260" s="114">
        <f t="shared" ca="1" si="268"/>
        <v>-55.20204985553395</v>
      </c>
      <c r="U260" s="114">
        <f t="shared" ca="1" si="268"/>
        <v>-54.705479701484919</v>
      </c>
      <c r="V260" s="114">
        <f t="shared" ca="1" si="268"/>
        <v>-52.545194292404979</v>
      </c>
      <c r="W260" s="114">
        <f t="shared" ca="1" si="268"/>
        <v>-47.063366207334496</v>
      </c>
      <c r="X260" s="114">
        <f t="shared" ca="1" si="268"/>
        <v>-37.546507704463878</v>
      </c>
      <c r="Y260" s="114">
        <f t="shared" ca="1" si="268"/>
        <v>-26.707235299565852</v>
      </c>
      <c r="Z260" s="114">
        <f t="shared" ca="1" si="268"/>
        <v>-18.363634803386869</v>
      </c>
      <c r="AA260" s="114">
        <f t="shared" ca="1" si="268"/>
        <v>-13.517007712573484</v>
      </c>
      <c r="AB260" s="114">
        <f t="shared" ca="1" si="268"/>
        <v>-11.138221637051473</v>
      </c>
      <c r="AC260" s="114">
        <f t="shared" ca="1" si="268"/>
        <v>-10.087711483921495</v>
      </c>
      <c r="AD260" s="114">
        <f t="shared" ca="1" si="268"/>
        <v>-9.6651669256110981</v>
      </c>
      <c r="AE260" s="114">
        <f t="shared" ca="1" si="268"/>
        <v>-9.5154429305842712</v>
      </c>
      <c r="AF260" s="114">
        <f t="shared" ca="1" si="268"/>
        <v>-9.4803254994329862</v>
      </c>
      <c r="AH260" s="29">
        <f t="shared" si="269"/>
        <v>15</v>
      </c>
      <c r="AI260" s="155">
        <f t="shared" ca="1" si="270"/>
        <v>-55.20204985553395</v>
      </c>
      <c r="AJ260" s="155">
        <f t="shared" ca="1" si="270"/>
        <v>-54.705479701484919</v>
      </c>
      <c r="AK260" s="155">
        <f t="shared" ca="1" si="270"/>
        <v>-52.545194292404979</v>
      </c>
      <c r="AL260" s="155">
        <f t="shared" ca="1" si="270"/>
        <v>-47.063366207334496</v>
      </c>
      <c r="AM260" s="155">
        <f t="shared" ca="1" si="270"/>
        <v>-37.546507704463878</v>
      </c>
      <c r="AN260" s="155">
        <f t="shared" ca="1" si="270"/>
        <v>-26.707235299565852</v>
      </c>
      <c r="AO260" s="155">
        <f t="shared" ca="1" si="270"/>
        <v>-18.363634803386869</v>
      </c>
      <c r="AP260" s="155">
        <f t="shared" ca="1" si="270"/>
        <v>-13.517007712573484</v>
      </c>
      <c r="AQ260" s="155">
        <f t="shared" ca="1" si="270"/>
        <v>-11.138221637051473</v>
      </c>
      <c r="AR260" s="155">
        <f t="shared" ca="1" si="270"/>
        <v>-10.087711483921495</v>
      </c>
      <c r="AS260" s="155">
        <f t="shared" ca="1" si="270"/>
        <v>-9.6651669256110981</v>
      </c>
      <c r="AT260" s="155">
        <f t="shared" ca="1" si="270"/>
        <v>-9.5154429305842712</v>
      </c>
      <c r="AU260" s="155">
        <f t="shared" ca="1" si="270"/>
        <v>-9.4803254994329862</v>
      </c>
      <c r="AW260" s="29">
        <f t="shared" si="271"/>
        <v>15</v>
      </c>
      <c r="AX260" s="155">
        <f t="shared" ca="1" si="272"/>
        <v>32.79275642886796</v>
      </c>
      <c r="AY260" s="155">
        <f t="shared" ca="1" si="272"/>
        <v>32.615660537533678</v>
      </c>
      <c r="AZ260" s="155">
        <f t="shared" ca="1" si="272"/>
        <v>31.643497844750151</v>
      </c>
      <c r="BA260" s="155">
        <f t="shared" ca="1" si="272"/>
        <v>28.718891660349897</v>
      </c>
      <c r="BB260" s="155">
        <f t="shared" ca="1" si="272"/>
        <v>23.107141830104702</v>
      </c>
      <c r="BC260" s="155">
        <f t="shared" ca="1" si="272"/>
        <v>16.253708995991499</v>
      </c>
      <c r="BD260" s="155">
        <f t="shared" ca="1" si="272"/>
        <v>10.636670595764627</v>
      </c>
      <c r="BE260" s="155">
        <f t="shared" ca="1" si="272"/>
        <v>7.136682731354373</v>
      </c>
      <c r="BF260" s="155">
        <f t="shared" ca="1" si="272"/>
        <v>5.2564572584561242</v>
      </c>
      <c r="BG260" s="155">
        <f t="shared" ca="1" si="272"/>
        <v>4.3158393717562467</v>
      </c>
      <c r="BH260" s="155">
        <f t="shared" ca="1" si="272"/>
        <v>3.8662415218301631</v>
      </c>
      <c r="BI260" s="155">
        <f t="shared" ca="1" si="272"/>
        <v>3.6689474943960159</v>
      </c>
      <c r="BJ260" s="155">
        <f t="shared" ca="1" si="272"/>
        <v>3.6136758339278523</v>
      </c>
      <c r="BK260" s="138"/>
      <c r="BL260" s="29">
        <f t="shared" si="273"/>
        <v>15</v>
      </c>
      <c r="BM260" s="155">
        <f t="shared" ca="1" si="274"/>
        <v>0.65694696890482107</v>
      </c>
      <c r="BN260" s="155">
        <f t="shared" ca="1" si="274"/>
        <v>0.41525456671452954</v>
      </c>
      <c r="BO260" s="155">
        <f t="shared" ca="1" si="274"/>
        <v>-0.23276253861433949</v>
      </c>
      <c r="BP260" s="155">
        <f t="shared" ca="1" si="274"/>
        <v>-0.96174387189839727</v>
      </c>
      <c r="BQ260" s="155">
        <f t="shared" ca="1" si="274"/>
        <v>-1.1584744148527482</v>
      </c>
      <c r="BR260" s="155">
        <f t="shared" ca="1" si="274"/>
        <v>-0.45873563250397709</v>
      </c>
      <c r="BS260" s="155">
        <f t="shared" ca="1" si="274"/>
        <v>0.76302057253498967</v>
      </c>
      <c r="BT260" s="155">
        <f t="shared" ca="1" si="274"/>
        <v>1.9470437923794353</v>
      </c>
      <c r="BU260" s="155">
        <f t="shared" ca="1" si="274"/>
        <v>2.8529514475495201</v>
      </c>
      <c r="BV260" s="155">
        <f t="shared" ca="1" si="274"/>
        <v>3.4735750371933021</v>
      </c>
      <c r="BW260" s="155">
        <f t="shared" ca="1" si="274"/>
        <v>3.86571726707299</v>
      </c>
      <c r="BX260" s="155">
        <f t="shared" ca="1" si="274"/>
        <v>4.0806365279090908</v>
      </c>
      <c r="BY260" s="155">
        <f t="shared" ca="1" si="274"/>
        <v>4.1490389314638785</v>
      </c>
      <c r="BZ260" s="138"/>
      <c r="CA260" s="29">
        <f t="shared" si="275"/>
        <v>15</v>
      </c>
      <c r="CB260" s="155">
        <f t="shared" ca="1" si="276"/>
        <v>38.258215833679287</v>
      </c>
      <c r="CC260" s="155">
        <f t="shared" ca="1" si="276"/>
        <v>38.051603960455957</v>
      </c>
      <c r="CD260" s="155">
        <f t="shared" ca="1" si="276"/>
        <v>36.917414152208515</v>
      </c>
      <c r="CE260" s="155">
        <f t="shared" ca="1" si="276"/>
        <v>33.505373603741546</v>
      </c>
      <c r="CF260" s="155">
        <f t="shared" ca="1" si="276"/>
        <v>26.958332135122156</v>
      </c>
      <c r="CG260" s="155">
        <f t="shared" ca="1" si="276"/>
        <v>18.962660495323412</v>
      </c>
      <c r="CH260" s="155">
        <f t="shared" ca="1" si="276"/>
        <v>12.409449028392062</v>
      </c>
      <c r="CI260" s="155">
        <f t="shared" ca="1" si="276"/>
        <v>8.3261298532467674</v>
      </c>
      <c r="CJ260" s="155">
        <f t="shared" ca="1" si="276"/>
        <v>6.1325334681988108</v>
      </c>
      <c r="CK260" s="155">
        <f t="shared" ca="1" si="276"/>
        <v>5.0351459337156212</v>
      </c>
      <c r="CL260" s="155">
        <f t="shared" ca="1" si="276"/>
        <v>4.5106151088018569</v>
      </c>
      <c r="CM260" s="155">
        <f t="shared" ca="1" si="276"/>
        <v>4.2804387434620184</v>
      </c>
      <c r="CN260" s="155">
        <f t="shared" ca="1" si="276"/>
        <v>4.2159551395824941</v>
      </c>
      <c r="CP260" s="29">
        <f t="shared" si="277"/>
        <v>15</v>
      </c>
      <c r="CQ260" s="155">
        <f t="shared" ca="1" si="278"/>
        <v>0.2189823229682738</v>
      </c>
      <c r="CR260" s="155">
        <f t="shared" ca="1" si="278"/>
        <v>0.13841818890484325</v>
      </c>
      <c r="CS260" s="155">
        <f t="shared" ca="1" si="278"/>
        <v>-7.7587512871446385E-2</v>
      </c>
      <c r="CT260" s="155">
        <f t="shared" ca="1" si="278"/>
        <v>-0.32058129063279894</v>
      </c>
      <c r="CU260" s="155">
        <f t="shared" ca="1" si="278"/>
        <v>-0.38615813828424894</v>
      </c>
      <c r="CV260" s="155">
        <f t="shared" ca="1" si="278"/>
        <v>-0.1529118775013254</v>
      </c>
      <c r="CW260" s="155">
        <f t="shared" ca="1" si="278"/>
        <v>0.25434019084499626</v>
      </c>
      <c r="CX260" s="155">
        <f t="shared" ca="1" si="278"/>
        <v>0.6490145974598116</v>
      </c>
      <c r="CY260" s="155">
        <f t="shared" ca="1" si="278"/>
        <v>0.95098381584984015</v>
      </c>
      <c r="CZ260" s="155">
        <f t="shared" ca="1" si="278"/>
        <v>1.1578583457311009</v>
      </c>
      <c r="DA260" s="155">
        <f t="shared" ca="1" si="278"/>
        <v>1.2885724223576633</v>
      </c>
      <c r="DB260" s="155">
        <f t="shared" ca="1" si="278"/>
        <v>1.360212175969697</v>
      </c>
      <c r="DC260" s="155">
        <f t="shared" ca="1" si="278"/>
        <v>1.383012977154626</v>
      </c>
      <c r="DE260" s="29">
        <f t="shared" si="279"/>
        <v>15</v>
      </c>
      <c r="DF260" s="155">
        <f t="shared" ca="1" si="280"/>
        <v>-21.533364134792901</v>
      </c>
      <c r="DG260" s="155">
        <f t="shared" ca="1" si="280"/>
        <v>-21.536146408331852</v>
      </c>
      <c r="DH260" s="155">
        <f t="shared" ca="1" si="280"/>
        <v>-21.212046499140612</v>
      </c>
      <c r="DI260" s="155">
        <f t="shared" ca="1" si="280"/>
        <v>-19.626799709515797</v>
      </c>
      <c r="DJ260" s="155">
        <f t="shared" ca="1" si="280"/>
        <v>-15.983998427496175</v>
      </c>
      <c r="DK260" s="155">
        <f t="shared" ca="1" si="280"/>
        <v>-11.065173813579657</v>
      </c>
      <c r="DL260" s="155">
        <f t="shared" ca="1" si="280"/>
        <v>-6.7096034442422576</v>
      </c>
      <c r="DM260" s="155">
        <f t="shared" ca="1" si="280"/>
        <v>-3.7842665913798639</v>
      </c>
      <c r="DN260" s="155">
        <f t="shared" ca="1" si="280"/>
        <v>-2.0778291151959891</v>
      </c>
      <c r="DO260" s="155">
        <f t="shared" ca="1" si="280"/>
        <v>-1.1404387292408473</v>
      </c>
      <c r="DP260" s="155">
        <f t="shared" ca="1" si="280"/>
        <v>-0.64463571435028078</v>
      </c>
      <c r="DQ260" s="155">
        <f t="shared" ca="1" si="280"/>
        <v>-0.40564673230946546</v>
      </c>
      <c r="DR260" s="155">
        <f t="shared" ca="1" si="280"/>
        <v>-0.33459775688662896</v>
      </c>
      <c r="DT260" s="96"/>
      <c r="DU260" s="803"/>
      <c r="DV260" s="803"/>
      <c r="DW260" s="803"/>
      <c r="DX260" s="803"/>
      <c r="DY260" s="803"/>
      <c r="DZ260" s="803"/>
      <c r="EA260" s="803"/>
      <c r="EB260" s="803"/>
      <c r="EC260" s="803"/>
      <c r="ED260" s="803"/>
      <c r="EE260" s="803"/>
      <c r="EF260" s="803"/>
      <c r="EG260" s="803"/>
      <c r="EH260" s="99"/>
      <c r="EI260" s="96"/>
      <c r="EJ260" s="803"/>
      <c r="EK260" s="803"/>
      <c r="EL260" s="803"/>
      <c r="EM260" s="803"/>
      <c r="EN260" s="803"/>
      <c r="EO260" s="803"/>
      <c r="EP260" s="803"/>
      <c r="EQ260" s="803"/>
      <c r="ER260" s="803"/>
      <c r="ES260" s="803"/>
      <c r="ET260" s="803"/>
      <c r="EU260" s="803"/>
      <c r="EV260" s="803"/>
      <c r="EW260" s="99"/>
    </row>
    <row r="261" spans="2:153">
      <c r="S261" s="18">
        <f t="shared" si="267"/>
        <v>22.5</v>
      </c>
      <c r="T261" s="114">
        <f t="shared" ca="1" si="268"/>
        <v>-48.139506869290393</v>
      </c>
      <c r="U261" s="114">
        <f t="shared" ca="1" si="268"/>
        <v>-48.00627312341495</v>
      </c>
      <c r="V261" s="114">
        <f t="shared" ca="1" si="268"/>
        <v>-47.063366207334496</v>
      </c>
      <c r="W261" s="114">
        <f t="shared" ca="1" si="268"/>
        <v>-43.665469206406954</v>
      </c>
      <c r="X261" s="114">
        <f t="shared" ca="1" si="268"/>
        <v>-36.137612073537028</v>
      </c>
      <c r="Y261" s="114">
        <f t="shared" ca="1" si="268"/>
        <v>-25.997968107123704</v>
      </c>
      <c r="Z261" s="114">
        <f t="shared" ca="1" si="268"/>
        <v>-17.578321673605402</v>
      </c>
      <c r="AA261" s="114">
        <f t="shared" ca="1" si="268"/>
        <v>-12.73852315817655</v>
      </c>
      <c r="AB261" s="114">
        <f t="shared" ca="1" si="268"/>
        <v>-10.526768646967128</v>
      </c>
      <c r="AC261" s="114">
        <f t="shared" ca="1" si="268"/>
        <v>-9.6653752356923128</v>
      </c>
      <c r="AD261" s="114">
        <f t="shared" ca="1" si="268"/>
        <v>-9.3862016751652426</v>
      </c>
      <c r="AE261" s="114">
        <f t="shared" ca="1" si="268"/>
        <v>-9.3206074507703143</v>
      </c>
      <c r="AF261" s="114">
        <f t="shared" ca="1" si="268"/>
        <v>-9.3128627257627201</v>
      </c>
      <c r="AH261" s="29">
        <f t="shared" si="269"/>
        <v>22.5</v>
      </c>
      <c r="AI261" s="155">
        <f t="shared" ca="1" si="270"/>
        <v>-48.139506869290393</v>
      </c>
      <c r="AJ261" s="155">
        <f t="shared" ca="1" si="270"/>
        <v>-48.00627312341495</v>
      </c>
      <c r="AK261" s="155">
        <f t="shared" ca="1" si="270"/>
        <v>-47.063366207334496</v>
      </c>
      <c r="AL261" s="155">
        <f t="shared" ca="1" si="270"/>
        <v>-43.665469206406954</v>
      </c>
      <c r="AM261" s="155">
        <f t="shared" ca="1" si="270"/>
        <v>-36.137612073537028</v>
      </c>
      <c r="AN261" s="155">
        <f t="shared" ca="1" si="270"/>
        <v>-25.997968107123704</v>
      </c>
      <c r="AO261" s="155">
        <f t="shared" ca="1" si="270"/>
        <v>-17.578321673605402</v>
      </c>
      <c r="AP261" s="155">
        <f t="shared" ca="1" si="270"/>
        <v>-12.73852315817655</v>
      </c>
      <c r="AQ261" s="155">
        <f t="shared" ca="1" si="270"/>
        <v>-10.526768646967128</v>
      </c>
      <c r="AR261" s="155">
        <f t="shared" ca="1" si="270"/>
        <v>-9.6653752356923128</v>
      </c>
      <c r="AS261" s="155">
        <f t="shared" ca="1" si="270"/>
        <v>-9.3862016751652426</v>
      </c>
      <c r="AT261" s="155">
        <f t="shared" ca="1" si="270"/>
        <v>-9.3206074507703143</v>
      </c>
      <c r="AU261" s="155">
        <f t="shared" ca="1" si="270"/>
        <v>-9.3128627257627201</v>
      </c>
      <c r="AW261" s="29">
        <f t="shared" si="271"/>
        <v>22.5</v>
      </c>
      <c r="AX261" s="155">
        <f t="shared" ca="1" si="272"/>
        <v>28.885237271492915</v>
      </c>
      <c r="AY261" s="155">
        <f t="shared" ca="1" si="272"/>
        <v>28.932021598990218</v>
      </c>
      <c r="AZ261" s="155">
        <f t="shared" ca="1" si="272"/>
        <v>28.718891660349897</v>
      </c>
      <c r="BA261" s="155">
        <f t="shared" ca="1" si="272"/>
        <v>27.112992881582528</v>
      </c>
      <c r="BB261" s="155">
        <f t="shared" ca="1" si="272"/>
        <v>22.749786205029995</v>
      </c>
      <c r="BC261" s="155">
        <f t="shared" ca="1" si="272"/>
        <v>16.224786833623398</v>
      </c>
      <c r="BD261" s="155">
        <f t="shared" ca="1" si="272"/>
        <v>10.345893688932447</v>
      </c>
      <c r="BE261" s="155">
        <f t="shared" ca="1" si="272"/>
        <v>6.6546235182262858</v>
      </c>
      <c r="BF261" s="155">
        <f t="shared" ca="1" si="272"/>
        <v>4.7550059202792845</v>
      </c>
      <c r="BG261" s="155">
        <f t="shared" ca="1" si="272"/>
        <v>3.8664914480794956</v>
      </c>
      <c r="BH261" s="155">
        <f t="shared" ca="1" si="272"/>
        <v>3.4742318715613756</v>
      </c>
      <c r="BI261" s="155">
        <f t="shared" ca="1" si="272"/>
        <v>3.315319048805403</v>
      </c>
      <c r="BJ261" s="155">
        <f t="shared" ca="1" si="272"/>
        <v>3.2731859014293558</v>
      </c>
      <c r="BK261" s="138"/>
      <c r="BL261" s="29">
        <f t="shared" si="273"/>
        <v>22.5</v>
      </c>
      <c r="BM261" s="155">
        <f t="shared" ca="1" si="274"/>
        <v>-3.0662998373602868E-3</v>
      </c>
      <c r="BN261" s="155">
        <f t="shared" ca="1" si="274"/>
        <v>-0.2565154498824902</v>
      </c>
      <c r="BO261" s="155">
        <f t="shared" ca="1" si="274"/>
        <v>-0.96174387189839727</v>
      </c>
      <c r="BP261" s="155">
        <f t="shared" ca="1" si="274"/>
        <v>-1.827422715476716</v>
      </c>
      <c r="BQ261" s="155">
        <f t="shared" ca="1" si="274"/>
        <v>-2.1344379218155529</v>
      </c>
      <c r="BR261" s="155">
        <f t="shared" ca="1" si="274"/>
        <v>-1.2520119386983435</v>
      </c>
      <c r="BS261" s="155">
        <f t="shared" ca="1" si="274"/>
        <v>0.40219863046158721</v>
      </c>
      <c r="BT261" s="155">
        <f t="shared" ca="1" si="274"/>
        <v>1.9769807533592831</v>
      </c>
      <c r="BU261" s="155">
        <f t="shared" ca="1" si="274"/>
        <v>3.1221105358019812</v>
      </c>
      <c r="BV261" s="155">
        <f t="shared" ca="1" si="274"/>
        <v>3.8654673866717872</v>
      </c>
      <c r="BW261" s="155">
        <f t="shared" ca="1" si="274"/>
        <v>4.3149782670755403</v>
      </c>
      <c r="BX261" s="155">
        <f t="shared" ca="1" si="274"/>
        <v>4.5540908433135714</v>
      </c>
      <c r="BY261" s="155">
        <f t="shared" ca="1" si="274"/>
        <v>4.629063468056553</v>
      </c>
      <c r="BZ261" s="138"/>
      <c r="CA261" s="29">
        <f t="shared" si="275"/>
        <v>22.5</v>
      </c>
      <c r="CB261" s="155">
        <f t="shared" ca="1" si="276"/>
        <v>33.699443483408409</v>
      </c>
      <c r="CC261" s="155">
        <f t="shared" ca="1" si="276"/>
        <v>33.754025198821914</v>
      </c>
      <c r="CD261" s="155">
        <f t="shared" ca="1" si="276"/>
        <v>33.505373603741546</v>
      </c>
      <c r="CE261" s="155">
        <f t="shared" ca="1" si="276"/>
        <v>31.631825028512953</v>
      </c>
      <c r="CF261" s="155">
        <f t="shared" ca="1" si="276"/>
        <v>26.54141723920166</v>
      </c>
      <c r="CG261" s="155">
        <f t="shared" ca="1" si="276"/>
        <v>18.92891797256063</v>
      </c>
      <c r="CH261" s="155">
        <f t="shared" ca="1" si="276"/>
        <v>12.07020930375452</v>
      </c>
      <c r="CI261" s="155">
        <f t="shared" ca="1" si="276"/>
        <v>7.7637274379306671</v>
      </c>
      <c r="CJ261" s="155">
        <f t="shared" ca="1" si="276"/>
        <v>5.5475069069924974</v>
      </c>
      <c r="CK261" s="155">
        <f t="shared" ca="1" si="276"/>
        <v>4.5109066894260774</v>
      </c>
      <c r="CL261" s="155">
        <f t="shared" ca="1" si="276"/>
        <v>4.0532705168216054</v>
      </c>
      <c r="CM261" s="155">
        <f t="shared" ca="1" si="276"/>
        <v>3.8678722236063035</v>
      </c>
      <c r="CN261" s="155">
        <f t="shared" ca="1" si="276"/>
        <v>3.8187168850009146</v>
      </c>
      <c r="CP261" s="29">
        <f t="shared" si="277"/>
        <v>22.5</v>
      </c>
      <c r="CQ261" s="155">
        <f t="shared" ca="1" si="278"/>
        <v>-1.0220999457868363E-3</v>
      </c>
      <c r="CR261" s="155">
        <f t="shared" ca="1" si="278"/>
        <v>-8.550514996083014E-2</v>
      </c>
      <c r="CS261" s="155">
        <f t="shared" ca="1" si="278"/>
        <v>-0.32058129063279894</v>
      </c>
      <c r="CT261" s="155">
        <f t="shared" ca="1" si="278"/>
        <v>-0.60914090515890518</v>
      </c>
      <c r="CU261" s="155">
        <f t="shared" ca="1" si="278"/>
        <v>-0.71147930727185127</v>
      </c>
      <c r="CV261" s="155">
        <f t="shared" ca="1" si="278"/>
        <v>-0.41733731289944775</v>
      </c>
      <c r="CW261" s="155">
        <f t="shared" ca="1" si="278"/>
        <v>0.13406621015386255</v>
      </c>
      <c r="CX261" s="155">
        <f t="shared" ca="1" si="278"/>
        <v>0.65899358445309519</v>
      </c>
      <c r="CY261" s="155">
        <f t="shared" ca="1" si="278"/>
        <v>1.040703511933994</v>
      </c>
      <c r="CZ261" s="155">
        <f t="shared" ca="1" si="278"/>
        <v>1.2884891288905957</v>
      </c>
      <c r="DA261" s="155">
        <f t="shared" ca="1" si="278"/>
        <v>1.4383260890251801</v>
      </c>
      <c r="DB261" s="155">
        <f t="shared" ca="1" si="278"/>
        <v>1.5180302811045239</v>
      </c>
      <c r="DC261" s="155">
        <f t="shared" ca="1" si="278"/>
        <v>1.5430211560188511</v>
      </c>
      <c r="DE261" s="29">
        <f t="shared" si="279"/>
        <v>22.5</v>
      </c>
      <c r="DF261" s="155">
        <f t="shared" ca="1" si="280"/>
        <v>-19.258357997580624</v>
      </c>
      <c r="DG261" s="155">
        <f t="shared" ca="1" si="280"/>
        <v>-19.416272124268062</v>
      </c>
      <c r="DH261" s="155">
        <f t="shared" ca="1" si="280"/>
        <v>-19.626799709515797</v>
      </c>
      <c r="DI261" s="155">
        <f t="shared" ca="1" si="280"/>
        <v>-18.989039945460046</v>
      </c>
      <c r="DJ261" s="155">
        <f t="shared" ca="1" si="280"/>
        <v>-16.233743097594441</v>
      </c>
      <c r="DK261" s="155">
        <f t="shared" ca="1" si="280"/>
        <v>-11.442530525098103</v>
      </c>
      <c r="DL261" s="155">
        <f t="shared" ca="1" si="280"/>
        <v>-6.6961631440575049</v>
      </c>
      <c r="DM261" s="155">
        <f t="shared" ca="1" si="280"/>
        <v>-3.4479253021378842</v>
      </c>
      <c r="DN261" s="155">
        <f t="shared" ca="1" si="280"/>
        <v>-1.6089486789518652</v>
      </c>
      <c r="DO261" s="155">
        <f t="shared" ca="1" si="280"/>
        <v>-0.64492727205043776</v>
      </c>
      <c r="DP261" s="155">
        <f t="shared" ca="1" si="280"/>
        <v>-0.15866544750314748</v>
      </c>
      <c r="DQ261" s="155">
        <f t="shared" ca="1" si="280"/>
        <v>6.683272245318328E-2</v>
      </c>
      <c r="DR261" s="155">
        <f t="shared" ca="1" si="280"/>
        <v>0.13240779974203898</v>
      </c>
      <c r="DT261" s="96"/>
      <c r="DU261" s="803"/>
      <c r="DV261" s="803"/>
      <c r="DW261" s="803"/>
      <c r="DX261" s="803"/>
      <c r="DY261" s="803"/>
      <c r="DZ261" s="803"/>
      <c r="EA261" s="803"/>
      <c r="EB261" s="803"/>
      <c r="EC261" s="803"/>
      <c r="ED261" s="803"/>
      <c r="EE261" s="803"/>
      <c r="EF261" s="803"/>
      <c r="EG261" s="803"/>
      <c r="EH261" s="99"/>
      <c r="EI261" s="96"/>
      <c r="EJ261" s="803"/>
      <c r="EK261" s="803"/>
      <c r="EL261" s="803"/>
      <c r="EM261" s="803"/>
      <c r="EN261" s="803"/>
      <c r="EO261" s="803"/>
      <c r="EP261" s="803"/>
      <c r="EQ261" s="803"/>
      <c r="ER261" s="803"/>
      <c r="ES261" s="803"/>
      <c r="ET261" s="803"/>
      <c r="EU261" s="803"/>
      <c r="EV261" s="803"/>
      <c r="EW261" s="99"/>
    </row>
    <row r="262" spans="2:153">
      <c r="S262" s="18">
        <f t="shared" si="267"/>
        <v>30</v>
      </c>
      <c r="T262" s="114">
        <f t="shared" ca="1" si="268"/>
        <v>-37.638456024715815</v>
      </c>
      <c r="U262" s="114">
        <f t="shared" ca="1" si="268"/>
        <v>-37.68901454044132</v>
      </c>
      <c r="V262" s="114">
        <f t="shared" ca="1" si="268"/>
        <v>-37.546507704463878</v>
      </c>
      <c r="W262" s="114">
        <f t="shared" ca="1" si="268"/>
        <v>-36.137612073537028</v>
      </c>
      <c r="X262" s="114">
        <f t="shared" ca="1" si="268"/>
        <v>-31.622186043803161</v>
      </c>
      <c r="Y262" s="114">
        <f t="shared" ca="1" si="268"/>
        <v>-23.672073515195926</v>
      </c>
      <c r="Z262" s="114">
        <f t="shared" ca="1" si="268"/>
        <v>-15.946544945938895</v>
      </c>
      <c r="AA262" s="114">
        <f t="shared" ca="1" si="268"/>
        <v>-11.462426184657557</v>
      </c>
      <c r="AB262" s="114">
        <f t="shared" ca="1" si="268"/>
        <v>-9.6657933244726095</v>
      </c>
      <c r="AC262" s="114">
        <f t="shared" ca="1" si="268"/>
        <v>-9.166598612715795</v>
      </c>
      <c r="AD262" s="114">
        <f t="shared" ca="1" si="268"/>
        <v>-9.1353950110159055</v>
      </c>
      <c r="AE262" s="114">
        <f t="shared" ca="1" si="268"/>
        <v>-9.2076585167419243</v>
      </c>
      <c r="AF262" s="114">
        <f t="shared" ca="1" si="268"/>
        <v>-9.2436637394347905</v>
      </c>
      <c r="AH262" s="29">
        <f t="shared" si="269"/>
        <v>30</v>
      </c>
      <c r="AI262" s="155">
        <f t="shared" ca="1" si="270"/>
        <v>-37.638456024715815</v>
      </c>
      <c r="AJ262" s="155">
        <f t="shared" ca="1" si="270"/>
        <v>-37.68901454044132</v>
      </c>
      <c r="AK262" s="155">
        <f t="shared" ca="1" si="270"/>
        <v>-37.546507704463878</v>
      </c>
      <c r="AL262" s="155">
        <f t="shared" ca="1" si="270"/>
        <v>-36.137612073537028</v>
      </c>
      <c r="AM262" s="155">
        <f t="shared" ca="1" si="270"/>
        <v>-31.622186043803161</v>
      </c>
      <c r="AN262" s="155">
        <f t="shared" ca="1" si="270"/>
        <v>-23.672073515195926</v>
      </c>
      <c r="AO262" s="155">
        <f t="shared" ca="1" si="270"/>
        <v>-15.946544945938895</v>
      </c>
      <c r="AP262" s="155">
        <f t="shared" ca="1" si="270"/>
        <v>-11.462426184657557</v>
      </c>
      <c r="AQ262" s="155">
        <f t="shared" ca="1" si="270"/>
        <v>-9.6657933244726095</v>
      </c>
      <c r="AR262" s="155">
        <f t="shared" ca="1" si="270"/>
        <v>-9.166598612715795</v>
      </c>
      <c r="AS262" s="155">
        <f t="shared" ca="1" si="270"/>
        <v>-9.1353950110159055</v>
      </c>
      <c r="AT262" s="155">
        <f t="shared" ca="1" si="270"/>
        <v>-9.2076585167419243</v>
      </c>
      <c r="AU262" s="155">
        <f t="shared" ca="1" si="270"/>
        <v>-9.2436637394347905</v>
      </c>
      <c r="AW262" s="29">
        <f t="shared" si="271"/>
        <v>30</v>
      </c>
      <c r="AX262" s="155">
        <f t="shared" ca="1" si="272"/>
        <v>22.693244887669401</v>
      </c>
      <c r="AY262" s="155">
        <f t="shared" ca="1" si="272"/>
        <v>22.843482293461232</v>
      </c>
      <c r="AZ262" s="155">
        <f t="shared" ca="1" si="272"/>
        <v>23.107141830104702</v>
      </c>
      <c r="BA262" s="155">
        <f t="shared" ca="1" si="272"/>
        <v>22.749786205029995</v>
      </c>
      <c r="BB262" s="155">
        <f t="shared" ca="1" si="272"/>
        <v>20.330360292281199</v>
      </c>
      <c r="BC262" s="155">
        <f t="shared" ca="1" si="272"/>
        <v>15.1382934236164</v>
      </c>
      <c r="BD262" s="155">
        <f t="shared" ca="1" si="272"/>
        <v>9.4362230565905723</v>
      </c>
      <c r="BE262" s="155">
        <f t="shared" ca="1" si="272"/>
        <v>5.6822005902711652</v>
      </c>
      <c r="BF262" s="155">
        <f t="shared" ca="1" si="272"/>
        <v>3.8669930522559985</v>
      </c>
      <c r="BG262" s="155">
        <f t="shared" ca="1" si="272"/>
        <v>3.1233165132144771</v>
      </c>
      <c r="BH262" s="155">
        <f t="shared" ca="1" si="272"/>
        <v>2.8537484494907912</v>
      </c>
      <c r="BI262" s="155">
        <f t="shared" ca="1" si="272"/>
        <v>2.7700753154399584</v>
      </c>
      <c r="BJ262" s="155">
        <f t="shared" ca="1" si="272"/>
        <v>2.7528465345296413</v>
      </c>
      <c r="BK262" s="138"/>
      <c r="BL262" s="29">
        <f t="shared" si="273"/>
        <v>30</v>
      </c>
      <c r="BM262" s="155">
        <f t="shared" ca="1" si="274"/>
        <v>-0.22034254567983691</v>
      </c>
      <c r="BN262" s="155">
        <f t="shared" ca="1" si="274"/>
        <v>-0.4601471383928839</v>
      </c>
      <c r="BO262" s="155">
        <f t="shared" ca="1" si="274"/>
        <v>-1.1584744148527482</v>
      </c>
      <c r="BP262" s="155">
        <f t="shared" ca="1" si="274"/>
        <v>-2.1344379218155529</v>
      </c>
      <c r="BQ262" s="155">
        <f t="shared" ca="1" si="274"/>
        <v>-2.7140973319986053</v>
      </c>
      <c r="BR262" s="155">
        <f t="shared" ca="1" si="274"/>
        <v>-1.8700986289976926</v>
      </c>
      <c r="BS262" s="155">
        <f t="shared" ca="1" si="274"/>
        <v>0.26340782194552936</v>
      </c>
      <c r="BT262" s="155">
        <f t="shared" ca="1" si="274"/>
        <v>2.3905102410467407</v>
      </c>
      <c r="BU262" s="155">
        <f t="shared" ca="1" si="274"/>
        <v>3.8649658848551347</v>
      </c>
      <c r="BV262" s="155">
        <f t="shared" ca="1" si="274"/>
        <v>4.7532853088299989</v>
      </c>
      <c r="BW262" s="155">
        <f t="shared" ca="1" si="274"/>
        <v>5.2549771142375032</v>
      </c>
      <c r="BX262" s="155">
        <f t="shared" ca="1" si="274"/>
        <v>5.5090395892103903</v>
      </c>
      <c r="BY262" s="155">
        <f t="shared" ca="1" si="274"/>
        <v>5.5867034182624664</v>
      </c>
      <c r="BZ262" s="138"/>
      <c r="CA262" s="29">
        <f t="shared" si="275"/>
        <v>30</v>
      </c>
      <c r="CB262" s="155">
        <f t="shared" ca="1" si="276"/>
        <v>26.475452368947636</v>
      </c>
      <c r="CC262" s="155">
        <f t="shared" ca="1" si="276"/>
        <v>26.650729342371434</v>
      </c>
      <c r="CD262" s="155">
        <f t="shared" ca="1" si="276"/>
        <v>26.958332135122156</v>
      </c>
      <c r="CE262" s="155">
        <f t="shared" ca="1" si="276"/>
        <v>26.54141723920166</v>
      </c>
      <c r="CF262" s="155">
        <f t="shared" ca="1" si="276"/>
        <v>23.718753674328063</v>
      </c>
      <c r="CG262" s="155">
        <f t="shared" ca="1" si="276"/>
        <v>17.661342327552461</v>
      </c>
      <c r="CH262" s="155">
        <f t="shared" ca="1" si="276"/>
        <v>11.008926899355666</v>
      </c>
      <c r="CI262" s="155">
        <f t="shared" ca="1" si="276"/>
        <v>6.6292340219830264</v>
      </c>
      <c r="CJ262" s="155">
        <f t="shared" ca="1" si="276"/>
        <v>4.5114918942986648</v>
      </c>
      <c r="CK262" s="155">
        <f t="shared" ca="1" si="276"/>
        <v>3.6438692654168894</v>
      </c>
      <c r="CL262" s="155">
        <f t="shared" ca="1" si="276"/>
        <v>3.3293731910725906</v>
      </c>
      <c r="CM262" s="155">
        <f t="shared" ca="1" si="276"/>
        <v>3.2317545346799514</v>
      </c>
      <c r="CN262" s="155">
        <f t="shared" ca="1" si="276"/>
        <v>3.2116542902845806</v>
      </c>
      <c r="CP262" s="29">
        <f t="shared" si="277"/>
        <v>30</v>
      </c>
      <c r="CQ262" s="155">
        <f t="shared" ca="1" si="278"/>
        <v>-7.3447515226612081E-2</v>
      </c>
      <c r="CR262" s="155">
        <f t="shared" ca="1" si="278"/>
        <v>-0.15338237946429434</v>
      </c>
      <c r="CS262" s="155">
        <f t="shared" ca="1" si="278"/>
        <v>-0.38615813828424894</v>
      </c>
      <c r="CT262" s="155">
        <f t="shared" ca="1" si="278"/>
        <v>-0.71147930727185127</v>
      </c>
      <c r="CU262" s="155">
        <f t="shared" ca="1" si="278"/>
        <v>-0.9046991106662019</v>
      </c>
      <c r="CV262" s="155">
        <f t="shared" ca="1" si="278"/>
        <v>-0.6233662096658974</v>
      </c>
      <c r="CW262" s="155">
        <f t="shared" ca="1" si="278"/>
        <v>8.7802607315176751E-2</v>
      </c>
      <c r="CX262" s="155">
        <f t="shared" ca="1" si="278"/>
        <v>0.7968367470155806</v>
      </c>
      <c r="CY262" s="155">
        <f t="shared" ca="1" si="278"/>
        <v>1.2883219616183781</v>
      </c>
      <c r="CZ262" s="155">
        <f t="shared" ca="1" si="278"/>
        <v>1.5844284362766663</v>
      </c>
      <c r="DA262" s="155">
        <f t="shared" ca="1" si="278"/>
        <v>1.7516590380791675</v>
      </c>
      <c r="DB262" s="155">
        <f t="shared" ca="1" si="278"/>
        <v>1.8363465297367971</v>
      </c>
      <c r="DC262" s="155">
        <f t="shared" ca="1" si="278"/>
        <v>1.8622344727541558</v>
      </c>
      <c r="DE262" s="29">
        <f t="shared" si="279"/>
        <v>30</v>
      </c>
      <c r="DF262" s="155">
        <f t="shared" ca="1" si="280"/>
        <v>-15.239001197952852</v>
      </c>
      <c r="DG262" s="155">
        <f t="shared" ca="1" si="280"/>
        <v>-15.459061764837264</v>
      </c>
      <c r="DH262" s="155">
        <f t="shared" ca="1" si="280"/>
        <v>-15.983998427496175</v>
      </c>
      <c r="DI262" s="155">
        <f t="shared" ca="1" si="280"/>
        <v>-16.233743097594441</v>
      </c>
      <c r="DJ262" s="155">
        <f t="shared" ca="1" si="280"/>
        <v>-14.910622194186772</v>
      </c>
      <c r="DK262" s="155">
        <f t="shared" ca="1" si="280"/>
        <v>-11.027244930243109</v>
      </c>
      <c r="DL262" s="155">
        <f t="shared" ca="1" si="280"/>
        <v>-6.1591114600876189</v>
      </c>
      <c r="DM262" s="155">
        <f t="shared" ca="1" si="280"/>
        <v>-2.5928786063240725</v>
      </c>
      <c r="DN262" s="155">
        <f t="shared" ca="1" si="280"/>
        <v>-0.64551242574309953</v>
      </c>
      <c r="DO262" s="155">
        <f t="shared" ca="1" si="280"/>
        <v>0.29443164560534818</v>
      </c>
      <c r="DP262" s="155">
        <f t="shared" ca="1" si="280"/>
        <v>0.72498959079155689</v>
      </c>
      <c r="DQ262" s="155">
        <f t="shared" ca="1" si="280"/>
        <v>0.90780291764522225</v>
      </c>
      <c r="DR262" s="155">
        <f t="shared" ca="1" si="280"/>
        <v>0.95812068611147172</v>
      </c>
      <c r="DT262" s="96"/>
      <c r="DU262" s="803"/>
      <c r="DV262" s="803"/>
      <c r="DW262" s="803"/>
      <c r="DX262" s="803"/>
      <c r="DY262" s="803"/>
      <c r="DZ262" s="803"/>
      <c r="EA262" s="803"/>
      <c r="EB262" s="803"/>
      <c r="EC262" s="803"/>
      <c r="ED262" s="803"/>
      <c r="EE262" s="803"/>
      <c r="EF262" s="803"/>
      <c r="EG262" s="803"/>
      <c r="EH262" s="99"/>
      <c r="EI262" s="96"/>
      <c r="EJ262" s="803"/>
      <c r="EK262" s="803"/>
      <c r="EL262" s="803"/>
      <c r="EM262" s="803"/>
      <c r="EN262" s="803"/>
      <c r="EO262" s="803"/>
      <c r="EP262" s="803"/>
      <c r="EQ262" s="803"/>
      <c r="ER262" s="803"/>
      <c r="ES262" s="803"/>
      <c r="ET262" s="803"/>
      <c r="EU262" s="803"/>
      <c r="EV262" s="803"/>
      <c r="EW262" s="99"/>
    </row>
    <row r="263" spans="2:153">
      <c r="S263" s="18">
        <f t="shared" si="267"/>
        <v>37.5</v>
      </c>
      <c r="T263" s="114">
        <f t="shared" ca="1" si="268"/>
        <v>-26.828219830776003</v>
      </c>
      <c r="U263" s="114">
        <f t="shared" ca="1" si="268"/>
        <v>-26.827997979631661</v>
      </c>
      <c r="V263" s="114">
        <f t="shared" ca="1" si="268"/>
        <v>-26.707235299565852</v>
      </c>
      <c r="W263" s="114">
        <f t="shared" ca="1" si="268"/>
        <v>-25.997968107123704</v>
      </c>
      <c r="X263" s="114">
        <f t="shared" ca="1" si="268"/>
        <v>-23.672073515195926</v>
      </c>
      <c r="Y263" s="114">
        <f t="shared" ca="1" si="268"/>
        <v>-18.790398695115016</v>
      </c>
      <c r="Z263" s="114">
        <f t="shared" ca="1" si="268"/>
        <v>-13.060533432639314</v>
      </c>
      <c r="AA263" s="114">
        <f t="shared" ca="1" si="268"/>
        <v>-9.6666654872336366</v>
      </c>
      <c r="AB263" s="114">
        <f t="shared" ca="1" si="268"/>
        <v>-8.7202779696853057</v>
      </c>
      <c r="AC263" s="114">
        <f t="shared" ca="1" si="268"/>
        <v>-8.8402735953602232</v>
      </c>
      <c r="AD263" s="114">
        <f t="shared" ca="1" si="268"/>
        <v>-9.191679998279934</v>
      </c>
      <c r="AE263" s="114">
        <f t="shared" ca="1" si="268"/>
        <v>-9.463262791606649</v>
      </c>
      <c r="AF263" s="114">
        <f t="shared" ca="1" si="268"/>
        <v>-9.5604882560993687</v>
      </c>
      <c r="AH263" s="29">
        <f t="shared" si="269"/>
        <v>37.5</v>
      </c>
      <c r="AI263" s="155">
        <f t="shared" ca="1" si="270"/>
        <v>-26.828219830776003</v>
      </c>
      <c r="AJ263" s="155">
        <f t="shared" ca="1" si="270"/>
        <v>-26.827997979631661</v>
      </c>
      <c r="AK263" s="155">
        <f t="shared" ca="1" si="270"/>
        <v>-26.707235299565852</v>
      </c>
      <c r="AL263" s="155">
        <f t="shared" ca="1" si="270"/>
        <v>-25.997968107123704</v>
      </c>
      <c r="AM263" s="155">
        <f t="shared" ca="1" si="270"/>
        <v>-23.672073515195926</v>
      </c>
      <c r="AN263" s="155">
        <f t="shared" ca="1" si="270"/>
        <v>-18.790398695115016</v>
      </c>
      <c r="AO263" s="155">
        <f t="shared" ca="1" si="270"/>
        <v>-13.060533432639314</v>
      </c>
      <c r="AP263" s="155">
        <f t="shared" ca="1" si="270"/>
        <v>-9.6666654872336366</v>
      </c>
      <c r="AQ263" s="155">
        <f t="shared" ca="1" si="270"/>
        <v>-8.7202779696853057</v>
      </c>
      <c r="AR263" s="155">
        <f t="shared" ca="1" si="270"/>
        <v>-8.8402735953602232</v>
      </c>
      <c r="AS263" s="155">
        <f t="shared" ca="1" si="270"/>
        <v>-9.191679998279934</v>
      </c>
      <c r="AT263" s="155">
        <f t="shared" ca="1" si="270"/>
        <v>-9.463262791606649</v>
      </c>
      <c r="AU263" s="155">
        <f t="shared" ca="1" si="270"/>
        <v>-9.5604882560993687</v>
      </c>
      <c r="AW263" s="29">
        <f t="shared" si="271"/>
        <v>37.5</v>
      </c>
      <c r="AX263" s="155">
        <f t="shared" ca="1" si="272"/>
        <v>15.9725540059914</v>
      </c>
      <c r="AY263" s="155">
        <f t="shared" ca="1" si="272"/>
        <v>16.061586140297301</v>
      </c>
      <c r="AZ263" s="155">
        <f t="shared" ca="1" si="272"/>
        <v>16.253708995991499</v>
      </c>
      <c r="BA263" s="155">
        <f t="shared" ca="1" si="272"/>
        <v>16.224786833623398</v>
      </c>
      <c r="BB263" s="155">
        <f t="shared" ca="1" si="272"/>
        <v>15.1382934236164</v>
      </c>
      <c r="BC263" s="155">
        <f t="shared" ca="1" si="272"/>
        <v>11.897518939666645</v>
      </c>
      <c r="BD263" s="155">
        <f t="shared" ca="1" si="272"/>
        <v>7.2616691975835206</v>
      </c>
      <c r="BE263" s="155">
        <f t="shared" ca="1" si="272"/>
        <v>3.8680394268906166</v>
      </c>
      <c r="BF263" s="155">
        <f t="shared" ca="1" si="272"/>
        <v>2.3928232729982035</v>
      </c>
      <c r="BG263" s="155">
        <f t="shared" ca="1" si="272"/>
        <v>1.9783249078927629</v>
      </c>
      <c r="BH263" s="155">
        <f t="shared" ca="1" si="272"/>
        <v>1.9479435434713932</v>
      </c>
      <c r="BI263" s="155">
        <f t="shared" ca="1" si="272"/>
        <v>2.0010358835885582</v>
      </c>
      <c r="BJ263" s="155">
        <f t="shared" ca="1" si="272"/>
        <v>2.0277246932898558</v>
      </c>
      <c r="BK263" s="138"/>
      <c r="BL263" s="29">
        <f t="shared" si="273"/>
        <v>37.5</v>
      </c>
      <c r="BM263" s="155">
        <f t="shared" ca="1" si="274"/>
        <v>0.24875578494839745</v>
      </c>
      <c r="BN263" s="155">
        <f t="shared" ca="1" si="274"/>
        <v>7.0425294963392115E-2</v>
      </c>
      <c r="BO263" s="155">
        <f t="shared" ca="1" si="274"/>
        <v>-0.45873563250397709</v>
      </c>
      <c r="BP263" s="155">
        <f t="shared" ca="1" si="274"/>
        <v>-1.2520119386983435</v>
      </c>
      <c r="BQ263" s="155">
        <f t="shared" ca="1" si="274"/>
        <v>-1.8700986289976926</v>
      </c>
      <c r="BR263" s="155">
        <f t="shared" ca="1" si="274"/>
        <v>-1.2465594451952686</v>
      </c>
      <c r="BS263" s="155">
        <f t="shared" ca="1" si="274"/>
        <v>1.1493017240001286</v>
      </c>
      <c r="BT263" s="155">
        <f t="shared" ca="1" si="274"/>
        <v>3.8639197308991289</v>
      </c>
      <c r="BU263" s="155">
        <f t="shared" ca="1" si="274"/>
        <v>5.6786870176259576</v>
      </c>
      <c r="BV263" s="155">
        <f t="shared" ca="1" si="274"/>
        <v>6.6516784986467421</v>
      </c>
      <c r="BW263" s="155">
        <f t="shared" ca="1" si="274"/>
        <v>7.1341289109931356</v>
      </c>
      <c r="BX263" s="155">
        <f t="shared" ca="1" si="274"/>
        <v>7.3538435827508604</v>
      </c>
      <c r="BY263" s="155">
        <f t="shared" ca="1" si="274"/>
        <v>7.4171365207395299</v>
      </c>
      <c r="BZ263" s="138"/>
      <c r="CA263" s="29">
        <f t="shared" si="275"/>
        <v>37.5</v>
      </c>
      <c r="CB263" s="155">
        <f t="shared" ca="1" si="276"/>
        <v>18.634646340323293</v>
      </c>
      <c r="CC263" s="155">
        <f t="shared" ca="1" si="276"/>
        <v>18.738517163680182</v>
      </c>
      <c r="CD263" s="155">
        <f t="shared" ca="1" si="276"/>
        <v>18.962660495323412</v>
      </c>
      <c r="CE263" s="155">
        <f t="shared" ca="1" si="276"/>
        <v>18.92891797256063</v>
      </c>
      <c r="CF263" s="155">
        <f t="shared" ca="1" si="276"/>
        <v>17.661342327552461</v>
      </c>
      <c r="CG263" s="155">
        <f t="shared" ca="1" si="276"/>
        <v>13.88043876294442</v>
      </c>
      <c r="CH263" s="155">
        <f t="shared" ca="1" si="276"/>
        <v>8.4719473971807773</v>
      </c>
      <c r="CI263" s="155">
        <f t="shared" ca="1" si="276"/>
        <v>4.5127126647057203</v>
      </c>
      <c r="CJ263" s="155">
        <f t="shared" ca="1" si="276"/>
        <v>2.7916271518312383</v>
      </c>
      <c r="CK263" s="155">
        <f t="shared" ca="1" si="276"/>
        <v>2.3080457258748899</v>
      </c>
      <c r="CL263" s="155">
        <f t="shared" ca="1" si="276"/>
        <v>2.2726008007166247</v>
      </c>
      <c r="CM263" s="155">
        <f t="shared" ca="1" si="276"/>
        <v>2.3345418641866513</v>
      </c>
      <c r="CN263" s="155">
        <f t="shared" ca="1" si="276"/>
        <v>2.3656788088381662</v>
      </c>
      <c r="CP263" s="29">
        <f t="shared" si="277"/>
        <v>37.5</v>
      </c>
      <c r="CQ263" s="155">
        <f t="shared" ca="1" si="278"/>
        <v>8.2918594982799076E-2</v>
      </c>
      <c r="CR263" s="155">
        <f t="shared" ca="1" si="278"/>
        <v>2.3475098321130705E-2</v>
      </c>
      <c r="CS263" s="155">
        <f t="shared" ca="1" si="278"/>
        <v>-0.1529118775013254</v>
      </c>
      <c r="CT263" s="155">
        <f t="shared" ca="1" si="278"/>
        <v>-0.41733731289944775</v>
      </c>
      <c r="CU263" s="155">
        <f t="shared" ca="1" si="278"/>
        <v>-0.6233662096658974</v>
      </c>
      <c r="CV263" s="155">
        <f t="shared" ca="1" si="278"/>
        <v>-0.41551981506508895</v>
      </c>
      <c r="CW263" s="155">
        <f t="shared" ca="1" si="278"/>
        <v>0.38310057466670999</v>
      </c>
      <c r="CX263" s="155">
        <f t="shared" ca="1" si="278"/>
        <v>1.2879732436330422</v>
      </c>
      <c r="CY263" s="155">
        <f t="shared" ca="1" si="278"/>
        <v>1.8928956725419861</v>
      </c>
      <c r="CZ263" s="155">
        <f t="shared" ca="1" si="278"/>
        <v>2.217226166215581</v>
      </c>
      <c r="DA263" s="155">
        <f t="shared" ca="1" si="278"/>
        <v>2.3780429703310459</v>
      </c>
      <c r="DB263" s="155">
        <f t="shared" ca="1" si="278"/>
        <v>2.4512811942502868</v>
      </c>
      <c r="DC263" s="155">
        <f t="shared" ca="1" si="278"/>
        <v>2.4723788402465101</v>
      </c>
      <c r="DE263" s="29">
        <f t="shared" si="279"/>
        <v>37.5</v>
      </c>
      <c r="DF263" s="155">
        <f t="shared" ca="1" si="280"/>
        <v>-10.523991444853401</v>
      </c>
      <c r="DG263" s="155">
        <f t="shared" ca="1" si="280"/>
        <v>-10.672511446049837</v>
      </c>
      <c r="DH263" s="155">
        <f t="shared" ca="1" si="280"/>
        <v>-11.065173813579657</v>
      </c>
      <c r="DI263" s="155">
        <f t="shared" ca="1" si="280"/>
        <v>-11.442530525098103</v>
      </c>
      <c r="DJ263" s="155">
        <f t="shared" ca="1" si="280"/>
        <v>-11.027244930243109</v>
      </c>
      <c r="DK263" s="155">
        <f t="shared" ca="1" si="280"/>
        <v>-8.5549590157087341</v>
      </c>
      <c r="DL263" s="155">
        <f t="shared" ca="1" si="280"/>
        <v>-4.2664619363889482</v>
      </c>
      <c r="DM263" s="155">
        <f t="shared" ca="1" si="280"/>
        <v>-0.64673308581084754</v>
      </c>
      <c r="DN263" s="155">
        <f t="shared" ca="1" si="280"/>
        <v>1.2441279934808431</v>
      </c>
      <c r="DO263" s="155">
        <f t="shared" ca="1" si="280"/>
        <v>2.0069559773948624</v>
      </c>
      <c r="DP263" s="155">
        <f t="shared" ca="1" si="280"/>
        <v>2.2684354265156399</v>
      </c>
      <c r="DQ263" s="155">
        <f t="shared" ca="1" si="280"/>
        <v>2.3428978689830582</v>
      </c>
      <c r="DR263" s="155">
        <f t="shared" ca="1" si="280"/>
        <v>2.3567517981765276</v>
      </c>
      <c r="DT263" s="96"/>
      <c r="DU263" s="803"/>
      <c r="DV263" s="803"/>
      <c r="DW263" s="803"/>
      <c r="DX263" s="803"/>
      <c r="DY263" s="803"/>
      <c r="DZ263" s="803"/>
      <c r="EA263" s="803"/>
      <c r="EB263" s="803"/>
      <c r="EC263" s="803"/>
      <c r="ED263" s="803"/>
      <c r="EE263" s="803"/>
      <c r="EF263" s="803"/>
      <c r="EG263" s="803"/>
      <c r="EH263" s="99"/>
      <c r="EI263" s="96"/>
      <c r="EJ263" s="803"/>
      <c r="EK263" s="803"/>
      <c r="EL263" s="803"/>
      <c r="EM263" s="803"/>
      <c r="EN263" s="803"/>
      <c r="EO263" s="803"/>
      <c r="EP263" s="803"/>
      <c r="EQ263" s="803"/>
      <c r="ER263" s="803"/>
      <c r="ES263" s="803"/>
      <c r="ET263" s="803"/>
      <c r="EU263" s="803"/>
      <c r="EV263" s="803"/>
      <c r="EW263" s="99"/>
    </row>
    <row r="264" spans="2:153">
      <c r="S264" s="18">
        <f t="shared" si="267"/>
        <v>45</v>
      </c>
      <c r="T264" s="114">
        <f t="shared" ca="1" si="268"/>
        <v>-18.799391811797584</v>
      </c>
      <c r="U264" s="114">
        <f t="shared" ca="1" si="268"/>
        <v>-18.704449074058367</v>
      </c>
      <c r="V264" s="114">
        <f t="shared" ca="1" si="268"/>
        <v>-18.363634803386869</v>
      </c>
      <c r="W264" s="114">
        <f t="shared" ca="1" si="268"/>
        <v>-17.578321673605402</v>
      </c>
      <c r="X264" s="114">
        <f t="shared" ca="1" si="268"/>
        <v>-15.946544945938895</v>
      </c>
      <c r="Y264" s="114">
        <f t="shared" ca="1" si="268"/>
        <v>-13.060533432639314</v>
      </c>
      <c r="Z264" s="114">
        <f t="shared" ca="1" si="268"/>
        <v>-9.6674911755395811</v>
      </c>
      <c r="AA264" s="114">
        <f t="shared" ca="1" si="268"/>
        <v>-7.9683464277704097</v>
      </c>
      <c r="AB264" s="114">
        <f t="shared" ca="1" si="268"/>
        <v>-8.3015750958269638</v>
      </c>
      <c r="AC264" s="114">
        <f t="shared" ca="1" si="268"/>
        <v>-9.2900275738449345</v>
      </c>
      <c r="AD264" s="114">
        <f t="shared" ca="1" si="268"/>
        <v>-10.133520303005081</v>
      </c>
      <c r="AE264" s="114">
        <f t="shared" ca="1" si="268"/>
        <v>-10.641977608348757</v>
      </c>
      <c r="AF264" s="114">
        <f t="shared" ca="1" si="268"/>
        <v>-10.808627190566607</v>
      </c>
      <c r="AH264" s="29">
        <f t="shared" si="269"/>
        <v>45</v>
      </c>
      <c r="AI264" s="155">
        <f t="shared" ca="1" si="270"/>
        <v>-18.799391811797584</v>
      </c>
      <c r="AJ264" s="155">
        <f t="shared" ca="1" si="270"/>
        <v>-18.704449074058367</v>
      </c>
      <c r="AK264" s="155">
        <f t="shared" ca="1" si="270"/>
        <v>-18.363634803386869</v>
      </c>
      <c r="AL264" s="155">
        <f t="shared" ca="1" si="270"/>
        <v>-17.578321673605402</v>
      </c>
      <c r="AM264" s="155">
        <f t="shared" ca="1" si="270"/>
        <v>-15.946544945938895</v>
      </c>
      <c r="AN264" s="155">
        <f t="shared" ca="1" si="270"/>
        <v>-13.060533432639314</v>
      </c>
      <c r="AO264" s="155">
        <f t="shared" ca="1" si="270"/>
        <v>-9.6674911755395811</v>
      </c>
      <c r="AP264" s="155">
        <f t="shared" ca="1" si="270"/>
        <v>-7.9683464277704097</v>
      </c>
      <c r="AQ264" s="155">
        <f t="shared" ca="1" si="270"/>
        <v>-8.3015750958269638</v>
      </c>
      <c r="AR264" s="155">
        <f t="shared" ca="1" si="270"/>
        <v>-9.2900275738449345</v>
      </c>
      <c r="AS264" s="155">
        <f t="shared" ca="1" si="270"/>
        <v>-10.133520303005081</v>
      </c>
      <c r="AT264" s="155">
        <f t="shared" ca="1" si="270"/>
        <v>-10.641977608348757</v>
      </c>
      <c r="AU264" s="155">
        <f t="shared" ca="1" si="270"/>
        <v>-10.808627190566607</v>
      </c>
      <c r="AW264" s="29">
        <f t="shared" si="271"/>
        <v>45</v>
      </c>
      <c r="AX264" s="155">
        <f t="shared" ca="1" si="272"/>
        <v>10.715368368532546</v>
      </c>
      <c r="AY264" s="155">
        <f t="shared" ca="1" si="272"/>
        <v>10.705979154761692</v>
      </c>
      <c r="AZ264" s="155">
        <f t="shared" ca="1" si="272"/>
        <v>10.636670595764627</v>
      </c>
      <c r="BA264" s="155">
        <f t="shared" ca="1" si="272"/>
        <v>10.345893688932447</v>
      </c>
      <c r="BB264" s="155">
        <f t="shared" ca="1" si="272"/>
        <v>9.4362230565905723</v>
      </c>
      <c r="BC264" s="155">
        <f t="shared" ca="1" si="272"/>
        <v>7.2616691975835206</v>
      </c>
      <c r="BD264" s="155">
        <f t="shared" ca="1" si="272"/>
        <v>3.8690300423360569</v>
      </c>
      <c r="BE264" s="155">
        <f t="shared" ca="1" si="272"/>
        <v>1.1534110982307695</v>
      </c>
      <c r="BF264" s="155">
        <f t="shared" ca="1" si="272"/>
        <v>0.26563804177334482</v>
      </c>
      <c r="BG264" s="155">
        <f t="shared" ca="1" si="272"/>
        <v>0.40342696666826861</v>
      </c>
      <c r="BH264" s="155">
        <f t="shared" ca="1" si="272"/>
        <v>0.76384492167659968</v>
      </c>
      <c r="BI264" s="155">
        <f t="shared" ca="1" si="272"/>
        <v>1.034115819613592</v>
      </c>
      <c r="BJ264" s="155">
        <f t="shared" ca="1" si="272"/>
        <v>1.12936452249577</v>
      </c>
      <c r="BK264" s="138"/>
      <c r="BL264" s="29">
        <f t="shared" si="273"/>
        <v>45</v>
      </c>
      <c r="BM264" s="155">
        <f t="shared" ca="1" si="274"/>
        <v>1.1285334370920048</v>
      </c>
      <c r="BN264" s="155">
        <f t="shared" ca="1" si="274"/>
        <v>1.0333805793466513</v>
      </c>
      <c r="BO264" s="155">
        <f t="shared" ca="1" si="274"/>
        <v>0.76302057253498967</v>
      </c>
      <c r="BP264" s="155">
        <f t="shared" ca="1" si="274"/>
        <v>0.40219863046158721</v>
      </c>
      <c r="BQ264" s="155">
        <f t="shared" ca="1" si="274"/>
        <v>0.26340782194552936</v>
      </c>
      <c r="BR264" s="155">
        <f t="shared" ca="1" si="274"/>
        <v>1.1493017240001286</v>
      </c>
      <c r="BS264" s="155">
        <f t="shared" ca="1" si="274"/>
        <v>3.8629293259753901</v>
      </c>
      <c r="BT264" s="155">
        <f t="shared" ca="1" si="274"/>
        <v>7.255193516862942</v>
      </c>
      <c r="BU264" s="155">
        <f t="shared" ca="1" si="274"/>
        <v>9.4306140314456766</v>
      </c>
      <c r="BV264" s="155">
        <f t="shared" ca="1" si="274"/>
        <v>10.341179155277384</v>
      </c>
      <c r="BW264" s="155">
        <f t="shared" ca="1" si="274"/>
        <v>10.632534520252896</v>
      </c>
      <c r="BX264" s="155">
        <f t="shared" ca="1" si="274"/>
        <v>10.702141490791323</v>
      </c>
      <c r="BY264" s="155">
        <f t="shared" ca="1" si="274"/>
        <v>10.71162358368839</v>
      </c>
      <c r="BZ264" s="138"/>
      <c r="CA264" s="29">
        <f t="shared" si="275"/>
        <v>45</v>
      </c>
      <c r="CB264" s="155">
        <f t="shared" ca="1" si="276"/>
        <v>12.501263096621305</v>
      </c>
      <c r="CC264" s="155">
        <f t="shared" ca="1" si="276"/>
        <v>12.490309013888641</v>
      </c>
      <c r="CD264" s="155">
        <f t="shared" ca="1" si="276"/>
        <v>12.409449028392062</v>
      </c>
      <c r="CE264" s="155">
        <f t="shared" ca="1" si="276"/>
        <v>12.07020930375452</v>
      </c>
      <c r="CF264" s="155">
        <f t="shared" ca="1" si="276"/>
        <v>11.008926899355666</v>
      </c>
      <c r="CG264" s="155">
        <f t="shared" ca="1" si="276"/>
        <v>8.4719473971807773</v>
      </c>
      <c r="CH264" s="155">
        <f t="shared" ca="1" si="276"/>
        <v>4.5138683827254003</v>
      </c>
      <c r="CI264" s="155">
        <f t="shared" ca="1" si="276"/>
        <v>1.3456462812692305</v>
      </c>
      <c r="CJ264" s="155">
        <f t="shared" ca="1" si="276"/>
        <v>0.30991104873556807</v>
      </c>
      <c r="CK264" s="155">
        <f t="shared" ca="1" si="276"/>
        <v>0.47066479444631337</v>
      </c>
      <c r="CL264" s="155">
        <f t="shared" ca="1" si="276"/>
        <v>0.89115240862270007</v>
      </c>
      <c r="CM264" s="155">
        <f t="shared" ca="1" si="276"/>
        <v>1.2064684562158576</v>
      </c>
      <c r="CN264" s="155">
        <f t="shared" ca="1" si="276"/>
        <v>1.3175919429117315</v>
      </c>
      <c r="CP264" s="29">
        <f t="shared" si="277"/>
        <v>45</v>
      </c>
      <c r="CQ264" s="155">
        <f t="shared" ca="1" si="278"/>
        <v>0.37617781236400172</v>
      </c>
      <c r="CR264" s="155">
        <f t="shared" ca="1" si="278"/>
        <v>0.34446019311555065</v>
      </c>
      <c r="CS264" s="155">
        <f t="shared" ca="1" si="278"/>
        <v>0.25434019084499626</v>
      </c>
      <c r="CT264" s="155">
        <f t="shared" ca="1" si="278"/>
        <v>0.13406621015386255</v>
      </c>
      <c r="CU264" s="155">
        <f t="shared" ca="1" si="278"/>
        <v>8.7802607315176751E-2</v>
      </c>
      <c r="CV264" s="155">
        <f t="shared" ca="1" si="278"/>
        <v>0.38310057466670999</v>
      </c>
      <c r="CW264" s="155">
        <f t="shared" ca="1" si="278"/>
        <v>1.2876431086584628</v>
      </c>
      <c r="CX264" s="155">
        <f t="shared" ca="1" si="278"/>
        <v>2.4183978389543155</v>
      </c>
      <c r="CY264" s="155">
        <f t="shared" ca="1" si="278"/>
        <v>3.1435380104818913</v>
      </c>
      <c r="CZ264" s="155">
        <f t="shared" ca="1" si="278"/>
        <v>3.4470597184257956</v>
      </c>
      <c r="DA264" s="155">
        <f t="shared" ca="1" si="278"/>
        <v>3.5441781734176327</v>
      </c>
      <c r="DB264" s="155">
        <f t="shared" ca="1" si="278"/>
        <v>3.5673804969304417</v>
      </c>
      <c r="DC264" s="155">
        <f t="shared" ca="1" si="278"/>
        <v>3.5705411945627965</v>
      </c>
      <c r="DE264" s="29">
        <f t="shared" si="279"/>
        <v>45</v>
      </c>
      <c r="DF264" s="155">
        <f t="shared" ca="1" si="280"/>
        <v>-6.5793121938090291</v>
      </c>
      <c r="DG264" s="155">
        <f t="shared" ca="1" si="280"/>
        <v>-6.6206291468344691</v>
      </c>
      <c r="DH264" s="155">
        <f t="shared" ca="1" si="280"/>
        <v>-6.7096034442422576</v>
      </c>
      <c r="DI264" s="155">
        <f t="shared" ca="1" si="280"/>
        <v>-6.6961631440575049</v>
      </c>
      <c r="DJ264" s="155">
        <f t="shared" ca="1" si="280"/>
        <v>-6.1591114600876189</v>
      </c>
      <c r="DK264" s="155">
        <f t="shared" ca="1" si="280"/>
        <v>-4.2664619363889482</v>
      </c>
      <c r="DL264" s="155">
        <f t="shared" ca="1" si="280"/>
        <v>-0.64788869856967679</v>
      </c>
      <c r="DM264" s="155">
        <f t="shared" ca="1" si="280"/>
        <v>2.8586560262776235</v>
      </c>
      <c r="DN264" s="155">
        <f t="shared" ca="1" si="280"/>
        <v>4.5382149878739444</v>
      </c>
      <c r="DO264" s="155">
        <f t="shared" ca="1" si="280"/>
        <v>4.9016382665265121</v>
      </c>
      <c r="DP264" s="155">
        <f t="shared" ca="1" si="280"/>
        <v>4.8070373123420485</v>
      </c>
      <c r="DQ264" s="155">
        <f t="shared" ca="1" si="280"/>
        <v>4.6616601989865991</v>
      </c>
      <c r="DR264" s="155">
        <f t="shared" ca="1" si="280"/>
        <v>4.6029021101803469</v>
      </c>
      <c r="DT264" s="96"/>
      <c r="DU264" s="803"/>
      <c r="DV264" s="803"/>
      <c r="DW264" s="803"/>
      <c r="DX264" s="803"/>
      <c r="DY264" s="803"/>
      <c r="DZ264" s="803"/>
      <c r="EA264" s="803"/>
      <c r="EB264" s="803"/>
      <c r="EC264" s="803"/>
      <c r="ED264" s="803"/>
      <c r="EE264" s="803"/>
      <c r="EF264" s="803"/>
      <c r="EG264" s="803"/>
      <c r="EH264" s="99"/>
      <c r="EI264" s="96"/>
      <c r="EJ264" s="803"/>
      <c r="EK264" s="803"/>
      <c r="EL264" s="803"/>
      <c r="EM264" s="803"/>
      <c r="EN264" s="803"/>
      <c r="EO264" s="803"/>
      <c r="EP264" s="803"/>
      <c r="EQ264" s="803"/>
      <c r="ER264" s="803"/>
      <c r="ES264" s="803"/>
      <c r="ET264" s="803"/>
      <c r="EU264" s="803"/>
      <c r="EV264" s="803"/>
      <c r="EW264" s="99"/>
    </row>
    <row r="265" spans="2:153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S265" s="18">
        <f t="shared" si="267"/>
        <v>52.5</v>
      </c>
      <c r="T265" s="114">
        <f t="shared" ca="1" si="268"/>
        <v>-14.054670675564742</v>
      </c>
      <c r="U265" s="114">
        <f t="shared" ca="1" si="268"/>
        <v>-13.927174251989451</v>
      </c>
      <c r="V265" s="114">
        <f t="shared" ca="1" si="268"/>
        <v>-13.517007712573484</v>
      </c>
      <c r="W265" s="114">
        <f t="shared" ca="1" si="268"/>
        <v>-12.73852315817655</v>
      </c>
      <c r="X265" s="114">
        <f t="shared" ca="1" si="268"/>
        <v>-11.462426184657557</v>
      </c>
      <c r="Y265" s="114">
        <f t="shared" ca="1" si="268"/>
        <v>-9.6666654872336366</v>
      </c>
      <c r="Z265" s="114">
        <f t="shared" ca="1" si="268"/>
        <v>-7.9683464277704097</v>
      </c>
      <c r="AA265" s="114">
        <f t="shared" ca="1" si="268"/>
        <v>-7.8353133559625405</v>
      </c>
      <c r="AB265" s="114">
        <f t="shared" ca="1" si="268"/>
        <v>-9.494632606183238</v>
      </c>
      <c r="AC265" s="114">
        <f t="shared" ca="1" si="268"/>
        <v>-11.429660628183921</v>
      </c>
      <c r="AD265" s="114">
        <f t="shared" ca="1" si="268"/>
        <v>-12.776044620038036</v>
      </c>
      <c r="AE265" s="114">
        <f t="shared" ca="1" si="268"/>
        <v>-13.498198044291993</v>
      </c>
      <c r="AF265" s="114">
        <f t="shared" ca="1" si="268"/>
        <v>-13.721582855307101</v>
      </c>
      <c r="AH265" s="29">
        <f t="shared" si="269"/>
        <v>52.5</v>
      </c>
      <c r="AI265" s="155">
        <f t="shared" ca="1" si="270"/>
        <v>-14.054670675564742</v>
      </c>
      <c r="AJ265" s="155">
        <f t="shared" ca="1" si="270"/>
        <v>-13.927174251989451</v>
      </c>
      <c r="AK265" s="155">
        <f t="shared" ca="1" si="270"/>
        <v>-13.517007712573484</v>
      </c>
      <c r="AL265" s="155">
        <f t="shared" ca="1" si="270"/>
        <v>-12.73852315817655</v>
      </c>
      <c r="AM265" s="155">
        <f t="shared" ca="1" si="270"/>
        <v>-11.462426184657557</v>
      </c>
      <c r="AN265" s="155">
        <f t="shared" ca="1" si="270"/>
        <v>-9.6666654872336366</v>
      </c>
      <c r="AO265" s="155">
        <f t="shared" ca="1" si="270"/>
        <v>-7.9683464277704097</v>
      </c>
      <c r="AP265" s="155">
        <f t="shared" ca="1" si="270"/>
        <v>-7.8353133559625405</v>
      </c>
      <c r="AQ265" s="155">
        <f t="shared" ca="1" si="270"/>
        <v>-9.494632606183238</v>
      </c>
      <c r="AR265" s="155">
        <f t="shared" ca="1" si="270"/>
        <v>-11.429660628183921</v>
      </c>
      <c r="AS265" s="155">
        <f t="shared" ca="1" si="270"/>
        <v>-12.776044620038036</v>
      </c>
      <c r="AT265" s="155">
        <f t="shared" ca="1" si="270"/>
        <v>-13.498198044291993</v>
      </c>
      <c r="AU265" s="155">
        <f t="shared" ca="1" si="270"/>
        <v>-13.721582855307101</v>
      </c>
      <c r="AW265" s="29">
        <f t="shared" si="271"/>
        <v>52.5</v>
      </c>
      <c r="AX265" s="155">
        <f t="shared" ca="1" si="272"/>
        <v>7.4193052372350037</v>
      </c>
      <c r="AY265" s="155">
        <f t="shared" ca="1" si="272"/>
        <v>7.3561547065418544</v>
      </c>
      <c r="AZ265" s="155">
        <f t="shared" ca="1" si="272"/>
        <v>7.136682731354373</v>
      </c>
      <c r="BA265" s="155">
        <f t="shared" ca="1" si="272"/>
        <v>6.6546235182262858</v>
      </c>
      <c r="BB265" s="155">
        <f t="shared" ca="1" si="272"/>
        <v>5.6822005902711652</v>
      </c>
      <c r="BC265" s="155">
        <f t="shared" ca="1" si="272"/>
        <v>3.8680394268906166</v>
      </c>
      <c r="BD265" s="155">
        <f t="shared" ca="1" si="272"/>
        <v>1.1534110982307695</v>
      </c>
      <c r="BE265" s="155">
        <f t="shared" ca="1" si="272"/>
        <v>-1.2437330332564844</v>
      </c>
      <c r="BF265" s="155">
        <f t="shared" ca="1" si="272"/>
        <v>-1.868804922934415</v>
      </c>
      <c r="BG265" s="155">
        <f t="shared" ca="1" si="272"/>
        <v>-1.251487012731106</v>
      </c>
      <c r="BH265" s="155">
        <f t="shared" ca="1" si="272"/>
        <v>-0.45840250796143245</v>
      </c>
      <c r="BI265" s="155">
        <f t="shared" ca="1" si="272"/>
        <v>7.0842352994252344E-2</v>
      </c>
      <c r="BJ265" s="155">
        <f t="shared" ca="1" si="272"/>
        <v>0.24941737050871193</v>
      </c>
      <c r="BK265" s="138"/>
      <c r="BL265" s="29">
        <f t="shared" si="273"/>
        <v>52.5</v>
      </c>
      <c r="BM265" s="155">
        <f t="shared" ca="1" si="274"/>
        <v>2.0269943362076841</v>
      </c>
      <c r="BN265" s="155">
        <f t="shared" ca="1" si="274"/>
        <v>2.0002996893036333</v>
      </c>
      <c r="BO265" s="155">
        <f t="shared" ca="1" si="274"/>
        <v>1.9470437923794353</v>
      </c>
      <c r="BP265" s="155">
        <f t="shared" ca="1" si="274"/>
        <v>1.9769807533592831</v>
      </c>
      <c r="BQ265" s="155">
        <f t="shared" ca="1" si="274"/>
        <v>2.3905102410467407</v>
      </c>
      <c r="BR265" s="155">
        <f t="shared" ca="1" si="274"/>
        <v>3.8639197308991289</v>
      </c>
      <c r="BS265" s="155">
        <f t="shared" ca="1" si="274"/>
        <v>7.255193516862942</v>
      </c>
      <c r="BT265" s="155">
        <f t="shared" ca="1" si="274"/>
        <v>11.889842093668015</v>
      </c>
      <c r="BU265" s="155">
        <f t="shared" ca="1" si="274"/>
        <v>15.131168973288711</v>
      </c>
      <c r="BV265" s="155">
        <f t="shared" ca="1" si="274"/>
        <v>16.218566779282916</v>
      </c>
      <c r="BW265" s="155">
        <f t="shared" ca="1" si="274"/>
        <v>16.248058559968502</v>
      </c>
      <c r="BX265" s="155">
        <f t="shared" ca="1" si="274"/>
        <v>16.056152947161888</v>
      </c>
      <c r="BY265" s="155">
        <f t="shared" ca="1" si="274"/>
        <v>15.967064685351097</v>
      </c>
      <c r="BZ265" s="138"/>
      <c r="CA265" s="29">
        <f t="shared" si="275"/>
        <v>52.5</v>
      </c>
      <c r="CB265" s="155">
        <f t="shared" ca="1" si="276"/>
        <v>8.6558561101075036</v>
      </c>
      <c r="CC265" s="155">
        <f t="shared" ca="1" si="276"/>
        <v>8.5821804909654951</v>
      </c>
      <c r="CD265" s="155">
        <f t="shared" ca="1" si="276"/>
        <v>8.3261298532467674</v>
      </c>
      <c r="CE265" s="155">
        <f t="shared" ca="1" si="276"/>
        <v>7.7637274379306671</v>
      </c>
      <c r="CF265" s="155">
        <f t="shared" ca="1" si="276"/>
        <v>6.6292340219830264</v>
      </c>
      <c r="CG265" s="155">
        <f t="shared" ca="1" si="276"/>
        <v>4.5127126647057203</v>
      </c>
      <c r="CH265" s="155">
        <f t="shared" ca="1" si="276"/>
        <v>1.3456462812692305</v>
      </c>
      <c r="CI265" s="155">
        <f t="shared" ca="1" si="276"/>
        <v>-1.4510218721325643</v>
      </c>
      <c r="CJ265" s="155">
        <f t="shared" ca="1" si="276"/>
        <v>-2.1802724100901507</v>
      </c>
      <c r="CK265" s="155">
        <f t="shared" ca="1" si="276"/>
        <v>-1.4600681815196248</v>
      </c>
      <c r="CL265" s="155">
        <f t="shared" ca="1" si="276"/>
        <v>-0.53480292595500334</v>
      </c>
      <c r="CM265" s="155">
        <f t="shared" ca="1" si="276"/>
        <v>8.2649411826626107E-2</v>
      </c>
      <c r="CN265" s="155">
        <f t="shared" ca="1" si="276"/>
        <v>0.29098693226016481</v>
      </c>
      <c r="CP265" s="29">
        <f t="shared" si="277"/>
        <v>52.5</v>
      </c>
      <c r="CQ265" s="155">
        <f t="shared" ca="1" si="278"/>
        <v>0.67566477873589459</v>
      </c>
      <c r="CR265" s="155">
        <f t="shared" ca="1" si="278"/>
        <v>0.66676656310121096</v>
      </c>
      <c r="CS265" s="155">
        <f t="shared" ca="1" si="278"/>
        <v>0.6490145974598116</v>
      </c>
      <c r="CT265" s="155">
        <f t="shared" ca="1" si="278"/>
        <v>0.65899358445309519</v>
      </c>
      <c r="CU265" s="155">
        <f t="shared" ca="1" si="278"/>
        <v>0.7968367470155806</v>
      </c>
      <c r="CV265" s="155">
        <f t="shared" ca="1" si="278"/>
        <v>1.2879732436330422</v>
      </c>
      <c r="CW265" s="155">
        <f t="shared" ca="1" si="278"/>
        <v>2.4183978389543155</v>
      </c>
      <c r="CX265" s="155">
        <f t="shared" ca="1" si="278"/>
        <v>3.9632806978893385</v>
      </c>
      <c r="CY265" s="155">
        <f t="shared" ca="1" si="278"/>
        <v>5.0437229910962387</v>
      </c>
      <c r="CZ265" s="155">
        <f t="shared" ca="1" si="278"/>
        <v>5.4061889264276397</v>
      </c>
      <c r="DA265" s="155">
        <f t="shared" ca="1" si="278"/>
        <v>5.4160195199895016</v>
      </c>
      <c r="DB265" s="155">
        <f t="shared" ca="1" si="278"/>
        <v>5.352050982387297</v>
      </c>
      <c r="DC265" s="155">
        <f t="shared" ca="1" si="278"/>
        <v>5.3223548951170336</v>
      </c>
      <c r="DE265" s="29">
        <f t="shared" si="279"/>
        <v>52.5</v>
      </c>
      <c r="DF265" s="155">
        <f t="shared" ca="1" si="280"/>
        <v>-3.9327063233861601</v>
      </c>
      <c r="DG265" s="155">
        <f t="shared" ca="1" si="280"/>
        <v>-3.9039532930427536</v>
      </c>
      <c r="DH265" s="155">
        <f t="shared" ca="1" si="280"/>
        <v>-3.7842665913798639</v>
      </c>
      <c r="DI265" s="155">
        <f t="shared" ca="1" si="280"/>
        <v>-3.4479253021378842</v>
      </c>
      <c r="DJ265" s="155">
        <f t="shared" ca="1" si="280"/>
        <v>-2.5928786063240725</v>
      </c>
      <c r="DK265" s="155">
        <f t="shared" ca="1" si="280"/>
        <v>-0.64673308581084754</v>
      </c>
      <c r="DL265" s="155">
        <f t="shared" ca="1" si="280"/>
        <v>2.8586560262776235</v>
      </c>
      <c r="DM265" s="155">
        <f t="shared" ca="1" si="280"/>
        <v>6.7740764023383271</v>
      </c>
      <c r="DN265" s="155">
        <f t="shared" ca="1" si="280"/>
        <v>8.8114544352673025</v>
      </c>
      <c r="DO265" s="155">
        <f t="shared" ca="1" si="280"/>
        <v>8.9436080647955301</v>
      </c>
      <c r="DP265" s="155">
        <f t="shared" ca="1" si="280"/>
        <v>8.42963095195854</v>
      </c>
      <c r="DQ265" s="155">
        <f t="shared" ca="1" si="280"/>
        <v>7.9808482382514425</v>
      </c>
      <c r="DR265" s="155">
        <f t="shared" ca="1" si="280"/>
        <v>7.8172540956697407</v>
      </c>
      <c r="DT265" s="96"/>
      <c r="DU265" s="803"/>
      <c r="DV265" s="803"/>
      <c r="DW265" s="803"/>
      <c r="DX265" s="803"/>
      <c r="DY265" s="803"/>
      <c r="DZ265" s="803"/>
      <c r="EA265" s="803"/>
      <c r="EB265" s="803"/>
      <c r="EC265" s="803"/>
      <c r="ED265" s="803"/>
      <c r="EE265" s="803"/>
      <c r="EF265" s="803"/>
      <c r="EG265" s="803"/>
      <c r="EH265" s="99"/>
      <c r="EI265" s="96"/>
      <c r="EJ265" s="803"/>
      <c r="EK265" s="803"/>
      <c r="EL265" s="803"/>
      <c r="EM265" s="803"/>
      <c r="EN265" s="803"/>
      <c r="EO265" s="803"/>
      <c r="EP265" s="803"/>
      <c r="EQ265" s="803"/>
      <c r="ER265" s="803"/>
      <c r="ES265" s="803"/>
      <c r="ET265" s="803"/>
      <c r="EU265" s="803"/>
      <c r="EV265" s="803"/>
      <c r="EW265" s="99"/>
    </row>
    <row r="266" spans="2:153">
      <c r="S266" s="18">
        <f t="shared" si="267"/>
        <v>60</v>
      </c>
      <c r="T266" s="114">
        <f t="shared" ca="1" si="268"/>
        <v>-11.606684712534262</v>
      </c>
      <c r="U266" s="114">
        <f t="shared" ca="1" si="268"/>
        <v>-11.491786517554868</v>
      </c>
      <c r="V266" s="114">
        <f t="shared" ca="1" si="268"/>
        <v>-11.138221637051473</v>
      </c>
      <c r="W266" s="114">
        <f t="shared" ca="1" si="268"/>
        <v>-10.526768646967128</v>
      </c>
      <c r="X266" s="114">
        <f t="shared" ca="1" si="268"/>
        <v>-9.6657933244726095</v>
      </c>
      <c r="Y266" s="114">
        <f t="shared" ca="1" si="268"/>
        <v>-8.7202779696853057</v>
      </c>
      <c r="Z266" s="114">
        <f t="shared" ca="1" si="268"/>
        <v>-8.3015750958269638</v>
      </c>
      <c r="AA266" s="114">
        <f t="shared" ca="1" si="268"/>
        <v>-9.494632606183238</v>
      </c>
      <c r="AB266" s="114">
        <f t="shared" ca="1" si="268"/>
        <v>-12.41269604581786</v>
      </c>
      <c r="AC266" s="114">
        <f t="shared" ca="1" si="268"/>
        <v>-15.39463234740591</v>
      </c>
      <c r="AD266" s="114">
        <f t="shared" ca="1" si="268"/>
        <v>-17.319405664237802</v>
      </c>
      <c r="AE266" s="114">
        <f t="shared" ca="1" si="268"/>
        <v>-18.264024167791725</v>
      </c>
      <c r="AF266" s="114">
        <f t="shared" ca="1" si="268"/>
        <v>-18.538942458229759</v>
      </c>
      <c r="AH266" s="29">
        <f t="shared" si="269"/>
        <v>60</v>
      </c>
      <c r="AI266" s="155">
        <f t="shared" ca="1" si="270"/>
        <v>-11.606684712534262</v>
      </c>
      <c r="AJ266" s="155">
        <f t="shared" ca="1" si="270"/>
        <v>-11.491786517554868</v>
      </c>
      <c r="AK266" s="155">
        <f t="shared" ca="1" si="270"/>
        <v>-11.138221637051473</v>
      </c>
      <c r="AL266" s="155">
        <f t="shared" ca="1" si="270"/>
        <v>-10.526768646967128</v>
      </c>
      <c r="AM266" s="155">
        <f t="shared" ca="1" si="270"/>
        <v>-9.6657933244726095</v>
      </c>
      <c r="AN266" s="155">
        <f t="shared" ca="1" si="270"/>
        <v>-8.7202779696853057</v>
      </c>
      <c r="AO266" s="155">
        <f t="shared" ca="1" si="270"/>
        <v>-8.3015750958269638</v>
      </c>
      <c r="AP266" s="155">
        <f t="shared" ca="1" si="270"/>
        <v>-9.494632606183238</v>
      </c>
      <c r="AQ266" s="155">
        <f t="shared" ca="1" si="270"/>
        <v>-12.41269604581786</v>
      </c>
      <c r="AR266" s="155">
        <f t="shared" ca="1" si="270"/>
        <v>-15.39463234740591</v>
      </c>
      <c r="AS266" s="155">
        <f t="shared" ca="1" si="270"/>
        <v>-17.319405664237802</v>
      </c>
      <c r="AT266" s="155">
        <f t="shared" ca="1" si="270"/>
        <v>-18.264024167791725</v>
      </c>
      <c r="AU266" s="155">
        <f t="shared" ca="1" si="270"/>
        <v>-18.538942458229759</v>
      </c>
      <c r="AW266" s="29">
        <f t="shared" si="271"/>
        <v>60</v>
      </c>
      <c r="AX266" s="155">
        <f t="shared" ca="1" si="272"/>
        <v>5.587861927313968</v>
      </c>
      <c r="AY266" s="155">
        <f t="shared" ca="1" si="272"/>
        <v>5.5103406199067413</v>
      </c>
      <c r="AZ266" s="155">
        <f t="shared" ca="1" si="272"/>
        <v>5.2564572584561242</v>
      </c>
      <c r="BA266" s="155">
        <f t="shared" ca="1" si="272"/>
        <v>4.7550059202792845</v>
      </c>
      <c r="BB266" s="155">
        <f t="shared" ca="1" si="272"/>
        <v>3.8669930522559985</v>
      </c>
      <c r="BC266" s="155">
        <f t="shared" ca="1" si="272"/>
        <v>2.3928232729982035</v>
      </c>
      <c r="BD266" s="155">
        <f t="shared" ca="1" si="272"/>
        <v>0.26563804177334482</v>
      </c>
      <c r="BE266" s="155">
        <f t="shared" ca="1" si="272"/>
        <v>-1.868804922934415</v>
      </c>
      <c r="BF266" s="155">
        <f t="shared" ca="1" si="272"/>
        <v>-2.7141047986554785</v>
      </c>
      <c r="BG266" s="155">
        <f t="shared" ca="1" si="272"/>
        <v>-2.1350501465040166</v>
      </c>
      <c r="BH266" s="155">
        <f t="shared" ca="1" si="272"/>
        <v>-1.1590406401036564</v>
      </c>
      <c r="BI266" s="155">
        <f t="shared" ca="1" si="272"/>
        <v>-0.46041794285185578</v>
      </c>
      <c r="BJ266" s="155">
        <f t="shared" ca="1" si="272"/>
        <v>-0.22022431464512415</v>
      </c>
      <c r="BK266" s="138"/>
      <c r="BL266" s="29">
        <f t="shared" si="273"/>
        <v>60</v>
      </c>
      <c r="BM266" s="155">
        <f t="shared" ca="1" si="274"/>
        <v>2.7522978004131797</v>
      </c>
      <c r="BN266" s="155">
        <f t="shared" ca="1" si="274"/>
        <v>2.7694625812523599</v>
      </c>
      <c r="BO266" s="155">
        <f t="shared" ca="1" si="274"/>
        <v>2.8529514475495201</v>
      </c>
      <c r="BP266" s="155">
        <f t="shared" ca="1" si="274"/>
        <v>3.1221105358019812</v>
      </c>
      <c r="BQ266" s="155">
        <f t="shared" ca="1" si="274"/>
        <v>3.8649658848551347</v>
      </c>
      <c r="BR266" s="155">
        <f t="shared" ca="1" si="274"/>
        <v>5.6786870176259576</v>
      </c>
      <c r="BS266" s="155">
        <f t="shared" ca="1" si="274"/>
        <v>9.4306140314456766</v>
      </c>
      <c r="BT266" s="155">
        <f t="shared" ca="1" si="274"/>
        <v>15.131168973288711</v>
      </c>
      <c r="BU266" s="155">
        <f t="shared" ca="1" si="274"/>
        <v>20.323444852292397</v>
      </c>
      <c r="BV266" s="155">
        <f t="shared" ca="1" si="274"/>
        <v>22.743659109895127</v>
      </c>
      <c r="BW266" s="155">
        <f t="shared" ca="1" si="274"/>
        <v>23.101368077292676</v>
      </c>
      <c r="BX266" s="155">
        <f t="shared" ca="1" si="274"/>
        <v>22.837664887053784</v>
      </c>
      <c r="BY266" s="155">
        <f t="shared" ca="1" si="274"/>
        <v>22.687179579165964</v>
      </c>
      <c r="BZ266" s="138"/>
      <c r="CA266" s="29">
        <f t="shared" si="275"/>
        <v>60</v>
      </c>
      <c r="CB266" s="155">
        <f t="shared" ca="1" si="276"/>
        <v>6.5191722485329624</v>
      </c>
      <c r="CC266" s="155">
        <f t="shared" ca="1" si="276"/>
        <v>6.4287307232245325</v>
      </c>
      <c r="CD266" s="155">
        <f t="shared" ca="1" si="276"/>
        <v>6.1325334681988108</v>
      </c>
      <c r="CE266" s="155">
        <f t="shared" ca="1" si="276"/>
        <v>5.5475069069924974</v>
      </c>
      <c r="CF266" s="155">
        <f t="shared" ca="1" si="276"/>
        <v>4.5114918942986648</v>
      </c>
      <c r="CG266" s="155">
        <f t="shared" ca="1" si="276"/>
        <v>2.7916271518312383</v>
      </c>
      <c r="CH266" s="155">
        <f t="shared" ca="1" si="276"/>
        <v>0.30991104873556807</v>
      </c>
      <c r="CI266" s="155">
        <f t="shared" ca="1" si="276"/>
        <v>-2.1802724100901507</v>
      </c>
      <c r="CJ266" s="155">
        <f t="shared" ca="1" si="276"/>
        <v>-3.1664555984313942</v>
      </c>
      <c r="CK266" s="155">
        <f t="shared" ca="1" si="276"/>
        <v>-2.4908918375880189</v>
      </c>
      <c r="CL266" s="155">
        <f t="shared" ca="1" si="276"/>
        <v>-1.352214080120933</v>
      </c>
      <c r="CM266" s="155">
        <f t="shared" ca="1" si="276"/>
        <v>-0.53715426666049737</v>
      </c>
      <c r="CN266" s="155">
        <f t="shared" ca="1" si="276"/>
        <v>-0.25692836708597921</v>
      </c>
      <c r="CP266" s="29">
        <f t="shared" si="277"/>
        <v>60</v>
      </c>
      <c r="CQ266" s="155">
        <f t="shared" ca="1" si="278"/>
        <v>0.91743260013772643</v>
      </c>
      <c r="CR266" s="155">
        <f t="shared" ca="1" si="278"/>
        <v>0.92315419375078667</v>
      </c>
      <c r="CS266" s="155">
        <f t="shared" ca="1" si="278"/>
        <v>0.95098381584984015</v>
      </c>
      <c r="CT266" s="155">
        <f t="shared" ca="1" si="278"/>
        <v>1.040703511933994</v>
      </c>
      <c r="CU266" s="155">
        <f t="shared" ca="1" si="278"/>
        <v>1.2883219616183781</v>
      </c>
      <c r="CV266" s="155">
        <f t="shared" ca="1" si="278"/>
        <v>1.8928956725419861</v>
      </c>
      <c r="CW266" s="155">
        <f t="shared" ca="1" si="278"/>
        <v>3.1435380104818913</v>
      </c>
      <c r="CX266" s="155">
        <f t="shared" ca="1" si="278"/>
        <v>5.0437229910962387</v>
      </c>
      <c r="CY266" s="155">
        <f t="shared" ca="1" si="278"/>
        <v>6.7744816174307978</v>
      </c>
      <c r="CZ266" s="155">
        <f t="shared" ca="1" si="278"/>
        <v>7.581219703298375</v>
      </c>
      <c r="DA266" s="155">
        <f t="shared" ca="1" si="278"/>
        <v>7.7004560257642263</v>
      </c>
      <c r="DB266" s="155">
        <f t="shared" ca="1" si="278"/>
        <v>7.6125549623512621</v>
      </c>
      <c r="DC266" s="155">
        <f t="shared" ca="1" si="278"/>
        <v>7.5623931930553212</v>
      </c>
      <c r="DE266" s="29">
        <f t="shared" si="279"/>
        <v>60</v>
      </c>
      <c r="DF266" s="155">
        <f t="shared" ca="1" si="280"/>
        <v>-2.349092384669389</v>
      </c>
      <c r="DG266" s="155">
        <f t="shared" ca="1" si="280"/>
        <v>-2.288829122644982</v>
      </c>
      <c r="DH266" s="155">
        <f t="shared" ca="1" si="280"/>
        <v>-2.0778291151959891</v>
      </c>
      <c r="DI266" s="155">
        <f t="shared" ca="1" si="280"/>
        <v>-1.6089486789518652</v>
      </c>
      <c r="DJ266" s="155">
        <f t="shared" ca="1" si="280"/>
        <v>-0.64551242574309953</v>
      </c>
      <c r="DK266" s="155">
        <f t="shared" ca="1" si="280"/>
        <v>1.2441279934808431</v>
      </c>
      <c r="DL266" s="155">
        <f t="shared" ca="1" si="280"/>
        <v>4.5382149878739444</v>
      </c>
      <c r="DM266" s="155">
        <f t="shared" ca="1" si="280"/>
        <v>8.8114544352673025</v>
      </c>
      <c r="DN266" s="155">
        <f t="shared" ca="1" si="280"/>
        <v>11.971125625249849</v>
      </c>
      <c r="DO266" s="155">
        <f t="shared" ca="1" si="280"/>
        <v>12.795196319283574</v>
      </c>
      <c r="DP266" s="155">
        <f t="shared" ca="1" si="280"/>
        <v>12.323377798715445</v>
      </c>
      <c r="DQ266" s="155">
        <f t="shared" ca="1" si="280"/>
        <v>11.725777738761462</v>
      </c>
      <c r="DR266" s="155">
        <f t="shared" ca="1" si="280"/>
        <v>11.490405999346397</v>
      </c>
      <c r="DT266" s="96"/>
      <c r="DU266" s="803"/>
      <c r="DV266" s="803"/>
      <c r="DW266" s="803"/>
      <c r="DX266" s="803"/>
      <c r="DY266" s="803"/>
      <c r="DZ266" s="803"/>
      <c r="EA266" s="803"/>
      <c r="EB266" s="803"/>
      <c r="EC266" s="803"/>
      <c r="ED266" s="803"/>
      <c r="EE266" s="803"/>
      <c r="EF266" s="803"/>
      <c r="EG266" s="803"/>
      <c r="EH266" s="99"/>
      <c r="EI266" s="96"/>
      <c r="EJ266" s="803"/>
      <c r="EK266" s="803"/>
      <c r="EL266" s="803"/>
      <c r="EM266" s="803"/>
      <c r="EN266" s="803"/>
      <c r="EO266" s="803"/>
      <c r="EP266" s="803"/>
      <c r="EQ266" s="803"/>
      <c r="ER266" s="803"/>
      <c r="ES266" s="803"/>
      <c r="ET266" s="803"/>
      <c r="EU266" s="803"/>
      <c r="EV266" s="803"/>
      <c r="EW266" s="99"/>
    </row>
    <row r="267" spans="2:153">
      <c r="S267" s="18">
        <f t="shared" si="267"/>
        <v>67.5</v>
      </c>
      <c r="T267" s="114">
        <f t="shared" ca="1" si="268"/>
        <v>-10.443435186985246</v>
      </c>
      <c r="U267" s="114">
        <f t="shared" ca="1" si="268"/>
        <v>-10.353727935934579</v>
      </c>
      <c r="V267" s="114">
        <f t="shared" ca="1" si="268"/>
        <v>-10.087711483921495</v>
      </c>
      <c r="W267" s="114">
        <f t="shared" ca="1" si="268"/>
        <v>-9.6653752356923128</v>
      </c>
      <c r="X267" s="114">
        <f t="shared" ca="1" si="268"/>
        <v>-9.166598612715795</v>
      </c>
      <c r="Y267" s="114">
        <f t="shared" ca="1" si="268"/>
        <v>-8.8402735953602232</v>
      </c>
      <c r="Z267" s="114">
        <f t="shared" ca="1" si="268"/>
        <v>-9.2900275738449345</v>
      </c>
      <c r="AA267" s="114">
        <f t="shared" ca="1" si="268"/>
        <v>-11.429660628183921</v>
      </c>
      <c r="AB267" s="114">
        <f t="shared" ca="1" si="268"/>
        <v>-15.39463234740591</v>
      </c>
      <c r="AC267" s="114">
        <f t="shared" ca="1" si="268"/>
        <v>-19.542116206249204</v>
      </c>
      <c r="AD267" s="114">
        <f t="shared" ca="1" si="268"/>
        <v>-22.32373681561447</v>
      </c>
      <c r="AE267" s="114">
        <f t="shared" ca="1" si="268"/>
        <v>-23.677322116978608</v>
      </c>
      <c r="AF267" s="114">
        <f t="shared" ca="1" si="268"/>
        <v>-24.061327301583976</v>
      </c>
      <c r="AH267" s="29">
        <f t="shared" si="269"/>
        <v>67.5</v>
      </c>
      <c r="AI267" s="155">
        <f t="shared" ca="1" si="270"/>
        <v>-10.443435186985246</v>
      </c>
      <c r="AJ267" s="155">
        <f t="shared" ca="1" si="270"/>
        <v>-10.353727935934579</v>
      </c>
      <c r="AK267" s="155">
        <f t="shared" ca="1" si="270"/>
        <v>-10.087711483921495</v>
      </c>
      <c r="AL267" s="155">
        <f t="shared" ca="1" si="270"/>
        <v>-9.6653752356923128</v>
      </c>
      <c r="AM267" s="155">
        <f t="shared" ca="1" si="270"/>
        <v>-9.166598612715795</v>
      </c>
      <c r="AN267" s="155">
        <f t="shared" ca="1" si="270"/>
        <v>-8.8402735953602232</v>
      </c>
      <c r="AO267" s="155">
        <f t="shared" ca="1" si="270"/>
        <v>-9.2900275738449345</v>
      </c>
      <c r="AP267" s="155">
        <f t="shared" ca="1" si="270"/>
        <v>-11.429660628183921</v>
      </c>
      <c r="AQ267" s="155">
        <f t="shared" ca="1" si="270"/>
        <v>-15.39463234740591</v>
      </c>
      <c r="AR267" s="155">
        <f t="shared" ca="1" si="270"/>
        <v>-19.542116206249204</v>
      </c>
      <c r="AS267" s="155">
        <f t="shared" ca="1" si="270"/>
        <v>-22.32373681561447</v>
      </c>
      <c r="AT267" s="155">
        <f t="shared" ca="1" si="270"/>
        <v>-23.677322116978608</v>
      </c>
      <c r="AU267" s="155">
        <f t="shared" ca="1" si="270"/>
        <v>-24.061327301583976</v>
      </c>
      <c r="AW267" s="29">
        <f t="shared" si="271"/>
        <v>67.5</v>
      </c>
      <c r="AX267" s="155">
        <f t="shared" ca="1" si="272"/>
        <v>4.6296560141583258</v>
      </c>
      <c r="AY267" s="155">
        <f t="shared" ca="1" si="272"/>
        <v>4.5548124803334611</v>
      </c>
      <c r="AZ267" s="155">
        <f t="shared" ca="1" si="272"/>
        <v>4.3158393717562467</v>
      </c>
      <c r="BA267" s="155">
        <f t="shared" ca="1" si="272"/>
        <v>3.8664914480794956</v>
      </c>
      <c r="BB267" s="155">
        <f t="shared" ca="1" si="272"/>
        <v>3.1233165132144771</v>
      </c>
      <c r="BC267" s="155">
        <f t="shared" ca="1" si="272"/>
        <v>1.9783249078927629</v>
      </c>
      <c r="BD267" s="155">
        <f t="shared" ca="1" si="272"/>
        <v>0.40342696666826861</v>
      </c>
      <c r="BE267" s="155">
        <f t="shared" ca="1" si="272"/>
        <v>-1.251487012731106</v>
      </c>
      <c r="BF267" s="155">
        <f t="shared" ca="1" si="272"/>
        <v>-2.1350501465040166</v>
      </c>
      <c r="BG267" s="155">
        <f t="shared" ca="1" si="272"/>
        <v>-1.8287256380760448</v>
      </c>
      <c r="BH267" s="155">
        <f t="shared" ca="1" si="272"/>
        <v>-0.96301757627709605</v>
      </c>
      <c r="BI267" s="155">
        <f t="shared" ca="1" si="272"/>
        <v>-0.25742251538293814</v>
      </c>
      <c r="BJ267" s="155">
        <f t="shared" ca="1" si="272"/>
        <v>-3.5267413213273535E-3</v>
      </c>
      <c r="BK267" s="138"/>
      <c r="BL267" s="29">
        <f t="shared" si="273"/>
        <v>67.5</v>
      </c>
      <c r="BM267" s="155">
        <f t="shared" ca="1" si="274"/>
        <v>3.2728101960656417</v>
      </c>
      <c r="BN267" s="155">
        <f t="shared" ca="1" si="274"/>
        <v>3.3148485624545727</v>
      </c>
      <c r="BO267" s="155">
        <f t="shared" ca="1" si="274"/>
        <v>3.4735750371933021</v>
      </c>
      <c r="BP267" s="155">
        <f t="shared" ca="1" si="274"/>
        <v>3.8654673866717872</v>
      </c>
      <c r="BQ267" s="155">
        <f t="shared" ca="1" si="274"/>
        <v>4.7532853088299989</v>
      </c>
      <c r="BR267" s="155">
        <f t="shared" ca="1" si="274"/>
        <v>6.6516784986467421</v>
      </c>
      <c r="BS267" s="155">
        <f t="shared" ca="1" si="274"/>
        <v>10.341179155277384</v>
      </c>
      <c r="BT267" s="155">
        <f t="shared" ca="1" si="274"/>
        <v>16.218566779282916</v>
      </c>
      <c r="BU267" s="155">
        <f t="shared" ca="1" si="274"/>
        <v>22.743659109895127</v>
      </c>
      <c r="BV267" s="155">
        <f t="shared" ca="1" si="274"/>
        <v>27.107990723651135</v>
      </c>
      <c r="BW267" s="155">
        <f t="shared" ca="1" si="274"/>
        <v>28.714519331291555</v>
      </c>
      <c r="BX267" s="155">
        <f t="shared" ca="1" si="274"/>
        <v>28.927631571140203</v>
      </c>
      <c r="BY267" s="155">
        <f t="shared" ca="1" si="274"/>
        <v>28.880646244543428</v>
      </c>
      <c r="BZ267" s="138"/>
      <c r="CA267" s="29">
        <f t="shared" si="275"/>
        <v>67.5</v>
      </c>
      <c r="CB267" s="155">
        <f t="shared" ca="1" si="276"/>
        <v>5.4012653498513812</v>
      </c>
      <c r="CC267" s="155">
        <f t="shared" ca="1" si="276"/>
        <v>5.3139478937223705</v>
      </c>
      <c r="CD267" s="155">
        <f t="shared" ca="1" si="276"/>
        <v>5.0351459337156212</v>
      </c>
      <c r="CE267" s="155">
        <f t="shared" ca="1" si="276"/>
        <v>4.5109066894260774</v>
      </c>
      <c r="CF267" s="155">
        <f t="shared" ca="1" si="276"/>
        <v>3.6438692654168894</v>
      </c>
      <c r="CG267" s="155">
        <f t="shared" ca="1" si="276"/>
        <v>2.3080457258748899</v>
      </c>
      <c r="CH267" s="155">
        <f t="shared" ca="1" si="276"/>
        <v>0.47066479444631337</v>
      </c>
      <c r="CI267" s="155">
        <f t="shared" ca="1" si="276"/>
        <v>-1.4600681815196248</v>
      </c>
      <c r="CJ267" s="155">
        <f t="shared" ca="1" si="276"/>
        <v>-2.4908918375880189</v>
      </c>
      <c r="CK267" s="155">
        <f t="shared" ca="1" si="276"/>
        <v>-2.1335132444220521</v>
      </c>
      <c r="CL267" s="155">
        <f t="shared" ca="1" si="276"/>
        <v>-1.1235205056566118</v>
      </c>
      <c r="CM267" s="155">
        <f t="shared" ca="1" si="276"/>
        <v>-0.30032626794676132</v>
      </c>
      <c r="CN267" s="155">
        <f t="shared" ca="1" si="276"/>
        <v>-4.1145315415489492E-3</v>
      </c>
      <c r="CP267" s="29">
        <f t="shared" si="277"/>
        <v>67.5</v>
      </c>
      <c r="CQ267" s="155">
        <f t="shared" ca="1" si="278"/>
        <v>1.0909367320218808</v>
      </c>
      <c r="CR267" s="155">
        <f t="shared" ca="1" si="278"/>
        <v>1.1049495208181912</v>
      </c>
      <c r="CS267" s="155">
        <f t="shared" ca="1" si="278"/>
        <v>1.1578583457311009</v>
      </c>
      <c r="CT267" s="155">
        <f t="shared" ca="1" si="278"/>
        <v>1.2884891288905957</v>
      </c>
      <c r="CU267" s="155">
        <f t="shared" ca="1" si="278"/>
        <v>1.5844284362766663</v>
      </c>
      <c r="CV267" s="155">
        <f t="shared" ca="1" si="278"/>
        <v>2.217226166215581</v>
      </c>
      <c r="CW267" s="155">
        <f t="shared" ca="1" si="278"/>
        <v>3.4470597184257956</v>
      </c>
      <c r="CX267" s="155">
        <f t="shared" ca="1" si="278"/>
        <v>5.4061889264276397</v>
      </c>
      <c r="CY267" s="155">
        <f t="shared" ca="1" si="278"/>
        <v>7.581219703298375</v>
      </c>
      <c r="CZ267" s="155">
        <f t="shared" ca="1" si="278"/>
        <v>9.0359969078837103</v>
      </c>
      <c r="DA267" s="155">
        <f t="shared" ca="1" si="278"/>
        <v>9.5715064437638535</v>
      </c>
      <c r="DB267" s="155">
        <f t="shared" ca="1" si="278"/>
        <v>9.6425438570467357</v>
      </c>
      <c r="DC267" s="155">
        <f t="shared" ca="1" si="278"/>
        <v>9.6268820815144771</v>
      </c>
      <c r="DE267" s="29">
        <f t="shared" si="279"/>
        <v>67.5</v>
      </c>
      <c r="DF267" s="155">
        <f t="shared" ca="1" si="280"/>
        <v>-1.450032244739397</v>
      </c>
      <c r="DG267" s="155">
        <f t="shared" ca="1" si="280"/>
        <v>-1.3791173723283539</v>
      </c>
      <c r="DH267" s="155">
        <f t="shared" ca="1" si="280"/>
        <v>-1.1404387292408473</v>
      </c>
      <c r="DI267" s="155">
        <f t="shared" ca="1" si="280"/>
        <v>-0.64492727205043776</v>
      </c>
      <c r="DJ267" s="155">
        <f t="shared" ca="1" si="280"/>
        <v>0.29443164560534818</v>
      </c>
      <c r="DK267" s="155">
        <f t="shared" ca="1" si="280"/>
        <v>2.0069559773948624</v>
      </c>
      <c r="DL267" s="155">
        <f t="shared" ca="1" si="280"/>
        <v>4.9016382665265121</v>
      </c>
      <c r="DM267" s="155">
        <f t="shared" ca="1" si="280"/>
        <v>8.9436080647955301</v>
      </c>
      <c r="DN267" s="155">
        <f t="shared" ca="1" si="280"/>
        <v>12.795196319283574</v>
      </c>
      <c r="DO267" s="155">
        <f t="shared" ca="1" si="280"/>
        <v>14.773145787209593</v>
      </c>
      <c r="DP267" s="155">
        <f t="shared" ca="1" si="280"/>
        <v>14.999271383163844</v>
      </c>
      <c r="DQ267" s="155">
        <f t="shared" ca="1" si="280"/>
        <v>14.635430795825393</v>
      </c>
      <c r="DR267" s="155">
        <f t="shared" ca="1" si="280"/>
        <v>14.4426742831526</v>
      </c>
      <c r="DT267" s="96"/>
      <c r="DU267" s="803"/>
      <c r="DV267" s="803"/>
      <c r="DW267" s="803"/>
      <c r="DX267" s="803"/>
      <c r="DY267" s="803"/>
      <c r="DZ267" s="803"/>
      <c r="EA267" s="803"/>
      <c r="EB267" s="803"/>
      <c r="EC267" s="803"/>
      <c r="ED267" s="803"/>
      <c r="EE267" s="803"/>
      <c r="EF267" s="803"/>
      <c r="EG267" s="803"/>
      <c r="EH267" s="99"/>
      <c r="EI267" s="96"/>
      <c r="EJ267" s="803"/>
      <c r="EK267" s="803"/>
      <c r="EL267" s="803"/>
      <c r="EM267" s="803"/>
      <c r="EN267" s="803"/>
      <c r="EO267" s="803"/>
      <c r="EP267" s="803"/>
      <c r="EQ267" s="803"/>
      <c r="ER267" s="803"/>
      <c r="ES267" s="803"/>
      <c r="ET267" s="803"/>
      <c r="EU267" s="803"/>
      <c r="EV267" s="803"/>
      <c r="EW267" s="99"/>
    </row>
    <row r="268" spans="2:153">
      <c r="S268" s="18">
        <f t="shared" si="267"/>
        <v>75</v>
      </c>
      <c r="T268" s="114">
        <f t="shared" ca="1" si="268"/>
        <v>-9.9267479632068536</v>
      </c>
      <c r="U268" s="114">
        <f t="shared" ca="1" si="268"/>
        <v>-9.8589063132262069</v>
      </c>
      <c r="V268" s="114">
        <f t="shared" ca="1" si="268"/>
        <v>-9.6651669256110981</v>
      </c>
      <c r="W268" s="114">
        <f t="shared" ca="1" si="268"/>
        <v>-9.3862016751652426</v>
      </c>
      <c r="X268" s="114">
        <f t="shared" ca="1" si="268"/>
        <v>-9.1353950110159055</v>
      </c>
      <c r="Y268" s="114">
        <f t="shared" ca="1" si="268"/>
        <v>-9.191679998279934</v>
      </c>
      <c r="Z268" s="114">
        <f t="shared" ca="1" si="268"/>
        <v>-10.133520303005081</v>
      </c>
      <c r="AA268" s="114">
        <f t="shared" ca="1" si="268"/>
        <v>-12.776044620038036</v>
      </c>
      <c r="AB268" s="114">
        <f t="shared" ca="1" si="268"/>
        <v>-17.319405664237802</v>
      </c>
      <c r="AC268" s="114">
        <f t="shared" ca="1" si="268"/>
        <v>-22.32373681561447</v>
      </c>
      <c r="AD268" s="114">
        <f t="shared" ca="1" si="268"/>
        <v>-25.976825860488255</v>
      </c>
      <c r="AE268" s="114">
        <f t="shared" ca="1" si="268"/>
        <v>-27.867939824368186</v>
      </c>
      <c r="AF268" s="114">
        <f t="shared" ca="1" si="268"/>
        <v>-28.419204178382184</v>
      </c>
      <c r="AH268" s="29">
        <f t="shared" si="269"/>
        <v>75</v>
      </c>
      <c r="AI268" s="155">
        <f t="shared" ca="1" si="270"/>
        <v>-9.9267479632068536</v>
      </c>
      <c r="AJ268" s="155">
        <f t="shared" ca="1" si="270"/>
        <v>-9.8589063132262069</v>
      </c>
      <c r="AK268" s="155">
        <f t="shared" ca="1" si="270"/>
        <v>-9.6651669256110981</v>
      </c>
      <c r="AL268" s="155">
        <f t="shared" ca="1" si="270"/>
        <v>-9.3862016751652426</v>
      </c>
      <c r="AM268" s="155">
        <f t="shared" ca="1" si="270"/>
        <v>-9.1353950110159055</v>
      </c>
      <c r="AN268" s="155">
        <f t="shared" ca="1" si="270"/>
        <v>-9.191679998279934</v>
      </c>
      <c r="AO268" s="155">
        <f t="shared" ca="1" si="270"/>
        <v>-10.133520303005081</v>
      </c>
      <c r="AP268" s="155">
        <f t="shared" ca="1" si="270"/>
        <v>-12.776044620038036</v>
      </c>
      <c r="AQ268" s="155">
        <f t="shared" ca="1" si="270"/>
        <v>-17.319405664237802</v>
      </c>
      <c r="AR268" s="155">
        <f t="shared" ca="1" si="270"/>
        <v>-22.32373681561447</v>
      </c>
      <c r="AS268" s="155">
        <f t="shared" ca="1" si="270"/>
        <v>-25.976825860488255</v>
      </c>
      <c r="AT268" s="155">
        <f t="shared" ca="1" si="270"/>
        <v>-27.867939824368186</v>
      </c>
      <c r="AU268" s="155">
        <f t="shared" ca="1" si="270"/>
        <v>-28.419204178382184</v>
      </c>
      <c r="AW268" s="29">
        <f t="shared" si="271"/>
        <v>75</v>
      </c>
      <c r="AX268" s="155">
        <f t="shared" ca="1" si="272"/>
        <v>4.1493264007160517</v>
      </c>
      <c r="AY268" s="155">
        <f t="shared" ca="1" si="272"/>
        <v>4.0810405875530256</v>
      </c>
      <c r="AZ268" s="155">
        <f t="shared" ca="1" si="272"/>
        <v>3.8662415218301631</v>
      </c>
      <c r="BA268" s="155">
        <f t="shared" ca="1" si="272"/>
        <v>3.4742318715613756</v>
      </c>
      <c r="BB268" s="155">
        <f t="shared" ca="1" si="272"/>
        <v>2.8537484494907912</v>
      </c>
      <c r="BC268" s="155">
        <f t="shared" ca="1" si="272"/>
        <v>1.9479435434713932</v>
      </c>
      <c r="BD268" s="155">
        <f t="shared" ca="1" si="272"/>
        <v>0.76384492167659968</v>
      </c>
      <c r="BE268" s="155">
        <f t="shared" ca="1" si="272"/>
        <v>-0.45840250796143245</v>
      </c>
      <c r="BF268" s="155">
        <f t="shared" ca="1" si="272"/>
        <v>-1.1590406401036564</v>
      </c>
      <c r="BG268" s="155">
        <f t="shared" ca="1" si="272"/>
        <v>-0.96301757627709605</v>
      </c>
      <c r="BH268" s="155">
        <f t="shared" ca="1" si="272"/>
        <v>-0.23412740117701736</v>
      </c>
      <c r="BI268" s="155">
        <f t="shared" ca="1" si="272"/>
        <v>0.41420053982854754</v>
      </c>
      <c r="BJ268" s="155">
        <f t="shared" ca="1" si="272"/>
        <v>0.65632234922151844</v>
      </c>
      <c r="BK268" s="138"/>
      <c r="BL268" s="29">
        <f t="shared" si="273"/>
        <v>75</v>
      </c>
      <c r="BM268" s="155">
        <f t="shared" ca="1" si="274"/>
        <v>3.6134447544161215</v>
      </c>
      <c r="BN268" s="155">
        <f t="shared" ca="1" si="274"/>
        <v>3.6686064007653991</v>
      </c>
      <c r="BO268" s="155">
        <f t="shared" ca="1" si="274"/>
        <v>3.86571726707299</v>
      </c>
      <c r="BP268" s="155">
        <f t="shared" ca="1" si="274"/>
        <v>4.3149782670755403</v>
      </c>
      <c r="BQ268" s="155">
        <f t="shared" ca="1" si="274"/>
        <v>5.2549771142375032</v>
      </c>
      <c r="BR268" s="155">
        <f t="shared" ca="1" si="274"/>
        <v>7.1341289109931356</v>
      </c>
      <c r="BS268" s="155">
        <f t="shared" ca="1" si="274"/>
        <v>10.632534520252896</v>
      </c>
      <c r="BT268" s="155">
        <f t="shared" ca="1" si="274"/>
        <v>16.248058559968502</v>
      </c>
      <c r="BU268" s="155">
        <f t="shared" ca="1" si="274"/>
        <v>23.101368077292676</v>
      </c>
      <c r="BV268" s="155">
        <f t="shared" ca="1" si="274"/>
        <v>28.714519331291555</v>
      </c>
      <c r="BW268" s="155">
        <f t="shared" ca="1" si="274"/>
        <v>31.640445834939936</v>
      </c>
      <c r="BX268" s="155">
        <f t="shared" ca="1" si="274"/>
        <v>32.613126709584719</v>
      </c>
      <c r="BY268" s="155">
        <f t="shared" ca="1" si="274"/>
        <v>32.790400315615585</v>
      </c>
      <c r="BZ268" s="138"/>
      <c r="CA268" s="29">
        <f t="shared" si="275"/>
        <v>75</v>
      </c>
      <c r="CB268" s="155">
        <f t="shared" ca="1" si="276"/>
        <v>4.840880800835393</v>
      </c>
      <c r="CC268" s="155">
        <f t="shared" ca="1" si="276"/>
        <v>4.761214018811863</v>
      </c>
      <c r="CD268" s="155">
        <f t="shared" ca="1" si="276"/>
        <v>4.5106151088018569</v>
      </c>
      <c r="CE268" s="155">
        <f t="shared" ca="1" si="276"/>
        <v>4.0532705168216054</v>
      </c>
      <c r="CF268" s="155">
        <f t="shared" ca="1" si="276"/>
        <v>3.3293731910725906</v>
      </c>
      <c r="CG268" s="155">
        <f t="shared" ca="1" si="276"/>
        <v>2.2726008007166247</v>
      </c>
      <c r="CH268" s="155">
        <f t="shared" ca="1" si="276"/>
        <v>0.89115240862270007</v>
      </c>
      <c r="CI268" s="155">
        <f t="shared" ca="1" si="276"/>
        <v>-0.53480292595500334</v>
      </c>
      <c r="CJ268" s="155">
        <f t="shared" ca="1" si="276"/>
        <v>-1.352214080120933</v>
      </c>
      <c r="CK268" s="155">
        <f t="shared" ca="1" si="276"/>
        <v>-1.1235205056566118</v>
      </c>
      <c r="CL268" s="155">
        <f t="shared" ca="1" si="276"/>
        <v>-0.27314863470652018</v>
      </c>
      <c r="CM268" s="155">
        <f t="shared" ca="1" si="276"/>
        <v>0.48323396313330491</v>
      </c>
      <c r="CN268" s="155">
        <f t="shared" ca="1" si="276"/>
        <v>0.76570940742510496</v>
      </c>
      <c r="CP268" s="29">
        <f t="shared" si="277"/>
        <v>75</v>
      </c>
      <c r="CQ268" s="155">
        <f t="shared" ca="1" si="278"/>
        <v>1.204481584805374</v>
      </c>
      <c r="CR268" s="155">
        <f t="shared" ca="1" si="278"/>
        <v>1.2228688002551329</v>
      </c>
      <c r="CS268" s="155">
        <f t="shared" ca="1" si="278"/>
        <v>1.2885724223576633</v>
      </c>
      <c r="CT268" s="155">
        <f t="shared" ca="1" si="278"/>
        <v>1.4383260890251801</v>
      </c>
      <c r="CU268" s="155">
        <f t="shared" ca="1" si="278"/>
        <v>1.7516590380791675</v>
      </c>
      <c r="CV268" s="155">
        <f t="shared" ca="1" si="278"/>
        <v>2.3780429703310459</v>
      </c>
      <c r="CW268" s="155">
        <f t="shared" ca="1" si="278"/>
        <v>3.5441781734176327</v>
      </c>
      <c r="CX268" s="155">
        <f t="shared" ca="1" si="278"/>
        <v>5.4160195199895016</v>
      </c>
      <c r="CY268" s="155">
        <f t="shared" ca="1" si="278"/>
        <v>7.7004560257642263</v>
      </c>
      <c r="CZ268" s="155">
        <f t="shared" ca="1" si="278"/>
        <v>9.5715064437638535</v>
      </c>
      <c r="DA268" s="155">
        <f t="shared" ca="1" si="278"/>
        <v>10.546815278313314</v>
      </c>
      <c r="DB268" s="155">
        <f t="shared" ca="1" si="278"/>
        <v>10.871042236528242</v>
      </c>
      <c r="DC268" s="155">
        <f t="shared" ca="1" si="278"/>
        <v>10.93013343853853</v>
      </c>
      <c r="DE268" s="29">
        <f t="shared" si="279"/>
        <v>75</v>
      </c>
      <c r="DF268" s="155">
        <f t="shared" ca="1" si="280"/>
        <v>-0.95949522326930703</v>
      </c>
      <c r="DG268" s="155">
        <f t="shared" ca="1" si="280"/>
        <v>-0.88639052465265111</v>
      </c>
      <c r="DH268" s="155">
        <f t="shared" ca="1" si="280"/>
        <v>-0.64463571435028078</v>
      </c>
      <c r="DI268" s="155">
        <f t="shared" ca="1" si="280"/>
        <v>-0.15866544750314748</v>
      </c>
      <c r="DJ268" s="155">
        <f t="shared" ca="1" si="280"/>
        <v>0.72498959079155689</v>
      </c>
      <c r="DK268" s="155">
        <f t="shared" ca="1" si="280"/>
        <v>2.2684354265156399</v>
      </c>
      <c r="DL268" s="155">
        <f t="shared" ca="1" si="280"/>
        <v>4.8070373123420485</v>
      </c>
      <c r="DM268" s="155">
        <f t="shared" ca="1" si="280"/>
        <v>8.42963095195854</v>
      </c>
      <c r="DN268" s="155">
        <f t="shared" ca="1" si="280"/>
        <v>12.323377798715445</v>
      </c>
      <c r="DO268" s="155">
        <f t="shared" ca="1" si="280"/>
        <v>14.999271383163844</v>
      </c>
      <c r="DP268" s="155">
        <f t="shared" ca="1" si="280"/>
        <v>15.976307851587981</v>
      </c>
      <c r="DQ268" s="155">
        <f t="shared" ca="1" si="280"/>
        <v>16.030429661573329</v>
      </c>
      <c r="DR268" s="155">
        <f t="shared" ca="1" si="280"/>
        <v>15.957651924993444</v>
      </c>
      <c r="DT268" s="96"/>
      <c r="DU268" s="803"/>
      <c r="DV268" s="803"/>
      <c r="DW268" s="803"/>
      <c r="DX268" s="803"/>
      <c r="DY268" s="803"/>
      <c r="DZ268" s="803"/>
      <c r="EA268" s="803"/>
      <c r="EB268" s="803"/>
      <c r="EC268" s="803"/>
      <c r="ED268" s="803"/>
      <c r="EE268" s="803"/>
      <c r="EF268" s="803"/>
      <c r="EG268" s="803"/>
      <c r="EH268" s="99"/>
      <c r="EI268" s="96"/>
      <c r="EJ268" s="803"/>
      <c r="EK268" s="803"/>
      <c r="EL268" s="803"/>
      <c r="EM268" s="803"/>
      <c r="EN268" s="803"/>
      <c r="EO268" s="803"/>
      <c r="EP268" s="803"/>
      <c r="EQ268" s="803"/>
      <c r="ER268" s="803"/>
      <c r="ES268" s="803"/>
      <c r="ET268" s="803"/>
      <c r="EU268" s="803"/>
      <c r="EV268" s="803"/>
      <c r="EW268" s="99"/>
    </row>
    <row r="269" spans="2:153">
      <c r="S269" s="18">
        <f t="shared" si="267"/>
        <v>82.5</v>
      </c>
      <c r="T269" s="114">
        <f t="shared" ca="1" si="268"/>
        <v>-9.7192394650135849</v>
      </c>
      <c r="U269" s="114">
        <f t="shared" ca="1" si="268"/>
        <v>-9.6650425429148914</v>
      </c>
      <c r="V269" s="114">
        <f t="shared" ca="1" si="268"/>
        <v>-9.5154429305842712</v>
      </c>
      <c r="W269" s="114">
        <f t="shared" ca="1" si="268"/>
        <v>-9.3206074507703143</v>
      </c>
      <c r="X269" s="114">
        <f t="shared" ca="1" si="268"/>
        <v>-9.2076585167419243</v>
      </c>
      <c r="Y269" s="114">
        <f t="shared" ca="1" si="268"/>
        <v>-9.463262791606649</v>
      </c>
      <c r="Z269" s="114">
        <f t="shared" ca="1" si="268"/>
        <v>-10.641977608348757</v>
      </c>
      <c r="AA269" s="114">
        <f t="shared" ca="1" si="268"/>
        <v>-13.498198044291993</v>
      </c>
      <c r="AB269" s="114">
        <f t="shared" ca="1" si="268"/>
        <v>-18.264024167791725</v>
      </c>
      <c r="AC269" s="114">
        <f t="shared" ca="1" si="268"/>
        <v>-23.677322116978608</v>
      </c>
      <c r="AD269" s="114">
        <f t="shared" ca="1" si="268"/>
        <v>-27.867939824368186</v>
      </c>
      <c r="AE269" s="114">
        <f t="shared" ca="1" si="268"/>
        <v>-30.158529611280628</v>
      </c>
      <c r="AF269" s="114">
        <f t="shared" ca="1" si="268"/>
        <v>-30.847200776572848</v>
      </c>
      <c r="AH269" s="29">
        <f t="shared" si="269"/>
        <v>82.5</v>
      </c>
      <c r="AI269" s="155">
        <f t="shared" ca="1" si="270"/>
        <v>-9.7192394650135849</v>
      </c>
      <c r="AJ269" s="155">
        <f t="shared" ca="1" si="270"/>
        <v>-9.6650425429148914</v>
      </c>
      <c r="AK269" s="155">
        <f t="shared" ca="1" si="270"/>
        <v>-9.5154429305842712</v>
      </c>
      <c r="AL269" s="155">
        <f t="shared" ca="1" si="270"/>
        <v>-9.3206074507703143</v>
      </c>
      <c r="AM269" s="155">
        <f t="shared" ca="1" si="270"/>
        <v>-9.2076585167419243</v>
      </c>
      <c r="AN269" s="155">
        <f t="shared" ca="1" si="270"/>
        <v>-9.463262791606649</v>
      </c>
      <c r="AO269" s="155">
        <f t="shared" ca="1" si="270"/>
        <v>-10.641977608348757</v>
      </c>
      <c r="AP269" s="155">
        <f t="shared" ca="1" si="270"/>
        <v>-13.498198044291993</v>
      </c>
      <c r="AQ269" s="155">
        <f t="shared" ca="1" si="270"/>
        <v>-18.264024167791725</v>
      </c>
      <c r="AR269" s="155">
        <f t="shared" ca="1" si="270"/>
        <v>-23.677322116978608</v>
      </c>
      <c r="AS269" s="155">
        <f t="shared" ca="1" si="270"/>
        <v>-27.867939824368186</v>
      </c>
      <c r="AT269" s="155">
        <f t="shared" ca="1" si="270"/>
        <v>-30.158529611280628</v>
      </c>
      <c r="AU269" s="155">
        <f t="shared" ca="1" si="270"/>
        <v>-30.847200776572848</v>
      </c>
      <c r="AW269" s="29">
        <f t="shared" si="271"/>
        <v>82.5</v>
      </c>
      <c r="AX269" s="155">
        <f t="shared" ca="1" si="272"/>
        <v>3.9293016634634133</v>
      </c>
      <c r="AY269" s="155">
        <f t="shared" ca="1" si="272"/>
        <v>3.8660922828096425</v>
      </c>
      <c r="AZ269" s="155">
        <f t="shared" ca="1" si="272"/>
        <v>3.6689474943960159</v>
      </c>
      <c r="BA269" s="155">
        <f t="shared" ca="1" si="272"/>
        <v>3.315319048805403</v>
      </c>
      <c r="BB269" s="155">
        <f t="shared" ca="1" si="272"/>
        <v>2.7700753154399584</v>
      </c>
      <c r="BC269" s="155">
        <f t="shared" ca="1" si="272"/>
        <v>2.0010358835885582</v>
      </c>
      <c r="BD269" s="155">
        <f t="shared" ca="1" si="272"/>
        <v>1.034115819613592</v>
      </c>
      <c r="BE269" s="155">
        <f t="shared" ca="1" si="272"/>
        <v>7.0842352994252344E-2</v>
      </c>
      <c r="BF269" s="155">
        <f t="shared" ca="1" si="272"/>
        <v>-0.46041794285185578</v>
      </c>
      <c r="BG269" s="155">
        <f t="shared" ca="1" si="272"/>
        <v>-0.25742251538293814</v>
      </c>
      <c r="BH269" s="155">
        <f t="shared" ca="1" si="272"/>
        <v>0.41420053982854754</v>
      </c>
      <c r="BI269" s="155">
        <f t="shared" ca="1" si="272"/>
        <v>1.0258862463522846</v>
      </c>
      <c r="BJ269" s="155">
        <f t="shared" ca="1" si="272"/>
        <v>1.258017545361513</v>
      </c>
      <c r="BK269" s="138"/>
      <c r="BL269" s="29">
        <f t="shared" si="273"/>
        <v>82.5</v>
      </c>
      <c r="BM269" s="155">
        <f t="shared" ca="1" si="274"/>
        <v>3.804484031089475</v>
      </c>
      <c r="BN269" s="155">
        <f t="shared" ca="1" si="274"/>
        <v>3.8658664858785841</v>
      </c>
      <c r="BO269" s="155">
        <f t="shared" ca="1" si="274"/>
        <v>4.0806365279090908</v>
      </c>
      <c r="BP269" s="155">
        <f t="shared" ca="1" si="274"/>
        <v>4.5540908433135714</v>
      </c>
      <c r="BQ269" s="155">
        <f t="shared" ca="1" si="274"/>
        <v>5.5090395892103903</v>
      </c>
      <c r="BR269" s="155">
        <f t="shared" ca="1" si="274"/>
        <v>7.3538435827508604</v>
      </c>
      <c r="BS269" s="155">
        <f t="shared" ca="1" si="274"/>
        <v>10.702141490791323</v>
      </c>
      <c r="BT269" s="155">
        <f t="shared" ca="1" si="274"/>
        <v>16.056152947161888</v>
      </c>
      <c r="BU269" s="155">
        <f t="shared" ca="1" si="274"/>
        <v>22.837664887053784</v>
      </c>
      <c r="BV269" s="155">
        <f t="shared" ca="1" si="274"/>
        <v>28.927631571140203</v>
      </c>
      <c r="BW269" s="155">
        <f t="shared" ca="1" si="274"/>
        <v>32.613126709584719</v>
      </c>
      <c r="BX269" s="155">
        <f t="shared" ca="1" si="274"/>
        <v>34.138463040832178</v>
      </c>
      <c r="BY269" s="155">
        <f t="shared" ca="1" si="274"/>
        <v>34.500605841164386</v>
      </c>
      <c r="BZ269" s="138"/>
      <c r="CA269" s="29">
        <f t="shared" si="275"/>
        <v>82.5</v>
      </c>
      <c r="CB269" s="155">
        <f t="shared" ca="1" si="276"/>
        <v>4.5841852740406486</v>
      </c>
      <c r="CC269" s="155">
        <f t="shared" ca="1" si="276"/>
        <v>4.5104409966112504</v>
      </c>
      <c r="CD269" s="155">
        <f t="shared" ca="1" si="276"/>
        <v>4.2804387434620184</v>
      </c>
      <c r="CE269" s="155">
        <f t="shared" ca="1" si="276"/>
        <v>3.8678722236063035</v>
      </c>
      <c r="CF269" s="155">
        <f t="shared" ca="1" si="276"/>
        <v>3.2317545346799514</v>
      </c>
      <c r="CG269" s="155">
        <f t="shared" ca="1" si="276"/>
        <v>2.3345418641866513</v>
      </c>
      <c r="CH269" s="155">
        <f t="shared" ca="1" si="276"/>
        <v>1.2064684562158576</v>
      </c>
      <c r="CI269" s="155">
        <f t="shared" ca="1" si="276"/>
        <v>8.2649411826626107E-2</v>
      </c>
      <c r="CJ269" s="155">
        <f t="shared" ca="1" si="276"/>
        <v>-0.53715426666049737</v>
      </c>
      <c r="CK269" s="155">
        <f t="shared" ca="1" si="276"/>
        <v>-0.30032626794676132</v>
      </c>
      <c r="CL269" s="155">
        <f t="shared" ca="1" si="276"/>
        <v>0.48323396313330491</v>
      </c>
      <c r="CM269" s="155">
        <f t="shared" ca="1" si="276"/>
        <v>1.1968672874109985</v>
      </c>
      <c r="CN269" s="155">
        <f t="shared" ca="1" si="276"/>
        <v>1.4676871362550987</v>
      </c>
      <c r="CP269" s="29">
        <f t="shared" si="277"/>
        <v>82.5</v>
      </c>
      <c r="CQ269" s="155">
        <f t="shared" ca="1" si="278"/>
        <v>1.2681613436964918</v>
      </c>
      <c r="CR269" s="155">
        <f t="shared" ca="1" si="278"/>
        <v>1.2886221619595282</v>
      </c>
      <c r="CS269" s="155">
        <f t="shared" ca="1" si="278"/>
        <v>1.360212175969697</v>
      </c>
      <c r="CT269" s="155">
        <f t="shared" ca="1" si="278"/>
        <v>1.5180302811045239</v>
      </c>
      <c r="CU269" s="155">
        <f t="shared" ca="1" si="278"/>
        <v>1.8363465297367971</v>
      </c>
      <c r="CV269" s="155">
        <f t="shared" ca="1" si="278"/>
        <v>2.4512811942502868</v>
      </c>
      <c r="CW269" s="155">
        <f t="shared" ca="1" si="278"/>
        <v>3.5673804969304417</v>
      </c>
      <c r="CX269" s="155">
        <f t="shared" ca="1" si="278"/>
        <v>5.352050982387297</v>
      </c>
      <c r="CY269" s="155">
        <f t="shared" ca="1" si="278"/>
        <v>7.6125549623512621</v>
      </c>
      <c r="CZ269" s="155">
        <f t="shared" ca="1" si="278"/>
        <v>9.6425438570467357</v>
      </c>
      <c r="DA269" s="155">
        <f t="shared" ca="1" si="278"/>
        <v>10.871042236528242</v>
      </c>
      <c r="DB269" s="155">
        <f t="shared" ca="1" si="278"/>
        <v>11.379487680277395</v>
      </c>
      <c r="DC269" s="155">
        <f t="shared" ca="1" si="278"/>
        <v>11.500201947054798</v>
      </c>
      <c r="DE269" s="29">
        <f t="shared" si="279"/>
        <v>82.5</v>
      </c>
      <c r="DF269" s="155">
        <f t="shared" ca="1" si="280"/>
        <v>-0.7172924267642049</v>
      </c>
      <c r="DG269" s="155">
        <f t="shared" ca="1" si="280"/>
        <v>-0.64446161226713672</v>
      </c>
      <c r="DH269" s="155">
        <f t="shared" ca="1" si="280"/>
        <v>-0.40564673230946546</v>
      </c>
      <c r="DI269" s="155">
        <f t="shared" ca="1" si="280"/>
        <v>6.683272245318328E-2</v>
      </c>
      <c r="DJ269" s="155">
        <f t="shared" ca="1" si="280"/>
        <v>0.90780291764522225</v>
      </c>
      <c r="DK269" s="155">
        <f t="shared" ca="1" si="280"/>
        <v>2.3428978689830582</v>
      </c>
      <c r="DL269" s="155">
        <f t="shared" ca="1" si="280"/>
        <v>4.6616601989865991</v>
      </c>
      <c r="DM269" s="155">
        <f t="shared" ca="1" si="280"/>
        <v>7.9808482382514425</v>
      </c>
      <c r="DN269" s="155">
        <f t="shared" ca="1" si="280"/>
        <v>11.725777738761462</v>
      </c>
      <c r="DO269" s="155">
        <f t="shared" ca="1" si="280"/>
        <v>14.635430795825393</v>
      </c>
      <c r="DP269" s="155">
        <f t="shared" ca="1" si="280"/>
        <v>16.030429661573329</v>
      </c>
      <c r="DQ269" s="155">
        <f t="shared" ca="1" si="280"/>
        <v>16.385307356181233</v>
      </c>
      <c r="DR269" s="155">
        <f t="shared" ca="1" si="280"/>
        <v>16.411624557007851</v>
      </c>
      <c r="DT269" s="96"/>
      <c r="DU269" s="803"/>
      <c r="DV269" s="803"/>
      <c r="DW269" s="803"/>
      <c r="DX269" s="803"/>
      <c r="DY269" s="803"/>
      <c r="DZ269" s="803"/>
      <c r="EA269" s="803"/>
      <c r="EB269" s="803"/>
      <c r="EC269" s="803"/>
      <c r="ED269" s="803"/>
      <c r="EE269" s="803"/>
      <c r="EF269" s="803"/>
      <c r="EG269" s="803"/>
      <c r="EH269" s="99"/>
      <c r="EI269" s="96"/>
      <c r="EJ269" s="803"/>
      <c r="EK269" s="803"/>
      <c r="EL269" s="803"/>
      <c r="EM269" s="803"/>
      <c r="EN269" s="803"/>
      <c r="EO269" s="803"/>
      <c r="EP269" s="803"/>
      <c r="EQ269" s="803"/>
      <c r="ER269" s="803"/>
      <c r="ES269" s="803"/>
      <c r="ET269" s="803"/>
      <c r="EU269" s="803"/>
      <c r="EV269" s="803"/>
      <c r="EW269" s="99"/>
    </row>
    <row r="270" spans="2:153">
      <c r="S270" s="18">
        <f t="shared" si="267"/>
        <v>90</v>
      </c>
      <c r="T270" s="114">
        <f t="shared" ca="1" si="268"/>
        <v>-9.6649484932113374</v>
      </c>
      <c r="U270" s="114">
        <f t="shared" ca="1" si="268"/>
        <v>-9.6153106942004172</v>
      </c>
      <c r="V270" s="114">
        <f t="shared" ca="1" si="268"/>
        <v>-9.4803254994329862</v>
      </c>
      <c r="W270" s="114">
        <f t="shared" ca="1" si="268"/>
        <v>-9.3128627257627201</v>
      </c>
      <c r="X270" s="114">
        <f t="shared" ca="1" si="268"/>
        <v>-9.2436637394347905</v>
      </c>
      <c r="Y270" s="114">
        <f t="shared" ca="1" si="268"/>
        <v>-9.5604882560993687</v>
      </c>
      <c r="Z270" s="114">
        <f t="shared" ca="1" si="268"/>
        <v>-10.808627190566607</v>
      </c>
      <c r="AA270" s="114">
        <f t="shared" ca="1" si="268"/>
        <v>-13.721582855307101</v>
      </c>
      <c r="AB270" s="114">
        <f t="shared" ca="1" si="268"/>
        <v>-18.538942458229759</v>
      </c>
      <c r="AC270" s="114">
        <f t="shared" ca="1" si="268"/>
        <v>-24.061327301583976</v>
      </c>
      <c r="AD270" s="114">
        <f t="shared" ca="1" si="268"/>
        <v>-28.419204178382184</v>
      </c>
      <c r="AE270" s="114">
        <f t="shared" ca="1" si="268"/>
        <v>-30.847200776572848</v>
      </c>
      <c r="AF270" s="114">
        <f t="shared" ca="1" si="268"/>
        <v>-31.585617009434454</v>
      </c>
      <c r="AH270" s="29">
        <f t="shared" si="269"/>
        <v>90</v>
      </c>
      <c r="AI270" s="155">
        <f t="shared" ca="1" si="270"/>
        <v>-9.6649484932113374</v>
      </c>
      <c r="AJ270" s="155">
        <f t="shared" ca="1" si="270"/>
        <v>-9.6153106942004172</v>
      </c>
      <c r="AK270" s="155">
        <f t="shared" ca="1" si="270"/>
        <v>-9.4803254994329862</v>
      </c>
      <c r="AL270" s="155">
        <f t="shared" ca="1" si="270"/>
        <v>-9.3128627257627201</v>
      </c>
      <c r="AM270" s="155">
        <f t="shared" ca="1" si="270"/>
        <v>-9.2436637394347905</v>
      </c>
      <c r="AN270" s="155">
        <f t="shared" ca="1" si="270"/>
        <v>-9.5604882560993687</v>
      </c>
      <c r="AO270" s="155">
        <f t="shared" ca="1" si="270"/>
        <v>-10.808627190566607</v>
      </c>
      <c r="AP270" s="155">
        <f t="shared" ca="1" si="270"/>
        <v>-13.721582855307101</v>
      </c>
      <c r="AQ270" s="155">
        <f t="shared" ca="1" si="270"/>
        <v>-18.538942458229759</v>
      </c>
      <c r="AR270" s="155">
        <f t="shared" ca="1" si="270"/>
        <v>-24.061327301583976</v>
      </c>
      <c r="AS270" s="155">
        <f t="shared" ca="1" si="270"/>
        <v>-28.419204178382184</v>
      </c>
      <c r="AT270" s="155">
        <f t="shared" ca="1" si="270"/>
        <v>-30.847200776572848</v>
      </c>
      <c r="AU270" s="155">
        <f t="shared" ca="1" si="270"/>
        <v>-31.585617009434454</v>
      </c>
      <c r="AW270" s="29">
        <f t="shared" si="271"/>
        <v>90</v>
      </c>
      <c r="AX270" s="155">
        <f t="shared" ca="1" si="272"/>
        <v>3.8659794289670066</v>
      </c>
      <c r="AY270" s="155">
        <f t="shared" ca="1" si="272"/>
        <v>3.8045936452233087</v>
      </c>
      <c r="AZ270" s="155">
        <f t="shared" ca="1" si="272"/>
        <v>3.6136758339278523</v>
      </c>
      <c r="BA270" s="155">
        <f t="shared" ca="1" si="272"/>
        <v>3.2731859014293558</v>
      </c>
      <c r="BB270" s="155">
        <f t="shared" ca="1" si="272"/>
        <v>2.7528465345296413</v>
      </c>
      <c r="BC270" s="155">
        <f t="shared" ca="1" si="272"/>
        <v>2.0277246932898558</v>
      </c>
      <c r="BD270" s="155">
        <f t="shared" ca="1" si="272"/>
        <v>1.12936452249577</v>
      </c>
      <c r="BE270" s="155">
        <f t="shared" ca="1" si="272"/>
        <v>0.24941737050871193</v>
      </c>
      <c r="BF270" s="155">
        <f t="shared" ca="1" si="272"/>
        <v>-0.22022431464512415</v>
      </c>
      <c r="BG270" s="155">
        <f t="shared" ca="1" si="272"/>
        <v>-3.5267413213273535E-3</v>
      </c>
      <c r="BH270" s="155">
        <f t="shared" ca="1" si="272"/>
        <v>0.65632234922151844</v>
      </c>
      <c r="BI270" s="155">
        <f t="shared" ca="1" si="272"/>
        <v>1.258017545361513</v>
      </c>
      <c r="BJ270" s="155">
        <f t="shared" ca="1" si="272"/>
        <v>1.4871697761135441</v>
      </c>
      <c r="BK270" s="138"/>
      <c r="BL270" s="29">
        <f t="shared" si="273"/>
        <v>90</v>
      </c>
      <c r="BM270" s="155">
        <f t="shared" ca="1" si="274"/>
        <v>3.865979333919594</v>
      </c>
      <c r="BN270" s="155">
        <f t="shared" ca="1" si="274"/>
        <v>3.9291855425938818</v>
      </c>
      <c r="BO270" s="155">
        <f t="shared" ca="1" si="274"/>
        <v>4.1490389314638785</v>
      </c>
      <c r="BP270" s="155">
        <f t="shared" ca="1" si="274"/>
        <v>4.629063468056553</v>
      </c>
      <c r="BQ270" s="155">
        <f t="shared" ca="1" si="274"/>
        <v>5.5867034182624664</v>
      </c>
      <c r="BR270" s="155">
        <f t="shared" ca="1" si="274"/>
        <v>7.4171365207395299</v>
      </c>
      <c r="BS270" s="155">
        <f t="shared" ca="1" si="274"/>
        <v>10.71162358368839</v>
      </c>
      <c r="BT270" s="155">
        <f t="shared" ca="1" si="274"/>
        <v>15.967064685351097</v>
      </c>
      <c r="BU270" s="155">
        <f t="shared" ca="1" si="274"/>
        <v>22.687179579165964</v>
      </c>
      <c r="BV270" s="155">
        <f t="shared" ca="1" si="274"/>
        <v>28.880646244543428</v>
      </c>
      <c r="BW270" s="155">
        <f t="shared" ca="1" si="274"/>
        <v>32.790400315615585</v>
      </c>
      <c r="BX270" s="155">
        <f t="shared" ca="1" si="274"/>
        <v>34.500605841164386</v>
      </c>
      <c r="BY270" s="155">
        <f t="shared" ca="1" si="274"/>
        <v>34.928400859094253</v>
      </c>
      <c r="BZ270" s="138"/>
      <c r="CA270" s="29">
        <f t="shared" si="275"/>
        <v>90</v>
      </c>
      <c r="CB270" s="155">
        <f t="shared" ca="1" si="276"/>
        <v>4.5103093337948401</v>
      </c>
      <c r="CC270" s="155">
        <f t="shared" ca="1" si="276"/>
        <v>4.4386925860938611</v>
      </c>
      <c r="CD270" s="155">
        <f t="shared" ca="1" si="276"/>
        <v>4.2159551395824941</v>
      </c>
      <c r="CE270" s="155">
        <f t="shared" ca="1" si="276"/>
        <v>3.8187168850009146</v>
      </c>
      <c r="CF270" s="155">
        <f t="shared" ca="1" si="276"/>
        <v>3.2116542902845806</v>
      </c>
      <c r="CG270" s="155">
        <f t="shared" ca="1" si="276"/>
        <v>2.3656788088381662</v>
      </c>
      <c r="CH270" s="155">
        <f t="shared" ca="1" si="276"/>
        <v>1.3175919429117315</v>
      </c>
      <c r="CI270" s="155">
        <f t="shared" ca="1" si="276"/>
        <v>0.29098693226016481</v>
      </c>
      <c r="CJ270" s="155">
        <f t="shared" ca="1" si="276"/>
        <v>-0.25692836708597921</v>
      </c>
      <c r="CK270" s="155">
        <f t="shared" ca="1" si="276"/>
        <v>-4.1145315415489492E-3</v>
      </c>
      <c r="CL270" s="155">
        <f t="shared" ca="1" si="276"/>
        <v>0.76570940742510496</v>
      </c>
      <c r="CM270" s="155">
        <f t="shared" ca="1" si="276"/>
        <v>1.4676871362550987</v>
      </c>
      <c r="CN270" s="155">
        <f t="shared" ca="1" si="276"/>
        <v>1.7350314054658016</v>
      </c>
      <c r="CP270" s="29">
        <f t="shared" si="277"/>
        <v>90</v>
      </c>
      <c r="CQ270" s="155">
        <f t="shared" ca="1" si="278"/>
        <v>1.2886597779731981</v>
      </c>
      <c r="CR270" s="155">
        <f t="shared" ca="1" si="278"/>
        <v>1.3097285141979609</v>
      </c>
      <c r="CS270" s="155">
        <f t="shared" ca="1" si="278"/>
        <v>1.383012977154626</v>
      </c>
      <c r="CT270" s="155">
        <f t="shared" ca="1" si="278"/>
        <v>1.5430211560188511</v>
      </c>
      <c r="CU270" s="155">
        <f t="shared" ca="1" si="278"/>
        <v>1.8622344727541558</v>
      </c>
      <c r="CV270" s="155">
        <f t="shared" ca="1" si="278"/>
        <v>2.4723788402465101</v>
      </c>
      <c r="CW270" s="155">
        <f t="shared" ca="1" si="278"/>
        <v>3.5705411945627965</v>
      </c>
      <c r="CX270" s="155">
        <f t="shared" ca="1" si="278"/>
        <v>5.3223548951170336</v>
      </c>
      <c r="CY270" s="155">
        <f t="shared" ca="1" si="278"/>
        <v>7.5623931930553212</v>
      </c>
      <c r="CZ270" s="155">
        <f t="shared" ca="1" si="278"/>
        <v>9.6268820815144771</v>
      </c>
      <c r="DA270" s="155">
        <f t="shared" ca="1" si="278"/>
        <v>10.93013343853853</v>
      </c>
      <c r="DB270" s="155">
        <f t="shared" ca="1" si="278"/>
        <v>11.500201947054798</v>
      </c>
      <c r="DC270" s="155">
        <f t="shared" ca="1" si="278"/>
        <v>11.642800286364754</v>
      </c>
      <c r="DE270" s="29">
        <f t="shared" si="279"/>
        <v>90</v>
      </c>
      <c r="DF270" s="155">
        <f t="shared" ca="1" si="280"/>
        <v>-0.64432995235154022</v>
      </c>
      <c r="DG270" s="155">
        <f t="shared" ca="1" si="280"/>
        <v>-0.57180299218526542</v>
      </c>
      <c r="DH270" s="155">
        <f t="shared" ca="1" si="280"/>
        <v>-0.33459775688662896</v>
      </c>
      <c r="DI270" s="155">
        <f t="shared" ca="1" si="280"/>
        <v>0.13240779974203898</v>
      </c>
      <c r="DJ270" s="155">
        <f t="shared" ca="1" si="280"/>
        <v>0.95812068611147172</v>
      </c>
      <c r="DK270" s="155">
        <f t="shared" ca="1" si="280"/>
        <v>2.3567517981765276</v>
      </c>
      <c r="DL270" s="155">
        <f t="shared" ca="1" si="280"/>
        <v>4.6029021101803469</v>
      </c>
      <c r="DM270" s="155">
        <f t="shared" ca="1" si="280"/>
        <v>7.8172540956697407</v>
      </c>
      <c r="DN270" s="155">
        <f t="shared" ca="1" si="280"/>
        <v>11.490405999346397</v>
      </c>
      <c r="DO270" s="155">
        <f t="shared" ca="1" si="280"/>
        <v>14.4426742831526</v>
      </c>
      <c r="DP270" s="155">
        <f t="shared" ca="1" si="280"/>
        <v>15.957651924993444</v>
      </c>
      <c r="DQ270" s="155">
        <f t="shared" ca="1" si="280"/>
        <v>16.411624557007851</v>
      </c>
      <c r="DR270" s="155">
        <f t="shared" ca="1" si="280"/>
        <v>16.472753912138099</v>
      </c>
      <c r="DT270" s="96"/>
      <c r="DU270" s="803"/>
      <c r="DV270" s="803"/>
      <c r="DW270" s="803"/>
      <c r="DX270" s="803"/>
      <c r="DY270" s="803"/>
      <c r="DZ270" s="803"/>
      <c r="EA270" s="803"/>
      <c r="EB270" s="803"/>
      <c r="EC270" s="803"/>
      <c r="ED270" s="803"/>
      <c r="EE270" s="803"/>
      <c r="EF270" s="803"/>
      <c r="EG270" s="803"/>
      <c r="EH270" s="99"/>
      <c r="EI270" s="96"/>
      <c r="EJ270" s="803"/>
      <c r="EK270" s="803"/>
      <c r="EL270" s="803"/>
      <c r="EM270" s="803"/>
      <c r="EN270" s="803"/>
      <c r="EO270" s="803"/>
      <c r="EP270" s="803"/>
      <c r="EQ270" s="803"/>
      <c r="ER270" s="803"/>
      <c r="ES270" s="803"/>
      <c r="ET270" s="803"/>
      <c r="EU270" s="803"/>
      <c r="EV270" s="803"/>
      <c r="EW270" s="99"/>
    </row>
    <row r="271" spans="2:153">
      <c r="T271" s="145"/>
      <c r="U271" s="145"/>
      <c r="V271" s="145"/>
      <c r="W271" s="145"/>
      <c r="X271" s="145"/>
      <c r="Y271" s="145"/>
      <c r="Z271" s="145"/>
      <c r="AA271" s="145"/>
      <c r="AB271" s="145"/>
      <c r="AC271" s="145"/>
      <c r="AD271" s="145"/>
      <c r="AE271" s="145"/>
      <c r="AF271" s="145"/>
      <c r="AH271" s="138"/>
      <c r="AI271" s="15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159"/>
      <c r="AU271" s="159"/>
      <c r="AW271" s="138"/>
      <c r="AX271" s="159"/>
      <c r="AY271" s="159"/>
      <c r="AZ271" s="159"/>
      <c r="BA271" s="159"/>
      <c r="BB271" s="159"/>
      <c r="BC271" s="159"/>
      <c r="BD271" s="159"/>
      <c r="BE271" s="159"/>
      <c r="BF271" s="159"/>
      <c r="BG271" s="159"/>
      <c r="BH271" s="159"/>
      <c r="BI271" s="159"/>
      <c r="BJ271" s="159"/>
      <c r="BK271" s="138"/>
      <c r="BL271" s="138"/>
      <c r="BM271" s="159"/>
      <c r="BN271" s="159"/>
      <c r="BO271" s="159"/>
      <c r="BP271" s="159"/>
      <c r="BQ271" s="159"/>
      <c r="BR271" s="159"/>
      <c r="BS271" s="159"/>
      <c r="BT271" s="159"/>
      <c r="BU271" s="159"/>
      <c r="BV271" s="159"/>
      <c r="BW271" s="159"/>
      <c r="BX271" s="159"/>
      <c r="BY271" s="159"/>
      <c r="BZ271" s="138"/>
      <c r="CA271" s="138"/>
      <c r="CB271" s="159"/>
      <c r="CC271" s="159"/>
      <c r="CD271" s="159"/>
      <c r="CE271" s="159"/>
      <c r="CF271" s="159"/>
      <c r="CG271" s="159"/>
      <c r="CH271" s="159"/>
      <c r="CI271" s="159"/>
      <c r="CJ271" s="159"/>
      <c r="CK271" s="159"/>
      <c r="CL271" s="159"/>
      <c r="CM271" s="159"/>
      <c r="CN271" s="159"/>
      <c r="CP271" s="138"/>
      <c r="CQ271" s="159"/>
      <c r="CR271" s="159"/>
      <c r="CS271" s="159"/>
      <c r="CT271" s="159"/>
      <c r="CU271" s="159"/>
      <c r="CV271" s="159"/>
      <c r="CW271" s="159"/>
      <c r="CX271" s="159"/>
      <c r="CY271" s="159"/>
      <c r="CZ271" s="159"/>
      <c r="DA271" s="159"/>
      <c r="DB271" s="159"/>
      <c r="DC271" s="159"/>
      <c r="DE271" s="138"/>
      <c r="DF271" s="159"/>
      <c r="DG271" s="159"/>
      <c r="DH271" s="159"/>
      <c r="DI271" s="159"/>
      <c r="DJ271" s="159"/>
      <c r="DK271" s="159"/>
      <c r="DL271" s="159"/>
      <c r="DM271" s="159"/>
      <c r="DN271" s="159"/>
      <c r="DO271" s="159"/>
      <c r="DP271" s="159"/>
      <c r="DQ271" s="159"/>
      <c r="DR271" s="159"/>
      <c r="DT271" s="230"/>
      <c r="DU271" s="804"/>
      <c r="DV271" s="804"/>
      <c r="DW271" s="804"/>
      <c r="DX271" s="804"/>
      <c r="DY271" s="804"/>
      <c r="DZ271" s="804"/>
      <c r="EA271" s="804"/>
      <c r="EB271" s="804"/>
      <c r="EC271" s="804"/>
      <c r="ED271" s="804"/>
      <c r="EE271" s="804"/>
      <c r="EF271" s="804"/>
      <c r="EG271" s="804"/>
      <c r="EH271" s="99"/>
      <c r="EI271" s="230"/>
      <c r="EJ271" s="804"/>
      <c r="EK271" s="804"/>
      <c r="EL271" s="804"/>
      <c r="EM271" s="804"/>
      <c r="EN271" s="804"/>
      <c r="EO271" s="804"/>
      <c r="EP271" s="804"/>
      <c r="EQ271" s="804"/>
      <c r="ER271" s="804"/>
      <c r="ES271" s="804"/>
      <c r="ET271" s="804"/>
      <c r="EU271" s="804"/>
      <c r="EV271" s="804"/>
      <c r="EW271" s="99"/>
    </row>
    <row r="272" spans="2:153">
      <c r="S272" s="27" t="s">
        <v>91</v>
      </c>
      <c r="T272" s="113">
        <f t="shared" ref="T272:AF272" si="281">T257</f>
        <v>0</v>
      </c>
      <c r="U272" s="113">
        <f t="shared" si="281"/>
        <v>7.5</v>
      </c>
      <c r="V272" s="113">
        <f t="shared" si="281"/>
        <v>15</v>
      </c>
      <c r="W272" s="113">
        <f t="shared" si="281"/>
        <v>22.5</v>
      </c>
      <c r="X272" s="113">
        <f t="shared" si="281"/>
        <v>30</v>
      </c>
      <c r="Y272" s="113">
        <f t="shared" si="281"/>
        <v>37.5</v>
      </c>
      <c r="Z272" s="113">
        <f t="shared" si="281"/>
        <v>45</v>
      </c>
      <c r="AA272" s="113">
        <f t="shared" si="281"/>
        <v>52.5</v>
      </c>
      <c r="AB272" s="113">
        <f t="shared" si="281"/>
        <v>60</v>
      </c>
      <c r="AC272" s="113">
        <f t="shared" si="281"/>
        <v>67.5</v>
      </c>
      <c r="AD272" s="113">
        <f t="shared" si="281"/>
        <v>75</v>
      </c>
      <c r="AE272" s="113">
        <f t="shared" si="281"/>
        <v>82.5</v>
      </c>
      <c r="AF272" s="113">
        <f t="shared" si="281"/>
        <v>90</v>
      </c>
      <c r="AH272" s="161" t="s">
        <v>91</v>
      </c>
      <c r="AI272" s="29">
        <f t="shared" ref="AI272:AU272" si="282">AI257</f>
        <v>0</v>
      </c>
      <c r="AJ272" s="29">
        <f t="shared" si="282"/>
        <v>7.5</v>
      </c>
      <c r="AK272" s="29">
        <f t="shared" si="282"/>
        <v>15</v>
      </c>
      <c r="AL272" s="29">
        <f t="shared" si="282"/>
        <v>22.5</v>
      </c>
      <c r="AM272" s="29">
        <f t="shared" si="282"/>
        <v>30</v>
      </c>
      <c r="AN272" s="29">
        <f t="shared" si="282"/>
        <v>37.5</v>
      </c>
      <c r="AO272" s="29">
        <f t="shared" si="282"/>
        <v>45</v>
      </c>
      <c r="AP272" s="29">
        <f t="shared" si="282"/>
        <v>52.5</v>
      </c>
      <c r="AQ272" s="29">
        <f t="shared" si="282"/>
        <v>60</v>
      </c>
      <c r="AR272" s="29">
        <f t="shared" si="282"/>
        <v>67.5</v>
      </c>
      <c r="AS272" s="29">
        <f t="shared" si="282"/>
        <v>75</v>
      </c>
      <c r="AT272" s="29">
        <f t="shared" si="282"/>
        <v>82.5</v>
      </c>
      <c r="AU272" s="29">
        <f t="shared" si="282"/>
        <v>90</v>
      </c>
      <c r="AW272" s="161" t="s">
        <v>91</v>
      </c>
      <c r="AX272" s="29">
        <f t="shared" ref="AX272:BJ272" si="283">AX257</f>
        <v>0</v>
      </c>
      <c r="AY272" s="29">
        <f t="shared" si="283"/>
        <v>7.5</v>
      </c>
      <c r="AZ272" s="29">
        <f t="shared" si="283"/>
        <v>15</v>
      </c>
      <c r="BA272" s="29">
        <f t="shared" si="283"/>
        <v>22.5</v>
      </c>
      <c r="BB272" s="29">
        <f t="shared" si="283"/>
        <v>30</v>
      </c>
      <c r="BC272" s="29">
        <f t="shared" si="283"/>
        <v>37.5</v>
      </c>
      <c r="BD272" s="29">
        <f t="shared" si="283"/>
        <v>45</v>
      </c>
      <c r="BE272" s="29">
        <f t="shared" si="283"/>
        <v>52.5</v>
      </c>
      <c r="BF272" s="29">
        <f t="shared" si="283"/>
        <v>60</v>
      </c>
      <c r="BG272" s="29">
        <f t="shared" si="283"/>
        <v>67.5</v>
      </c>
      <c r="BH272" s="29">
        <f t="shared" si="283"/>
        <v>75</v>
      </c>
      <c r="BI272" s="29">
        <f t="shared" si="283"/>
        <v>82.5</v>
      </c>
      <c r="BJ272" s="29">
        <f t="shared" si="283"/>
        <v>90</v>
      </c>
      <c r="BK272" s="138"/>
      <c r="BL272" s="161" t="s">
        <v>91</v>
      </c>
      <c r="BM272" s="29">
        <f t="shared" ref="BM272:BY272" si="284">BM257</f>
        <v>0</v>
      </c>
      <c r="BN272" s="29">
        <f t="shared" si="284"/>
        <v>7.5</v>
      </c>
      <c r="BO272" s="29">
        <f t="shared" si="284"/>
        <v>15</v>
      </c>
      <c r="BP272" s="29">
        <f t="shared" si="284"/>
        <v>22.5</v>
      </c>
      <c r="BQ272" s="29">
        <f t="shared" si="284"/>
        <v>30</v>
      </c>
      <c r="BR272" s="29">
        <f t="shared" si="284"/>
        <v>37.5</v>
      </c>
      <c r="BS272" s="29">
        <f t="shared" si="284"/>
        <v>45</v>
      </c>
      <c r="BT272" s="29">
        <f t="shared" si="284"/>
        <v>52.5</v>
      </c>
      <c r="BU272" s="29">
        <f t="shared" si="284"/>
        <v>60</v>
      </c>
      <c r="BV272" s="29">
        <f t="shared" si="284"/>
        <v>67.5</v>
      </c>
      <c r="BW272" s="29">
        <f t="shared" si="284"/>
        <v>75</v>
      </c>
      <c r="BX272" s="29">
        <f t="shared" si="284"/>
        <v>82.5</v>
      </c>
      <c r="BY272" s="29">
        <f t="shared" si="284"/>
        <v>90</v>
      </c>
      <c r="BZ272" s="138"/>
      <c r="CA272" s="161" t="s">
        <v>91</v>
      </c>
      <c r="CB272" s="29">
        <f t="shared" ref="CB272:CN272" si="285">CB257</f>
        <v>0</v>
      </c>
      <c r="CC272" s="29">
        <f t="shared" si="285"/>
        <v>7.5</v>
      </c>
      <c r="CD272" s="29">
        <f t="shared" si="285"/>
        <v>15</v>
      </c>
      <c r="CE272" s="29">
        <f t="shared" si="285"/>
        <v>22.5</v>
      </c>
      <c r="CF272" s="29">
        <f t="shared" si="285"/>
        <v>30</v>
      </c>
      <c r="CG272" s="29">
        <f t="shared" si="285"/>
        <v>37.5</v>
      </c>
      <c r="CH272" s="29">
        <f t="shared" si="285"/>
        <v>45</v>
      </c>
      <c r="CI272" s="29">
        <f t="shared" si="285"/>
        <v>52.5</v>
      </c>
      <c r="CJ272" s="29">
        <f t="shared" si="285"/>
        <v>60</v>
      </c>
      <c r="CK272" s="29">
        <f t="shared" si="285"/>
        <v>67.5</v>
      </c>
      <c r="CL272" s="29">
        <f t="shared" si="285"/>
        <v>75</v>
      </c>
      <c r="CM272" s="29">
        <f t="shared" si="285"/>
        <v>82.5</v>
      </c>
      <c r="CN272" s="29">
        <f t="shared" si="285"/>
        <v>90</v>
      </c>
      <c r="CP272" s="161" t="s">
        <v>91</v>
      </c>
      <c r="CQ272" s="29">
        <f t="shared" ref="CQ272:DC272" si="286">CQ257</f>
        <v>0</v>
      </c>
      <c r="CR272" s="29">
        <f t="shared" si="286"/>
        <v>7.5</v>
      </c>
      <c r="CS272" s="29">
        <f t="shared" ref="CS272" si="287">BO272</f>
        <v>15</v>
      </c>
      <c r="CT272" s="29">
        <f t="shared" ref="CT272" si="288">BP272</f>
        <v>22.5</v>
      </c>
      <c r="CU272" s="29">
        <f t="shared" ref="CU272" si="289">BQ272</f>
        <v>30</v>
      </c>
      <c r="CV272" s="29">
        <f t="shared" ref="CV272" si="290">BR272</f>
        <v>37.5</v>
      </c>
      <c r="CW272" s="29">
        <f t="shared" ref="CW272" si="291">BS272</f>
        <v>45</v>
      </c>
      <c r="CX272" s="29">
        <f t="shared" ref="CX272" si="292">BT272</f>
        <v>52.5</v>
      </c>
      <c r="CY272" s="29">
        <f t="shared" ref="CY272" si="293">BU272</f>
        <v>60</v>
      </c>
      <c r="CZ272" s="29">
        <f t="shared" si="286"/>
        <v>67.5</v>
      </c>
      <c r="DA272" s="29">
        <f t="shared" si="286"/>
        <v>75</v>
      </c>
      <c r="DB272" s="29">
        <f t="shared" si="286"/>
        <v>82.5</v>
      </c>
      <c r="DC272" s="29">
        <f t="shared" si="286"/>
        <v>90</v>
      </c>
      <c r="DE272" s="161" t="s">
        <v>91</v>
      </c>
      <c r="DF272" s="29">
        <f t="shared" ref="DF272:DR272" si="294">DF257</f>
        <v>0</v>
      </c>
      <c r="DG272" s="29">
        <f t="shared" si="294"/>
        <v>7.5</v>
      </c>
      <c r="DH272" s="29">
        <f t="shared" si="294"/>
        <v>15</v>
      </c>
      <c r="DI272" s="29">
        <f t="shared" si="294"/>
        <v>22.5</v>
      </c>
      <c r="DJ272" s="29">
        <f t="shared" si="294"/>
        <v>30</v>
      </c>
      <c r="DK272" s="29">
        <f t="shared" si="294"/>
        <v>37.5</v>
      </c>
      <c r="DL272" s="29">
        <f t="shared" si="294"/>
        <v>45</v>
      </c>
      <c r="DM272" s="29">
        <f t="shared" si="294"/>
        <v>52.5</v>
      </c>
      <c r="DN272" s="29">
        <f t="shared" si="294"/>
        <v>60</v>
      </c>
      <c r="DO272" s="29">
        <f t="shared" si="294"/>
        <v>67.5</v>
      </c>
      <c r="DP272" s="29">
        <f t="shared" si="294"/>
        <v>75</v>
      </c>
      <c r="DQ272" s="29">
        <f t="shared" si="294"/>
        <v>82.5</v>
      </c>
      <c r="DR272" s="29">
        <f t="shared" si="294"/>
        <v>90</v>
      </c>
      <c r="DT272" s="241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9"/>
      <c r="EI272" s="241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9"/>
    </row>
    <row r="273" spans="1:153">
      <c r="S273" s="18">
        <f t="shared" ref="S273:S285" si="295">S258</f>
        <v>0</v>
      </c>
      <c r="T273" s="114">
        <f t="shared" ref="T273:AF285" ca="1" si="296">(T213-T228)/2</f>
        <v>53.630491762356499</v>
      </c>
      <c r="U273" s="114">
        <f t="shared" ca="1" si="296"/>
        <v>57.982326485065464</v>
      </c>
      <c r="V273" s="114">
        <f t="shared" ca="1" si="296"/>
        <v>56.90124211071906</v>
      </c>
      <c r="W273" s="114">
        <f t="shared" ca="1" si="296"/>
        <v>52.550996288552064</v>
      </c>
      <c r="X273" s="114">
        <f t="shared" ca="1" si="296"/>
        <v>43.482522547381954</v>
      </c>
      <c r="Y273" s="114">
        <f t="shared" ca="1" si="296"/>
        <v>31.789451873976322</v>
      </c>
      <c r="Z273" s="114">
        <f t="shared" ca="1" si="296"/>
        <v>21.296598653089674</v>
      </c>
      <c r="AA273" s="114">
        <f t="shared" ca="1" si="296"/>
        <v>13.807491978365539</v>
      </c>
      <c r="AB273" s="114">
        <f t="shared" ca="1" si="296"/>
        <v>9.0527933989000235</v>
      </c>
      <c r="AC273" s="114">
        <f t="shared" ca="1" si="296"/>
        <v>6.1949579629399683</v>
      </c>
      <c r="AD273" s="114">
        <f t="shared" ca="1" si="296"/>
        <v>4.553153519729082</v>
      </c>
      <c r="AE273" s="114">
        <f t="shared" ca="1" si="296"/>
        <v>3.7092112572301463</v>
      </c>
      <c r="AF273" s="114">
        <f t="shared" ca="1" si="296"/>
        <v>3.4492275717866283</v>
      </c>
      <c r="AH273" s="29">
        <f t="shared" ref="AH273:AH285" si="297">AH258</f>
        <v>0</v>
      </c>
      <c r="AI273" s="155">
        <f t="shared" ref="AI273:AU285" ca="1" si="298">(AI213-AI228)/2</f>
        <v>53.630491762356499</v>
      </c>
      <c r="AJ273" s="155">
        <f t="shared" ca="1" si="298"/>
        <v>57.982326485065464</v>
      </c>
      <c r="AK273" s="155">
        <f t="shared" ca="1" si="298"/>
        <v>56.90124211071906</v>
      </c>
      <c r="AL273" s="155">
        <f t="shared" ca="1" si="298"/>
        <v>52.550996288552064</v>
      </c>
      <c r="AM273" s="155">
        <f t="shared" ca="1" si="298"/>
        <v>43.482522547381954</v>
      </c>
      <c r="AN273" s="155">
        <f t="shared" ca="1" si="298"/>
        <v>31.789451873976322</v>
      </c>
      <c r="AO273" s="155">
        <f t="shared" ca="1" si="298"/>
        <v>21.296598653089674</v>
      </c>
      <c r="AP273" s="155">
        <f t="shared" ca="1" si="298"/>
        <v>13.807491978365539</v>
      </c>
      <c r="AQ273" s="155">
        <f t="shared" ca="1" si="298"/>
        <v>9.0527933989000235</v>
      </c>
      <c r="AR273" s="155">
        <f t="shared" ca="1" si="298"/>
        <v>6.1949579629399683</v>
      </c>
      <c r="AS273" s="155">
        <f t="shared" ca="1" si="298"/>
        <v>4.553153519729082</v>
      </c>
      <c r="AT273" s="155">
        <f t="shared" ca="1" si="298"/>
        <v>3.7092112572301463</v>
      </c>
      <c r="AU273" s="155">
        <f t="shared" ca="1" si="298"/>
        <v>3.4492275717866283</v>
      </c>
      <c r="AW273" s="29">
        <f t="shared" ref="AW273:AW285" si="299">AW258</f>
        <v>0</v>
      </c>
      <c r="AX273" s="155">
        <f t="shared" ref="AX273:BJ285" ca="1" si="300">(AX213-AX228)/2</f>
        <v>-40.252121817274102</v>
      </c>
      <c r="AY273" s="155">
        <f t="shared" ca="1" si="300"/>
        <v>-36.33577458357076</v>
      </c>
      <c r="AZ273" s="155">
        <f t="shared" ca="1" si="300"/>
        <v>-36.145681072899734</v>
      </c>
      <c r="BA273" s="155">
        <f t="shared" ca="1" si="300"/>
        <v>-34.172891974932192</v>
      </c>
      <c r="BB273" s="155">
        <f t="shared" ca="1" si="300"/>
        <v>-29.265439623509103</v>
      </c>
      <c r="BC273" s="155">
        <f t="shared" ca="1" si="300"/>
        <v>-22.423544027728582</v>
      </c>
      <c r="BD273" s="155">
        <f t="shared" ca="1" si="300"/>
        <v>-15.969083452267066</v>
      </c>
      <c r="BE273" s="155">
        <f t="shared" ca="1" si="300"/>
        <v>-11.176679473011326</v>
      </c>
      <c r="BF273" s="155">
        <f t="shared" ca="1" si="300"/>
        <v>-8.0277879517792421</v>
      </c>
      <c r="BG273" s="155">
        <f t="shared" ca="1" si="300"/>
        <v>-6.0771037374352774</v>
      </c>
      <c r="BH273" s="155">
        <f t="shared" ca="1" si="300"/>
        <v>-4.9279025773749678</v>
      </c>
      <c r="BI273" s="155">
        <f t="shared" ca="1" si="300"/>
        <v>-4.3262358763022375</v>
      </c>
      <c r="BJ273" s="155">
        <f t="shared" ca="1" si="300"/>
        <v>-4.1390729910965431</v>
      </c>
      <c r="BK273" s="138"/>
      <c r="BL273" s="29">
        <f t="shared" ref="BL273:BL285" si="301">BL258</f>
        <v>0</v>
      </c>
      <c r="BM273" s="155">
        <f t="shared" ref="BM273:BY285" ca="1" si="302">(BM213-BM228)/2</f>
        <v>16.147653519720418</v>
      </c>
      <c r="BN273" s="155">
        <f t="shared" ca="1" si="302"/>
        <v>3.0927573850629742</v>
      </c>
      <c r="BO273" s="155">
        <f t="shared" ca="1" si="302"/>
        <v>4.009871612936589</v>
      </c>
      <c r="BP273" s="155">
        <f t="shared" ca="1" si="302"/>
        <v>5.284588403601914</v>
      </c>
      <c r="BQ273" s="155">
        <f t="shared" ca="1" si="302"/>
        <v>6.3518521901598621</v>
      </c>
      <c r="BR273" s="155">
        <f t="shared" ca="1" si="302"/>
        <v>6.6997458066855771</v>
      </c>
      <c r="BS273" s="155">
        <f t="shared" ca="1" si="302"/>
        <v>6.3822485208265238</v>
      </c>
      <c r="BT273" s="155">
        <f t="shared" ca="1" si="302"/>
        <v>5.7843685719840066</v>
      </c>
      <c r="BU273" s="155">
        <f t="shared" ca="1" si="302"/>
        <v>5.1922238248784529</v>
      </c>
      <c r="BV273" s="155">
        <f t="shared" ca="1" si="302"/>
        <v>4.7202579193425924</v>
      </c>
      <c r="BW273" s="155">
        <f t="shared" ca="1" si="302"/>
        <v>4.392020931075038</v>
      </c>
      <c r="BX273" s="155">
        <f t="shared" ca="1" si="302"/>
        <v>4.2014182439282992</v>
      </c>
      <c r="BY273" s="155">
        <f t="shared" ca="1" si="302"/>
        <v>4.1390728960491305</v>
      </c>
      <c r="BZ273" s="138"/>
      <c r="CA273" s="29">
        <f t="shared" ref="CA273:CA285" si="303">CA258</f>
        <v>0</v>
      </c>
      <c r="CB273" s="155">
        <f t="shared" ref="CB273:CN285" ca="1" si="304">(CB213-CB228)/2</f>
        <v>-46.960808786819783</v>
      </c>
      <c r="CC273" s="155">
        <f t="shared" ca="1" si="304"/>
        <v>-42.391737014165891</v>
      </c>
      <c r="CD273" s="155">
        <f t="shared" ca="1" si="304"/>
        <v>-42.169961251716344</v>
      </c>
      <c r="CE273" s="155">
        <f t="shared" ca="1" si="304"/>
        <v>-39.868373970754227</v>
      </c>
      <c r="CF273" s="155">
        <f t="shared" ca="1" si="304"/>
        <v>-34.14301289409395</v>
      </c>
      <c r="CG273" s="155">
        <f t="shared" ca="1" si="304"/>
        <v>-26.160801365683341</v>
      </c>
      <c r="CH273" s="155">
        <f t="shared" ca="1" si="304"/>
        <v>-18.630597360978243</v>
      </c>
      <c r="CI273" s="155">
        <f t="shared" ca="1" si="304"/>
        <v>-13.039459385179882</v>
      </c>
      <c r="CJ273" s="155">
        <f t="shared" ca="1" si="304"/>
        <v>-9.3657526104091158</v>
      </c>
      <c r="CK273" s="155">
        <f t="shared" ca="1" si="304"/>
        <v>-7.0899543603411574</v>
      </c>
      <c r="CL273" s="155">
        <f t="shared" ca="1" si="304"/>
        <v>-5.749219673604129</v>
      </c>
      <c r="CM273" s="155">
        <f t="shared" ca="1" si="304"/>
        <v>-5.0472751890192766</v>
      </c>
      <c r="CN273" s="155">
        <f t="shared" ca="1" si="304"/>
        <v>-4.8289184896126329</v>
      </c>
      <c r="CP273" s="29">
        <f t="shared" ref="CP273:CP285" si="305">CP258</f>
        <v>0</v>
      </c>
      <c r="CQ273" s="155">
        <f t="shared" ref="CQ273:DC285" ca="1" si="306">(CQ213-CQ228)/2</f>
        <v>5.3825511732401399</v>
      </c>
      <c r="CR273" s="155">
        <f t="shared" ca="1" si="306"/>
        <v>1.0309191283543249</v>
      </c>
      <c r="CS273" s="155">
        <f t="shared" ca="1" si="306"/>
        <v>1.3366238709788631</v>
      </c>
      <c r="CT273" s="155">
        <f t="shared" ca="1" si="306"/>
        <v>1.7615294678673048</v>
      </c>
      <c r="CU273" s="155">
        <f t="shared" ca="1" si="306"/>
        <v>2.117284063386621</v>
      </c>
      <c r="CV273" s="155">
        <f t="shared" ca="1" si="306"/>
        <v>2.2332486022285263</v>
      </c>
      <c r="CW273" s="155">
        <f t="shared" ca="1" si="306"/>
        <v>2.1274161736088417</v>
      </c>
      <c r="CX273" s="155">
        <f t="shared" ca="1" si="306"/>
        <v>1.9281228573280025</v>
      </c>
      <c r="CY273" s="155">
        <f t="shared" ca="1" si="306"/>
        <v>1.7307412749594846</v>
      </c>
      <c r="CZ273" s="155">
        <f t="shared" ca="1" si="306"/>
        <v>1.573419306447531</v>
      </c>
      <c r="DA273" s="155">
        <f t="shared" ca="1" si="306"/>
        <v>1.464006977025013</v>
      </c>
      <c r="DB273" s="155">
        <f t="shared" ca="1" si="306"/>
        <v>1.4004727479760999</v>
      </c>
      <c r="DC273" s="155">
        <f t="shared" ca="1" si="306"/>
        <v>1.3796909653497103</v>
      </c>
      <c r="DE273" s="29">
        <f t="shared" ref="DE273:DE285" si="307">DE258</f>
        <v>0</v>
      </c>
      <c r="DF273" s="155">
        <f t="shared" ref="DF273:DR285" ca="1" si="308">(DF213-DF228)/2</f>
        <v>34.90857463804295</v>
      </c>
      <c r="DG273" s="155">
        <f t="shared" ca="1" si="308"/>
        <v>25.770228414911998</v>
      </c>
      <c r="DH273" s="155">
        <f t="shared" ca="1" si="308"/>
        <v>26.102056521734784</v>
      </c>
      <c r="DI273" s="155">
        <f t="shared" ca="1" si="308"/>
        <v>25.424222185089086</v>
      </c>
      <c r="DJ273" s="155">
        <f t="shared" ca="1" si="308"/>
        <v>22.686219177419332</v>
      </c>
      <c r="DK273" s="155">
        <f t="shared" ca="1" si="308"/>
        <v>18.298902255161842</v>
      </c>
      <c r="DL273" s="155">
        <f t="shared" ca="1" si="308"/>
        <v>13.837179895257973</v>
      </c>
      <c r="DM273" s="155">
        <f t="shared" ca="1" si="308"/>
        <v>10.343303934666222</v>
      </c>
      <c r="DN273" s="155">
        <f t="shared" ca="1" si="308"/>
        <v>7.9479705469587216</v>
      </c>
      <c r="DO273" s="155">
        <f t="shared" ca="1" si="308"/>
        <v>6.4115314512948141</v>
      </c>
      <c r="DP273" s="155">
        <f t="shared" ca="1" si="308"/>
        <v>5.4812788504541654</v>
      </c>
      <c r="DQ273" s="155">
        <f t="shared" ca="1" si="308"/>
        <v>4.9848663728323084</v>
      </c>
      <c r="DR273" s="155">
        <f t="shared" ca="1" si="308"/>
        <v>4.8289184420889271</v>
      </c>
      <c r="DT273" s="96"/>
      <c r="DU273" s="803"/>
      <c r="DV273" s="803"/>
      <c r="DW273" s="803"/>
      <c r="DX273" s="803"/>
      <c r="DY273" s="803"/>
      <c r="DZ273" s="803"/>
      <c r="EA273" s="803"/>
      <c r="EB273" s="803"/>
      <c r="EC273" s="803"/>
      <c r="ED273" s="803"/>
      <c r="EE273" s="803"/>
      <c r="EF273" s="803"/>
      <c r="EG273" s="803"/>
      <c r="EH273" s="99"/>
      <c r="EI273" s="96"/>
      <c r="EJ273" s="803"/>
      <c r="EK273" s="803"/>
      <c r="EL273" s="803"/>
      <c r="EM273" s="803"/>
      <c r="EN273" s="803"/>
      <c r="EO273" s="803"/>
      <c r="EP273" s="803"/>
      <c r="EQ273" s="803"/>
      <c r="ER273" s="803"/>
      <c r="ES273" s="803"/>
      <c r="ET273" s="803"/>
      <c r="EU273" s="803"/>
      <c r="EV273" s="803"/>
      <c r="EW273" s="99"/>
    </row>
    <row r="274" spans="1:153">
      <c r="A274" s="2"/>
      <c r="S274" s="18">
        <f t="shared" si="295"/>
        <v>7.5</v>
      </c>
      <c r="T274" s="114">
        <f t="shared" ca="1" si="296"/>
        <v>57.982326485065464</v>
      </c>
      <c r="U274" s="114">
        <f t="shared" ca="1" si="296"/>
        <v>58.044481598824113</v>
      </c>
      <c r="V274" s="114">
        <f t="shared" ca="1" si="296"/>
        <v>57.32740006163182</v>
      </c>
      <c r="W274" s="114">
        <f t="shared" ca="1" si="296"/>
        <v>53.435416407241014</v>
      </c>
      <c r="X274" s="114">
        <f t="shared" ca="1" si="296"/>
        <v>44.573453973227686</v>
      </c>
      <c r="Y274" s="114">
        <f t="shared" ca="1" si="296"/>
        <v>32.673257689169098</v>
      </c>
      <c r="Z274" s="114">
        <f t="shared" ca="1" si="296"/>
        <v>21.818495691279054</v>
      </c>
      <c r="AA274" s="114">
        <f t="shared" ca="1" si="296"/>
        <v>14.052277496913311</v>
      </c>
      <c r="AB274" s="114">
        <f t="shared" ca="1" si="296"/>
        <v>9.1397118960229129</v>
      </c>
      <c r="AC274" s="114">
        <f t="shared" ca="1" si="296"/>
        <v>6.2022335873542858</v>
      </c>
      <c r="AD274" s="114">
        <f t="shared" ca="1" si="296"/>
        <v>4.5224916660471406</v>
      </c>
      <c r="AE274" s="114">
        <f t="shared" ca="1" si="296"/>
        <v>3.6619161205593542</v>
      </c>
      <c r="AF274" s="114">
        <f t="shared" ca="1" si="296"/>
        <v>3.3972632004269459</v>
      </c>
      <c r="AH274" s="29">
        <f t="shared" si="297"/>
        <v>7.5</v>
      </c>
      <c r="AI274" s="155">
        <f t="shared" ca="1" si="298"/>
        <v>57.982326485065464</v>
      </c>
      <c r="AJ274" s="155">
        <f t="shared" ca="1" si="298"/>
        <v>58.044481598824113</v>
      </c>
      <c r="AK274" s="155">
        <f t="shared" ca="1" si="298"/>
        <v>57.32740006163182</v>
      </c>
      <c r="AL274" s="155">
        <f t="shared" ca="1" si="298"/>
        <v>53.435416407241014</v>
      </c>
      <c r="AM274" s="155">
        <f t="shared" ca="1" si="298"/>
        <v>44.573453973227686</v>
      </c>
      <c r="AN274" s="155">
        <f t="shared" ca="1" si="298"/>
        <v>32.673257689169098</v>
      </c>
      <c r="AO274" s="155">
        <f t="shared" ca="1" si="298"/>
        <v>21.818495691279054</v>
      </c>
      <c r="AP274" s="155">
        <f t="shared" ca="1" si="298"/>
        <v>14.052277496913311</v>
      </c>
      <c r="AQ274" s="155">
        <f t="shared" ca="1" si="298"/>
        <v>9.1397118960229129</v>
      </c>
      <c r="AR274" s="155">
        <f t="shared" ca="1" si="298"/>
        <v>6.2022335873542858</v>
      </c>
      <c r="AS274" s="155">
        <f t="shared" ca="1" si="298"/>
        <v>4.5224916660471406</v>
      </c>
      <c r="AT274" s="155">
        <f t="shared" ca="1" si="298"/>
        <v>3.6619161205593542</v>
      </c>
      <c r="AU274" s="155">
        <f t="shared" ca="1" si="298"/>
        <v>3.3972632004269459</v>
      </c>
      <c r="AW274" s="29">
        <f t="shared" si="299"/>
        <v>7.5</v>
      </c>
      <c r="AX274" s="155">
        <f t="shared" ca="1" si="300"/>
        <v>-36.33577458357076</v>
      </c>
      <c r="AY274" s="155">
        <f t="shared" ca="1" si="300"/>
        <v>-36.540184357439514</v>
      </c>
      <c r="AZ274" s="155">
        <f t="shared" ca="1" si="300"/>
        <v>-36.592474103139018</v>
      </c>
      <c r="BA274" s="155">
        <f t="shared" ca="1" si="300"/>
        <v>-34.933962639816507</v>
      </c>
      <c r="BB274" s="155">
        <f t="shared" ca="1" si="300"/>
        <v>-30.184515336019107</v>
      </c>
      <c r="BC274" s="155">
        <f t="shared" ca="1" si="300"/>
        <v>-23.216748381669007</v>
      </c>
      <c r="BD274" s="155">
        <f t="shared" ca="1" si="300"/>
        <v>-16.509596254119824</v>
      </c>
      <c r="BE274" s="155">
        <f t="shared" ca="1" si="300"/>
        <v>-11.506877979057752</v>
      </c>
      <c r="BF274" s="155">
        <f t="shared" ca="1" si="300"/>
        <v>-8.2267762365731141</v>
      </c>
      <c r="BG274" s="155">
        <f t="shared" ca="1" si="300"/>
        <v>-6.202716386946256</v>
      </c>
      <c r="BH274" s="155">
        <f t="shared" ca="1" si="300"/>
        <v>-5.0145558124689424</v>
      </c>
      <c r="BI274" s="155">
        <f t="shared" ca="1" si="300"/>
        <v>-4.3940735477401667</v>
      </c>
      <c r="BJ274" s="155">
        <f t="shared" ca="1" si="300"/>
        <v>-4.2013077378829076</v>
      </c>
      <c r="BK274" s="138"/>
      <c r="BL274" s="29">
        <f t="shared" si="301"/>
        <v>7.5</v>
      </c>
      <c r="BM274" s="155">
        <f t="shared" ca="1" si="302"/>
        <v>3.0927573850629742</v>
      </c>
      <c r="BN274" s="155">
        <f t="shared" ca="1" si="302"/>
        <v>3.4269907962900859</v>
      </c>
      <c r="BO274" s="155">
        <f t="shared" ca="1" si="302"/>
        <v>4.3920681323198725</v>
      </c>
      <c r="BP274" s="155">
        <f t="shared" ca="1" si="302"/>
        <v>5.7454255909438015</v>
      </c>
      <c r="BQ274" s="155">
        <f t="shared" ca="1" si="302"/>
        <v>6.8808859041649884</v>
      </c>
      <c r="BR274" s="155">
        <f t="shared" ca="1" si="302"/>
        <v>7.2255875363350999</v>
      </c>
      <c r="BS274" s="155">
        <f t="shared" ca="1" si="302"/>
        <v>6.8369976787047815</v>
      </c>
      <c r="BT274" s="155">
        <f t="shared" ca="1" si="302"/>
        <v>6.15102296181953</v>
      </c>
      <c r="BU274" s="155">
        <f t="shared" ca="1" si="302"/>
        <v>5.4858981979187318</v>
      </c>
      <c r="BV274" s="155">
        <f t="shared" ca="1" si="302"/>
        <v>4.9627524690673681</v>
      </c>
      <c r="BW274" s="155">
        <f t="shared" ca="1" si="302"/>
        <v>4.602121625681316</v>
      </c>
      <c r="BX274" s="155">
        <f t="shared" ca="1" si="302"/>
        <v>4.3938477508091083</v>
      </c>
      <c r="BY274" s="155">
        <f t="shared" ca="1" si="302"/>
        <v>4.3258996352534806</v>
      </c>
      <c r="BZ274" s="138"/>
      <c r="CA274" s="29">
        <f t="shared" si="303"/>
        <v>7.5</v>
      </c>
      <c r="CB274" s="155">
        <f t="shared" ca="1" si="304"/>
        <v>-42.391737014165891</v>
      </c>
      <c r="CC274" s="155">
        <f t="shared" ca="1" si="304"/>
        <v>-42.630215083679424</v>
      </c>
      <c r="CD274" s="155">
        <f t="shared" ca="1" si="304"/>
        <v>-42.691219786995525</v>
      </c>
      <c r="CE274" s="155">
        <f t="shared" ca="1" si="304"/>
        <v>-40.756289746452588</v>
      </c>
      <c r="CF274" s="155">
        <f t="shared" ca="1" si="304"/>
        <v>-35.215267892022283</v>
      </c>
      <c r="CG274" s="155">
        <f t="shared" ca="1" si="304"/>
        <v>-27.086206445280506</v>
      </c>
      <c r="CH274" s="155">
        <f t="shared" ca="1" si="304"/>
        <v>-19.261195629806462</v>
      </c>
      <c r="CI274" s="155">
        <f t="shared" ca="1" si="304"/>
        <v>-13.424690975567376</v>
      </c>
      <c r="CJ274" s="155">
        <f t="shared" ca="1" si="304"/>
        <v>-9.5979056093352995</v>
      </c>
      <c r="CK274" s="155">
        <f t="shared" ca="1" si="304"/>
        <v>-7.2365024514372989</v>
      </c>
      <c r="CL274" s="155">
        <f t="shared" ca="1" si="304"/>
        <v>-5.8503151145470991</v>
      </c>
      <c r="CM274" s="155">
        <f t="shared" ca="1" si="304"/>
        <v>-5.1264191390301947</v>
      </c>
      <c r="CN274" s="155">
        <f t="shared" ca="1" si="304"/>
        <v>-4.9015256941967262</v>
      </c>
      <c r="CP274" s="29">
        <f t="shared" si="305"/>
        <v>7.5</v>
      </c>
      <c r="CQ274" s="155">
        <f t="shared" ca="1" si="306"/>
        <v>1.0309191283543249</v>
      </c>
      <c r="CR274" s="155">
        <f t="shared" ref="CR274:CY274" ca="1" si="309">(CR214-CR229)/2</f>
        <v>1.1423302654300287</v>
      </c>
      <c r="CS274" s="155">
        <f t="shared" ca="1" si="309"/>
        <v>1.4640227107732908</v>
      </c>
      <c r="CT274" s="155">
        <f t="shared" ca="1" si="309"/>
        <v>1.915141863647934</v>
      </c>
      <c r="CU274" s="155">
        <f t="shared" ca="1" si="309"/>
        <v>2.2936286347216628</v>
      </c>
      <c r="CV274" s="155">
        <f t="shared" ca="1" si="309"/>
        <v>2.4085291787783669</v>
      </c>
      <c r="CW274" s="155">
        <f t="shared" ca="1" si="309"/>
        <v>2.2789992262349275</v>
      </c>
      <c r="CX274" s="155">
        <f t="shared" ca="1" si="309"/>
        <v>2.0503409872731768</v>
      </c>
      <c r="CY274" s="155">
        <f t="shared" ca="1" si="309"/>
        <v>1.8286327326395773</v>
      </c>
      <c r="CZ274" s="155">
        <f t="shared" ca="1" si="306"/>
        <v>1.6542508230224566</v>
      </c>
      <c r="DA274" s="155">
        <f t="shared" ca="1" si="306"/>
        <v>1.5340405418937721</v>
      </c>
      <c r="DB274" s="155">
        <f t="shared" ca="1" si="306"/>
        <v>1.4646159169363697</v>
      </c>
      <c r="DC274" s="155">
        <f t="shared" ca="1" si="306"/>
        <v>1.4419665450844938</v>
      </c>
      <c r="DE274" s="29">
        <f t="shared" si="307"/>
        <v>7.5</v>
      </c>
      <c r="DF274" s="155">
        <f t="shared" ca="1" si="308"/>
        <v>25.770228414911998</v>
      </c>
      <c r="DG274" s="155">
        <f t="shared" ca="1" si="308"/>
        <v>26.073618303104716</v>
      </c>
      <c r="DH274" s="155">
        <f t="shared" ca="1" si="308"/>
        <v>26.591016801585951</v>
      </c>
      <c r="DI274" s="155">
        <f t="shared" ca="1" si="308"/>
        <v>26.162021222016243</v>
      </c>
      <c r="DJ274" s="155">
        <f t="shared" ca="1" si="308"/>
        <v>23.56345317609523</v>
      </c>
      <c r="DK274" s="155">
        <f t="shared" ca="1" si="308"/>
        <v>19.090626022613556</v>
      </c>
      <c r="DL274" s="155">
        <f t="shared" ca="1" si="308"/>
        <v>14.424896342098942</v>
      </c>
      <c r="DM274" s="155">
        <f t="shared" ca="1" si="308"/>
        <v>10.746763466948266</v>
      </c>
      <c r="DN274" s="155">
        <f t="shared" ca="1" si="308"/>
        <v>8.2274665900081096</v>
      </c>
      <c r="DO274" s="155">
        <f t="shared" ca="1" si="308"/>
        <v>6.6165204924978553</v>
      </c>
      <c r="DP274" s="155">
        <f t="shared" ca="1" si="308"/>
        <v>5.6440980211532867</v>
      </c>
      <c r="DQ274" s="155">
        <f t="shared" ca="1" si="308"/>
        <v>5.1263062405646647</v>
      </c>
      <c r="DR274" s="155">
        <f t="shared" ca="1" si="308"/>
        <v>4.9638216428820128</v>
      </c>
      <c r="DT274" s="96"/>
      <c r="DU274" s="803"/>
      <c r="DV274" s="803"/>
      <c r="DW274" s="803"/>
      <c r="DX274" s="803"/>
      <c r="DY274" s="803"/>
      <c r="DZ274" s="803"/>
      <c r="EA274" s="803"/>
      <c r="EB274" s="803"/>
      <c r="EC274" s="803"/>
      <c r="ED274" s="803"/>
      <c r="EE274" s="803"/>
      <c r="EF274" s="803"/>
      <c r="EG274" s="803"/>
      <c r="EH274" s="99"/>
      <c r="EI274" s="96"/>
      <c r="EJ274" s="803"/>
      <c r="EK274" s="803"/>
      <c r="EL274" s="803"/>
      <c r="EM274" s="803"/>
      <c r="EN274" s="803"/>
      <c r="EO274" s="803"/>
      <c r="EP274" s="803"/>
      <c r="EQ274" s="803"/>
      <c r="ER274" s="803"/>
      <c r="ES274" s="803"/>
      <c r="ET274" s="803"/>
      <c r="EU274" s="803"/>
      <c r="EV274" s="803"/>
      <c r="EW274" s="99"/>
    </row>
    <row r="275" spans="1:153">
      <c r="S275" s="18">
        <f t="shared" si="295"/>
        <v>15</v>
      </c>
      <c r="T275" s="114">
        <f t="shared" ca="1" si="296"/>
        <v>56.90124211071906</v>
      </c>
      <c r="U275" s="114">
        <f t="shared" ca="1" si="296"/>
        <v>57.32740006163182</v>
      </c>
      <c r="V275" s="114">
        <f t="shared" ca="1" si="296"/>
        <v>57.725190284371202</v>
      </c>
      <c r="W275" s="114">
        <f t="shared" ca="1" si="296"/>
        <v>55.430628166057971</v>
      </c>
      <c r="X275" s="114">
        <f t="shared" ca="1" si="296"/>
        <v>47.589300282927326</v>
      </c>
      <c r="Y275" s="114">
        <f t="shared" ca="1" si="296"/>
        <v>35.324043098567152</v>
      </c>
      <c r="Z275" s="114">
        <f t="shared" ca="1" si="296"/>
        <v>23.417134944959901</v>
      </c>
      <c r="AA275" s="114">
        <f t="shared" ca="1" si="296"/>
        <v>14.788632562915883</v>
      </c>
      <c r="AB275" s="114">
        <f t="shared" ca="1" si="296"/>
        <v>9.3814311593148965</v>
      </c>
      <c r="AC275" s="114">
        <f t="shared" ca="1" si="296"/>
        <v>6.1974452783013652</v>
      </c>
      <c r="AD275" s="114">
        <f t="shared" ca="1" si="296"/>
        <v>4.4023885057651686</v>
      </c>
      <c r="AE275" s="114">
        <f t="shared" ca="1" si="296"/>
        <v>3.4921349420804413</v>
      </c>
      <c r="AF275" s="114">
        <f t="shared" ca="1" si="296"/>
        <v>3.2136919161397963</v>
      </c>
      <c r="AH275" s="29">
        <f t="shared" si="297"/>
        <v>15</v>
      </c>
      <c r="AI275" s="155">
        <f t="shared" ca="1" si="298"/>
        <v>56.90124211071906</v>
      </c>
      <c r="AJ275" s="155">
        <f t="shared" ca="1" si="298"/>
        <v>57.32740006163182</v>
      </c>
      <c r="AK275" s="155">
        <f t="shared" ca="1" si="298"/>
        <v>57.725190284371202</v>
      </c>
      <c r="AL275" s="155">
        <f t="shared" ca="1" si="298"/>
        <v>55.430628166057971</v>
      </c>
      <c r="AM275" s="155">
        <f t="shared" ca="1" si="298"/>
        <v>47.589300282927326</v>
      </c>
      <c r="AN275" s="155">
        <f t="shared" ca="1" si="298"/>
        <v>35.324043098567152</v>
      </c>
      <c r="AO275" s="155">
        <f t="shared" ca="1" si="298"/>
        <v>23.417134944959901</v>
      </c>
      <c r="AP275" s="155">
        <f t="shared" ca="1" si="298"/>
        <v>14.788632562915883</v>
      </c>
      <c r="AQ275" s="155">
        <f t="shared" ca="1" si="298"/>
        <v>9.3814311593148965</v>
      </c>
      <c r="AR275" s="155">
        <f t="shared" ca="1" si="298"/>
        <v>6.1974452783013652</v>
      </c>
      <c r="AS275" s="155">
        <f t="shared" ca="1" si="298"/>
        <v>4.4023885057651686</v>
      </c>
      <c r="AT275" s="155">
        <f t="shared" ca="1" si="298"/>
        <v>3.4921349420804413</v>
      </c>
      <c r="AU275" s="155">
        <f t="shared" ca="1" si="298"/>
        <v>3.2136919161397963</v>
      </c>
      <c r="AW275" s="29">
        <f t="shared" si="299"/>
        <v>15</v>
      </c>
      <c r="AX275" s="155">
        <f t="shared" ca="1" si="300"/>
        <v>-36.145681072899734</v>
      </c>
      <c r="AY275" s="155">
        <f t="shared" ca="1" si="300"/>
        <v>-36.592474103139018</v>
      </c>
      <c r="AZ275" s="155">
        <f t="shared" ca="1" si="300"/>
        <v>-37.393967957880939</v>
      </c>
      <c r="BA275" s="155">
        <f t="shared" ca="1" si="300"/>
        <v>-36.836118267021263</v>
      </c>
      <c r="BB275" s="155">
        <f t="shared" ca="1" si="300"/>
        <v>-32.841544094555346</v>
      </c>
      <c r="BC275" s="155">
        <f t="shared" ca="1" si="300"/>
        <v>-25.676407089785105</v>
      </c>
      <c r="BD275" s="155">
        <f t="shared" ca="1" si="300"/>
        <v>-18.226911910722244</v>
      </c>
      <c r="BE275" s="155">
        <f t="shared" ca="1" si="300"/>
        <v>-12.55672013652412</v>
      </c>
      <c r="BF275" s="155">
        <f t="shared" ca="1" si="300"/>
        <v>-8.8542115802712704</v>
      </c>
      <c r="BG275" s="155">
        <f t="shared" ca="1" si="300"/>
        <v>-6.5946699993986941</v>
      </c>
      <c r="BH275" s="155">
        <f t="shared" ca="1" si="300"/>
        <v>-5.2823419521610289</v>
      </c>
      <c r="BI275" s="155">
        <f t="shared" ca="1" si="300"/>
        <v>-4.6022509640096034</v>
      </c>
      <c r="BJ275" s="155">
        <f t="shared" ca="1" si="300"/>
        <v>-4.3917933969037817</v>
      </c>
      <c r="BK275" s="138"/>
      <c r="BL275" s="29">
        <f t="shared" si="301"/>
        <v>15</v>
      </c>
      <c r="BM275" s="155">
        <f t="shared" ca="1" si="302"/>
        <v>4.009871612936589</v>
      </c>
      <c r="BN275" s="155">
        <f t="shared" ca="1" si="302"/>
        <v>4.3920681323198725</v>
      </c>
      <c r="BO275" s="155">
        <f t="shared" ca="1" si="302"/>
        <v>5.5177075745164483</v>
      </c>
      <c r="BP275" s="155">
        <f t="shared" ca="1" si="302"/>
        <v>7.1554827347729724</v>
      </c>
      <c r="BQ275" s="155">
        <f t="shared" ca="1" si="302"/>
        <v>8.5759278495978997</v>
      </c>
      <c r="BR275" s="155">
        <f t="shared" ca="1" si="302"/>
        <v>8.9639624612896309</v>
      </c>
      <c r="BS275" s="155">
        <f t="shared" ca="1" si="302"/>
        <v>8.3532618874926072</v>
      </c>
      <c r="BT275" s="155">
        <f t="shared" ca="1" si="302"/>
        <v>7.3670811975491812</v>
      </c>
      <c r="BU275" s="155">
        <f t="shared" ca="1" si="302"/>
        <v>6.4507057693646672</v>
      </c>
      <c r="BV275" s="155">
        <f t="shared" ca="1" si="302"/>
        <v>5.7524056648357496</v>
      </c>
      <c r="BW275" s="155">
        <f t="shared" ca="1" si="302"/>
        <v>5.2818176974038558</v>
      </c>
      <c r="BX275" s="155">
        <f t="shared" ca="1" si="302"/>
        <v>5.0139399975226784</v>
      </c>
      <c r="BY275" s="155">
        <f t="shared" ca="1" si="302"/>
        <v>4.9271564944398074</v>
      </c>
      <c r="BZ275" s="138"/>
      <c r="CA275" s="29">
        <f t="shared" si="303"/>
        <v>15</v>
      </c>
      <c r="CB275" s="155">
        <f t="shared" ca="1" si="304"/>
        <v>-42.169961251716344</v>
      </c>
      <c r="CC275" s="155">
        <f t="shared" ca="1" si="304"/>
        <v>-42.691219786995525</v>
      </c>
      <c r="CD275" s="155">
        <f t="shared" ca="1" si="304"/>
        <v>-43.626295950861099</v>
      </c>
      <c r="CE275" s="155">
        <f t="shared" ca="1" si="304"/>
        <v>-42.975471311524814</v>
      </c>
      <c r="CF275" s="155">
        <f t="shared" ca="1" si="304"/>
        <v>-38.315134776981246</v>
      </c>
      <c r="CG275" s="155">
        <f t="shared" ca="1" si="304"/>
        <v>-29.955808271415954</v>
      </c>
      <c r="CH275" s="155">
        <f t="shared" ca="1" si="304"/>
        <v>-21.264730562509286</v>
      </c>
      <c r="CI275" s="155">
        <f t="shared" ca="1" si="304"/>
        <v>-14.649506825944806</v>
      </c>
      <c r="CJ275" s="155">
        <f t="shared" ca="1" si="304"/>
        <v>-10.32991351031648</v>
      </c>
      <c r="CK275" s="155">
        <f t="shared" ca="1" si="304"/>
        <v>-7.693781665965143</v>
      </c>
      <c r="CL275" s="155">
        <f t="shared" ca="1" si="304"/>
        <v>-6.1627322775211999</v>
      </c>
      <c r="CM275" s="155">
        <f t="shared" ca="1" si="304"/>
        <v>-5.3692927913445372</v>
      </c>
      <c r="CN275" s="155">
        <f t="shared" ca="1" si="304"/>
        <v>-5.1237589630544118</v>
      </c>
      <c r="CP275" s="29">
        <f t="shared" si="305"/>
        <v>15</v>
      </c>
      <c r="CQ275" s="155">
        <f t="shared" ca="1" si="306"/>
        <v>1.3366238709788631</v>
      </c>
      <c r="CR275" s="155">
        <f t="shared" ref="CR275:CY275" ca="1" si="310">(CR215-CR230)/2</f>
        <v>1.4640227107732908</v>
      </c>
      <c r="CS275" s="155">
        <f t="shared" ca="1" si="310"/>
        <v>1.8392358581721493</v>
      </c>
      <c r="CT275" s="155">
        <f t="shared" ca="1" si="310"/>
        <v>2.3851609115909911</v>
      </c>
      <c r="CU275" s="155">
        <f t="shared" ca="1" si="310"/>
        <v>2.8586426165326331</v>
      </c>
      <c r="CV275" s="155">
        <f t="shared" ca="1" si="310"/>
        <v>2.9879874870965439</v>
      </c>
      <c r="CW275" s="155">
        <f t="shared" ca="1" si="310"/>
        <v>2.7844206291642029</v>
      </c>
      <c r="CX275" s="155">
        <f t="shared" ca="1" si="310"/>
        <v>2.4556937325163939</v>
      </c>
      <c r="CY275" s="155">
        <f t="shared" ca="1" si="310"/>
        <v>2.1502352564548892</v>
      </c>
      <c r="CZ275" s="155">
        <f t="shared" ca="1" si="306"/>
        <v>1.9174685549452499</v>
      </c>
      <c r="DA275" s="155">
        <f t="shared" ca="1" si="306"/>
        <v>1.7606058991346187</v>
      </c>
      <c r="DB275" s="155">
        <f t="shared" ca="1" si="306"/>
        <v>1.6713133325075595</v>
      </c>
      <c r="DC275" s="155">
        <f t="shared" ca="1" si="306"/>
        <v>1.6423854981466026</v>
      </c>
      <c r="DE275" s="29">
        <f t="shared" si="307"/>
        <v>15</v>
      </c>
      <c r="DF275" s="155">
        <f t="shared" ca="1" si="308"/>
        <v>26.102056521734784</v>
      </c>
      <c r="DG275" s="155">
        <f t="shared" ca="1" si="308"/>
        <v>26.591016801585951</v>
      </c>
      <c r="DH275" s="155">
        <f t="shared" ca="1" si="308"/>
        <v>27.688165759178858</v>
      </c>
      <c r="DI275" s="155">
        <f t="shared" ca="1" si="308"/>
        <v>28.135153545400666</v>
      </c>
      <c r="DJ275" s="155">
        <f t="shared" ca="1" si="308"/>
        <v>26.182326654502518</v>
      </c>
      <c r="DK275" s="155">
        <f t="shared" ca="1" si="308"/>
        <v>21.599585957168223</v>
      </c>
      <c r="DL275" s="155">
        <f t="shared" ca="1" si="308"/>
        <v>16.327905550894467</v>
      </c>
      <c r="DM275" s="155">
        <f t="shared" ca="1" si="308"/>
        <v>12.054687356457336</v>
      </c>
      <c r="DN275" s="155">
        <f t="shared" ca="1" si="308"/>
        <v>9.1281606048631811</v>
      </c>
      <c r="DO275" s="155">
        <f t="shared" ca="1" si="308"/>
        <v>7.2726494986836716</v>
      </c>
      <c r="DP275" s="155">
        <f t="shared" ca="1" si="308"/>
        <v>6.1624701501426138</v>
      </c>
      <c r="DQ275" s="155">
        <f t="shared" ca="1" si="308"/>
        <v>5.5751373081010751</v>
      </c>
      <c r="DR275" s="155">
        <f t="shared" ca="1" si="308"/>
        <v>5.3914405118224256</v>
      </c>
      <c r="DT275" s="96"/>
      <c r="DU275" s="803"/>
      <c r="DV275" s="803"/>
      <c r="DW275" s="803"/>
      <c r="DX275" s="803"/>
      <c r="DY275" s="803"/>
      <c r="DZ275" s="803"/>
      <c r="EA275" s="803"/>
      <c r="EB275" s="803"/>
      <c r="EC275" s="803"/>
      <c r="ED275" s="803"/>
      <c r="EE275" s="803"/>
      <c r="EF275" s="803"/>
      <c r="EG275" s="803"/>
      <c r="EH275" s="99"/>
      <c r="EI275" s="96"/>
      <c r="EJ275" s="803"/>
      <c r="EK275" s="803"/>
      <c r="EL275" s="803"/>
      <c r="EM275" s="803"/>
      <c r="EN275" s="803"/>
      <c r="EO275" s="803"/>
      <c r="EP275" s="803"/>
      <c r="EQ275" s="803"/>
      <c r="ER275" s="803"/>
      <c r="ES275" s="803"/>
      <c r="ET275" s="803"/>
      <c r="EU275" s="803"/>
      <c r="EV275" s="803"/>
      <c r="EW275" s="99"/>
    </row>
    <row r="276" spans="1:153">
      <c r="S276" s="18">
        <f t="shared" si="295"/>
        <v>22.5</v>
      </c>
      <c r="T276" s="114">
        <f t="shared" ca="1" si="296"/>
        <v>52.550996288552064</v>
      </c>
      <c r="U276" s="114">
        <f t="shared" ca="1" si="296"/>
        <v>53.435416407241014</v>
      </c>
      <c r="V276" s="114">
        <f t="shared" ca="1" si="296"/>
        <v>55.430628166057971</v>
      </c>
      <c r="W276" s="114">
        <f t="shared" ca="1" si="296"/>
        <v>56.056225610758091</v>
      </c>
      <c r="X276" s="114">
        <f t="shared" ca="1" si="296"/>
        <v>51.131861977276841</v>
      </c>
      <c r="Y276" s="114">
        <f t="shared" ca="1" si="296"/>
        <v>39.422199462549464</v>
      </c>
      <c r="Z276" s="114">
        <f t="shared" ca="1" si="296"/>
        <v>26.089086809086503</v>
      </c>
      <c r="AA276" s="114">
        <f t="shared" ca="1" si="296"/>
        <v>15.980832828136537</v>
      </c>
      <c r="AB276" s="114">
        <f t="shared" ca="1" si="296"/>
        <v>9.6947132805272389</v>
      </c>
      <c r="AC276" s="114">
        <f t="shared" ca="1" si="296"/>
        <v>6.0815831779562135</v>
      </c>
      <c r="AD276" s="114">
        <f t="shared" ca="1" si="296"/>
        <v>4.0934448502897238</v>
      </c>
      <c r="AE276" s="114">
        <f t="shared" ca="1" si="296"/>
        <v>3.1033569850644351</v>
      </c>
      <c r="AF276" s="114">
        <f t="shared" ca="1" si="296"/>
        <v>2.80335568384361</v>
      </c>
      <c r="AH276" s="29">
        <f t="shared" si="297"/>
        <v>22.5</v>
      </c>
      <c r="AI276" s="155">
        <f t="shared" ca="1" si="298"/>
        <v>52.550996288552064</v>
      </c>
      <c r="AJ276" s="155">
        <f t="shared" ca="1" si="298"/>
        <v>53.435416407241014</v>
      </c>
      <c r="AK276" s="155">
        <f t="shared" ca="1" si="298"/>
        <v>55.430628166057971</v>
      </c>
      <c r="AL276" s="155">
        <f t="shared" ca="1" si="298"/>
        <v>56.056225610758091</v>
      </c>
      <c r="AM276" s="155">
        <f t="shared" ca="1" si="298"/>
        <v>51.131861977276841</v>
      </c>
      <c r="AN276" s="155">
        <f t="shared" ca="1" si="298"/>
        <v>39.422199462549464</v>
      </c>
      <c r="AO276" s="155">
        <f t="shared" ca="1" si="298"/>
        <v>26.089086809086503</v>
      </c>
      <c r="AP276" s="155">
        <f t="shared" ca="1" si="298"/>
        <v>15.980832828136537</v>
      </c>
      <c r="AQ276" s="155">
        <f t="shared" ca="1" si="298"/>
        <v>9.6947132805272389</v>
      </c>
      <c r="AR276" s="155">
        <f t="shared" ca="1" si="298"/>
        <v>6.0815831779562135</v>
      </c>
      <c r="AS276" s="155">
        <f t="shared" ca="1" si="298"/>
        <v>4.0934448502897238</v>
      </c>
      <c r="AT276" s="155">
        <f t="shared" ca="1" si="298"/>
        <v>3.1033569850644351</v>
      </c>
      <c r="AU276" s="155">
        <f t="shared" ca="1" si="298"/>
        <v>2.80335568384361</v>
      </c>
      <c r="AW276" s="29">
        <f t="shared" si="299"/>
        <v>22.5</v>
      </c>
      <c r="AX276" s="155">
        <f t="shared" ca="1" si="300"/>
        <v>-34.172891974932192</v>
      </c>
      <c r="AY276" s="155">
        <f t="shared" ca="1" si="300"/>
        <v>-34.933962639816507</v>
      </c>
      <c r="AZ276" s="155">
        <f t="shared" ca="1" si="300"/>
        <v>-36.836118267021263</v>
      </c>
      <c r="BA276" s="155">
        <f t="shared" ca="1" si="300"/>
        <v>-38.327055135850458</v>
      </c>
      <c r="BB276" s="155">
        <f t="shared" ca="1" si="300"/>
        <v>-36.474010245886667</v>
      </c>
      <c r="BC276" s="155">
        <f t="shared" ca="1" si="300"/>
        <v>-29.829840582737617</v>
      </c>
      <c r="BD276" s="155">
        <f t="shared" ca="1" si="300"/>
        <v>-21.363209112432948</v>
      </c>
      <c r="BE276" s="155">
        <f t="shared" ca="1" si="300"/>
        <v>-14.499356628896839</v>
      </c>
      <c r="BF276" s="155">
        <f t="shared" ca="1" si="300"/>
        <v>-10.000760552155382</v>
      </c>
      <c r="BG276" s="155">
        <f t="shared" ca="1" si="300"/>
        <v>-7.2968757521397496</v>
      </c>
      <c r="BH276" s="155">
        <f t="shared" ca="1" si="300"/>
        <v>-5.7528802158618326</v>
      </c>
      <c r="BI276" s="155">
        <f t="shared" ca="1" si="300"/>
        <v>-4.9628001765854908</v>
      </c>
      <c r="BJ276" s="155">
        <f t="shared" ca="1" si="300"/>
        <v>-4.719904387239529</v>
      </c>
      <c r="BK276" s="138"/>
      <c r="BL276" s="29">
        <f t="shared" si="301"/>
        <v>22.5</v>
      </c>
      <c r="BM276" s="155">
        <f t="shared" ca="1" si="302"/>
        <v>5.284588403601914</v>
      </c>
      <c r="BN276" s="155">
        <f t="shared" ca="1" si="302"/>
        <v>5.7454255909438015</v>
      </c>
      <c r="BO276" s="155">
        <f t="shared" ca="1" si="302"/>
        <v>7.1554827347729724</v>
      </c>
      <c r="BP276" s="155">
        <f t="shared" ca="1" si="302"/>
        <v>9.3866395387912114</v>
      </c>
      <c r="BQ276" s="155">
        <f t="shared" ca="1" si="302"/>
        <v>11.589786119041118</v>
      </c>
      <c r="BR276" s="155">
        <f t="shared" ca="1" si="302"/>
        <v>12.353041810415878</v>
      </c>
      <c r="BS276" s="155">
        <f t="shared" ca="1" si="302"/>
        <v>11.419514053962086</v>
      </c>
      <c r="BT276" s="155">
        <f t="shared" ca="1" si="302"/>
        <v>9.8217138640298369</v>
      </c>
      <c r="BU276" s="155">
        <f t="shared" ca="1" si="302"/>
        <v>8.3678651676780795</v>
      </c>
      <c r="BV276" s="155">
        <f t="shared" ca="1" si="302"/>
        <v>7.2958516907320412</v>
      </c>
      <c r="BW276" s="155">
        <f t="shared" ca="1" si="302"/>
        <v>6.5936266113759974</v>
      </c>
      <c r="BX276" s="155">
        <f t="shared" ca="1" si="302"/>
        <v>6.2015719710936592</v>
      </c>
      <c r="BY276" s="155">
        <f t="shared" ca="1" si="302"/>
        <v>6.0757819538667261</v>
      </c>
      <c r="BZ276" s="138"/>
      <c r="CA276" s="29">
        <f t="shared" si="303"/>
        <v>22.5</v>
      </c>
      <c r="CB276" s="155">
        <f t="shared" ca="1" si="304"/>
        <v>-39.868373970754227</v>
      </c>
      <c r="CC276" s="155">
        <f t="shared" ca="1" si="304"/>
        <v>-40.756289746452588</v>
      </c>
      <c r="CD276" s="155">
        <f t="shared" ca="1" si="304"/>
        <v>-42.975471311524814</v>
      </c>
      <c r="CE276" s="155">
        <f t="shared" ca="1" si="304"/>
        <v>-44.714897658492205</v>
      </c>
      <c r="CF276" s="155">
        <f t="shared" ca="1" si="304"/>
        <v>-42.553011953534437</v>
      </c>
      <c r="CG276" s="155">
        <f t="shared" ca="1" si="304"/>
        <v>-34.80148067986056</v>
      </c>
      <c r="CH276" s="155">
        <f t="shared" ca="1" si="304"/>
        <v>-24.923743964505103</v>
      </c>
      <c r="CI276" s="155">
        <f t="shared" ca="1" si="304"/>
        <v>-16.915916067046311</v>
      </c>
      <c r="CJ276" s="155">
        <f t="shared" ca="1" si="304"/>
        <v>-11.667553977514613</v>
      </c>
      <c r="CK276" s="155">
        <f t="shared" ca="1" si="304"/>
        <v>-8.5130217108297064</v>
      </c>
      <c r="CL276" s="155">
        <f t="shared" ca="1" si="304"/>
        <v>-6.7116935851721387</v>
      </c>
      <c r="CM276" s="155">
        <f t="shared" ca="1" si="304"/>
        <v>-5.7899335393497395</v>
      </c>
      <c r="CN276" s="155">
        <f t="shared" ca="1" si="304"/>
        <v>-5.5065551184461166</v>
      </c>
      <c r="CP276" s="29">
        <f t="shared" si="305"/>
        <v>22.5</v>
      </c>
      <c r="CQ276" s="155">
        <f t="shared" ca="1" si="306"/>
        <v>1.7615294678673048</v>
      </c>
      <c r="CR276" s="155">
        <f t="shared" ref="CR276:CY276" ca="1" si="311">(CR216-CR231)/2</f>
        <v>1.915141863647934</v>
      </c>
      <c r="CS276" s="155">
        <f t="shared" ca="1" si="311"/>
        <v>2.3851609115909911</v>
      </c>
      <c r="CT276" s="155">
        <f t="shared" ca="1" si="311"/>
        <v>3.1288798462637373</v>
      </c>
      <c r="CU276" s="155">
        <f t="shared" ca="1" si="311"/>
        <v>3.8632620396803734</v>
      </c>
      <c r="CV276" s="155">
        <f t="shared" ca="1" si="311"/>
        <v>4.1176806034719595</v>
      </c>
      <c r="CW276" s="155">
        <f t="shared" ca="1" si="311"/>
        <v>3.8065046846540294</v>
      </c>
      <c r="CX276" s="155">
        <f t="shared" ca="1" si="311"/>
        <v>3.273904621343279</v>
      </c>
      <c r="CY276" s="155">
        <f t="shared" ca="1" si="311"/>
        <v>2.7892883892260274</v>
      </c>
      <c r="CZ276" s="155">
        <f t="shared" ca="1" si="306"/>
        <v>2.4319505635773471</v>
      </c>
      <c r="DA276" s="155">
        <f t="shared" ca="1" si="306"/>
        <v>2.1978755371253329</v>
      </c>
      <c r="DB276" s="155">
        <f t="shared" ca="1" si="306"/>
        <v>2.0671906570312197</v>
      </c>
      <c r="DC276" s="155">
        <f t="shared" ca="1" si="306"/>
        <v>2.0252606512889089</v>
      </c>
      <c r="DE276" s="29">
        <f t="shared" si="307"/>
        <v>22.5</v>
      </c>
      <c r="DF276" s="155">
        <f t="shared" ca="1" si="308"/>
        <v>25.424222185089086</v>
      </c>
      <c r="DG276" s="155">
        <f t="shared" ca="1" si="308"/>
        <v>26.162021222016243</v>
      </c>
      <c r="DH276" s="155">
        <f t="shared" ca="1" si="308"/>
        <v>28.135153545400666</v>
      </c>
      <c r="DI276" s="155">
        <f t="shared" ca="1" si="308"/>
        <v>30.24468985996258</v>
      </c>
      <c r="DJ276" s="155">
        <f t="shared" ca="1" si="308"/>
        <v>30.110899890111675</v>
      </c>
      <c r="DK276" s="155">
        <f t="shared" ca="1" si="308"/>
        <v>26.063081293699685</v>
      </c>
      <c r="DL276" s="155">
        <f t="shared" ca="1" si="308"/>
        <v>19.951896435269678</v>
      </c>
      <c r="DM276" s="155">
        <f t="shared" ca="1" si="308"/>
        <v>14.577094684612812</v>
      </c>
      <c r="DN276" s="155">
        <f t="shared" ca="1" si="308"/>
        <v>10.851106285275963</v>
      </c>
      <c r="DO276" s="155">
        <f t="shared" ca="1" si="308"/>
        <v>8.5125096801258522</v>
      </c>
      <c r="DP276" s="155">
        <f t="shared" ca="1" si="308"/>
        <v>7.132066782929221</v>
      </c>
      <c r="DQ276" s="155">
        <f t="shared" ca="1" si="308"/>
        <v>6.4093194366038233</v>
      </c>
      <c r="DR276" s="155">
        <f t="shared" ca="1" si="308"/>
        <v>6.1844939017597156</v>
      </c>
      <c r="DT276" s="96"/>
      <c r="DU276" s="803"/>
      <c r="DV276" s="803"/>
      <c r="DW276" s="803"/>
      <c r="DX276" s="803"/>
      <c r="DY276" s="803"/>
      <c r="DZ276" s="803"/>
      <c r="EA276" s="803"/>
      <c r="EB276" s="803"/>
      <c r="EC276" s="803"/>
      <c r="ED276" s="803"/>
      <c r="EE276" s="803"/>
      <c r="EF276" s="803"/>
      <c r="EG276" s="803"/>
      <c r="EH276" s="99"/>
      <c r="EI276" s="96"/>
      <c r="EJ276" s="803"/>
      <c r="EK276" s="803"/>
      <c r="EL276" s="803"/>
      <c r="EM276" s="803"/>
      <c r="EN276" s="803"/>
      <c r="EO276" s="803"/>
      <c r="EP276" s="803"/>
      <c r="EQ276" s="803"/>
      <c r="ER276" s="803"/>
      <c r="ES276" s="803"/>
      <c r="ET276" s="803"/>
      <c r="EU276" s="803"/>
      <c r="EV276" s="803"/>
      <c r="EW276" s="99"/>
    </row>
    <row r="277" spans="1:153">
      <c r="S277" s="18">
        <f t="shared" si="295"/>
        <v>30</v>
      </c>
      <c r="T277" s="114">
        <f t="shared" ca="1" si="296"/>
        <v>43.482522547381954</v>
      </c>
      <c r="U277" s="114">
        <f t="shared" ca="1" si="296"/>
        <v>44.573453973227686</v>
      </c>
      <c r="V277" s="114">
        <f t="shared" ca="1" si="296"/>
        <v>47.589300282927326</v>
      </c>
      <c r="W277" s="114">
        <f t="shared" ca="1" si="296"/>
        <v>51.131861977276841</v>
      </c>
      <c r="X277" s="114">
        <f t="shared" ca="1" si="296"/>
        <v>51.191527606646638</v>
      </c>
      <c r="Y277" s="114">
        <f t="shared" ca="1" si="296"/>
        <v>43.032607932892326</v>
      </c>
      <c r="Z277" s="114">
        <f t="shared" ca="1" si="296"/>
        <v>29.283295496477479</v>
      </c>
      <c r="AA277" s="114">
        <f t="shared" ca="1" si="296"/>
        <v>17.363768699862071</v>
      </c>
      <c r="AB277" s="114">
        <f t="shared" ca="1" si="296"/>
        <v>9.8303872795255707</v>
      </c>
      <c r="AC277" s="114">
        <f t="shared" ca="1" si="296"/>
        <v>5.615856679773608</v>
      </c>
      <c r="AD277" s="114">
        <f t="shared" ca="1" si="296"/>
        <v>3.3749759878718848</v>
      </c>
      <c r="AE277" s="114">
        <f t="shared" ca="1" si="296"/>
        <v>2.2891103731270808</v>
      </c>
      <c r="AF277" s="114">
        <f t="shared" ca="1" si="296"/>
        <v>1.9649076667117824</v>
      </c>
      <c r="AH277" s="29">
        <f t="shared" si="297"/>
        <v>30</v>
      </c>
      <c r="AI277" s="155">
        <f t="shared" ca="1" si="298"/>
        <v>43.482522547381954</v>
      </c>
      <c r="AJ277" s="155">
        <f t="shared" ca="1" si="298"/>
        <v>44.573453973227686</v>
      </c>
      <c r="AK277" s="155">
        <f t="shared" ca="1" si="298"/>
        <v>47.589300282927326</v>
      </c>
      <c r="AL277" s="155">
        <f t="shared" ca="1" si="298"/>
        <v>51.131861977276841</v>
      </c>
      <c r="AM277" s="155">
        <f t="shared" ca="1" si="298"/>
        <v>51.191527606646638</v>
      </c>
      <c r="AN277" s="155">
        <f t="shared" ca="1" si="298"/>
        <v>43.032607932892326</v>
      </c>
      <c r="AO277" s="155">
        <f t="shared" ca="1" si="298"/>
        <v>29.283295496477479</v>
      </c>
      <c r="AP277" s="155">
        <f t="shared" ca="1" si="298"/>
        <v>17.363768699862071</v>
      </c>
      <c r="AQ277" s="155">
        <f t="shared" ca="1" si="298"/>
        <v>9.8303872795255707</v>
      </c>
      <c r="AR277" s="155">
        <f t="shared" ca="1" si="298"/>
        <v>5.615856679773608</v>
      </c>
      <c r="AS277" s="155">
        <f t="shared" ca="1" si="298"/>
        <v>3.3749759878718848</v>
      </c>
      <c r="AT277" s="155">
        <f t="shared" ca="1" si="298"/>
        <v>2.2891103731270808</v>
      </c>
      <c r="AU277" s="155">
        <f t="shared" ca="1" si="298"/>
        <v>1.9649076667117824</v>
      </c>
      <c r="AW277" s="29">
        <f t="shared" si="299"/>
        <v>30</v>
      </c>
      <c r="AX277" s="155">
        <f t="shared" ca="1" si="300"/>
        <v>-29.265439623509103</v>
      </c>
      <c r="AY277" s="155">
        <f t="shared" ca="1" si="300"/>
        <v>-30.184515336019107</v>
      </c>
      <c r="AZ277" s="155">
        <f t="shared" ca="1" si="300"/>
        <v>-32.841544094555346</v>
      </c>
      <c r="BA277" s="155">
        <f t="shared" ca="1" si="300"/>
        <v>-36.474010245886667</v>
      </c>
      <c r="BB277" s="155">
        <f t="shared" ca="1" si="300"/>
        <v>-38.385375503696153</v>
      </c>
      <c r="BC277" s="155">
        <f t="shared" ca="1" si="300"/>
        <v>-34.630737466856701</v>
      </c>
      <c r="BD277" s="155">
        <f t="shared" ca="1" si="300"/>
        <v>-25.967139361127934</v>
      </c>
      <c r="BE277" s="155">
        <f t="shared" ca="1" si="300"/>
        <v>-17.544832090610065</v>
      </c>
      <c r="BF277" s="155">
        <f t="shared" ca="1" si="300"/>
        <v>-11.794437568029817</v>
      </c>
      <c r="BG277" s="155">
        <f t="shared" ca="1" si="300"/>
        <v>-8.3689968113438518</v>
      </c>
      <c r="BH277" s="155">
        <f t="shared" ca="1" si="300"/>
        <v>-6.451199850192971</v>
      </c>
      <c r="BI277" s="155">
        <f t="shared" ca="1" si="300"/>
        <v>-5.4858967215229271</v>
      </c>
      <c r="BJ277" s="155">
        <f t="shared" ca="1" si="300"/>
        <v>-5.1917460837869651</v>
      </c>
      <c r="BK277" s="138"/>
      <c r="BL277" s="29">
        <f t="shared" si="301"/>
        <v>30</v>
      </c>
      <c r="BM277" s="155">
        <f t="shared" ca="1" si="302"/>
        <v>6.3518521901598621</v>
      </c>
      <c r="BN277" s="155">
        <f t="shared" ca="1" si="302"/>
        <v>6.8808859041649884</v>
      </c>
      <c r="BO277" s="155">
        <f t="shared" ca="1" si="302"/>
        <v>8.5759278495978997</v>
      </c>
      <c r="BP277" s="155">
        <f t="shared" ca="1" si="302"/>
        <v>11.589786119041118</v>
      </c>
      <c r="BQ277" s="155">
        <f t="shared" ca="1" si="302"/>
        <v>15.340917879416352</v>
      </c>
      <c r="BR277" s="155">
        <f t="shared" ca="1" si="302"/>
        <v>17.622345414242606</v>
      </c>
      <c r="BS277" s="155">
        <f t="shared" ca="1" si="302"/>
        <v>16.794324126482891</v>
      </c>
      <c r="BT277" s="155">
        <f t="shared" ca="1" si="302"/>
        <v>14.25314174138564</v>
      </c>
      <c r="BU277" s="155">
        <f t="shared" ca="1" si="302"/>
        <v>11.792410400628954</v>
      </c>
      <c r="BV277" s="155">
        <f t="shared" ca="1" si="302"/>
        <v>9.9989656069593735</v>
      </c>
      <c r="BW277" s="155">
        <f t="shared" ca="1" si="302"/>
        <v>8.8524285149396817</v>
      </c>
      <c r="BX277" s="155">
        <f t="shared" ca="1" si="302"/>
        <v>8.2248609952933585</v>
      </c>
      <c r="BY277" s="155">
        <f t="shared" ca="1" si="302"/>
        <v>8.0256029675197897</v>
      </c>
      <c r="BZ277" s="138"/>
      <c r="CA277" s="29">
        <f t="shared" si="303"/>
        <v>30</v>
      </c>
      <c r="CB277" s="155">
        <f t="shared" ca="1" si="304"/>
        <v>-34.14301289409395</v>
      </c>
      <c r="CC277" s="155">
        <f t="shared" ca="1" si="304"/>
        <v>-35.215267892022283</v>
      </c>
      <c r="CD277" s="155">
        <f t="shared" ca="1" si="304"/>
        <v>-38.315134776981246</v>
      </c>
      <c r="CE277" s="155">
        <f t="shared" ca="1" si="304"/>
        <v>-42.553011953534437</v>
      </c>
      <c r="CF277" s="155">
        <f t="shared" ca="1" si="304"/>
        <v>-44.782938087645512</v>
      </c>
      <c r="CG277" s="155">
        <f t="shared" ca="1" si="304"/>
        <v>-40.402527044666144</v>
      </c>
      <c r="CH277" s="155">
        <f t="shared" ca="1" si="304"/>
        <v>-30.294995921315923</v>
      </c>
      <c r="CI277" s="155">
        <f t="shared" ca="1" si="304"/>
        <v>-20.468970772378409</v>
      </c>
      <c r="CJ277" s="155">
        <f t="shared" ca="1" si="304"/>
        <v>-13.760177162701456</v>
      </c>
      <c r="CK277" s="155">
        <f t="shared" ca="1" si="304"/>
        <v>-9.7638296132344937</v>
      </c>
      <c r="CL277" s="155">
        <f t="shared" ca="1" si="304"/>
        <v>-7.5263998252251323</v>
      </c>
      <c r="CM277" s="155">
        <f t="shared" ca="1" si="304"/>
        <v>-6.4002128417767485</v>
      </c>
      <c r="CN277" s="155">
        <f t="shared" ca="1" si="304"/>
        <v>-6.0570370977514587</v>
      </c>
      <c r="CP277" s="29">
        <f t="shared" si="305"/>
        <v>30</v>
      </c>
      <c r="CQ277" s="155">
        <f t="shared" ca="1" si="306"/>
        <v>2.117284063386621</v>
      </c>
      <c r="CR277" s="155">
        <f t="shared" ref="CR277:CY277" ca="1" si="312">(CR217-CR232)/2</f>
        <v>2.2936286347216628</v>
      </c>
      <c r="CS277" s="155">
        <f t="shared" ca="1" si="312"/>
        <v>2.8586426165326331</v>
      </c>
      <c r="CT277" s="155">
        <f t="shared" ca="1" si="312"/>
        <v>3.8632620396803734</v>
      </c>
      <c r="CU277" s="155">
        <f t="shared" ca="1" si="312"/>
        <v>5.1136392931387853</v>
      </c>
      <c r="CV277" s="155">
        <f t="shared" ca="1" si="312"/>
        <v>5.8741151380808692</v>
      </c>
      <c r="CW277" s="155">
        <f t="shared" ca="1" si="312"/>
        <v>5.5981080421609635</v>
      </c>
      <c r="CX277" s="155">
        <f t="shared" ca="1" si="312"/>
        <v>4.7510472471285476</v>
      </c>
      <c r="CY277" s="155">
        <f t="shared" ca="1" si="312"/>
        <v>3.9308034668763185</v>
      </c>
      <c r="CZ277" s="155">
        <f t="shared" ca="1" si="306"/>
        <v>3.3329885356531248</v>
      </c>
      <c r="DA277" s="155">
        <f t="shared" ca="1" si="306"/>
        <v>2.9508095049798939</v>
      </c>
      <c r="DB277" s="155">
        <f t="shared" ca="1" si="306"/>
        <v>2.7416203317644534</v>
      </c>
      <c r="DC277" s="155">
        <f t="shared" ca="1" si="306"/>
        <v>2.6752009891732635</v>
      </c>
      <c r="DE277" s="29">
        <f t="shared" si="307"/>
        <v>30</v>
      </c>
      <c r="DF277" s="155">
        <f t="shared" ca="1" si="308"/>
        <v>22.686219177419332</v>
      </c>
      <c r="DG277" s="155">
        <f t="shared" ca="1" si="308"/>
        <v>23.56345317609523</v>
      </c>
      <c r="DH277" s="155">
        <f t="shared" ca="1" si="308"/>
        <v>26.182326654502518</v>
      </c>
      <c r="DI277" s="155">
        <f t="shared" ca="1" si="308"/>
        <v>30.110899890111675</v>
      </c>
      <c r="DJ277" s="155">
        <f t="shared" ca="1" si="308"/>
        <v>33.260709275505619</v>
      </c>
      <c r="DK277" s="155">
        <f t="shared" ca="1" si="308"/>
        <v>31.898331018359102</v>
      </c>
      <c r="DL277" s="155">
        <f t="shared" ca="1" si="308"/>
        <v>25.708588303993402</v>
      </c>
      <c r="DM277" s="155">
        <f t="shared" ca="1" si="308"/>
        <v>18.8231255977662</v>
      </c>
      <c r="DN277" s="155">
        <f t="shared" ca="1" si="308"/>
        <v>13.759163579001024</v>
      </c>
      <c r="DO277" s="155">
        <f t="shared" ca="1" si="308"/>
        <v>10.578814011042255</v>
      </c>
      <c r="DP277" s="155">
        <f t="shared" ca="1" si="308"/>
        <v>8.7270141575984876</v>
      </c>
      <c r="DQ277" s="155">
        <f t="shared" ca="1" si="308"/>
        <v>7.7696949786619651</v>
      </c>
      <c r="DR277" s="155">
        <f t="shared" ca="1" si="308"/>
        <v>7.473965539617871</v>
      </c>
      <c r="DT277" s="96"/>
      <c r="DU277" s="803"/>
      <c r="DV277" s="803"/>
      <c r="DW277" s="803"/>
      <c r="DX277" s="803"/>
      <c r="DY277" s="803"/>
      <c r="DZ277" s="803"/>
      <c r="EA277" s="803"/>
      <c r="EB277" s="803"/>
      <c r="EC277" s="803"/>
      <c r="ED277" s="803"/>
      <c r="EE277" s="803"/>
      <c r="EF277" s="803"/>
      <c r="EG277" s="803"/>
      <c r="EH277" s="99"/>
      <c r="EI277" s="96"/>
      <c r="EJ277" s="803"/>
      <c r="EK277" s="803"/>
      <c r="EL277" s="803"/>
      <c r="EM277" s="803"/>
      <c r="EN277" s="803"/>
      <c r="EO277" s="803"/>
      <c r="EP277" s="803"/>
      <c r="EQ277" s="803"/>
      <c r="ER277" s="803"/>
      <c r="ES277" s="803"/>
      <c r="ET277" s="803"/>
      <c r="EU277" s="803"/>
      <c r="EV277" s="803"/>
      <c r="EW277" s="99"/>
    </row>
    <row r="278" spans="1:153">
      <c r="S278" s="18">
        <f t="shared" si="295"/>
        <v>37.5</v>
      </c>
      <c r="T278" s="114">
        <f t="shared" ca="1" si="296"/>
        <v>31.789451873976322</v>
      </c>
      <c r="U278" s="114">
        <f t="shared" ca="1" si="296"/>
        <v>32.673257689169098</v>
      </c>
      <c r="V278" s="114">
        <f t="shared" ca="1" si="296"/>
        <v>35.324043098567152</v>
      </c>
      <c r="W278" s="114">
        <f t="shared" ca="1" si="296"/>
        <v>39.422199462549464</v>
      </c>
      <c r="X278" s="114">
        <f t="shared" ca="1" si="296"/>
        <v>43.032607932892326</v>
      </c>
      <c r="Y278" s="114">
        <f t="shared" ca="1" si="296"/>
        <v>41.091333747765596</v>
      </c>
      <c r="Z278" s="114">
        <f t="shared" ca="1" si="296"/>
        <v>30.566556009018139</v>
      </c>
      <c r="AA278" s="114">
        <f t="shared" ca="1" si="296"/>
        <v>17.912383289559315</v>
      </c>
      <c r="AB278" s="114">
        <f t="shared" ca="1" si="296"/>
        <v>9.1416419605729793</v>
      </c>
      <c r="AC278" s="114">
        <f t="shared" ca="1" si="296"/>
        <v>4.2915430065050124</v>
      </c>
      <c r="AD278" s="114">
        <f t="shared" ca="1" si="296"/>
        <v>1.8179638894445089</v>
      </c>
      <c r="AE278" s="114">
        <f t="shared" ca="1" si="296"/>
        <v>0.66521091392570941</v>
      </c>
      <c r="AF278" s="114">
        <f t="shared" ca="1" si="296"/>
        <v>0.32866963531781135</v>
      </c>
      <c r="AH278" s="29">
        <f t="shared" si="297"/>
        <v>37.5</v>
      </c>
      <c r="AI278" s="155">
        <f t="shared" ca="1" si="298"/>
        <v>31.789451873976322</v>
      </c>
      <c r="AJ278" s="155">
        <f t="shared" ca="1" si="298"/>
        <v>32.673257689169098</v>
      </c>
      <c r="AK278" s="155">
        <f t="shared" ca="1" si="298"/>
        <v>35.324043098567152</v>
      </c>
      <c r="AL278" s="155">
        <f t="shared" ca="1" si="298"/>
        <v>39.422199462549464</v>
      </c>
      <c r="AM278" s="155">
        <f t="shared" ca="1" si="298"/>
        <v>43.032607932892326</v>
      </c>
      <c r="AN278" s="155">
        <f t="shared" ca="1" si="298"/>
        <v>41.091333747765596</v>
      </c>
      <c r="AO278" s="155">
        <f t="shared" ca="1" si="298"/>
        <v>30.566556009018139</v>
      </c>
      <c r="AP278" s="155">
        <f t="shared" ca="1" si="298"/>
        <v>17.912383289559315</v>
      </c>
      <c r="AQ278" s="155">
        <f t="shared" ca="1" si="298"/>
        <v>9.1416419605729793</v>
      </c>
      <c r="AR278" s="155">
        <f t="shared" ca="1" si="298"/>
        <v>4.2915430065050124</v>
      </c>
      <c r="AS278" s="155">
        <f t="shared" ca="1" si="298"/>
        <v>1.8179638894445089</v>
      </c>
      <c r="AT278" s="155">
        <f t="shared" ca="1" si="298"/>
        <v>0.66521091392570941</v>
      </c>
      <c r="AU278" s="155">
        <f t="shared" ca="1" si="298"/>
        <v>0.32866963531781135</v>
      </c>
      <c r="AW278" s="29">
        <f t="shared" si="299"/>
        <v>37.5</v>
      </c>
      <c r="AX278" s="155">
        <f t="shared" ca="1" si="300"/>
        <v>-22.423544027728582</v>
      </c>
      <c r="AY278" s="155">
        <f t="shared" ca="1" si="300"/>
        <v>-23.216748381669007</v>
      </c>
      <c r="AZ278" s="155">
        <f t="shared" ca="1" si="300"/>
        <v>-25.676407089785105</v>
      </c>
      <c r="BA278" s="155">
        <f t="shared" ca="1" si="300"/>
        <v>-29.829840582737617</v>
      </c>
      <c r="BB278" s="155">
        <f t="shared" ca="1" si="300"/>
        <v>-34.630737466856701</v>
      </c>
      <c r="BC278" s="155">
        <f t="shared" ca="1" si="300"/>
        <v>-36.165522112456799</v>
      </c>
      <c r="BD278" s="155">
        <f t="shared" ca="1" si="300"/>
        <v>-30.567499737238371</v>
      </c>
      <c r="BE278" s="155">
        <f t="shared" ca="1" si="300"/>
        <v>-21.490740251479686</v>
      </c>
      <c r="BF278" s="155">
        <f t="shared" ca="1" si="300"/>
        <v>-14.255834097315329</v>
      </c>
      <c r="BG278" s="155">
        <f t="shared" ca="1" si="300"/>
        <v>-9.8232051985599931</v>
      </c>
      <c r="BH278" s="155">
        <f t="shared" ca="1" si="300"/>
        <v>-7.367742034855155</v>
      </c>
      <c r="BI278" s="155">
        <f t="shared" ca="1" si="300"/>
        <v>-6.1510607958731534</v>
      </c>
      <c r="BJ278" s="155">
        <f t="shared" ca="1" si="300"/>
        <v>-5.7838153898310471</v>
      </c>
      <c r="BK278" s="138"/>
      <c r="BL278" s="29">
        <f t="shared" si="301"/>
        <v>37.5</v>
      </c>
      <c r="BM278" s="155">
        <f t="shared" ca="1" si="302"/>
        <v>6.6997458066855771</v>
      </c>
      <c r="BN278" s="155">
        <f t="shared" ca="1" si="302"/>
        <v>7.2255875363350999</v>
      </c>
      <c r="BO278" s="155">
        <f t="shared" ca="1" si="302"/>
        <v>8.9639624612896309</v>
      </c>
      <c r="BP278" s="155">
        <f t="shared" ca="1" si="302"/>
        <v>12.353041810415878</v>
      </c>
      <c r="BQ278" s="155">
        <f t="shared" ca="1" si="302"/>
        <v>17.622345414242606</v>
      </c>
      <c r="BR278" s="155">
        <f t="shared" ca="1" si="302"/>
        <v>23.021443727594885</v>
      </c>
      <c r="BS278" s="155">
        <f t="shared" ca="1" si="302"/>
        <v>24.455132263654981</v>
      </c>
      <c r="BT278" s="155">
        <f t="shared" ca="1" si="302"/>
        <v>21.486620555488201</v>
      </c>
      <c r="BU278" s="155">
        <f t="shared" ca="1" si="302"/>
        <v>17.541697841943083</v>
      </c>
      <c r="BV278" s="155">
        <f t="shared" ca="1" si="302"/>
        <v>14.496558789313973</v>
      </c>
      <c r="BW278" s="155">
        <f t="shared" ca="1" si="302"/>
        <v>12.553927402376898</v>
      </c>
      <c r="BX278" s="155">
        <f t="shared" ca="1" si="302"/>
        <v>11.503868495035457</v>
      </c>
      <c r="BY278" s="155">
        <f t="shared" ca="1" si="302"/>
        <v>11.17322721728072</v>
      </c>
      <c r="BZ278" s="138"/>
      <c r="CA278" s="29">
        <f t="shared" si="303"/>
        <v>37.5</v>
      </c>
      <c r="CB278" s="155">
        <f t="shared" ca="1" si="304"/>
        <v>-26.160801365683341</v>
      </c>
      <c r="CC278" s="155">
        <f t="shared" ca="1" si="304"/>
        <v>-27.086206445280506</v>
      </c>
      <c r="CD278" s="155">
        <f t="shared" ca="1" si="304"/>
        <v>-29.955808271415954</v>
      </c>
      <c r="CE278" s="155">
        <f t="shared" ca="1" si="304"/>
        <v>-34.80148067986056</v>
      </c>
      <c r="CF278" s="155">
        <f t="shared" ca="1" si="304"/>
        <v>-40.402527044666144</v>
      </c>
      <c r="CG278" s="155">
        <f t="shared" ca="1" si="304"/>
        <v>-42.193109131199598</v>
      </c>
      <c r="CH278" s="155">
        <f t="shared" ca="1" si="304"/>
        <v>-35.662083026778099</v>
      </c>
      <c r="CI278" s="155">
        <f t="shared" ca="1" si="304"/>
        <v>-25.072530293392973</v>
      </c>
      <c r="CJ278" s="155">
        <f t="shared" ca="1" si="304"/>
        <v>-16.631806446867884</v>
      </c>
      <c r="CK278" s="155">
        <f t="shared" ca="1" si="304"/>
        <v>-11.460406064986657</v>
      </c>
      <c r="CL278" s="155">
        <f t="shared" ca="1" si="304"/>
        <v>-8.5956990406643463</v>
      </c>
      <c r="CM278" s="155">
        <f t="shared" ca="1" si="304"/>
        <v>-7.1762375951853468</v>
      </c>
      <c r="CN278" s="155">
        <f t="shared" ca="1" si="304"/>
        <v>-6.7477846214695552</v>
      </c>
      <c r="CP278" s="29">
        <f t="shared" si="305"/>
        <v>37.5</v>
      </c>
      <c r="CQ278" s="155">
        <f t="shared" ca="1" si="306"/>
        <v>2.2332486022285263</v>
      </c>
      <c r="CR278" s="155">
        <f t="shared" ref="CR278:CY278" ca="1" si="313">(CR218-CR233)/2</f>
        <v>2.4085291787783669</v>
      </c>
      <c r="CS278" s="155">
        <f t="shared" ca="1" si="313"/>
        <v>2.9879874870965439</v>
      </c>
      <c r="CT278" s="155">
        <f t="shared" ca="1" si="313"/>
        <v>4.1176806034719595</v>
      </c>
      <c r="CU278" s="155">
        <f t="shared" ca="1" si="313"/>
        <v>5.8741151380808692</v>
      </c>
      <c r="CV278" s="155">
        <f t="shared" ca="1" si="313"/>
        <v>7.673814575864963</v>
      </c>
      <c r="CW278" s="155">
        <f t="shared" ca="1" si="313"/>
        <v>8.1517107545516616</v>
      </c>
      <c r="CX278" s="155">
        <f t="shared" ca="1" si="313"/>
        <v>7.1622068518294011</v>
      </c>
      <c r="CY278" s="155">
        <f t="shared" ca="1" si="313"/>
        <v>5.8472326139810287</v>
      </c>
      <c r="CZ278" s="155">
        <f t="shared" ca="1" si="306"/>
        <v>4.8321862631046582</v>
      </c>
      <c r="DA278" s="155">
        <f t="shared" ca="1" si="306"/>
        <v>4.184642467458966</v>
      </c>
      <c r="DB278" s="155">
        <f t="shared" ca="1" si="306"/>
        <v>3.8346228316784856</v>
      </c>
      <c r="DC278" s="155">
        <f t="shared" ca="1" si="306"/>
        <v>3.7244090724269072</v>
      </c>
      <c r="DE278" s="29">
        <f t="shared" si="307"/>
        <v>37.5</v>
      </c>
      <c r="DF278" s="155">
        <f t="shared" ca="1" si="308"/>
        <v>18.298902255161842</v>
      </c>
      <c r="DG278" s="155">
        <f t="shared" ca="1" si="308"/>
        <v>19.090626022613556</v>
      </c>
      <c r="DH278" s="155">
        <f t="shared" ca="1" si="308"/>
        <v>21.599585957168223</v>
      </c>
      <c r="DI278" s="155">
        <f t="shared" ca="1" si="308"/>
        <v>26.063081293699685</v>
      </c>
      <c r="DJ278" s="155">
        <f t="shared" ca="1" si="308"/>
        <v>31.898331018359102</v>
      </c>
      <c r="DK278" s="155">
        <f t="shared" ca="1" si="308"/>
        <v>35.621069938768649</v>
      </c>
      <c r="DL278" s="155">
        <f t="shared" ca="1" si="308"/>
        <v>32.605899289986404</v>
      </c>
      <c r="DM278" s="155">
        <f t="shared" ca="1" si="308"/>
        <v>25.07047044539723</v>
      </c>
      <c r="DN278" s="155">
        <f t="shared" ca="1" si="308"/>
        <v>18.274738319181765</v>
      </c>
      <c r="DO278" s="155">
        <f t="shared" ca="1" si="308"/>
        <v>13.797082860363648</v>
      </c>
      <c r="DP278" s="155">
        <f t="shared" ca="1" si="308"/>
        <v>11.188791724425219</v>
      </c>
      <c r="DQ278" s="155">
        <f t="shared" ca="1" si="308"/>
        <v>9.8526414447664976</v>
      </c>
      <c r="DR278" s="155">
        <f t="shared" ca="1" si="308"/>
        <v>9.4424905351943913</v>
      </c>
      <c r="DT278" s="96"/>
      <c r="DU278" s="803"/>
      <c r="DV278" s="803"/>
      <c r="DW278" s="803"/>
      <c r="DX278" s="803"/>
      <c r="DY278" s="803"/>
      <c r="DZ278" s="803"/>
      <c r="EA278" s="803"/>
      <c r="EB278" s="803"/>
      <c r="EC278" s="803"/>
      <c r="ED278" s="803"/>
      <c r="EE278" s="803"/>
      <c r="EF278" s="803"/>
      <c r="EG278" s="803"/>
      <c r="EH278" s="99"/>
      <c r="EI278" s="96"/>
      <c r="EJ278" s="803"/>
      <c r="EK278" s="803"/>
      <c r="EL278" s="803"/>
      <c r="EM278" s="803"/>
      <c r="EN278" s="803"/>
      <c r="EO278" s="803"/>
      <c r="EP278" s="803"/>
      <c r="EQ278" s="803"/>
      <c r="ER278" s="803"/>
      <c r="ES278" s="803"/>
      <c r="ET278" s="803"/>
      <c r="EU278" s="803"/>
      <c r="EV278" s="803"/>
      <c r="EW278" s="99"/>
    </row>
    <row r="279" spans="1:153">
      <c r="S279" s="18">
        <f t="shared" si="295"/>
        <v>45</v>
      </c>
      <c r="T279" s="114">
        <f t="shared" ca="1" si="296"/>
        <v>21.296598653089674</v>
      </c>
      <c r="U279" s="114">
        <f t="shared" ca="1" si="296"/>
        <v>21.818495691279054</v>
      </c>
      <c r="V279" s="114">
        <f t="shared" ca="1" si="296"/>
        <v>23.417134944959901</v>
      </c>
      <c r="W279" s="114">
        <f t="shared" ca="1" si="296"/>
        <v>26.089086809086503</v>
      </c>
      <c r="X279" s="114">
        <f t="shared" ca="1" si="296"/>
        <v>29.283295496477479</v>
      </c>
      <c r="Y279" s="114">
        <f t="shared" ca="1" si="296"/>
        <v>30.566556009018139</v>
      </c>
      <c r="Z279" s="114">
        <f t="shared" ca="1" si="296"/>
        <v>25.622379796043901</v>
      </c>
      <c r="AA279" s="114">
        <f t="shared" ca="1" si="296"/>
        <v>15.299430830626402</v>
      </c>
      <c r="AB279" s="114">
        <f t="shared" ca="1" si="296"/>
        <v>6.3612109369296732</v>
      </c>
      <c r="AC279" s="114">
        <f t="shared" ca="1" si="296"/>
        <v>1.2367430865147151</v>
      </c>
      <c r="AD279" s="114">
        <f t="shared" ca="1" si="296"/>
        <v>-1.2619157409448851</v>
      </c>
      <c r="AE279" s="114">
        <f t="shared" ca="1" si="296"/>
        <v>-2.3589507219371777</v>
      </c>
      <c r="AF279" s="114">
        <f t="shared" ca="1" si="296"/>
        <v>-2.6670595473328511</v>
      </c>
      <c r="AH279" s="29">
        <f t="shared" si="297"/>
        <v>45</v>
      </c>
      <c r="AI279" s="155">
        <f t="shared" ca="1" si="298"/>
        <v>21.296598653089674</v>
      </c>
      <c r="AJ279" s="155">
        <f t="shared" ca="1" si="298"/>
        <v>21.818495691279054</v>
      </c>
      <c r="AK279" s="155">
        <f t="shared" ca="1" si="298"/>
        <v>23.417134944959901</v>
      </c>
      <c r="AL279" s="155">
        <f t="shared" ca="1" si="298"/>
        <v>26.089086809086503</v>
      </c>
      <c r="AM279" s="155">
        <f t="shared" ca="1" si="298"/>
        <v>29.283295496477479</v>
      </c>
      <c r="AN279" s="155">
        <f t="shared" ca="1" si="298"/>
        <v>30.566556009018139</v>
      </c>
      <c r="AO279" s="155">
        <f t="shared" ca="1" si="298"/>
        <v>25.622379796043901</v>
      </c>
      <c r="AP279" s="155">
        <f t="shared" ca="1" si="298"/>
        <v>15.299430830626402</v>
      </c>
      <c r="AQ279" s="155">
        <f t="shared" ca="1" si="298"/>
        <v>6.3612109369296732</v>
      </c>
      <c r="AR279" s="155">
        <f t="shared" ca="1" si="298"/>
        <v>1.2367430865147151</v>
      </c>
      <c r="AS279" s="155">
        <f t="shared" ca="1" si="298"/>
        <v>-1.2619157409448851</v>
      </c>
      <c r="AT279" s="155">
        <f t="shared" ca="1" si="298"/>
        <v>-2.3589507219371777</v>
      </c>
      <c r="AU279" s="155">
        <f t="shared" ca="1" si="298"/>
        <v>-2.6670595473328511</v>
      </c>
      <c r="AW279" s="29">
        <f t="shared" si="299"/>
        <v>45</v>
      </c>
      <c r="AX279" s="155">
        <f t="shared" ca="1" si="300"/>
        <v>-15.969083452267066</v>
      </c>
      <c r="AY279" s="155">
        <f t="shared" ca="1" si="300"/>
        <v>-16.509596254119824</v>
      </c>
      <c r="AZ279" s="155">
        <f t="shared" ca="1" si="300"/>
        <v>-18.226911910722244</v>
      </c>
      <c r="BA279" s="155">
        <f t="shared" ca="1" si="300"/>
        <v>-21.363209112432948</v>
      </c>
      <c r="BB279" s="155">
        <f t="shared" ca="1" si="300"/>
        <v>-25.967139361127934</v>
      </c>
      <c r="BC279" s="155">
        <f t="shared" ca="1" si="300"/>
        <v>-30.567499737238371</v>
      </c>
      <c r="BD279" s="155">
        <f t="shared" ca="1" si="300"/>
        <v>-30.740755038892011</v>
      </c>
      <c r="BE279" s="155">
        <f t="shared" ca="1" si="300"/>
        <v>-24.461099415383856</v>
      </c>
      <c r="BF279" s="155">
        <f t="shared" ca="1" si="300"/>
        <v>-16.798429113987936</v>
      </c>
      <c r="BG279" s="155">
        <f t="shared" ca="1" si="300"/>
        <v>-11.421843892426772</v>
      </c>
      <c r="BH279" s="155">
        <f t="shared" ca="1" si="300"/>
        <v>-8.3543907094424341</v>
      </c>
      <c r="BI279" s="155">
        <f t="shared" ca="1" si="300"/>
        <v>-6.8372848048531196</v>
      </c>
      <c r="BJ279" s="155">
        <f t="shared" ca="1" si="300"/>
        <v>-6.3817876043931978</v>
      </c>
      <c r="BK279" s="138"/>
      <c r="BL279" s="29">
        <f t="shared" si="301"/>
        <v>45</v>
      </c>
      <c r="BM279" s="155">
        <f t="shared" ca="1" si="302"/>
        <v>6.3822485208265238</v>
      </c>
      <c r="BN279" s="155">
        <f t="shared" ca="1" si="302"/>
        <v>6.8369976787047815</v>
      </c>
      <c r="BO279" s="155">
        <f t="shared" ca="1" si="302"/>
        <v>8.3532618874926072</v>
      </c>
      <c r="BP279" s="155">
        <f t="shared" ca="1" si="302"/>
        <v>11.419514053962086</v>
      </c>
      <c r="BQ279" s="155">
        <f t="shared" ca="1" si="302"/>
        <v>16.794324126482891</v>
      </c>
      <c r="BR279" s="155">
        <f t="shared" ca="1" si="302"/>
        <v>24.455132263654981</v>
      </c>
      <c r="BS279" s="155">
        <f t="shared" ca="1" si="302"/>
        <v>30.734654322531345</v>
      </c>
      <c r="BT279" s="155">
        <f t="shared" ca="1" si="302"/>
        <v>30.562881834016029</v>
      </c>
      <c r="BU279" s="155">
        <f t="shared" ca="1" si="302"/>
        <v>25.963405103660264</v>
      </c>
      <c r="BV279" s="155">
        <f t="shared" ca="1" si="302"/>
        <v>21.359596081035885</v>
      </c>
      <c r="BW279" s="155">
        <f t="shared" ca="1" si="302"/>
        <v>18.223080308018734</v>
      </c>
      <c r="BX279" s="155">
        <f t="shared" ca="1" si="302"/>
        <v>16.50531047603085</v>
      </c>
      <c r="BY279" s="155">
        <f t="shared" ca="1" si="302"/>
        <v>15.964046665585819</v>
      </c>
      <c r="BZ279" s="138"/>
      <c r="CA279" s="29">
        <f t="shared" si="303"/>
        <v>45</v>
      </c>
      <c r="CB279" s="155">
        <f t="shared" ca="1" si="304"/>
        <v>-18.630597360978243</v>
      </c>
      <c r="CC279" s="155">
        <f t="shared" ca="1" si="304"/>
        <v>-19.261195629806462</v>
      </c>
      <c r="CD279" s="155">
        <f t="shared" ca="1" si="304"/>
        <v>-21.264730562509286</v>
      </c>
      <c r="CE279" s="155">
        <f t="shared" ca="1" si="304"/>
        <v>-24.923743964505103</v>
      </c>
      <c r="CF279" s="155">
        <f t="shared" ca="1" si="304"/>
        <v>-30.294995921315923</v>
      </c>
      <c r="CG279" s="155">
        <f t="shared" ca="1" si="304"/>
        <v>-35.662083026778099</v>
      </c>
      <c r="CH279" s="155">
        <f t="shared" ca="1" si="304"/>
        <v>-35.864214212040679</v>
      </c>
      <c r="CI279" s="155">
        <f t="shared" ca="1" si="304"/>
        <v>-28.537949317947827</v>
      </c>
      <c r="CJ279" s="155">
        <f t="shared" ca="1" si="304"/>
        <v>-19.598167299652591</v>
      </c>
      <c r="CK279" s="155">
        <f t="shared" ca="1" si="304"/>
        <v>-13.325484541164567</v>
      </c>
      <c r="CL279" s="155">
        <f t="shared" ca="1" si="304"/>
        <v>-9.7467891610161743</v>
      </c>
      <c r="CM279" s="155">
        <f t="shared" ca="1" si="304"/>
        <v>-7.9768322723286396</v>
      </c>
      <c r="CN279" s="155">
        <f t="shared" ca="1" si="304"/>
        <v>-7.4454188717920644</v>
      </c>
      <c r="CP279" s="29">
        <f t="shared" si="305"/>
        <v>45</v>
      </c>
      <c r="CQ279" s="155">
        <f t="shared" ca="1" si="306"/>
        <v>2.1274161736088417</v>
      </c>
      <c r="CR279" s="155">
        <f t="shared" ref="CR279:CY279" ca="1" si="314">(CR219-CR234)/2</f>
        <v>2.2789992262349275</v>
      </c>
      <c r="CS279" s="155">
        <f t="shared" ca="1" si="314"/>
        <v>2.7844206291642029</v>
      </c>
      <c r="CT279" s="155">
        <f t="shared" ca="1" si="314"/>
        <v>3.8065046846540294</v>
      </c>
      <c r="CU279" s="155">
        <f t="shared" ca="1" si="314"/>
        <v>5.5981080421609635</v>
      </c>
      <c r="CV279" s="155">
        <f t="shared" ca="1" si="314"/>
        <v>8.1517107545516616</v>
      </c>
      <c r="CW279" s="155">
        <f t="shared" ca="1" si="314"/>
        <v>10.244884774177116</v>
      </c>
      <c r="CX279" s="155">
        <f t="shared" ca="1" si="314"/>
        <v>10.187627278005344</v>
      </c>
      <c r="CY279" s="155">
        <f t="shared" ca="1" si="314"/>
        <v>8.6544683678867571</v>
      </c>
      <c r="CZ279" s="155">
        <f t="shared" ca="1" si="306"/>
        <v>7.1198653603452966</v>
      </c>
      <c r="DA279" s="155">
        <f t="shared" ca="1" si="306"/>
        <v>6.0743601026729106</v>
      </c>
      <c r="DB279" s="155">
        <f t="shared" ca="1" si="306"/>
        <v>5.5017701586769512</v>
      </c>
      <c r="DC279" s="155">
        <f t="shared" ca="1" si="306"/>
        <v>5.3213488885286058</v>
      </c>
      <c r="DE279" s="29">
        <f t="shared" si="307"/>
        <v>45</v>
      </c>
      <c r="DF279" s="155">
        <f t="shared" ca="1" si="308"/>
        <v>13.837179895257973</v>
      </c>
      <c r="DG279" s="155">
        <f t="shared" ca="1" si="308"/>
        <v>14.424896342098942</v>
      </c>
      <c r="DH279" s="155">
        <f t="shared" ca="1" si="308"/>
        <v>16.327905550894467</v>
      </c>
      <c r="DI279" s="155">
        <f t="shared" ca="1" si="308"/>
        <v>19.951896435269678</v>
      </c>
      <c r="DJ279" s="155">
        <f t="shared" ca="1" si="308"/>
        <v>25.708588303993402</v>
      </c>
      <c r="DK279" s="155">
        <f t="shared" ca="1" si="308"/>
        <v>32.605899289986404</v>
      </c>
      <c r="DL279" s="155">
        <f t="shared" ca="1" si="308"/>
        <v>35.861163853860347</v>
      </c>
      <c r="DM279" s="155">
        <f t="shared" ca="1" si="308"/>
        <v>31.588840527263919</v>
      </c>
      <c r="DN279" s="155">
        <f t="shared" ca="1" si="308"/>
        <v>24.180655294488758</v>
      </c>
      <c r="DO279" s="155">
        <f t="shared" ca="1" si="308"/>
        <v>18.294360635469125</v>
      </c>
      <c r="DP279" s="155">
        <f t="shared" ca="1" si="308"/>
        <v>14.681133960304324</v>
      </c>
      <c r="DQ279" s="155">
        <f t="shared" ca="1" si="308"/>
        <v>12.810845107917505</v>
      </c>
      <c r="DR279" s="155">
        <f t="shared" ca="1" si="308"/>
        <v>12.236548402388374</v>
      </c>
      <c r="DT279" s="96"/>
      <c r="DU279" s="803"/>
      <c r="DV279" s="803"/>
      <c r="DW279" s="803"/>
      <c r="DX279" s="803"/>
      <c r="DY279" s="803"/>
      <c r="DZ279" s="803"/>
      <c r="EA279" s="803"/>
      <c r="EB279" s="803"/>
      <c r="EC279" s="803"/>
      <c r="ED279" s="803"/>
      <c r="EE279" s="803"/>
      <c r="EF279" s="803"/>
      <c r="EG279" s="803"/>
      <c r="EH279" s="99"/>
      <c r="EI279" s="96"/>
      <c r="EJ279" s="803"/>
      <c r="EK279" s="803"/>
      <c r="EL279" s="803"/>
      <c r="EM279" s="803"/>
      <c r="EN279" s="803"/>
      <c r="EO279" s="803"/>
      <c r="EP279" s="803"/>
      <c r="EQ279" s="803"/>
      <c r="ER279" s="803"/>
      <c r="ES279" s="803"/>
      <c r="ET279" s="803"/>
      <c r="EU279" s="803"/>
      <c r="EV279" s="803"/>
      <c r="EW279" s="99"/>
    </row>
    <row r="280" spans="1:153">
      <c r="R280" s="2"/>
      <c r="S280" s="18">
        <f t="shared" si="295"/>
        <v>52.5</v>
      </c>
      <c r="T280" s="114">
        <f t="shared" ca="1" si="296"/>
        <v>13.807491978365539</v>
      </c>
      <c r="U280" s="114">
        <f t="shared" ca="1" si="296"/>
        <v>14.052277496913311</v>
      </c>
      <c r="V280" s="114">
        <f t="shared" ca="1" si="296"/>
        <v>14.788632562915883</v>
      </c>
      <c r="W280" s="114">
        <f t="shared" ca="1" si="296"/>
        <v>15.980832828136537</v>
      </c>
      <c r="X280" s="114">
        <f t="shared" ca="1" si="296"/>
        <v>17.363768699862071</v>
      </c>
      <c r="Y280" s="114">
        <f t="shared" ca="1" si="296"/>
        <v>17.912383289559315</v>
      </c>
      <c r="Z280" s="114">
        <f t="shared" ca="1" si="296"/>
        <v>15.299430830626402</v>
      </c>
      <c r="AA280" s="114">
        <f t="shared" ca="1" si="296"/>
        <v>8.2458512967559443</v>
      </c>
      <c r="AB280" s="114">
        <f t="shared" ca="1" si="296"/>
        <v>0.52353576453056228</v>
      </c>
      <c r="AC280" s="114">
        <f t="shared" ca="1" si="296"/>
        <v>-4.2611058753048008</v>
      </c>
      <c r="AD280" s="114">
        <f t="shared" ca="1" si="296"/>
        <v>-6.4504045160920436</v>
      </c>
      <c r="AE280" s="114">
        <f t="shared" ca="1" si="296"/>
        <v>-7.2990373561822963</v>
      </c>
      <c r="AF280" s="114">
        <f t="shared" ca="1" si="296"/>
        <v>-7.5149477005932894</v>
      </c>
      <c r="AH280" s="29">
        <f t="shared" si="297"/>
        <v>52.5</v>
      </c>
      <c r="AI280" s="155">
        <f t="shared" ca="1" si="298"/>
        <v>13.807491978365539</v>
      </c>
      <c r="AJ280" s="155">
        <f t="shared" ca="1" si="298"/>
        <v>14.052277496913311</v>
      </c>
      <c r="AK280" s="155">
        <f t="shared" ca="1" si="298"/>
        <v>14.788632562915883</v>
      </c>
      <c r="AL280" s="155">
        <f t="shared" ca="1" si="298"/>
        <v>15.980832828136537</v>
      </c>
      <c r="AM280" s="155">
        <f t="shared" ca="1" si="298"/>
        <v>17.363768699862071</v>
      </c>
      <c r="AN280" s="155">
        <f t="shared" ca="1" si="298"/>
        <v>17.912383289559315</v>
      </c>
      <c r="AO280" s="155">
        <f t="shared" ca="1" si="298"/>
        <v>15.299430830626402</v>
      </c>
      <c r="AP280" s="155">
        <f t="shared" ca="1" si="298"/>
        <v>8.2458512967559443</v>
      </c>
      <c r="AQ280" s="155">
        <f t="shared" ca="1" si="298"/>
        <v>0.52353576453056228</v>
      </c>
      <c r="AR280" s="155">
        <f t="shared" ca="1" si="298"/>
        <v>-4.2611058753048008</v>
      </c>
      <c r="AS280" s="155">
        <f t="shared" ca="1" si="298"/>
        <v>-6.4504045160920436</v>
      </c>
      <c r="AT280" s="155">
        <f t="shared" ca="1" si="298"/>
        <v>-7.2990373561822963</v>
      </c>
      <c r="AU280" s="155">
        <f t="shared" ca="1" si="298"/>
        <v>-7.5149477005932894</v>
      </c>
      <c r="AW280" s="29">
        <f t="shared" si="299"/>
        <v>52.5</v>
      </c>
      <c r="AX280" s="155">
        <f t="shared" ca="1" si="300"/>
        <v>-11.176679473011326</v>
      </c>
      <c r="AY280" s="155">
        <f t="shared" ca="1" si="300"/>
        <v>-11.506877979057752</v>
      </c>
      <c r="AZ280" s="155">
        <f t="shared" ca="1" si="300"/>
        <v>-12.55672013652412</v>
      </c>
      <c r="BA280" s="155">
        <f t="shared" ca="1" si="300"/>
        <v>-14.499356628896839</v>
      </c>
      <c r="BB280" s="155">
        <f t="shared" ca="1" si="300"/>
        <v>-17.544832090610065</v>
      </c>
      <c r="BC280" s="155">
        <f t="shared" ca="1" si="300"/>
        <v>-21.490740251479686</v>
      </c>
      <c r="BD280" s="155">
        <f t="shared" ca="1" si="300"/>
        <v>-24.461099415383856</v>
      </c>
      <c r="BE280" s="155">
        <f t="shared" ca="1" si="300"/>
        <v>-23.028596683031637</v>
      </c>
      <c r="BF280" s="155">
        <f t="shared" ca="1" si="300"/>
        <v>-17.628216813659801</v>
      </c>
      <c r="BG280" s="155">
        <f t="shared" ca="1" si="300"/>
        <v>-12.356726741648261</v>
      </c>
      <c r="BH280" s="155">
        <f t="shared" ca="1" si="300"/>
        <v>-8.9659756486194837</v>
      </c>
      <c r="BI280" s="155">
        <f t="shared" ca="1" si="300"/>
        <v>-7.2264657667488823</v>
      </c>
      <c r="BJ280" s="155">
        <f t="shared" ca="1" si="300"/>
        <v>-6.6997100741304374</v>
      </c>
      <c r="BK280" s="138"/>
      <c r="BL280" s="29">
        <f t="shared" si="301"/>
        <v>52.5</v>
      </c>
      <c r="BM280" s="155">
        <f t="shared" ca="1" si="302"/>
        <v>5.7843685719840066</v>
      </c>
      <c r="BN280" s="155">
        <f t="shared" ca="1" si="302"/>
        <v>6.15102296181953</v>
      </c>
      <c r="BO280" s="155">
        <f t="shared" ca="1" si="302"/>
        <v>7.3670811975491812</v>
      </c>
      <c r="BP280" s="155">
        <f t="shared" ca="1" si="302"/>
        <v>9.8217138640298369</v>
      </c>
      <c r="BQ280" s="155">
        <f t="shared" ca="1" si="302"/>
        <v>14.25314174138564</v>
      </c>
      <c r="BR280" s="155">
        <f t="shared" ca="1" si="302"/>
        <v>21.486620555488201</v>
      </c>
      <c r="BS280" s="155">
        <f t="shared" ca="1" si="302"/>
        <v>30.562881834016029</v>
      </c>
      <c r="BT280" s="155">
        <f t="shared" ca="1" si="302"/>
        <v>36.162171809956135</v>
      </c>
      <c r="BU280" s="155">
        <f t="shared" ca="1" si="302"/>
        <v>34.628190709882929</v>
      </c>
      <c r="BV280" s="155">
        <f t="shared" ca="1" si="302"/>
        <v>29.826780533662287</v>
      </c>
      <c r="BW280" s="155">
        <f t="shared" ca="1" si="302"/>
        <v>25.672436716549417</v>
      </c>
      <c r="BX280" s="155">
        <f t="shared" ca="1" si="302"/>
        <v>23.21177636091652</v>
      </c>
      <c r="BY280" s="155">
        <f t="shared" ca="1" si="302"/>
        <v>22.417357388972825</v>
      </c>
      <c r="BZ280" s="138"/>
      <c r="CA280" s="29">
        <f t="shared" si="303"/>
        <v>52.5</v>
      </c>
      <c r="CB280" s="155">
        <f t="shared" ca="1" si="304"/>
        <v>-13.039459385179882</v>
      </c>
      <c r="CC280" s="155">
        <f t="shared" ca="1" si="304"/>
        <v>-13.424690975567376</v>
      </c>
      <c r="CD280" s="155">
        <f t="shared" ca="1" si="304"/>
        <v>-14.649506825944806</v>
      </c>
      <c r="CE280" s="155">
        <f t="shared" ca="1" si="304"/>
        <v>-16.915916067046311</v>
      </c>
      <c r="CF280" s="155">
        <f t="shared" ca="1" si="304"/>
        <v>-20.468970772378409</v>
      </c>
      <c r="CG280" s="155">
        <f t="shared" ca="1" si="304"/>
        <v>-25.072530293392973</v>
      </c>
      <c r="CH280" s="155">
        <f t="shared" ca="1" si="304"/>
        <v>-28.537949317947827</v>
      </c>
      <c r="CI280" s="155">
        <f t="shared" ca="1" si="304"/>
        <v>-26.866696130203572</v>
      </c>
      <c r="CJ280" s="155">
        <f t="shared" ca="1" si="304"/>
        <v>-20.566252949269767</v>
      </c>
      <c r="CK280" s="155">
        <f t="shared" ca="1" si="304"/>
        <v>-14.416181198589637</v>
      </c>
      <c r="CL280" s="155">
        <f t="shared" ca="1" si="304"/>
        <v>-10.460304923389398</v>
      </c>
      <c r="CM280" s="155">
        <f t="shared" ca="1" si="304"/>
        <v>-8.4308767278736969</v>
      </c>
      <c r="CN280" s="155">
        <f t="shared" ca="1" si="304"/>
        <v>-7.816328419818845</v>
      </c>
      <c r="CP280" s="29">
        <f t="shared" si="305"/>
        <v>52.5</v>
      </c>
      <c r="CQ280" s="155">
        <f t="shared" ca="1" si="306"/>
        <v>1.9281228573280025</v>
      </c>
      <c r="CR280" s="155">
        <f t="shared" ref="CR280:CY280" ca="1" si="315">(CR220-CR235)/2</f>
        <v>2.0503409872731768</v>
      </c>
      <c r="CS280" s="155">
        <f t="shared" ca="1" si="315"/>
        <v>2.4556937325163939</v>
      </c>
      <c r="CT280" s="155">
        <f t="shared" ca="1" si="315"/>
        <v>3.273904621343279</v>
      </c>
      <c r="CU280" s="155">
        <f t="shared" ca="1" si="315"/>
        <v>4.7510472471285476</v>
      </c>
      <c r="CV280" s="155">
        <f t="shared" ca="1" si="315"/>
        <v>7.1622068518294011</v>
      </c>
      <c r="CW280" s="155">
        <f t="shared" ca="1" si="315"/>
        <v>10.187627278005344</v>
      </c>
      <c r="CX280" s="155">
        <f t="shared" ca="1" si="315"/>
        <v>12.054057269985378</v>
      </c>
      <c r="CY280" s="155">
        <f t="shared" ca="1" si="315"/>
        <v>11.542730236627644</v>
      </c>
      <c r="CZ280" s="155">
        <f t="shared" ca="1" si="306"/>
        <v>9.9422601778874302</v>
      </c>
      <c r="DA280" s="155">
        <f t="shared" ca="1" si="306"/>
        <v>8.5574789055164739</v>
      </c>
      <c r="DB280" s="155">
        <f t="shared" ca="1" si="306"/>
        <v>7.7372587869721734</v>
      </c>
      <c r="DC280" s="155">
        <f t="shared" ca="1" si="306"/>
        <v>7.4724524629909421</v>
      </c>
      <c r="DE280" s="29">
        <f t="shared" si="307"/>
        <v>52.5</v>
      </c>
      <c r="DF280" s="155">
        <f t="shared" ca="1" si="308"/>
        <v>10.343303934666222</v>
      </c>
      <c r="DG280" s="155">
        <f t="shared" ca="1" si="308"/>
        <v>10.746763466948266</v>
      </c>
      <c r="DH280" s="155">
        <f t="shared" ca="1" si="308"/>
        <v>12.054687356457336</v>
      </c>
      <c r="DI280" s="155">
        <f t="shared" ca="1" si="308"/>
        <v>14.577094684612812</v>
      </c>
      <c r="DJ280" s="155">
        <f t="shared" ca="1" si="308"/>
        <v>18.8231255977662</v>
      </c>
      <c r="DK280" s="155">
        <f t="shared" ca="1" si="308"/>
        <v>25.07047044539723</v>
      </c>
      <c r="DL280" s="155">
        <f t="shared" ca="1" si="308"/>
        <v>31.588840527263919</v>
      </c>
      <c r="DM280" s="155">
        <f t="shared" ca="1" si="308"/>
        <v>33.433483693665821</v>
      </c>
      <c r="DN280" s="155">
        <f t="shared" ca="1" si="308"/>
        <v>29.066239897381337</v>
      </c>
      <c r="DO280" s="155">
        <f t="shared" ca="1" si="308"/>
        <v>23.151208094596651</v>
      </c>
      <c r="DP280" s="155">
        <f t="shared" ca="1" si="308"/>
        <v>18.813535457354366</v>
      </c>
      <c r="DQ280" s="155">
        <f t="shared" ca="1" si="308"/>
        <v>16.423532024957513</v>
      </c>
      <c r="DR280" s="155">
        <f t="shared" ca="1" si="308"/>
        <v>15.675152077240037</v>
      </c>
      <c r="DT280" s="96"/>
      <c r="DU280" s="803"/>
      <c r="DV280" s="803"/>
      <c r="DW280" s="803"/>
      <c r="DX280" s="803"/>
      <c r="DY280" s="803"/>
      <c r="DZ280" s="803"/>
      <c r="EA280" s="803"/>
      <c r="EB280" s="803"/>
      <c r="EC280" s="803"/>
      <c r="ED280" s="803"/>
      <c r="EE280" s="803"/>
      <c r="EF280" s="803"/>
      <c r="EG280" s="803"/>
      <c r="EH280" s="99"/>
      <c r="EI280" s="96"/>
      <c r="EJ280" s="803"/>
      <c r="EK280" s="803"/>
      <c r="EL280" s="803"/>
      <c r="EM280" s="803"/>
      <c r="EN280" s="803"/>
      <c r="EO280" s="803"/>
      <c r="EP280" s="803"/>
      <c r="EQ280" s="803"/>
      <c r="ER280" s="803"/>
      <c r="ES280" s="803"/>
      <c r="ET280" s="803"/>
      <c r="EU280" s="803"/>
      <c r="EV280" s="803"/>
      <c r="EW280" s="99"/>
    </row>
    <row r="281" spans="1:153">
      <c r="S281" s="18">
        <f t="shared" si="295"/>
        <v>60</v>
      </c>
      <c r="T281" s="114">
        <f t="shared" ca="1" si="296"/>
        <v>9.0527933989000235</v>
      </c>
      <c r="U281" s="114">
        <f t="shared" ca="1" si="296"/>
        <v>9.1397118960229129</v>
      </c>
      <c r="V281" s="114">
        <f t="shared" ca="1" si="296"/>
        <v>9.3814311593148965</v>
      </c>
      <c r="W281" s="114">
        <f t="shared" ca="1" si="296"/>
        <v>9.6947132805272389</v>
      </c>
      <c r="X281" s="114">
        <f t="shared" ca="1" si="296"/>
        <v>9.8303872795255707</v>
      </c>
      <c r="Y281" s="114">
        <f t="shared" ca="1" si="296"/>
        <v>9.1416419605729793</v>
      </c>
      <c r="Z281" s="114">
        <f t="shared" ca="1" si="296"/>
        <v>6.3612109369296732</v>
      </c>
      <c r="AA281" s="114">
        <f t="shared" ca="1" si="296"/>
        <v>0.52353576453056228</v>
      </c>
      <c r="AB281" s="114">
        <f t="shared" ca="1" si="296"/>
        <v>-6.4087200565072955</v>
      </c>
      <c r="AC281" s="114">
        <f t="shared" ca="1" si="296"/>
        <v>-11.070203624796765</v>
      </c>
      <c r="AD281" s="114">
        <f t="shared" ca="1" si="296"/>
        <v>-13.067941071473321</v>
      </c>
      <c r="AE281" s="114">
        <f t="shared" ca="1" si="296"/>
        <v>-13.679620077758242</v>
      </c>
      <c r="AF281" s="114">
        <f t="shared" ca="1" si="296"/>
        <v>-13.795738926207246</v>
      </c>
      <c r="AH281" s="29">
        <f t="shared" si="297"/>
        <v>60</v>
      </c>
      <c r="AI281" s="155">
        <f t="shared" ca="1" si="298"/>
        <v>9.0527933989000235</v>
      </c>
      <c r="AJ281" s="155">
        <f t="shared" ca="1" si="298"/>
        <v>9.1397118960229129</v>
      </c>
      <c r="AK281" s="155">
        <f t="shared" ca="1" si="298"/>
        <v>9.3814311593148965</v>
      </c>
      <c r="AL281" s="155">
        <f t="shared" ca="1" si="298"/>
        <v>9.6947132805272389</v>
      </c>
      <c r="AM281" s="155">
        <f t="shared" ca="1" si="298"/>
        <v>9.8303872795255707</v>
      </c>
      <c r="AN281" s="155">
        <f t="shared" ca="1" si="298"/>
        <v>9.1416419605729793</v>
      </c>
      <c r="AO281" s="155">
        <f t="shared" ca="1" si="298"/>
        <v>6.3612109369296732</v>
      </c>
      <c r="AP281" s="155">
        <f t="shared" ca="1" si="298"/>
        <v>0.52353576453056228</v>
      </c>
      <c r="AQ281" s="155">
        <f t="shared" ca="1" si="298"/>
        <v>-6.4087200565072955</v>
      </c>
      <c r="AR281" s="155">
        <f t="shared" ca="1" si="298"/>
        <v>-11.070203624796765</v>
      </c>
      <c r="AS281" s="155">
        <f t="shared" ca="1" si="298"/>
        <v>-13.067941071473321</v>
      </c>
      <c r="AT281" s="155">
        <f t="shared" ca="1" si="298"/>
        <v>-13.679620077758242</v>
      </c>
      <c r="AU281" s="155">
        <f t="shared" ca="1" si="298"/>
        <v>-13.795738926207246</v>
      </c>
      <c r="AW281" s="29">
        <f t="shared" si="299"/>
        <v>60</v>
      </c>
      <c r="AX281" s="155">
        <f t="shared" ca="1" si="300"/>
        <v>-8.0277879517792421</v>
      </c>
      <c r="AY281" s="155">
        <f t="shared" ca="1" si="300"/>
        <v>-8.2267762365731141</v>
      </c>
      <c r="AZ281" s="155">
        <f t="shared" ca="1" si="300"/>
        <v>-8.8542115802712704</v>
      </c>
      <c r="BA281" s="155">
        <f t="shared" ca="1" si="300"/>
        <v>-10.000760552155382</v>
      </c>
      <c r="BB281" s="155">
        <f t="shared" ca="1" si="300"/>
        <v>-11.794437568029817</v>
      </c>
      <c r="BC281" s="155">
        <f t="shared" ca="1" si="300"/>
        <v>-14.255834097315329</v>
      </c>
      <c r="BD281" s="155">
        <f t="shared" ca="1" si="300"/>
        <v>-16.798429113987936</v>
      </c>
      <c r="BE281" s="155">
        <f t="shared" ca="1" si="300"/>
        <v>-17.628216813659801</v>
      </c>
      <c r="BF281" s="155">
        <f t="shared" ca="1" si="300"/>
        <v>-15.347085583139121</v>
      </c>
      <c r="BG281" s="155">
        <f t="shared" ca="1" si="300"/>
        <v>-11.594464906643026</v>
      </c>
      <c r="BH281" s="155">
        <f t="shared" ca="1" si="300"/>
        <v>-8.5788794316283496</v>
      </c>
      <c r="BI281" s="155">
        <f t="shared" ca="1" si="300"/>
        <v>-6.8825387365957464</v>
      </c>
      <c r="BJ281" s="155">
        <f t="shared" ca="1" si="300"/>
        <v>-6.3525171823623872</v>
      </c>
      <c r="BK281" s="138"/>
      <c r="BL281" s="29">
        <f t="shared" si="301"/>
        <v>60</v>
      </c>
      <c r="BM281" s="155">
        <f t="shared" ca="1" si="302"/>
        <v>5.1922238248784529</v>
      </c>
      <c r="BN281" s="155">
        <f t="shared" ca="1" si="302"/>
        <v>5.4858981979187318</v>
      </c>
      <c r="BO281" s="155">
        <f t="shared" ca="1" si="302"/>
        <v>6.4507057693646672</v>
      </c>
      <c r="BP281" s="155">
        <f t="shared" ca="1" si="302"/>
        <v>8.3678651676780795</v>
      </c>
      <c r="BQ281" s="155">
        <f t="shared" ca="1" si="302"/>
        <v>11.792410400628954</v>
      </c>
      <c r="BR281" s="155">
        <f t="shared" ca="1" si="302"/>
        <v>17.541697841943083</v>
      </c>
      <c r="BS281" s="155">
        <f t="shared" ca="1" si="302"/>
        <v>25.963405103660264</v>
      </c>
      <c r="BT281" s="155">
        <f t="shared" ca="1" si="302"/>
        <v>34.628190709882929</v>
      </c>
      <c r="BU281" s="155">
        <f t="shared" ca="1" si="302"/>
        <v>38.384635234086993</v>
      </c>
      <c r="BV281" s="155">
        <f t="shared" ca="1" si="302"/>
        <v>36.473174163042167</v>
      </c>
      <c r="BW281" s="155">
        <f t="shared" ca="1" si="302"/>
        <v>32.839288149024682</v>
      </c>
      <c r="BX281" s="155">
        <f t="shared" ca="1" si="302"/>
        <v>30.180621566501387</v>
      </c>
      <c r="BY281" s="155">
        <f t="shared" ca="1" si="302"/>
        <v>29.259921076173477</v>
      </c>
      <c r="BZ281" s="138"/>
      <c r="CA281" s="29">
        <f t="shared" si="303"/>
        <v>60</v>
      </c>
      <c r="CB281" s="155">
        <f t="shared" ca="1" si="304"/>
        <v>-9.3657526104091158</v>
      </c>
      <c r="CC281" s="155">
        <f t="shared" ca="1" si="304"/>
        <v>-9.5979056093352995</v>
      </c>
      <c r="CD281" s="155">
        <f t="shared" ca="1" si="304"/>
        <v>-10.32991351031648</v>
      </c>
      <c r="CE281" s="155">
        <f t="shared" ca="1" si="304"/>
        <v>-11.667553977514613</v>
      </c>
      <c r="CF281" s="155">
        <f t="shared" ca="1" si="304"/>
        <v>-13.760177162701456</v>
      </c>
      <c r="CG281" s="155">
        <f t="shared" ca="1" si="304"/>
        <v>-16.631806446867884</v>
      </c>
      <c r="CH281" s="155">
        <f t="shared" ca="1" si="304"/>
        <v>-19.598167299652591</v>
      </c>
      <c r="CI281" s="155">
        <f t="shared" ca="1" si="304"/>
        <v>-20.566252949269767</v>
      </c>
      <c r="CJ281" s="155">
        <f t="shared" ca="1" si="304"/>
        <v>-17.904933180328975</v>
      </c>
      <c r="CK281" s="155">
        <f t="shared" ca="1" si="304"/>
        <v>-13.526875724416861</v>
      </c>
      <c r="CL281" s="155">
        <f t="shared" ca="1" si="304"/>
        <v>-10.008692670233074</v>
      </c>
      <c r="CM281" s="155">
        <f t="shared" ca="1" si="304"/>
        <v>-8.02962852602837</v>
      </c>
      <c r="CN281" s="155">
        <f t="shared" ca="1" si="304"/>
        <v>-7.4112700460894523</v>
      </c>
      <c r="CP281" s="29">
        <f t="shared" si="305"/>
        <v>60</v>
      </c>
      <c r="CQ281" s="155">
        <f t="shared" ca="1" si="306"/>
        <v>1.7307412749594846</v>
      </c>
      <c r="CR281" s="155">
        <f t="shared" ref="CR281:CY281" ca="1" si="316">(CR221-CR236)/2</f>
        <v>1.8286327326395773</v>
      </c>
      <c r="CS281" s="155">
        <f t="shared" ca="1" si="316"/>
        <v>2.1502352564548892</v>
      </c>
      <c r="CT281" s="155">
        <f t="shared" ca="1" si="316"/>
        <v>2.7892883892260274</v>
      </c>
      <c r="CU281" s="155">
        <f t="shared" ca="1" si="316"/>
        <v>3.9308034668763185</v>
      </c>
      <c r="CV281" s="155">
        <f t="shared" ca="1" si="316"/>
        <v>5.8472326139810287</v>
      </c>
      <c r="CW281" s="155">
        <f t="shared" ca="1" si="316"/>
        <v>8.6544683678867571</v>
      </c>
      <c r="CX281" s="155">
        <f t="shared" ca="1" si="316"/>
        <v>11.542730236627644</v>
      </c>
      <c r="CY281" s="155">
        <f t="shared" ca="1" si="316"/>
        <v>12.794878411362333</v>
      </c>
      <c r="CZ281" s="155">
        <f t="shared" ca="1" si="306"/>
        <v>12.157724721014057</v>
      </c>
      <c r="DA281" s="155">
        <f t="shared" ca="1" si="306"/>
        <v>10.94642938300823</v>
      </c>
      <c r="DB281" s="155">
        <f t="shared" ca="1" si="306"/>
        <v>10.060207188833797</v>
      </c>
      <c r="DC281" s="155">
        <f t="shared" ca="1" si="306"/>
        <v>9.7533070253911589</v>
      </c>
      <c r="DE281" s="29">
        <f t="shared" si="307"/>
        <v>60</v>
      </c>
      <c r="DF281" s="155">
        <f t="shared" ca="1" si="308"/>
        <v>7.9479705469587216</v>
      </c>
      <c r="DG281" s="155">
        <f t="shared" ca="1" si="308"/>
        <v>8.2274665900081096</v>
      </c>
      <c r="DH281" s="155">
        <f t="shared" ca="1" si="308"/>
        <v>9.1281606048631811</v>
      </c>
      <c r="DI281" s="155">
        <f t="shared" ca="1" si="308"/>
        <v>10.851106285275963</v>
      </c>
      <c r="DJ281" s="155">
        <f t="shared" ca="1" si="308"/>
        <v>13.759163579001024</v>
      </c>
      <c r="DK281" s="155">
        <f t="shared" ca="1" si="308"/>
        <v>18.274738319181765</v>
      </c>
      <c r="DL281" s="155">
        <f t="shared" ca="1" si="308"/>
        <v>24.180655294488758</v>
      </c>
      <c r="DM281" s="155">
        <f t="shared" ca="1" si="308"/>
        <v>29.066239897381337</v>
      </c>
      <c r="DN281" s="155">
        <f t="shared" ca="1" si="308"/>
        <v>29.423708005802915</v>
      </c>
      <c r="DO281" s="155">
        <f t="shared" ca="1" si="308"/>
        <v>25.966230352616435</v>
      </c>
      <c r="DP281" s="155">
        <f t="shared" ca="1" si="308"/>
        <v>22.138897028931243</v>
      </c>
      <c r="DQ281" s="155">
        <f t="shared" ca="1" si="308"/>
        <v>19.678669940981191</v>
      </c>
      <c r="DR281" s="155">
        <f t="shared" ca="1" si="308"/>
        <v>18.864971992994995</v>
      </c>
      <c r="DT281" s="96"/>
      <c r="DU281" s="803"/>
      <c r="DV281" s="803"/>
      <c r="DW281" s="803"/>
      <c r="DX281" s="803"/>
      <c r="DY281" s="803"/>
      <c r="DZ281" s="803"/>
      <c r="EA281" s="803"/>
      <c r="EB281" s="803"/>
      <c r="EC281" s="803"/>
      <c r="ED281" s="803"/>
      <c r="EE281" s="803"/>
      <c r="EF281" s="803"/>
      <c r="EG281" s="803"/>
      <c r="EH281" s="99"/>
      <c r="EI281" s="96"/>
      <c r="EJ281" s="803"/>
      <c r="EK281" s="803"/>
      <c r="EL281" s="803"/>
      <c r="EM281" s="803"/>
      <c r="EN281" s="803"/>
      <c r="EO281" s="803"/>
      <c r="EP281" s="803"/>
      <c r="EQ281" s="803"/>
      <c r="ER281" s="803"/>
      <c r="ES281" s="803"/>
      <c r="ET281" s="803"/>
      <c r="EU281" s="803"/>
      <c r="EV281" s="803"/>
      <c r="EW281" s="99"/>
    </row>
    <row r="282" spans="1:153">
      <c r="O282" s="19"/>
      <c r="P282" s="19"/>
      <c r="S282" s="18">
        <f t="shared" si="295"/>
        <v>67.5</v>
      </c>
      <c r="T282" s="114">
        <f t="shared" ca="1" si="296"/>
        <v>6.1949579629399683</v>
      </c>
      <c r="U282" s="114">
        <f t="shared" ca="1" si="296"/>
        <v>6.2022335873542858</v>
      </c>
      <c r="V282" s="114">
        <f t="shared" ca="1" si="296"/>
        <v>6.1974452783013652</v>
      </c>
      <c r="W282" s="114">
        <f t="shared" ca="1" si="296"/>
        <v>6.0815831779562135</v>
      </c>
      <c r="X282" s="114">
        <f t="shared" ca="1" si="296"/>
        <v>5.615856679773608</v>
      </c>
      <c r="Y282" s="114">
        <f t="shared" ca="1" si="296"/>
        <v>4.2915430065050124</v>
      </c>
      <c r="Z282" s="114">
        <f t="shared" ca="1" si="296"/>
        <v>1.2367430865147151</v>
      </c>
      <c r="AA282" s="114">
        <f t="shared" ca="1" si="296"/>
        <v>-4.2611058753048008</v>
      </c>
      <c r="AB282" s="114">
        <f t="shared" ca="1" si="296"/>
        <v>-11.070203624796765</v>
      </c>
      <c r="AC282" s="114">
        <f t="shared" ca="1" si="296"/>
        <v>-16.288129725405007</v>
      </c>
      <c r="AD282" s="114">
        <f t="shared" ca="1" si="296"/>
        <v>-18.765745999609816</v>
      </c>
      <c r="AE282" s="114">
        <f t="shared" ca="1" si="296"/>
        <v>-19.531330341641855</v>
      </c>
      <c r="AF282" s="114">
        <f t="shared" ca="1" si="296"/>
        <v>-19.665374130817678</v>
      </c>
      <c r="AH282" s="29">
        <f t="shared" si="297"/>
        <v>67.5</v>
      </c>
      <c r="AI282" s="155">
        <f t="shared" ca="1" si="298"/>
        <v>6.1949579629399683</v>
      </c>
      <c r="AJ282" s="155">
        <f t="shared" ca="1" si="298"/>
        <v>6.2022335873542858</v>
      </c>
      <c r="AK282" s="155">
        <f t="shared" ca="1" si="298"/>
        <v>6.1974452783013652</v>
      </c>
      <c r="AL282" s="155">
        <f t="shared" ca="1" si="298"/>
        <v>6.0815831779562135</v>
      </c>
      <c r="AM282" s="155">
        <f t="shared" ca="1" si="298"/>
        <v>5.615856679773608</v>
      </c>
      <c r="AN282" s="155">
        <f t="shared" ca="1" si="298"/>
        <v>4.2915430065050124</v>
      </c>
      <c r="AO282" s="155">
        <f t="shared" ca="1" si="298"/>
        <v>1.2367430865147151</v>
      </c>
      <c r="AP282" s="155">
        <f t="shared" ca="1" si="298"/>
        <v>-4.2611058753048008</v>
      </c>
      <c r="AQ282" s="155">
        <f t="shared" ca="1" si="298"/>
        <v>-11.070203624796765</v>
      </c>
      <c r="AR282" s="155">
        <f t="shared" ca="1" si="298"/>
        <v>-16.288129725405007</v>
      </c>
      <c r="AS282" s="155">
        <f t="shared" ca="1" si="298"/>
        <v>-18.765745999609816</v>
      </c>
      <c r="AT282" s="155">
        <f t="shared" ca="1" si="298"/>
        <v>-19.531330341641855</v>
      </c>
      <c r="AU282" s="155">
        <f t="shared" ca="1" si="298"/>
        <v>-19.665374130817678</v>
      </c>
      <c r="AW282" s="29">
        <f t="shared" si="299"/>
        <v>67.5</v>
      </c>
      <c r="AX282" s="155">
        <f t="shared" ca="1" si="300"/>
        <v>-6.0771037374352774</v>
      </c>
      <c r="AY282" s="155">
        <f t="shared" ca="1" si="300"/>
        <v>-6.202716386946256</v>
      </c>
      <c r="AZ282" s="155">
        <f t="shared" ca="1" si="300"/>
        <v>-6.5946699993986941</v>
      </c>
      <c r="BA282" s="155">
        <f t="shared" ca="1" si="300"/>
        <v>-7.2968757521397496</v>
      </c>
      <c r="BB282" s="155">
        <f t="shared" ca="1" si="300"/>
        <v>-8.3689968113438518</v>
      </c>
      <c r="BC282" s="155">
        <f t="shared" ca="1" si="300"/>
        <v>-9.8232051985599931</v>
      </c>
      <c r="BD282" s="155">
        <f t="shared" ca="1" si="300"/>
        <v>-11.421843892426772</v>
      </c>
      <c r="BE282" s="155">
        <f t="shared" ca="1" si="300"/>
        <v>-12.356726741648261</v>
      </c>
      <c r="BF282" s="155">
        <f t="shared" ca="1" si="300"/>
        <v>-11.594464906643026</v>
      </c>
      <c r="BG282" s="155">
        <f t="shared" ca="1" si="300"/>
        <v>-9.3909606912411725</v>
      </c>
      <c r="BH282" s="155">
        <f t="shared" ca="1" si="300"/>
        <v>-7.1586417080368676</v>
      </c>
      <c r="BI282" s="155">
        <f t="shared" ca="1" si="300"/>
        <v>-5.7474576765529157</v>
      </c>
      <c r="BJ282" s="155">
        <f t="shared" ca="1" si="300"/>
        <v>-5.2857240288835428</v>
      </c>
      <c r="BK282" s="138"/>
      <c r="BL282" s="29">
        <f t="shared" si="301"/>
        <v>67.5</v>
      </c>
      <c r="BM282" s="155">
        <f t="shared" ca="1" si="302"/>
        <v>4.7202579193425924</v>
      </c>
      <c r="BN282" s="155">
        <f t="shared" ca="1" si="302"/>
        <v>4.9627524690673681</v>
      </c>
      <c r="BO282" s="155">
        <f t="shared" ca="1" si="302"/>
        <v>5.7524056648357496</v>
      </c>
      <c r="BP282" s="155">
        <f t="shared" ca="1" si="302"/>
        <v>7.2958516907320412</v>
      </c>
      <c r="BQ282" s="155">
        <f t="shared" ca="1" si="302"/>
        <v>9.9989656069593735</v>
      </c>
      <c r="BR282" s="155">
        <f t="shared" ca="1" si="302"/>
        <v>14.496558789313973</v>
      </c>
      <c r="BS282" s="155">
        <f t="shared" ca="1" si="302"/>
        <v>21.359596081035885</v>
      </c>
      <c r="BT282" s="155">
        <f t="shared" ca="1" si="302"/>
        <v>29.826780533662287</v>
      </c>
      <c r="BU282" s="155">
        <f t="shared" ca="1" si="302"/>
        <v>36.473174163042167</v>
      </c>
      <c r="BV282" s="155">
        <f t="shared" ca="1" si="302"/>
        <v>38.327677052968347</v>
      </c>
      <c r="BW282" s="155">
        <f t="shared" ca="1" si="302"/>
        <v>36.836178615605519</v>
      </c>
      <c r="BX282" s="155">
        <f t="shared" ca="1" si="302"/>
        <v>34.932511763076057</v>
      </c>
      <c r="BY282" s="155">
        <f t="shared" ca="1" si="302"/>
        <v>34.169897014748301</v>
      </c>
      <c r="BZ282" s="138"/>
      <c r="CA282" s="29">
        <f t="shared" si="303"/>
        <v>67.5</v>
      </c>
      <c r="CB282" s="155">
        <f t="shared" ca="1" si="304"/>
        <v>-7.0899543603411574</v>
      </c>
      <c r="CC282" s="155">
        <f t="shared" ca="1" si="304"/>
        <v>-7.2365024514372989</v>
      </c>
      <c r="CD282" s="155">
        <f t="shared" ca="1" si="304"/>
        <v>-7.693781665965143</v>
      </c>
      <c r="CE282" s="155">
        <f t="shared" ca="1" si="304"/>
        <v>-8.5130217108297064</v>
      </c>
      <c r="CF282" s="155">
        <f t="shared" ca="1" si="304"/>
        <v>-9.7638296132344937</v>
      </c>
      <c r="CG282" s="155">
        <f t="shared" ca="1" si="304"/>
        <v>-11.460406064986657</v>
      </c>
      <c r="CH282" s="155">
        <f t="shared" ca="1" si="304"/>
        <v>-13.325484541164567</v>
      </c>
      <c r="CI282" s="155">
        <f t="shared" ca="1" si="304"/>
        <v>-14.416181198589637</v>
      </c>
      <c r="CJ282" s="155">
        <f t="shared" ca="1" si="304"/>
        <v>-13.526875724416861</v>
      </c>
      <c r="CK282" s="155">
        <f t="shared" ca="1" si="304"/>
        <v>-10.956120806448034</v>
      </c>
      <c r="CL282" s="155">
        <f t="shared" ca="1" si="304"/>
        <v>-8.3517486593763444</v>
      </c>
      <c r="CM282" s="155">
        <f t="shared" ca="1" si="304"/>
        <v>-6.7053672893117344</v>
      </c>
      <c r="CN282" s="155">
        <f t="shared" ca="1" si="304"/>
        <v>-6.166678033697468</v>
      </c>
      <c r="CP282" s="29">
        <f t="shared" si="305"/>
        <v>67.5</v>
      </c>
      <c r="CQ282" s="155">
        <f t="shared" ca="1" si="306"/>
        <v>1.573419306447531</v>
      </c>
      <c r="CR282" s="155">
        <f t="shared" ref="CR282:CY282" ca="1" si="317">(CR222-CR237)/2</f>
        <v>1.6542508230224566</v>
      </c>
      <c r="CS282" s="155">
        <f t="shared" ca="1" si="317"/>
        <v>1.9174685549452499</v>
      </c>
      <c r="CT282" s="155">
        <f t="shared" ca="1" si="317"/>
        <v>2.4319505635773471</v>
      </c>
      <c r="CU282" s="155">
        <f t="shared" ca="1" si="317"/>
        <v>3.3329885356531248</v>
      </c>
      <c r="CV282" s="155">
        <f t="shared" ca="1" si="317"/>
        <v>4.8321862631046582</v>
      </c>
      <c r="CW282" s="155">
        <f t="shared" ca="1" si="317"/>
        <v>7.1198653603452966</v>
      </c>
      <c r="CX282" s="155">
        <f t="shared" ca="1" si="317"/>
        <v>9.9422601778874302</v>
      </c>
      <c r="CY282" s="155">
        <f t="shared" ca="1" si="317"/>
        <v>12.157724721014057</v>
      </c>
      <c r="CZ282" s="155">
        <f t="shared" ca="1" si="306"/>
        <v>12.775892350989448</v>
      </c>
      <c r="DA282" s="155">
        <f t="shared" ca="1" si="306"/>
        <v>12.27872620520184</v>
      </c>
      <c r="DB282" s="155">
        <f t="shared" ca="1" si="306"/>
        <v>11.64417058769202</v>
      </c>
      <c r="DC282" s="155">
        <f t="shared" ca="1" si="306"/>
        <v>11.389965671582768</v>
      </c>
      <c r="DE282" s="29">
        <f t="shared" si="307"/>
        <v>67.5</v>
      </c>
      <c r="DF282" s="155">
        <f t="shared" ca="1" si="308"/>
        <v>6.4115314512948141</v>
      </c>
      <c r="DG282" s="155">
        <f t="shared" ca="1" si="308"/>
        <v>6.6165204924978553</v>
      </c>
      <c r="DH282" s="155">
        <f t="shared" ca="1" si="308"/>
        <v>7.2726494986836716</v>
      </c>
      <c r="DI282" s="155">
        <f t="shared" ca="1" si="308"/>
        <v>8.5125096801258522</v>
      </c>
      <c r="DJ282" s="155">
        <f t="shared" ca="1" si="308"/>
        <v>10.578814011042255</v>
      </c>
      <c r="DK282" s="155">
        <f t="shared" ca="1" si="308"/>
        <v>13.797082860363648</v>
      </c>
      <c r="DL282" s="155">
        <f t="shared" ca="1" si="308"/>
        <v>18.294360635469125</v>
      </c>
      <c r="DM282" s="155">
        <f t="shared" ca="1" si="308"/>
        <v>23.151208094596651</v>
      </c>
      <c r="DN282" s="155">
        <f t="shared" ca="1" si="308"/>
        <v>25.966230352616435</v>
      </c>
      <c r="DO282" s="155">
        <f t="shared" ca="1" si="308"/>
        <v>25.424478987311623</v>
      </c>
      <c r="DP282" s="155">
        <f t="shared" ca="1" si="308"/>
        <v>23.190517113160674</v>
      </c>
      <c r="DQ282" s="155">
        <f t="shared" ca="1" si="308"/>
        <v>21.297894332573307</v>
      </c>
      <c r="DR282" s="155">
        <f t="shared" ca="1" si="308"/>
        <v>20.608764526629848</v>
      </c>
      <c r="DT282" s="96"/>
      <c r="DU282" s="803"/>
      <c r="DV282" s="803"/>
      <c r="DW282" s="803"/>
      <c r="DX282" s="803"/>
      <c r="DY282" s="803"/>
      <c r="DZ282" s="803"/>
      <c r="EA282" s="803"/>
      <c r="EB282" s="803"/>
      <c r="EC282" s="803"/>
      <c r="ED282" s="803"/>
      <c r="EE282" s="803"/>
      <c r="EF282" s="803"/>
      <c r="EG282" s="803"/>
      <c r="EH282" s="99"/>
      <c r="EI282" s="96"/>
      <c r="EJ282" s="803"/>
      <c r="EK282" s="803"/>
      <c r="EL282" s="803"/>
      <c r="EM282" s="803"/>
      <c r="EN282" s="803"/>
      <c r="EO282" s="803"/>
      <c r="EP282" s="803"/>
      <c r="EQ282" s="803"/>
      <c r="ER282" s="803"/>
      <c r="ES282" s="803"/>
      <c r="ET282" s="803"/>
      <c r="EU282" s="803"/>
      <c r="EV282" s="803"/>
      <c r="EW282" s="99"/>
    </row>
    <row r="283" spans="1:153">
      <c r="S283" s="18">
        <f t="shared" si="295"/>
        <v>75</v>
      </c>
      <c r="T283" s="114">
        <f t="shared" ca="1" si="296"/>
        <v>4.553153519729082</v>
      </c>
      <c r="U283" s="114">
        <f t="shared" ca="1" si="296"/>
        <v>4.5224916660471406</v>
      </c>
      <c r="V283" s="114">
        <f t="shared" ca="1" si="296"/>
        <v>4.4023885057651686</v>
      </c>
      <c r="W283" s="114">
        <f t="shared" ca="1" si="296"/>
        <v>4.0934448502897238</v>
      </c>
      <c r="X283" s="114">
        <f t="shared" ca="1" si="296"/>
        <v>3.3749759878718848</v>
      </c>
      <c r="Y283" s="114">
        <f t="shared" ca="1" si="296"/>
        <v>1.8179638894445089</v>
      </c>
      <c r="Z283" s="114">
        <f t="shared" ca="1" si="296"/>
        <v>-1.2619157409448851</v>
      </c>
      <c r="AA283" s="114">
        <f t="shared" ca="1" si="296"/>
        <v>-6.4504045160920436</v>
      </c>
      <c r="AB283" s="114">
        <f t="shared" ca="1" si="296"/>
        <v>-13.067941071473321</v>
      </c>
      <c r="AC283" s="114">
        <f t="shared" ca="1" si="296"/>
        <v>-18.765745999609816</v>
      </c>
      <c r="AD283" s="114">
        <f t="shared" ca="1" si="296"/>
        <v>-21.96190892815445</v>
      </c>
      <c r="AE283" s="114">
        <f t="shared" ca="1" si="296"/>
        <v>-23.170912711866492</v>
      </c>
      <c r="AF283" s="114">
        <f t="shared" ca="1" si="296"/>
        <v>-23.435980900289966</v>
      </c>
      <c r="AH283" s="29">
        <f t="shared" si="297"/>
        <v>75</v>
      </c>
      <c r="AI283" s="155">
        <f t="shared" ca="1" si="298"/>
        <v>4.553153519729082</v>
      </c>
      <c r="AJ283" s="155">
        <f t="shared" ca="1" si="298"/>
        <v>4.5224916660471406</v>
      </c>
      <c r="AK283" s="155">
        <f t="shared" ca="1" si="298"/>
        <v>4.4023885057651686</v>
      </c>
      <c r="AL283" s="155">
        <f t="shared" ca="1" si="298"/>
        <v>4.0934448502897238</v>
      </c>
      <c r="AM283" s="155">
        <f t="shared" ca="1" si="298"/>
        <v>3.3749759878718848</v>
      </c>
      <c r="AN283" s="155">
        <f t="shared" ca="1" si="298"/>
        <v>1.8179638894445089</v>
      </c>
      <c r="AO283" s="155">
        <f t="shared" ca="1" si="298"/>
        <v>-1.2619157409448851</v>
      </c>
      <c r="AP283" s="155">
        <f t="shared" ca="1" si="298"/>
        <v>-6.4504045160920436</v>
      </c>
      <c r="AQ283" s="155">
        <f t="shared" ca="1" si="298"/>
        <v>-13.067941071473321</v>
      </c>
      <c r="AR283" s="155">
        <f t="shared" ca="1" si="298"/>
        <v>-18.765745999609816</v>
      </c>
      <c r="AS283" s="155">
        <f t="shared" ca="1" si="298"/>
        <v>-21.96190892815445</v>
      </c>
      <c r="AT283" s="155">
        <f t="shared" ca="1" si="298"/>
        <v>-23.170912711866492</v>
      </c>
      <c r="AU283" s="155">
        <f t="shared" ca="1" si="298"/>
        <v>-23.435980900289966</v>
      </c>
      <c r="AW283" s="29">
        <f t="shared" si="299"/>
        <v>75</v>
      </c>
      <c r="AX283" s="155">
        <f t="shared" ca="1" si="300"/>
        <v>-4.9279025773749678</v>
      </c>
      <c r="AY283" s="155">
        <f t="shared" ca="1" si="300"/>
        <v>-5.0145558124689424</v>
      </c>
      <c r="AZ283" s="155">
        <f t="shared" ca="1" si="300"/>
        <v>-5.2823419521610289</v>
      </c>
      <c r="BA283" s="155">
        <f t="shared" ca="1" si="300"/>
        <v>-5.7528802158618326</v>
      </c>
      <c r="BB283" s="155">
        <f t="shared" ca="1" si="300"/>
        <v>-6.451199850192971</v>
      </c>
      <c r="BC283" s="155">
        <f t="shared" ca="1" si="300"/>
        <v>-7.367742034855155</v>
      </c>
      <c r="BD283" s="155">
        <f t="shared" ca="1" si="300"/>
        <v>-8.3543907094424341</v>
      </c>
      <c r="BE283" s="155">
        <f t="shared" ca="1" si="300"/>
        <v>-8.9659756486194837</v>
      </c>
      <c r="BF283" s="155">
        <f t="shared" ca="1" si="300"/>
        <v>-8.5788794316283496</v>
      </c>
      <c r="BG283" s="155">
        <f t="shared" ca="1" si="300"/>
        <v>-7.1586417080368676</v>
      </c>
      <c r="BH283" s="155">
        <f t="shared" ca="1" si="300"/>
        <v>-5.5202825223316196</v>
      </c>
      <c r="BI283" s="155">
        <f t="shared" ca="1" si="300"/>
        <v>-4.3938309155163884</v>
      </c>
      <c r="BJ283" s="155">
        <f t="shared" ca="1" si="300"/>
        <v>-4.0109008860461053</v>
      </c>
      <c r="BK283" s="138"/>
      <c r="BL283" s="29">
        <f t="shared" si="301"/>
        <v>75</v>
      </c>
      <c r="BM283" s="155">
        <f t="shared" ca="1" si="302"/>
        <v>4.392020931075038</v>
      </c>
      <c r="BN283" s="155">
        <f t="shared" ca="1" si="302"/>
        <v>4.602121625681316</v>
      </c>
      <c r="BO283" s="155">
        <f t="shared" ca="1" si="302"/>
        <v>5.2818176974038558</v>
      </c>
      <c r="BP283" s="155">
        <f t="shared" ca="1" si="302"/>
        <v>6.5936266113759974</v>
      </c>
      <c r="BQ283" s="155">
        <f t="shared" ca="1" si="302"/>
        <v>8.8524285149396817</v>
      </c>
      <c r="BR283" s="155">
        <f t="shared" ca="1" si="302"/>
        <v>12.553927402376898</v>
      </c>
      <c r="BS283" s="155">
        <f t="shared" ca="1" si="302"/>
        <v>18.223080308018734</v>
      </c>
      <c r="BT283" s="155">
        <f t="shared" ca="1" si="302"/>
        <v>25.672436716549417</v>
      </c>
      <c r="BU283" s="155">
        <f t="shared" ca="1" si="302"/>
        <v>32.839288149024682</v>
      </c>
      <c r="BV283" s="155">
        <f t="shared" ca="1" si="302"/>
        <v>36.836178615605519</v>
      </c>
      <c r="BW283" s="155">
        <f t="shared" ca="1" si="302"/>
        <v>37.394855758448571</v>
      </c>
      <c r="BX283" s="155">
        <f t="shared" ca="1" si="302"/>
        <v>36.592757085272567</v>
      </c>
      <c r="BY283" s="155">
        <f t="shared" ca="1" si="302"/>
        <v>36.144978852440175</v>
      </c>
      <c r="BZ283" s="138"/>
      <c r="CA283" s="29">
        <f t="shared" si="303"/>
        <v>75</v>
      </c>
      <c r="CB283" s="155">
        <f t="shared" ca="1" si="304"/>
        <v>-5.749219673604129</v>
      </c>
      <c r="CC283" s="155">
        <f t="shared" ca="1" si="304"/>
        <v>-5.8503151145470991</v>
      </c>
      <c r="CD283" s="155">
        <f t="shared" ca="1" si="304"/>
        <v>-6.1627322775211999</v>
      </c>
      <c r="CE283" s="155">
        <f t="shared" ca="1" si="304"/>
        <v>-6.7116935851721387</v>
      </c>
      <c r="CF283" s="155">
        <f t="shared" ca="1" si="304"/>
        <v>-7.5263998252251323</v>
      </c>
      <c r="CG283" s="155">
        <f t="shared" ca="1" si="304"/>
        <v>-8.5956990406643463</v>
      </c>
      <c r="CH283" s="155">
        <f t="shared" ca="1" si="304"/>
        <v>-9.7467891610161743</v>
      </c>
      <c r="CI283" s="155">
        <f t="shared" ca="1" si="304"/>
        <v>-10.460304923389398</v>
      </c>
      <c r="CJ283" s="155">
        <f t="shared" ca="1" si="304"/>
        <v>-10.008692670233074</v>
      </c>
      <c r="CK283" s="155">
        <f t="shared" ca="1" si="304"/>
        <v>-8.3517486593763444</v>
      </c>
      <c r="CL283" s="155">
        <f t="shared" ca="1" si="304"/>
        <v>-6.4403296093868887</v>
      </c>
      <c r="CM283" s="155">
        <f t="shared" ca="1" si="304"/>
        <v>-5.1261360681024524</v>
      </c>
      <c r="CN283" s="155">
        <f t="shared" ca="1" si="304"/>
        <v>-4.6793843670537889</v>
      </c>
      <c r="CP283" s="29">
        <f t="shared" si="305"/>
        <v>75</v>
      </c>
      <c r="CQ283" s="155">
        <f t="shared" ca="1" si="306"/>
        <v>1.464006977025013</v>
      </c>
      <c r="CR283" s="155">
        <f t="shared" ref="CR283:CY283" ca="1" si="318">(CR223-CR238)/2</f>
        <v>1.5340405418937721</v>
      </c>
      <c r="CS283" s="155">
        <f t="shared" ca="1" si="318"/>
        <v>1.7606058991346187</v>
      </c>
      <c r="CT283" s="155">
        <f t="shared" ca="1" si="318"/>
        <v>2.1978755371253329</v>
      </c>
      <c r="CU283" s="155">
        <f t="shared" ca="1" si="318"/>
        <v>2.9508095049798939</v>
      </c>
      <c r="CV283" s="155">
        <f t="shared" ca="1" si="318"/>
        <v>4.184642467458966</v>
      </c>
      <c r="CW283" s="155">
        <f t="shared" ca="1" si="318"/>
        <v>6.0743601026729106</v>
      </c>
      <c r="CX283" s="155">
        <f t="shared" ca="1" si="318"/>
        <v>8.5574789055164739</v>
      </c>
      <c r="CY283" s="155">
        <f t="shared" ca="1" si="318"/>
        <v>10.94642938300823</v>
      </c>
      <c r="CZ283" s="155">
        <f t="shared" ca="1" si="306"/>
        <v>12.27872620520184</v>
      </c>
      <c r="DA283" s="155">
        <f t="shared" ca="1" si="306"/>
        <v>12.464951919482861</v>
      </c>
      <c r="DB283" s="155">
        <f t="shared" ca="1" si="306"/>
        <v>12.197585695090856</v>
      </c>
      <c r="DC283" s="155">
        <f t="shared" ca="1" si="306"/>
        <v>12.048326284146725</v>
      </c>
      <c r="DE283" s="29">
        <f t="shared" si="307"/>
        <v>75</v>
      </c>
      <c r="DF283" s="155">
        <f t="shared" ca="1" si="308"/>
        <v>5.4812788504541654</v>
      </c>
      <c r="DG283" s="155">
        <f t="shared" ca="1" si="308"/>
        <v>5.6440980211532867</v>
      </c>
      <c r="DH283" s="155">
        <f t="shared" ca="1" si="308"/>
        <v>6.1624701501426138</v>
      </c>
      <c r="DI283" s="155">
        <f t="shared" ca="1" si="308"/>
        <v>7.132066782929221</v>
      </c>
      <c r="DJ283" s="155">
        <f t="shared" ca="1" si="308"/>
        <v>8.7270141575984876</v>
      </c>
      <c r="DK283" s="155">
        <f t="shared" ca="1" si="308"/>
        <v>11.188791724425219</v>
      </c>
      <c r="DL283" s="155">
        <f t="shared" ca="1" si="308"/>
        <v>14.681133960304324</v>
      </c>
      <c r="DM283" s="155">
        <f t="shared" ca="1" si="308"/>
        <v>18.813535457354366</v>
      </c>
      <c r="DN283" s="155">
        <f t="shared" ca="1" si="308"/>
        <v>22.138897028931243</v>
      </c>
      <c r="DO283" s="155">
        <f t="shared" ca="1" si="308"/>
        <v>23.190517113160674</v>
      </c>
      <c r="DP283" s="155">
        <f t="shared" ca="1" si="308"/>
        <v>22.377616227445365</v>
      </c>
      <c r="DQ283" s="155">
        <f t="shared" ca="1" si="308"/>
        <v>21.225599152980543</v>
      </c>
      <c r="DR283" s="155">
        <f t="shared" ca="1" si="308"/>
        <v>20.746423350250819</v>
      </c>
      <c r="DT283" s="96"/>
      <c r="DU283" s="803"/>
      <c r="DV283" s="803"/>
      <c r="DW283" s="803"/>
      <c r="DX283" s="803"/>
      <c r="DY283" s="803"/>
      <c r="DZ283" s="803"/>
      <c r="EA283" s="803"/>
      <c r="EB283" s="803"/>
      <c r="EC283" s="803"/>
      <c r="ED283" s="803"/>
      <c r="EE283" s="803"/>
      <c r="EF283" s="803"/>
      <c r="EG283" s="803"/>
      <c r="EH283" s="99"/>
      <c r="EI283" s="96"/>
      <c r="EJ283" s="803"/>
      <c r="EK283" s="803"/>
      <c r="EL283" s="803"/>
      <c r="EM283" s="803"/>
      <c r="EN283" s="803"/>
      <c r="EO283" s="803"/>
      <c r="EP283" s="803"/>
      <c r="EQ283" s="803"/>
      <c r="ER283" s="803"/>
      <c r="ES283" s="803"/>
      <c r="ET283" s="803"/>
      <c r="EU283" s="803"/>
      <c r="EV283" s="803"/>
      <c r="EW283" s="99"/>
    </row>
    <row r="284" spans="1:153">
      <c r="S284" s="18">
        <f t="shared" si="295"/>
        <v>82.5</v>
      </c>
      <c r="T284" s="114">
        <f t="shared" ca="1" si="296"/>
        <v>3.7092112572301463</v>
      </c>
      <c r="U284" s="114">
        <f t="shared" ca="1" si="296"/>
        <v>3.6619161205593542</v>
      </c>
      <c r="V284" s="114">
        <f t="shared" ca="1" si="296"/>
        <v>3.4921349420804413</v>
      </c>
      <c r="W284" s="114">
        <f t="shared" ca="1" si="296"/>
        <v>3.1033569850644351</v>
      </c>
      <c r="X284" s="114">
        <f t="shared" ca="1" si="296"/>
        <v>2.2891103731270808</v>
      </c>
      <c r="Y284" s="114">
        <f t="shared" ca="1" si="296"/>
        <v>0.66521091392570941</v>
      </c>
      <c r="Z284" s="114">
        <f t="shared" ca="1" si="296"/>
        <v>-2.3589507219371777</v>
      </c>
      <c r="AA284" s="114">
        <f t="shared" ca="1" si="296"/>
        <v>-7.2990373561822963</v>
      </c>
      <c r="AB284" s="114">
        <f t="shared" ca="1" si="296"/>
        <v>-13.679620077758242</v>
      </c>
      <c r="AC284" s="114">
        <f t="shared" ca="1" si="296"/>
        <v>-19.531330341641855</v>
      </c>
      <c r="AD284" s="114">
        <f t="shared" ca="1" si="296"/>
        <v>-23.170912711866492</v>
      </c>
      <c r="AE284" s="114">
        <f t="shared" ca="1" si="296"/>
        <v>-24.737008583932059</v>
      </c>
      <c r="AF284" s="114">
        <f t="shared" ca="1" si="296"/>
        <v>-25.12439145385153</v>
      </c>
      <c r="AH284" s="29">
        <f t="shared" si="297"/>
        <v>82.5</v>
      </c>
      <c r="AI284" s="155">
        <f t="shared" ca="1" si="298"/>
        <v>3.7092112572301463</v>
      </c>
      <c r="AJ284" s="155">
        <f t="shared" ca="1" si="298"/>
        <v>3.6619161205593542</v>
      </c>
      <c r="AK284" s="155">
        <f t="shared" ca="1" si="298"/>
        <v>3.4921349420804413</v>
      </c>
      <c r="AL284" s="155">
        <f t="shared" ca="1" si="298"/>
        <v>3.1033569850644351</v>
      </c>
      <c r="AM284" s="155">
        <f t="shared" ca="1" si="298"/>
        <v>2.2891103731270808</v>
      </c>
      <c r="AN284" s="155">
        <f t="shared" ca="1" si="298"/>
        <v>0.66521091392570941</v>
      </c>
      <c r="AO284" s="155">
        <f t="shared" ca="1" si="298"/>
        <v>-2.3589507219371777</v>
      </c>
      <c r="AP284" s="155">
        <f t="shared" ca="1" si="298"/>
        <v>-7.2990373561822963</v>
      </c>
      <c r="AQ284" s="155">
        <f t="shared" ca="1" si="298"/>
        <v>-13.679620077758242</v>
      </c>
      <c r="AR284" s="155">
        <f t="shared" ca="1" si="298"/>
        <v>-19.531330341641855</v>
      </c>
      <c r="AS284" s="155">
        <f t="shared" ca="1" si="298"/>
        <v>-23.170912711866492</v>
      </c>
      <c r="AT284" s="155">
        <f t="shared" ca="1" si="298"/>
        <v>-24.737008583932059</v>
      </c>
      <c r="AU284" s="155">
        <f t="shared" ca="1" si="298"/>
        <v>-25.12439145385153</v>
      </c>
      <c r="AW284" s="29">
        <f t="shared" si="299"/>
        <v>82.5</v>
      </c>
      <c r="AX284" s="155">
        <f t="shared" ca="1" si="300"/>
        <v>-4.3262358763022375</v>
      </c>
      <c r="AY284" s="155">
        <f t="shared" ca="1" si="300"/>
        <v>-4.3940735477401667</v>
      </c>
      <c r="AZ284" s="155">
        <f t="shared" ca="1" si="300"/>
        <v>-4.6022509640096034</v>
      </c>
      <c r="BA284" s="155">
        <f t="shared" ca="1" si="300"/>
        <v>-4.9628001765854908</v>
      </c>
      <c r="BB284" s="155">
        <f t="shared" ca="1" si="300"/>
        <v>-5.4858967215229271</v>
      </c>
      <c r="BC284" s="155">
        <f t="shared" ca="1" si="300"/>
        <v>-6.1510607958731534</v>
      </c>
      <c r="BD284" s="155">
        <f t="shared" ca="1" si="300"/>
        <v>-6.8372848048531196</v>
      </c>
      <c r="BE284" s="155">
        <f t="shared" ca="1" si="300"/>
        <v>-7.2264657667488823</v>
      </c>
      <c r="BF284" s="155">
        <f t="shared" ca="1" si="300"/>
        <v>-6.8825387365957464</v>
      </c>
      <c r="BG284" s="155">
        <f t="shared" ca="1" si="300"/>
        <v>-5.7474576765529157</v>
      </c>
      <c r="BH284" s="155">
        <f t="shared" ca="1" si="300"/>
        <v>-4.3938309155163884</v>
      </c>
      <c r="BI284" s="155">
        <f t="shared" ca="1" si="300"/>
        <v>-3.428166493761426</v>
      </c>
      <c r="BJ284" s="155">
        <f t="shared" ca="1" si="300"/>
        <v>-3.093318551181043</v>
      </c>
      <c r="BK284" s="138"/>
      <c r="BL284" s="29">
        <f t="shared" si="301"/>
        <v>82.5</v>
      </c>
      <c r="BM284" s="155">
        <f t="shared" ca="1" si="302"/>
        <v>4.2014182439282992</v>
      </c>
      <c r="BN284" s="155">
        <f t="shared" ca="1" si="302"/>
        <v>4.3938477508091083</v>
      </c>
      <c r="BO284" s="155">
        <f t="shared" ca="1" si="302"/>
        <v>5.0139399975226784</v>
      </c>
      <c r="BP284" s="155">
        <f t="shared" ca="1" si="302"/>
        <v>6.2015719710936592</v>
      </c>
      <c r="BQ284" s="155">
        <f t="shared" ca="1" si="302"/>
        <v>8.2248609952933585</v>
      </c>
      <c r="BR284" s="155">
        <f t="shared" ca="1" si="302"/>
        <v>11.503868495035457</v>
      </c>
      <c r="BS284" s="155">
        <f t="shared" ca="1" si="302"/>
        <v>16.50531047603085</v>
      </c>
      <c r="BT284" s="155">
        <f t="shared" ca="1" si="302"/>
        <v>23.21177636091652</v>
      </c>
      <c r="BU284" s="155">
        <f t="shared" ca="1" si="302"/>
        <v>30.180621566501387</v>
      </c>
      <c r="BV284" s="155">
        <f t="shared" ca="1" si="302"/>
        <v>34.932511763076057</v>
      </c>
      <c r="BW284" s="155">
        <f t="shared" ca="1" si="302"/>
        <v>36.592757085272567</v>
      </c>
      <c r="BX284" s="155">
        <f t="shared" ca="1" si="302"/>
        <v>36.540743288241316</v>
      </c>
      <c r="BY284" s="155">
        <f t="shared" ca="1" si="302"/>
        <v>36.335906846983917</v>
      </c>
      <c r="BZ284" s="138"/>
      <c r="CA284" s="29">
        <f t="shared" si="303"/>
        <v>82.5</v>
      </c>
      <c r="CB284" s="155">
        <f t="shared" ca="1" si="304"/>
        <v>-5.0472751890192766</v>
      </c>
      <c r="CC284" s="155">
        <f t="shared" ca="1" si="304"/>
        <v>-5.1264191390301947</v>
      </c>
      <c r="CD284" s="155">
        <f t="shared" ca="1" si="304"/>
        <v>-5.3692927913445372</v>
      </c>
      <c r="CE284" s="155">
        <f t="shared" ca="1" si="304"/>
        <v>-5.7899335393497395</v>
      </c>
      <c r="CF284" s="155">
        <f t="shared" ca="1" si="304"/>
        <v>-6.4002128417767485</v>
      </c>
      <c r="CG284" s="155">
        <f t="shared" ca="1" si="304"/>
        <v>-7.1762375951853468</v>
      </c>
      <c r="CH284" s="155">
        <f t="shared" ca="1" si="304"/>
        <v>-7.9768322723286396</v>
      </c>
      <c r="CI284" s="155">
        <f t="shared" ca="1" si="304"/>
        <v>-8.4308767278736969</v>
      </c>
      <c r="CJ284" s="155">
        <f t="shared" ca="1" si="304"/>
        <v>-8.02962852602837</v>
      </c>
      <c r="CK284" s="155">
        <f t="shared" ca="1" si="304"/>
        <v>-6.7053672893117344</v>
      </c>
      <c r="CL284" s="155">
        <f t="shared" ca="1" si="304"/>
        <v>-5.1261360681024524</v>
      </c>
      <c r="CM284" s="155">
        <f t="shared" ca="1" si="304"/>
        <v>-3.9995275760549971</v>
      </c>
      <c r="CN284" s="155">
        <f t="shared" ca="1" si="304"/>
        <v>-3.6088716430445507</v>
      </c>
      <c r="CP284" s="29">
        <f t="shared" si="305"/>
        <v>82.5</v>
      </c>
      <c r="CQ284" s="155">
        <f t="shared" ca="1" si="306"/>
        <v>1.4004727479760999</v>
      </c>
      <c r="CR284" s="155">
        <f t="shared" ref="CR284:CY284" ca="1" si="319">(CR224-CR239)/2</f>
        <v>1.4646159169363697</v>
      </c>
      <c r="CS284" s="155">
        <f t="shared" ca="1" si="319"/>
        <v>1.6713133325075595</v>
      </c>
      <c r="CT284" s="155">
        <f t="shared" ca="1" si="319"/>
        <v>2.0671906570312197</v>
      </c>
      <c r="CU284" s="155">
        <f t="shared" ca="1" si="319"/>
        <v>2.7416203317644534</v>
      </c>
      <c r="CV284" s="155">
        <f t="shared" ca="1" si="319"/>
        <v>3.8346228316784856</v>
      </c>
      <c r="CW284" s="155">
        <f t="shared" ca="1" si="319"/>
        <v>5.5017701586769512</v>
      </c>
      <c r="CX284" s="155">
        <f t="shared" ca="1" si="319"/>
        <v>7.7372587869721734</v>
      </c>
      <c r="CY284" s="155">
        <f t="shared" ca="1" si="319"/>
        <v>10.060207188833797</v>
      </c>
      <c r="CZ284" s="155">
        <f t="shared" ca="1" si="306"/>
        <v>11.64417058769202</v>
      </c>
      <c r="DA284" s="155">
        <f t="shared" ca="1" si="306"/>
        <v>12.197585695090856</v>
      </c>
      <c r="DB284" s="155">
        <f t="shared" ca="1" si="306"/>
        <v>12.18024776274711</v>
      </c>
      <c r="DC284" s="155">
        <f t="shared" ca="1" si="306"/>
        <v>12.11196894899464</v>
      </c>
      <c r="DE284" s="29">
        <f t="shared" si="307"/>
        <v>82.5</v>
      </c>
      <c r="DF284" s="155">
        <f t="shared" ca="1" si="308"/>
        <v>4.9848663728323084</v>
      </c>
      <c r="DG284" s="155">
        <f t="shared" ca="1" si="308"/>
        <v>5.1263062405646647</v>
      </c>
      <c r="DH284" s="155">
        <f t="shared" ca="1" si="308"/>
        <v>5.5751373081010751</v>
      </c>
      <c r="DI284" s="155">
        <f t="shared" ca="1" si="308"/>
        <v>6.4093194366038233</v>
      </c>
      <c r="DJ284" s="155">
        <f t="shared" ca="1" si="308"/>
        <v>7.7696949786619651</v>
      </c>
      <c r="DK284" s="155">
        <f t="shared" ca="1" si="308"/>
        <v>9.8526414447664976</v>
      </c>
      <c r="DL284" s="155">
        <f t="shared" ca="1" si="308"/>
        <v>12.810845107917505</v>
      </c>
      <c r="DM284" s="155">
        <f t="shared" ca="1" si="308"/>
        <v>16.423532024957513</v>
      </c>
      <c r="DN284" s="155">
        <f t="shared" ca="1" si="308"/>
        <v>19.678669940981191</v>
      </c>
      <c r="DO284" s="155">
        <f t="shared" ca="1" si="308"/>
        <v>21.297894332573307</v>
      </c>
      <c r="DP284" s="155">
        <f t="shared" ca="1" si="308"/>
        <v>21.225599152980543</v>
      </c>
      <c r="DQ284" s="155">
        <f t="shared" ca="1" si="308"/>
        <v>20.555815973294944</v>
      </c>
      <c r="DR284" s="155">
        <f t="shared" ca="1" si="308"/>
        <v>20.230165790945986</v>
      </c>
      <c r="DT284" s="96"/>
      <c r="DU284" s="803"/>
      <c r="DV284" s="803"/>
      <c r="DW284" s="803"/>
      <c r="DX284" s="803"/>
      <c r="DY284" s="803"/>
      <c r="DZ284" s="803"/>
      <c r="EA284" s="803"/>
      <c r="EB284" s="803"/>
      <c r="EC284" s="803"/>
      <c r="ED284" s="803"/>
      <c r="EE284" s="803"/>
      <c r="EF284" s="803"/>
      <c r="EG284" s="803"/>
      <c r="EH284" s="99"/>
      <c r="EI284" s="96"/>
      <c r="EJ284" s="803"/>
      <c r="EK284" s="803"/>
      <c r="EL284" s="803"/>
      <c r="EM284" s="803"/>
      <c r="EN284" s="803"/>
      <c r="EO284" s="803"/>
      <c r="EP284" s="803"/>
      <c r="EQ284" s="803"/>
      <c r="ER284" s="803"/>
      <c r="ES284" s="803"/>
      <c r="ET284" s="803"/>
      <c r="EU284" s="803"/>
      <c r="EV284" s="803"/>
      <c r="EW284" s="99"/>
    </row>
    <row r="285" spans="1:153">
      <c r="S285" s="18">
        <f t="shared" si="295"/>
        <v>90</v>
      </c>
      <c r="T285" s="114">
        <f t="shared" ca="1" si="296"/>
        <v>3.4492275717866283</v>
      </c>
      <c r="U285" s="114">
        <f t="shared" ca="1" si="296"/>
        <v>3.3972632004269459</v>
      </c>
      <c r="V285" s="114">
        <f t="shared" ca="1" si="296"/>
        <v>3.2136919161397963</v>
      </c>
      <c r="W285" s="114">
        <f t="shared" ca="1" si="296"/>
        <v>2.80335568384361</v>
      </c>
      <c r="X285" s="114">
        <f t="shared" ca="1" si="296"/>
        <v>1.9649076667117824</v>
      </c>
      <c r="Y285" s="114">
        <f t="shared" ca="1" si="296"/>
        <v>0.32866963531781135</v>
      </c>
      <c r="Z285" s="114">
        <f t="shared" ca="1" si="296"/>
        <v>-2.6670595473328511</v>
      </c>
      <c r="AA285" s="114">
        <f t="shared" ca="1" si="296"/>
        <v>-7.5149477005932894</v>
      </c>
      <c r="AB285" s="114">
        <f t="shared" ca="1" si="296"/>
        <v>-13.795738926207246</v>
      </c>
      <c r="AC285" s="114">
        <f t="shared" ca="1" si="296"/>
        <v>-19.665374130817678</v>
      </c>
      <c r="AD285" s="114">
        <f t="shared" ca="1" si="296"/>
        <v>-23.435980900289966</v>
      </c>
      <c r="AE285" s="114">
        <f t="shared" ca="1" si="296"/>
        <v>-25.12439145385153</v>
      </c>
      <c r="AF285" s="114">
        <f t="shared" ca="1" si="296"/>
        <v>-25.556549361072197</v>
      </c>
      <c r="AH285" s="29">
        <f t="shared" si="297"/>
        <v>90</v>
      </c>
      <c r="AI285" s="155">
        <f t="shared" ca="1" si="298"/>
        <v>3.4492275717866283</v>
      </c>
      <c r="AJ285" s="155">
        <f t="shared" ca="1" si="298"/>
        <v>3.3972632004269459</v>
      </c>
      <c r="AK285" s="155">
        <f t="shared" ca="1" si="298"/>
        <v>3.2136919161397963</v>
      </c>
      <c r="AL285" s="155">
        <f t="shared" ca="1" si="298"/>
        <v>2.80335568384361</v>
      </c>
      <c r="AM285" s="155">
        <f t="shared" ca="1" si="298"/>
        <v>1.9649076667117824</v>
      </c>
      <c r="AN285" s="155">
        <f t="shared" ca="1" si="298"/>
        <v>0.32866963531781135</v>
      </c>
      <c r="AO285" s="155">
        <f t="shared" ca="1" si="298"/>
        <v>-2.6670595473328511</v>
      </c>
      <c r="AP285" s="155">
        <f t="shared" ca="1" si="298"/>
        <v>-7.5149477005932894</v>
      </c>
      <c r="AQ285" s="155">
        <f t="shared" ca="1" si="298"/>
        <v>-13.795738926207246</v>
      </c>
      <c r="AR285" s="155">
        <f t="shared" ca="1" si="298"/>
        <v>-19.665374130817678</v>
      </c>
      <c r="AS285" s="155">
        <f t="shared" ca="1" si="298"/>
        <v>-23.435980900289966</v>
      </c>
      <c r="AT285" s="155">
        <f t="shared" ca="1" si="298"/>
        <v>-25.12439145385153</v>
      </c>
      <c r="AU285" s="155">
        <f t="shared" ca="1" si="298"/>
        <v>-25.556549361072197</v>
      </c>
      <c r="AW285" s="29">
        <f t="shared" si="299"/>
        <v>90</v>
      </c>
      <c r="AX285" s="155">
        <f t="shared" ca="1" si="300"/>
        <v>-4.1390729910965431</v>
      </c>
      <c r="AY285" s="155">
        <f t="shared" ca="1" si="300"/>
        <v>-4.2013077378829076</v>
      </c>
      <c r="AZ285" s="155">
        <f t="shared" ca="1" si="300"/>
        <v>-4.3917933969037817</v>
      </c>
      <c r="BA285" s="155">
        <f t="shared" ca="1" si="300"/>
        <v>-4.719904387239529</v>
      </c>
      <c r="BB285" s="155">
        <f t="shared" ca="1" si="300"/>
        <v>-5.1917460837869651</v>
      </c>
      <c r="BC285" s="155">
        <f t="shared" ca="1" si="300"/>
        <v>-5.7838153898310471</v>
      </c>
      <c r="BD285" s="155">
        <f t="shared" ca="1" si="300"/>
        <v>-6.3817876043931978</v>
      </c>
      <c r="BE285" s="155">
        <f t="shared" ca="1" si="300"/>
        <v>-6.6997100741304374</v>
      </c>
      <c r="BF285" s="155">
        <f t="shared" ca="1" si="300"/>
        <v>-6.3525171823623872</v>
      </c>
      <c r="BG285" s="155">
        <f t="shared" ca="1" si="300"/>
        <v>-5.2857240288835428</v>
      </c>
      <c r="BH285" s="155">
        <f t="shared" ca="1" si="300"/>
        <v>-4.0109008860461053</v>
      </c>
      <c r="BI285" s="155">
        <f t="shared" ca="1" si="300"/>
        <v>-3.093318551181043</v>
      </c>
      <c r="BJ285" s="155">
        <f t="shared" ca="1" si="300"/>
        <v>-2.7733718496940787</v>
      </c>
      <c r="BK285" s="138"/>
      <c r="BL285" s="29">
        <f t="shared" si="301"/>
        <v>90</v>
      </c>
      <c r="BM285" s="155">
        <f t="shared" ca="1" si="302"/>
        <v>4.1390728960491305</v>
      </c>
      <c r="BN285" s="155">
        <f t="shared" ca="1" si="302"/>
        <v>4.3258996352534806</v>
      </c>
      <c r="BO285" s="155">
        <f t="shared" ca="1" si="302"/>
        <v>4.9271564944398074</v>
      </c>
      <c r="BP285" s="155">
        <f t="shared" ca="1" si="302"/>
        <v>6.0757819538667261</v>
      </c>
      <c r="BQ285" s="155">
        <f t="shared" ca="1" si="302"/>
        <v>8.0256029675197897</v>
      </c>
      <c r="BR285" s="155">
        <f t="shared" ca="1" si="302"/>
        <v>11.17322721728072</v>
      </c>
      <c r="BS285" s="155">
        <f t="shared" ca="1" si="302"/>
        <v>15.964046665585819</v>
      </c>
      <c r="BT285" s="155">
        <f t="shared" ca="1" si="302"/>
        <v>22.417357388972825</v>
      </c>
      <c r="BU285" s="155">
        <f t="shared" ca="1" si="302"/>
        <v>29.259921076173477</v>
      </c>
      <c r="BV285" s="155">
        <f t="shared" ca="1" si="302"/>
        <v>34.169897014748301</v>
      </c>
      <c r="BW285" s="155">
        <f t="shared" ca="1" si="302"/>
        <v>36.144978852440175</v>
      </c>
      <c r="BX285" s="155">
        <f t="shared" ca="1" si="302"/>
        <v>36.335906846983917</v>
      </c>
      <c r="BY285" s="155">
        <f t="shared" ca="1" si="302"/>
        <v>36.214602932674794</v>
      </c>
      <c r="BZ285" s="138"/>
      <c r="CA285" s="29">
        <f t="shared" si="303"/>
        <v>90</v>
      </c>
      <c r="CB285" s="155">
        <f t="shared" ca="1" si="304"/>
        <v>-4.8289184896126329</v>
      </c>
      <c r="CC285" s="155">
        <f t="shared" ca="1" si="304"/>
        <v>-4.9015256941967262</v>
      </c>
      <c r="CD285" s="155">
        <f t="shared" ca="1" si="304"/>
        <v>-5.1237589630544118</v>
      </c>
      <c r="CE285" s="155">
        <f t="shared" ca="1" si="304"/>
        <v>-5.5065551184461166</v>
      </c>
      <c r="CF285" s="155">
        <f t="shared" ca="1" si="304"/>
        <v>-6.0570370977514587</v>
      </c>
      <c r="CG285" s="155">
        <f t="shared" ca="1" si="304"/>
        <v>-6.7477846214695552</v>
      </c>
      <c r="CH285" s="155">
        <f t="shared" ca="1" si="304"/>
        <v>-7.4454188717920644</v>
      </c>
      <c r="CI285" s="155">
        <f t="shared" ca="1" si="304"/>
        <v>-7.816328419818845</v>
      </c>
      <c r="CJ285" s="155">
        <f t="shared" ca="1" si="304"/>
        <v>-7.4112700460894523</v>
      </c>
      <c r="CK285" s="155">
        <f t="shared" ca="1" si="304"/>
        <v>-6.166678033697468</v>
      </c>
      <c r="CL285" s="155">
        <f t="shared" ca="1" si="304"/>
        <v>-4.6793843670537889</v>
      </c>
      <c r="CM285" s="155">
        <f t="shared" ca="1" si="304"/>
        <v>-3.6088716430445507</v>
      </c>
      <c r="CN285" s="155">
        <f t="shared" ca="1" si="304"/>
        <v>-3.235600491309758</v>
      </c>
      <c r="CP285" s="29">
        <f t="shared" si="305"/>
        <v>90</v>
      </c>
      <c r="CQ285" s="155">
        <f t="shared" ca="1" si="306"/>
        <v>1.3796909653497103</v>
      </c>
      <c r="CR285" s="155">
        <f t="shared" ref="CR285:CY285" ca="1" si="320">(CR225-CR240)/2</f>
        <v>1.4419665450844938</v>
      </c>
      <c r="CS285" s="155">
        <f t="shared" ca="1" si="320"/>
        <v>1.6423854981466026</v>
      </c>
      <c r="CT285" s="155">
        <f t="shared" ca="1" si="320"/>
        <v>2.0252606512889089</v>
      </c>
      <c r="CU285" s="155">
        <f t="shared" ca="1" si="320"/>
        <v>2.6752009891732635</v>
      </c>
      <c r="CV285" s="155">
        <f t="shared" ca="1" si="320"/>
        <v>3.7244090724269072</v>
      </c>
      <c r="CW285" s="155">
        <f t="shared" ca="1" si="320"/>
        <v>5.3213488885286058</v>
      </c>
      <c r="CX285" s="155">
        <f t="shared" ca="1" si="320"/>
        <v>7.4724524629909421</v>
      </c>
      <c r="CY285" s="155">
        <f t="shared" ca="1" si="320"/>
        <v>9.7533070253911589</v>
      </c>
      <c r="CZ285" s="155">
        <f t="shared" ca="1" si="306"/>
        <v>11.389965671582768</v>
      </c>
      <c r="DA285" s="155">
        <f t="shared" ca="1" si="306"/>
        <v>12.048326284146725</v>
      </c>
      <c r="DB285" s="155">
        <f t="shared" ca="1" si="306"/>
        <v>12.11196894899464</v>
      </c>
      <c r="DC285" s="155">
        <f t="shared" ca="1" si="306"/>
        <v>12.071534310891597</v>
      </c>
      <c r="DE285" s="29">
        <f t="shared" si="307"/>
        <v>90</v>
      </c>
      <c r="DF285" s="155">
        <f t="shared" ca="1" si="308"/>
        <v>4.8289184420889271</v>
      </c>
      <c r="DG285" s="155">
        <f t="shared" ca="1" si="308"/>
        <v>4.9638216428820128</v>
      </c>
      <c r="DH285" s="155">
        <f t="shared" ca="1" si="308"/>
        <v>5.3914405118224256</v>
      </c>
      <c r="DI285" s="155">
        <f t="shared" ca="1" si="308"/>
        <v>6.1844939017597156</v>
      </c>
      <c r="DJ285" s="155">
        <f t="shared" ca="1" si="308"/>
        <v>7.473965539617871</v>
      </c>
      <c r="DK285" s="155">
        <f t="shared" ca="1" si="308"/>
        <v>9.4424905351943913</v>
      </c>
      <c r="DL285" s="155">
        <f t="shared" ca="1" si="308"/>
        <v>12.236548402388374</v>
      </c>
      <c r="DM285" s="155">
        <f t="shared" ca="1" si="308"/>
        <v>15.675152077240037</v>
      </c>
      <c r="DN285" s="155">
        <f t="shared" ca="1" si="308"/>
        <v>18.864971992994995</v>
      </c>
      <c r="DO285" s="155">
        <f t="shared" ca="1" si="308"/>
        <v>20.608764526629848</v>
      </c>
      <c r="DP285" s="155">
        <f t="shared" ca="1" si="308"/>
        <v>20.746423350250819</v>
      </c>
      <c r="DQ285" s="155">
        <f t="shared" ca="1" si="308"/>
        <v>20.230165790945986</v>
      </c>
      <c r="DR285" s="155">
        <f t="shared" ca="1" si="308"/>
        <v>19.956216032800118</v>
      </c>
      <c r="DT285" s="96"/>
      <c r="DU285" s="803"/>
      <c r="DV285" s="803"/>
      <c r="DW285" s="803"/>
      <c r="DX285" s="803"/>
      <c r="DY285" s="803"/>
      <c r="DZ285" s="803"/>
      <c r="EA285" s="803"/>
      <c r="EB285" s="803"/>
      <c r="EC285" s="803"/>
      <c r="ED285" s="803"/>
      <c r="EE285" s="803"/>
      <c r="EF285" s="803"/>
      <c r="EG285" s="803"/>
      <c r="EH285" s="99"/>
      <c r="EI285" s="96"/>
      <c r="EJ285" s="803"/>
      <c r="EK285" s="803"/>
      <c r="EL285" s="803"/>
      <c r="EM285" s="803"/>
      <c r="EN285" s="803"/>
      <c r="EO285" s="803"/>
      <c r="EP285" s="803"/>
      <c r="EQ285" s="803"/>
      <c r="ER285" s="803"/>
      <c r="ES285" s="803"/>
      <c r="ET285" s="803"/>
      <c r="EU285" s="803"/>
      <c r="EV285" s="803"/>
      <c r="EW285" s="99"/>
    </row>
    <row r="286" spans="1:153">
      <c r="T286" s="145"/>
      <c r="U286" s="145"/>
      <c r="V286" s="145"/>
      <c r="W286" s="145"/>
      <c r="X286" s="145"/>
      <c r="Y286" s="145"/>
      <c r="Z286" s="145"/>
      <c r="AA286" s="145"/>
      <c r="AB286" s="145"/>
      <c r="AC286" s="145"/>
      <c r="AD286" s="145"/>
      <c r="AE286" s="145"/>
      <c r="AF286" s="145"/>
      <c r="AH286" s="138"/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W286" s="138"/>
      <c r="AX286" s="159"/>
      <c r="AY286" s="159"/>
      <c r="AZ286" s="159"/>
      <c r="BA286" s="159"/>
      <c r="BB286" s="159"/>
      <c r="BC286" s="159"/>
      <c r="BD286" s="159"/>
      <c r="BE286" s="159"/>
      <c r="BF286" s="159"/>
      <c r="BG286" s="159"/>
      <c r="BH286" s="159"/>
      <c r="BI286" s="159"/>
      <c r="BJ286" s="159"/>
      <c r="BK286" s="138"/>
      <c r="BL286" s="138"/>
      <c r="BM286" s="159"/>
      <c r="BN286" s="159"/>
      <c r="BO286" s="159"/>
      <c r="BP286" s="159"/>
      <c r="BQ286" s="159"/>
      <c r="BR286" s="159"/>
      <c r="BS286" s="159"/>
      <c r="BT286" s="159"/>
      <c r="BU286" s="159"/>
      <c r="BV286" s="159"/>
      <c r="BW286" s="159"/>
      <c r="BX286" s="159"/>
      <c r="BY286" s="159"/>
      <c r="BZ286" s="138"/>
      <c r="CA286" s="138"/>
      <c r="CB286" s="159"/>
      <c r="CC286" s="159"/>
      <c r="CD286" s="159"/>
      <c r="CE286" s="159"/>
      <c r="CF286" s="159"/>
      <c r="CG286" s="159"/>
      <c r="CH286" s="159"/>
      <c r="CI286" s="159"/>
      <c r="CJ286" s="159"/>
      <c r="CK286" s="159"/>
      <c r="CL286" s="159"/>
      <c r="CM286" s="159"/>
      <c r="CN286" s="159"/>
      <c r="CP286" s="138"/>
      <c r="CQ286" s="159"/>
      <c r="CR286" s="159"/>
      <c r="CS286" s="159"/>
      <c r="CT286" s="159"/>
      <c r="CU286" s="159"/>
      <c r="CV286" s="159"/>
      <c r="CW286" s="159"/>
      <c r="CX286" s="159"/>
      <c r="CY286" s="159"/>
      <c r="CZ286" s="159"/>
      <c r="DA286" s="159"/>
      <c r="DB286" s="159"/>
      <c r="DC286" s="159"/>
      <c r="DE286" s="138"/>
      <c r="DF286" s="159"/>
      <c r="DG286" s="159"/>
      <c r="DH286" s="159"/>
      <c r="DI286" s="159"/>
      <c r="DJ286" s="159"/>
      <c r="DK286" s="159"/>
      <c r="DL286" s="159"/>
      <c r="DM286" s="159"/>
      <c r="DN286" s="159"/>
      <c r="DO286" s="159"/>
      <c r="DP286" s="159"/>
      <c r="DQ286" s="159"/>
      <c r="DR286" s="159"/>
      <c r="DT286" s="230"/>
      <c r="DU286" s="804"/>
      <c r="DV286" s="804"/>
      <c r="DW286" s="804"/>
      <c r="DX286" s="804"/>
      <c r="DY286" s="804"/>
      <c r="DZ286" s="804"/>
      <c r="EA286" s="804"/>
      <c r="EB286" s="804"/>
      <c r="EC286" s="804"/>
      <c r="ED286" s="804"/>
      <c r="EE286" s="804"/>
      <c r="EF286" s="804"/>
      <c r="EG286" s="804"/>
      <c r="EH286" s="99"/>
      <c r="EI286" s="230"/>
      <c r="EJ286" s="804"/>
      <c r="EK286" s="804"/>
      <c r="EL286" s="804"/>
      <c r="EM286" s="804"/>
      <c r="EN286" s="804"/>
      <c r="EO286" s="804"/>
      <c r="EP286" s="804"/>
      <c r="EQ286" s="804"/>
      <c r="ER286" s="804"/>
      <c r="ES286" s="804"/>
      <c r="ET286" s="804"/>
      <c r="EU286" s="804"/>
      <c r="EV286" s="804"/>
      <c r="EW286" s="99"/>
    </row>
    <row r="287" spans="1:153">
      <c r="S287" s="112" t="s">
        <v>92</v>
      </c>
      <c r="T287" s="113">
        <f t="shared" ref="T287:AF287" si="321">T272</f>
        <v>0</v>
      </c>
      <c r="U287" s="113">
        <f t="shared" si="321"/>
        <v>7.5</v>
      </c>
      <c r="V287" s="113">
        <f t="shared" si="321"/>
        <v>15</v>
      </c>
      <c r="W287" s="113">
        <f t="shared" si="321"/>
        <v>22.5</v>
      </c>
      <c r="X287" s="113">
        <f t="shared" si="321"/>
        <v>30</v>
      </c>
      <c r="Y287" s="113">
        <f t="shared" si="321"/>
        <v>37.5</v>
      </c>
      <c r="Z287" s="113">
        <f t="shared" si="321"/>
        <v>45</v>
      </c>
      <c r="AA287" s="113">
        <f t="shared" si="321"/>
        <v>52.5</v>
      </c>
      <c r="AB287" s="113">
        <f t="shared" si="321"/>
        <v>60</v>
      </c>
      <c r="AC287" s="113">
        <f t="shared" si="321"/>
        <v>67.5</v>
      </c>
      <c r="AD287" s="113">
        <f t="shared" si="321"/>
        <v>75</v>
      </c>
      <c r="AE287" s="113">
        <f t="shared" si="321"/>
        <v>82.5</v>
      </c>
      <c r="AF287" s="113">
        <f t="shared" si="321"/>
        <v>90</v>
      </c>
      <c r="AH287" s="150" t="s">
        <v>92</v>
      </c>
      <c r="AI287" s="29">
        <f t="shared" ref="AI287:AU287" si="322">AI272</f>
        <v>0</v>
      </c>
      <c r="AJ287" s="29">
        <f t="shared" si="322"/>
        <v>7.5</v>
      </c>
      <c r="AK287" s="29">
        <f t="shared" si="322"/>
        <v>15</v>
      </c>
      <c r="AL287" s="29">
        <f t="shared" si="322"/>
        <v>22.5</v>
      </c>
      <c r="AM287" s="29">
        <f t="shared" si="322"/>
        <v>30</v>
      </c>
      <c r="AN287" s="29">
        <f t="shared" si="322"/>
        <v>37.5</v>
      </c>
      <c r="AO287" s="29">
        <f t="shared" si="322"/>
        <v>45</v>
      </c>
      <c r="AP287" s="29">
        <f t="shared" si="322"/>
        <v>52.5</v>
      </c>
      <c r="AQ287" s="29">
        <f t="shared" si="322"/>
        <v>60</v>
      </c>
      <c r="AR287" s="29">
        <f t="shared" si="322"/>
        <v>67.5</v>
      </c>
      <c r="AS287" s="29">
        <f t="shared" si="322"/>
        <v>75</v>
      </c>
      <c r="AT287" s="29">
        <f t="shared" si="322"/>
        <v>82.5</v>
      </c>
      <c r="AU287" s="29">
        <f t="shared" si="322"/>
        <v>90</v>
      </c>
      <c r="AW287" s="150" t="s">
        <v>92</v>
      </c>
      <c r="AX287" s="29">
        <f t="shared" ref="AX287:BJ287" si="323">AX272</f>
        <v>0</v>
      </c>
      <c r="AY287" s="29">
        <f t="shared" si="323"/>
        <v>7.5</v>
      </c>
      <c r="AZ287" s="29">
        <f t="shared" si="323"/>
        <v>15</v>
      </c>
      <c r="BA287" s="29">
        <f t="shared" si="323"/>
        <v>22.5</v>
      </c>
      <c r="BB287" s="29">
        <f t="shared" si="323"/>
        <v>30</v>
      </c>
      <c r="BC287" s="29">
        <f t="shared" si="323"/>
        <v>37.5</v>
      </c>
      <c r="BD287" s="29">
        <f t="shared" si="323"/>
        <v>45</v>
      </c>
      <c r="BE287" s="29">
        <f t="shared" si="323"/>
        <v>52.5</v>
      </c>
      <c r="BF287" s="29">
        <f t="shared" si="323"/>
        <v>60</v>
      </c>
      <c r="BG287" s="29">
        <f t="shared" si="323"/>
        <v>67.5</v>
      </c>
      <c r="BH287" s="29">
        <f t="shared" si="323"/>
        <v>75</v>
      </c>
      <c r="BI287" s="29">
        <f t="shared" si="323"/>
        <v>82.5</v>
      </c>
      <c r="BJ287" s="29">
        <f t="shared" si="323"/>
        <v>90</v>
      </c>
      <c r="BK287" s="138"/>
      <c r="BL287" s="150" t="s">
        <v>92</v>
      </c>
      <c r="BM287" s="29">
        <f t="shared" ref="BM287:BY287" si="324">BM272</f>
        <v>0</v>
      </c>
      <c r="BN287" s="29">
        <f t="shared" si="324"/>
        <v>7.5</v>
      </c>
      <c r="BO287" s="29">
        <f t="shared" si="324"/>
        <v>15</v>
      </c>
      <c r="BP287" s="29">
        <f t="shared" si="324"/>
        <v>22.5</v>
      </c>
      <c r="BQ287" s="29">
        <f t="shared" si="324"/>
        <v>30</v>
      </c>
      <c r="BR287" s="29">
        <f t="shared" si="324"/>
        <v>37.5</v>
      </c>
      <c r="BS287" s="29">
        <f t="shared" si="324"/>
        <v>45</v>
      </c>
      <c r="BT287" s="29">
        <f t="shared" si="324"/>
        <v>52.5</v>
      </c>
      <c r="BU287" s="29">
        <f t="shared" si="324"/>
        <v>60</v>
      </c>
      <c r="BV287" s="29">
        <f t="shared" si="324"/>
        <v>67.5</v>
      </c>
      <c r="BW287" s="29">
        <f t="shared" si="324"/>
        <v>75</v>
      </c>
      <c r="BX287" s="29">
        <f t="shared" si="324"/>
        <v>82.5</v>
      </c>
      <c r="BY287" s="29">
        <f t="shared" si="324"/>
        <v>90</v>
      </c>
      <c r="BZ287" s="138"/>
      <c r="CA287" s="150" t="s">
        <v>92</v>
      </c>
      <c r="CB287" s="29">
        <f t="shared" ref="CB287:CN287" si="325">CB272</f>
        <v>0</v>
      </c>
      <c r="CC287" s="29">
        <f t="shared" si="325"/>
        <v>7.5</v>
      </c>
      <c r="CD287" s="29">
        <f t="shared" si="325"/>
        <v>15</v>
      </c>
      <c r="CE287" s="29">
        <f t="shared" si="325"/>
        <v>22.5</v>
      </c>
      <c r="CF287" s="29">
        <f t="shared" si="325"/>
        <v>30</v>
      </c>
      <c r="CG287" s="29">
        <f t="shared" si="325"/>
        <v>37.5</v>
      </c>
      <c r="CH287" s="29">
        <f t="shared" si="325"/>
        <v>45</v>
      </c>
      <c r="CI287" s="29">
        <f t="shared" si="325"/>
        <v>52.5</v>
      </c>
      <c r="CJ287" s="29">
        <f t="shared" si="325"/>
        <v>60</v>
      </c>
      <c r="CK287" s="29">
        <f t="shared" si="325"/>
        <v>67.5</v>
      </c>
      <c r="CL287" s="29">
        <f t="shared" si="325"/>
        <v>75</v>
      </c>
      <c r="CM287" s="29">
        <f t="shared" si="325"/>
        <v>82.5</v>
      </c>
      <c r="CN287" s="29">
        <f t="shared" si="325"/>
        <v>90</v>
      </c>
      <c r="CP287" s="150" t="s">
        <v>92</v>
      </c>
      <c r="CQ287" s="29">
        <f t="shared" ref="CQ287:DC287" si="326">CQ272</f>
        <v>0</v>
      </c>
      <c r="CR287" s="29">
        <f t="shared" si="326"/>
        <v>7.5</v>
      </c>
      <c r="CS287" s="29">
        <f t="shared" ref="CS287" si="327">BO287</f>
        <v>15</v>
      </c>
      <c r="CT287" s="29">
        <f t="shared" ref="CT287" si="328">BP287</f>
        <v>22.5</v>
      </c>
      <c r="CU287" s="29">
        <f t="shared" ref="CU287" si="329">BQ287</f>
        <v>30</v>
      </c>
      <c r="CV287" s="29">
        <f t="shared" ref="CV287" si="330">BR287</f>
        <v>37.5</v>
      </c>
      <c r="CW287" s="29">
        <f t="shared" ref="CW287" si="331">BS287</f>
        <v>45</v>
      </c>
      <c r="CX287" s="29">
        <f t="shared" ref="CX287" si="332">BT287</f>
        <v>52.5</v>
      </c>
      <c r="CY287" s="29">
        <f t="shared" ref="CY287" si="333">BU287</f>
        <v>60</v>
      </c>
      <c r="CZ287" s="29">
        <f t="shared" si="326"/>
        <v>67.5</v>
      </c>
      <c r="DA287" s="29">
        <f t="shared" si="326"/>
        <v>75</v>
      </c>
      <c r="DB287" s="29">
        <f t="shared" si="326"/>
        <v>82.5</v>
      </c>
      <c r="DC287" s="29">
        <f t="shared" si="326"/>
        <v>90</v>
      </c>
      <c r="DE287" s="150" t="s">
        <v>92</v>
      </c>
      <c r="DF287" s="29">
        <f t="shared" ref="DF287:DR287" si="334">DF272</f>
        <v>0</v>
      </c>
      <c r="DG287" s="29">
        <f t="shared" si="334"/>
        <v>7.5</v>
      </c>
      <c r="DH287" s="29">
        <f t="shared" si="334"/>
        <v>15</v>
      </c>
      <c r="DI287" s="29">
        <f t="shared" si="334"/>
        <v>22.5</v>
      </c>
      <c r="DJ287" s="29">
        <f t="shared" si="334"/>
        <v>30</v>
      </c>
      <c r="DK287" s="29">
        <f t="shared" si="334"/>
        <v>37.5</v>
      </c>
      <c r="DL287" s="29">
        <f t="shared" si="334"/>
        <v>45</v>
      </c>
      <c r="DM287" s="29">
        <f t="shared" si="334"/>
        <v>52.5</v>
      </c>
      <c r="DN287" s="29">
        <f t="shared" si="334"/>
        <v>60</v>
      </c>
      <c r="DO287" s="29">
        <f t="shared" si="334"/>
        <v>67.5</v>
      </c>
      <c r="DP287" s="29">
        <f t="shared" si="334"/>
        <v>75</v>
      </c>
      <c r="DQ287" s="29">
        <f t="shared" si="334"/>
        <v>82.5</v>
      </c>
      <c r="DR287" s="29">
        <f t="shared" si="334"/>
        <v>90</v>
      </c>
      <c r="DT287" s="307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9"/>
      <c r="EI287" s="307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9"/>
    </row>
    <row r="288" spans="1:153">
      <c r="S288" s="18">
        <f t="shared" ref="S288:S300" si="335">S273</f>
        <v>0</v>
      </c>
      <c r="T288" s="114">
        <f ca="1">(T273^2+(T243/2)^2)^0.5</f>
        <v>53.630491762356499</v>
      </c>
      <c r="U288" s="114">
        <f t="shared" ref="U288:AF288" ca="1" si="336">(U273^2+(U243/2)^2)^0.5</f>
        <v>57.982326485065464</v>
      </c>
      <c r="V288" s="114">
        <f t="shared" ca="1" si="336"/>
        <v>56.90124211071906</v>
      </c>
      <c r="W288" s="114">
        <f t="shared" ca="1" si="336"/>
        <v>52.550996288552064</v>
      </c>
      <c r="X288" s="114">
        <f t="shared" ca="1" si="336"/>
        <v>43.482522547381954</v>
      </c>
      <c r="Y288" s="114">
        <f t="shared" ca="1" si="336"/>
        <v>31.789451873976322</v>
      </c>
      <c r="Z288" s="114">
        <f t="shared" ca="1" si="336"/>
        <v>21.296598653089674</v>
      </c>
      <c r="AA288" s="114">
        <f t="shared" ca="1" si="336"/>
        <v>13.807491978365539</v>
      </c>
      <c r="AB288" s="114">
        <f t="shared" ca="1" si="336"/>
        <v>9.0527933989000235</v>
      </c>
      <c r="AC288" s="114">
        <f t="shared" ca="1" si="336"/>
        <v>6.1949579629399683</v>
      </c>
      <c r="AD288" s="114">
        <f t="shared" ca="1" si="336"/>
        <v>4.553153519729082</v>
      </c>
      <c r="AE288" s="114">
        <f t="shared" ca="1" si="336"/>
        <v>3.7092112572301463</v>
      </c>
      <c r="AF288" s="114">
        <f t="shared" ca="1" si="336"/>
        <v>3.4492275717866283</v>
      </c>
      <c r="AH288" s="29">
        <f t="shared" ref="AH288:AH300" si="337">AH273</f>
        <v>0</v>
      </c>
      <c r="AI288" s="155">
        <f ca="1">(AI273^2+(AI243/2)^2)^0.5</f>
        <v>57.294914906504331</v>
      </c>
      <c r="AJ288" s="155">
        <f t="shared" ref="AJ288:AU288" ca="1" si="338">(AJ273^2+(AJ243/2)^2)^0.5</f>
        <v>60.322342717654408</v>
      </c>
      <c r="AK288" s="155">
        <f t="shared" ca="1" si="338"/>
        <v>58.00501976514996</v>
      </c>
      <c r="AL288" s="155">
        <f t="shared" ca="1" si="338"/>
        <v>53.128627110474454</v>
      </c>
      <c r="AM288" s="155">
        <f t="shared" ca="1" si="338"/>
        <v>43.891969089324952</v>
      </c>
      <c r="AN288" s="155">
        <f t="shared" ca="1" si="338"/>
        <v>32.196733137795661</v>
      </c>
      <c r="AO288" s="155">
        <f t="shared" ca="1" si="338"/>
        <v>21.840759237909062</v>
      </c>
      <c r="AP288" s="155">
        <f t="shared" ca="1" si="338"/>
        <v>14.720814619149831</v>
      </c>
      <c r="AQ288" s="155">
        <f t="shared" ca="1" si="338"/>
        <v>10.849645560951673</v>
      </c>
      <c r="AR288" s="155">
        <f t="shared" ca="1" si="338"/>
        <v>9.9692886918840689</v>
      </c>
      <c r="AS288" s="155">
        <f t="shared" ca="1" si="338"/>
        <v>12.143823400323372</v>
      </c>
      <c r="AT288" s="155">
        <f t="shared" ca="1" si="338"/>
        <v>17.041889326629736</v>
      </c>
      <c r="AU288" s="155">
        <f t="shared" ca="1" si="338"/>
        <v>20.454208875056899</v>
      </c>
      <c r="AW288" s="29">
        <f t="shared" ref="AW288:AW300" si="339">AW273</f>
        <v>0</v>
      </c>
      <c r="AX288" s="155">
        <f ca="1">(AX273^2+(AX243/2)^2)^0.5</f>
        <v>45.019006411337621</v>
      </c>
      <c r="AY288" s="155">
        <f t="shared" ref="AY288:BJ288" ca="1" si="340">(AY273^2+(AY243/2)^2)^0.5</f>
        <v>39.96402583466157</v>
      </c>
      <c r="AZ288" s="155">
        <f t="shared" ca="1" si="340"/>
        <v>37.859493187793092</v>
      </c>
      <c r="BA288" s="155">
        <f t="shared" ca="1" si="340"/>
        <v>35.054676630298758</v>
      </c>
      <c r="BB288" s="155">
        <f t="shared" ca="1" si="340"/>
        <v>29.870405752381959</v>
      </c>
      <c r="BC288" s="155">
        <f t="shared" ca="1" si="340"/>
        <v>22.997297690425604</v>
      </c>
      <c r="BD288" s="155">
        <f t="shared" ca="1" si="340"/>
        <v>16.68787812164863</v>
      </c>
      <c r="BE288" s="155">
        <f t="shared" ca="1" si="340"/>
        <v>12.28713605203342</v>
      </c>
      <c r="BF288" s="155">
        <f t="shared" ca="1" si="340"/>
        <v>10.010350636907903</v>
      </c>
      <c r="BG288" s="155">
        <f t="shared" ca="1" si="340"/>
        <v>9.8964843603718222</v>
      </c>
      <c r="BH288" s="155">
        <f t="shared" ca="1" si="340"/>
        <v>12.289241783613789</v>
      </c>
      <c r="BI288" s="155">
        <f t="shared" ca="1" si="340"/>
        <v>17.186740834950012</v>
      </c>
      <c r="BJ288" s="155">
        <f t="shared" ca="1" si="340"/>
        <v>20.58177385669438</v>
      </c>
      <c r="BK288" s="138"/>
      <c r="BL288" s="29">
        <f t="shared" ref="BL288:BL300" si="341">BL273</f>
        <v>0</v>
      </c>
      <c r="BM288" s="155">
        <f ca="1">(BM273^2+(BM243/2)^2)^0.5</f>
        <v>34.282960432313203</v>
      </c>
      <c r="BN288" s="155">
        <f t="shared" ref="BN288:BY288" ca="1" si="342">(BN273^2+(BN243/2)^2)^0.5</f>
        <v>25.148430417723482</v>
      </c>
      <c r="BO288" s="155">
        <f t="shared" ca="1" si="342"/>
        <v>17.362279223390164</v>
      </c>
      <c r="BP288" s="155">
        <f t="shared" ca="1" si="342"/>
        <v>12.855949672250912</v>
      </c>
      <c r="BQ288" s="155">
        <f t="shared" ca="1" si="342"/>
        <v>10.992733464369149</v>
      </c>
      <c r="BR288" s="155">
        <f t="shared" ca="1" si="342"/>
        <v>10.174597586439935</v>
      </c>
      <c r="BS288" s="155">
        <f t="shared" ca="1" si="342"/>
        <v>9.6720632985435397</v>
      </c>
      <c r="BT288" s="155">
        <f t="shared" ca="1" si="342"/>
        <v>9.596035821824362</v>
      </c>
      <c r="BU288" s="155">
        <f t="shared" ca="1" si="342"/>
        <v>10.364511774156757</v>
      </c>
      <c r="BV288" s="155">
        <f t="shared" ca="1" si="342"/>
        <v>12.631372204122105</v>
      </c>
      <c r="BW288" s="155">
        <f t="shared" ca="1" si="342"/>
        <v>17.44871449184858</v>
      </c>
      <c r="BX288" s="155">
        <f t="shared" ca="1" si="342"/>
        <v>25.301271480276718</v>
      </c>
      <c r="BY288" s="155">
        <f t="shared" ca="1" si="342"/>
        <v>30.523864051417139</v>
      </c>
      <c r="BZ288" s="138"/>
      <c r="CA288" s="29">
        <f t="shared" ref="CA288:CA300" si="343">CA273</f>
        <v>0</v>
      </c>
      <c r="CB288" s="155">
        <f ca="1">(CB273^2+(CB243/2)^2)^0.5</f>
        <v>46.960808786819783</v>
      </c>
      <c r="CC288" s="155">
        <f t="shared" ref="CC288:CN288" ca="1" si="344">(CC273^2+(CC243/2)^2)^0.5</f>
        <v>42.391737014165891</v>
      </c>
      <c r="CD288" s="155">
        <f t="shared" ca="1" si="344"/>
        <v>42.169961251716344</v>
      </c>
      <c r="CE288" s="155">
        <f t="shared" ca="1" si="344"/>
        <v>39.868373970754227</v>
      </c>
      <c r="CF288" s="155">
        <f t="shared" ca="1" si="344"/>
        <v>34.14301289409395</v>
      </c>
      <c r="CG288" s="155">
        <f t="shared" ca="1" si="344"/>
        <v>26.160801365683341</v>
      </c>
      <c r="CH288" s="155">
        <f t="shared" ca="1" si="344"/>
        <v>18.630597360978243</v>
      </c>
      <c r="CI288" s="155">
        <f t="shared" ca="1" si="344"/>
        <v>13.039459385179882</v>
      </c>
      <c r="CJ288" s="155">
        <f t="shared" ca="1" si="344"/>
        <v>9.3657526104091158</v>
      </c>
      <c r="CK288" s="155">
        <f t="shared" ca="1" si="344"/>
        <v>7.0899543603411574</v>
      </c>
      <c r="CL288" s="155">
        <f t="shared" ca="1" si="344"/>
        <v>5.749219673604129</v>
      </c>
      <c r="CM288" s="155">
        <f t="shared" ca="1" si="344"/>
        <v>5.0472751890192766</v>
      </c>
      <c r="CN288" s="155">
        <f t="shared" ca="1" si="344"/>
        <v>4.8289184896126329</v>
      </c>
      <c r="CP288" s="29">
        <f t="shared" ref="CP288:CP300" si="345">CP273</f>
        <v>0</v>
      </c>
      <c r="CQ288" s="155">
        <f ca="1">(CQ273^2+(CQ243/2)^2)^0.5</f>
        <v>60.722899340981762</v>
      </c>
      <c r="CR288" s="155">
        <f t="shared" ref="CR288:DC288" ca="1" si="346">(CR273^2+(CR243/2)^2)^0.5</f>
        <v>49.925708920135321</v>
      </c>
      <c r="CS288" s="155">
        <f t="shared" ca="1" si="346"/>
        <v>33.812205507588452</v>
      </c>
      <c r="CT288" s="155">
        <f t="shared" ca="1" si="346"/>
        <v>23.505260168439374</v>
      </c>
      <c r="CU288" s="155">
        <f t="shared" ca="1" si="346"/>
        <v>18.068191467248784</v>
      </c>
      <c r="CV288" s="155">
        <f t="shared" ca="1" si="346"/>
        <v>15.476781577786424</v>
      </c>
      <c r="CW288" s="155">
        <f t="shared" ca="1" si="346"/>
        <v>14.689749781854518</v>
      </c>
      <c r="CX288" s="155">
        <f t="shared" ca="1" si="346"/>
        <v>15.434299226776412</v>
      </c>
      <c r="CY288" s="155">
        <f t="shared" ca="1" si="346"/>
        <v>18.023626983402725</v>
      </c>
      <c r="CZ288" s="155">
        <f t="shared" ca="1" si="346"/>
        <v>23.485283989121996</v>
      </c>
      <c r="DA288" s="155">
        <f t="shared" ca="1" si="346"/>
        <v>33.805539112177449</v>
      </c>
      <c r="DB288" s="155">
        <f t="shared" ca="1" si="346"/>
        <v>49.919645601214214</v>
      </c>
      <c r="DC288" s="155">
        <f t="shared" ca="1" si="346"/>
        <v>60.499594675685358</v>
      </c>
      <c r="DE288" s="29">
        <f t="shared" ref="DE288:DE300" si="347">DE273</f>
        <v>0</v>
      </c>
      <c r="DF288" s="155">
        <f ca="1">(DF273^2+(DF243/2)^2)^0.5</f>
        <v>40.312358039826933</v>
      </c>
      <c r="DG288" s="155">
        <f t="shared" ref="DG288:DR288" ca="1" si="348">(DG273^2+(DG243/2)^2)^0.5</f>
        <v>30.67473747046856</v>
      </c>
      <c r="DH288" s="155">
        <f t="shared" ca="1" si="348"/>
        <v>28.427949607324948</v>
      </c>
      <c r="DI288" s="155">
        <f t="shared" ca="1" si="348"/>
        <v>26.597648043411748</v>
      </c>
      <c r="DJ288" s="155">
        <f t="shared" ca="1" si="348"/>
        <v>23.461451873671106</v>
      </c>
      <c r="DK288" s="155">
        <f t="shared" ca="1" si="348"/>
        <v>18.997636643607535</v>
      </c>
      <c r="DL288" s="155">
        <f t="shared" ca="1" si="348"/>
        <v>14.660873007814393</v>
      </c>
      <c r="DM288" s="155">
        <f t="shared" ca="1" si="348"/>
        <v>11.534274342308164</v>
      </c>
      <c r="DN288" s="155">
        <f t="shared" ca="1" si="348"/>
        <v>9.9464554636530611</v>
      </c>
      <c r="DO288" s="155">
        <f t="shared" ca="1" si="348"/>
        <v>10.105293088796428</v>
      </c>
      <c r="DP288" s="155">
        <f t="shared" ca="1" si="348"/>
        <v>12.521407973564965</v>
      </c>
      <c r="DQ288" s="155">
        <f t="shared" ca="1" si="348"/>
        <v>17.364234403662259</v>
      </c>
      <c r="DR288" s="155">
        <f t="shared" ca="1" si="348"/>
        <v>20.73152052269273</v>
      </c>
      <c r="DT288" s="96"/>
      <c r="DU288" s="803"/>
      <c r="DV288" s="803"/>
      <c r="DW288" s="803"/>
      <c r="DX288" s="803"/>
      <c r="DY288" s="803"/>
      <c r="DZ288" s="803"/>
      <c r="EA288" s="803"/>
      <c r="EB288" s="803"/>
      <c r="EC288" s="803"/>
      <c r="ED288" s="803"/>
      <c r="EE288" s="803"/>
      <c r="EF288" s="803"/>
      <c r="EG288" s="803"/>
      <c r="EH288" s="99"/>
      <c r="EI288" s="96"/>
      <c r="EJ288" s="803"/>
      <c r="EK288" s="803"/>
      <c r="EL288" s="803"/>
      <c r="EM288" s="803"/>
      <c r="EN288" s="803"/>
      <c r="EO288" s="803"/>
      <c r="EP288" s="803"/>
      <c r="EQ288" s="803"/>
      <c r="ER288" s="803"/>
      <c r="ES288" s="803"/>
      <c r="ET288" s="803"/>
      <c r="EU288" s="803"/>
      <c r="EV288" s="803"/>
      <c r="EW288" s="99"/>
    </row>
    <row r="289" spans="1:153">
      <c r="S289" s="18">
        <f t="shared" si="335"/>
        <v>7.5</v>
      </c>
      <c r="T289" s="114">
        <f t="shared" ref="T289:AF300" ca="1" si="349">(T274^2+(T244/2)^2)^0.5</f>
        <v>57.982326485065464</v>
      </c>
      <c r="U289" s="114">
        <f t="shared" ca="1" si="349"/>
        <v>58.044481598824113</v>
      </c>
      <c r="V289" s="114">
        <f t="shared" ca="1" si="349"/>
        <v>57.32740006163182</v>
      </c>
      <c r="W289" s="114">
        <f t="shared" ca="1" si="349"/>
        <v>53.435416407241014</v>
      </c>
      <c r="X289" s="114">
        <f t="shared" ca="1" si="349"/>
        <v>44.573453973227686</v>
      </c>
      <c r="Y289" s="114">
        <f t="shared" ca="1" si="349"/>
        <v>32.673257689169098</v>
      </c>
      <c r="Z289" s="114">
        <f t="shared" ca="1" si="349"/>
        <v>21.818495691279054</v>
      </c>
      <c r="AA289" s="114">
        <f t="shared" ca="1" si="349"/>
        <v>14.052277496913311</v>
      </c>
      <c r="AB289" s="114">
        <f t="shared" ca="1" si="349"/>
        <v>9.1397118960229129</v>
      </c>
      <c r="AC289" s="114">
        <f t="shared" ca="1" si="349"/>
        <v>6.2022335873542858</v>
      </c>
      <c r="AD289" s="114">
        <f t="shared" ca="1" si="349"/>
        <v>4.5224916660471406</v>
      </c>
      <c r="AE289" s="114">
        <f t="shared" ca="1" si="349"/>
        <v>3.6619161205593542</v>
      </c>
      <c r="AF289" s="114">
        <f t="shared" ca="1" si="349"/>
        <v>3.3972632004269459</v>
      </c>
      <c r="AH289" s="29">
        <f t="shared" si="337"/>
        <v>7.5</v>
      </c>
      <c r="AI289" s="155">
        <f t="shared" ref="AI289:AU300" ca="1" si="350">(AI274^2+(AI244/2)^2)^0.5</f>
        <v>60.322342717654408</v>
      </c>
      <c r="AJ289" s="155">
        <f t="shared" ca="1" si="350"/>
        <v>59.747515238420831</v>
      </c>
      <c r="AK289" s="155">
        <f t="shared" ca="1" si="350"/>
        <v>58.205257931611094</v>
      </c>
      <c r="AL289" s="155">
        <f t="shared" ca="1" si="350"/>
        <v>53.921058085134128</v>
      </c>
      <c r="AM289" s="155">
        <f t="shared" ca="1" si="350"/>
        <v>44.927320353261671</v>
      </c>
      <c r="AN289" s="155">
        <f t="shared" ca="1" si="350"/>
        <v>33.030553750597242</v>
      </c>
      <c r="AO289" s="155">
        <f t="shared" ca="1" si="350"/>
        <v>22.300276054992047</v>
      </c>
      <c r="AP289" s="155">
        <f t="shared" ca="1" si="350"/>
        <v>14.863986334128052</v>
      </c>
      <c r="AQ289" s="155">
        <f t="shared" ca="1" si="350"/>
        <v>10.73286778340805</v>
      </c>
      <c r="AR289" s="155">
        <f t="shared" ca="1" si="350"/>
        <v>9.5172040290551401</v>
      </c>
      <c r="AS289" s="155">
        <f t="shared" ca="1" si="350"/>
        <v>11.036757679066808</v>
      </c>
      <c r="AT289" s="155">
        <f t="shared" ca="1" si="350"/>
        <v>14.625671918480531</v>
      </c>
      <c r="AU289" s="155">
        <f t="shared" ca="1" si="350"/>
        <v>16.981642035889926</v>
      </c>
      <c r="AW289" s="29">
        <f t="shared" si="339"/>
        <v>7.5</v>
      </c>
      <c r="AX289" s="155">
        <f t="shared" ref="AX289:BJ300" ca="1" si="351">(AX274^2+(AX244/2)^2)^0.5</f>
        <v>39.96402583466157</v>
      </c>
      <c r="AY289" s="155">
        <f t="shared" ca="1" si="351"/>
        <v>39.18914142928837</v>
      </c>
      <c r="AZ289" s="155">
        <f t="shared" ca="1" si="351"/>
        <v>37.953002701339607</v>
      </c>
      <c r="BA289" s="155">
        <f t="shared" ca="1" si="351"/>
        <v>35.672377606843945</v>
      </c>
      <c r="BB289" s="155">
        <f t="shared" ca="1" si="351"/>
        <v>30.704662204484947</v>
      </c>
      <c r="BC289" s="155">
        <f t="shared" ca="1" si="351"/>
        <v>23.716937375343729</v>
      </c>
      <c r="BD289" s="155">
        <f t="shared" ca="1" si="351"/>
        <v>17.141246348283321</v>
      </c>
      <c r="BE289" s="155">
        <f t="shared" ca="1" si="351"/>
        <v>12.485184328467621</v>
      </c>
      <c r="BF289" s="155">
        <f t="shared" ca="1" si="351"/>
        <v>9.966943591716559</v>
      </c>
      <c r="BG289" s="155">
        <f t="shared" ca="1" si="351"/>
        <v>9.5175186700867265</v>
      </c>
      <c r="BH289" s="155">
        <f t="shared" ca="1" si="351"/>
        <v>11.247348985131579</v>
      </c>
      <c r="BI289" s="155">
        <f t="shared" ca="1" si="351"/>
        <v>14.825941175384695</v>
      </c>
      <c r="BJ289" s="155">
        <f t="shared" ca="1" si="351"/>
        <v>17.160587276970549</v>
      </c>
      <c r="BK289" s="138"/>
      <c r="BL289" s="29">
        <f t="shared" si="341"/>
        <v>7.5</v>
      </c>
      <c r="BM289" s="155">
        <f t="shared" ref="BM289:BY300" ca="1" si="352">(BM274^2+(BM244/2)^2)^0.5</f>
        <v>25.148430417723482</v>
      </c>
      <c r="BN289" s="155">
        <f t="shared" ca="1" si="352"/>
        <v>21.519820291264711</v>
      </c>
      <c r="BO289" s="155">
        <f t="shared" ca="1" si="352"/>
        <v>15.73175393469119</v>
      </c>
      <c r="BP289" s="155">
        <f t="shared" ca="1" si="352"/>
        <v>12.260410540952316</v>
      </c>
      <c r="BQ289" s="155">
        <f t="shared" ca="1" si="352"/>
        <v>10.890686370644069</v>
      </c>
      <c r="BR289" s="155">
        <f t="shared" ca="1" si="352"/>
        <v>10.248388634502222</v>
      </c>
      <c r="BS289" s="155">
        <f t="shared" ca="1" si="352"/>
        <v>9.7246872715894934</v>
      </c>
      <c r="BT289" s="155">
        <f t="shared" ca="1" si="352"/>
        <v>9.5208273790323474</v>
      </c>
      <c r="BU289" s="155">
        <f t="shared" ca="1" si="352"/>
        <v>10.066297382553989</v>
      </c>
      <c r="BV289" s="155">
        <f t="shared" ca="1" si="352"/>
        <v>11.911138566526262</v>
      </c>
      <c r="BW289" s="155">
        <f t="shared" ca="1" si="352"/>
        <v>15.78711418058271</v>
      </c>
      <c r="BX289" s="155">
        <f t="shared" ca="1" si="352"/>
        <v>21.689452717659325</v>
      </c>
      <c r="BY289" s="155">
        <f t="shared" ca="1" si="352"/>
        <v>25.329659252822093</v>
      </c>
      <c r="BZ289" s="138"/>
      <c r="CA289" s="29">
        <f t="shared" si="343"/>
        <v>7.5</v>
      </c>
      <c r="CB289" s="155">
        <f t="shared" ref="CB289:CN300" ca="1" si="353">(CB274^2+(CB244/2)^2)^0.5</f>
        <v>42.391737014165891</v>
      </c>
      <c r="CC289" s="155">
        <f t="shared" ca="1" si="353"/>
        <v>42.630215083679424</v>
      </c>
      <c r="CD289" s="155">
        <f t="shared" ca="1" si="353"/>
        <v>42.691219786995525</v>
      </c>
      <c r="CE289" s="155">
        <f t="shared" ca="1" si="353"/>
        <v>40.756289746452588</v>
      </c>
      <c r="CF289" s="155">
        <f t="shared" ca="1" si="353"/>
        <v>35.215267892022283</v>
      </c>
      <c r="CG289" s="155">
        <f t="shared" ca="1" si="353"/>
        <v>27.086206445280506</v>
      </c>
      <c r="CH289" s="155">
        <f t="shared" ca="1" si="353"/>
        <v>19.261195629806462</v>
      </c>
      <c r="CI289" s="155">
        <f t="shared" ca="1" si="353"/>
        <v>13.424690975567376</v>
      </c>
      <c r="CJ289" s="155">
        <f t="shared" ca="1" si="353"/>
        <v>9.5979056093352995</v>
      </c>
      <c r="CK289" s="155">
        <f t="shared" ca="1" si="353"/>
        <v>7.2365024514372989</v>
      </c>
      <c r="CL289" s="155">
        <f t="shared" ca="1" si="353"/>
        <v>5.8503151145470991</v>
      </c>
      <c r="CM289" s="155">
        <f t="shared" ca="1" si="353"/>
        <v>5.1264191390301947</v>
      </c>
      <c r="CN289" s="155">
        <f t="shared" ca="1" si="353"/>
        <v>4.9015256941967262</v>
      </c>
      <c r="CP289" s="29">
        <f t="shared" si="345"/>
        <v>7.5</v>
      </c>
      <c r="CQ289" s="155">
        <f t="shared" ref="CQ289:DC300" ca="1" si="354">(CQ274^2+(CQ244/2)^2)^0.5</f>
        <v>49.925708920135321</v>
      </c>
      <c r="CR289" s="155">
        <f t="shared" ca="1" si="354"/>
        <v>42.505746861303393</v>
      </c>
      <c r="CS289" s="155">
        <f t="shared" ca="1" si="354"/>
        <v>30.247886538212676</v>
      </c>
      <c r="CT289" s="155">
        <f t="shared" ca="1" si="354"/>
        <v>21.746235858290227</v>
      </c>
      <c r="CU289" s="155">
        <f t="shared" ca="1" si="354"/>
        <v>17.038267737783656</v>
      </c>
      <c r="CV289" s="155">
        <f t="shared" ca="1" si="354"/>
        <v>14.733717461633349</v>
      </c>
      <c r="CW289" s="155">
        <f t="shared" ca="1" si="354"/>
        <v>14.017626709239332</v>
      </c>
      <c r="CX289" s="155">
        <f t="shared" ca="1" si="354"/>
        <v>14.678153159784639</v>
      </c>
      <c r="CY289" s="155">
        <f t="shared" ca="1" si="354"/>
        <v>16.978956195691833</v>
      </c>
      <c r="CZ289" s="155">
        <f t="shared" ca="1" si="354"/>
        <v>21.719157104097999</v>
      </c>
      <c r="DA289" s="155">
        <f t="shared" ca="1" si="354"/>
        <v>30.241810183204016</v>
      </c>
      <c r="DB289" s="155">
        <f t="shared" ca="1" si="354"/>
        <v>42.504716730279483</v>
      </c>
      <c r="DC289" s="155">
        <f t="shared" ca="1" si="354"/>
        <v>49.935880770807493</v>
      </c>
      <c r="DE289" s="29">
        <f t="shared" si="347"/>
        <v>7.5</v>
      </c>
      <c r="DF289" s="155">
        <f t="shared" ref="DF289:DR300" ca="1" si="355">(DF274^2+(DF244/2)^2)^0.5</f>
        <v>30.67473747046856</v>
      </c>
      <c r="DG289" s="155">
        <f t="shared" ca="1" si="355"/>
        <v>29.672163798838397</v>
      </c>
      <c r="DH289" s="155">
        <f t="shared" ca="1" si="355"/>
        <v>28.434194688811186</v>
      </c>
      <c r="DI289" s="155">
        <f t="shared" ca="1" si="355"/>
        <v>27.140157199736223</v>
      </c>
      <c r="DJ289" s="155">
        <f t="shared" ca="1" si="355"/>
        <v>24.226176764053921</v>
      </c>
      <c r="DK289" s="155">
        <f t="shared" ca="1" si="355"/>
        <v>19.695880660268426</v>
      </c>
      <c r="DL289" s="155">
        <f t="shared" ca="1" si="355"/>
        <v>15.143750934916632</v>
      </c>
      <c r="DM289" s="155">
        <f t="shared" ca="1" si="355"/>
        <v>11.788320996029213</v>
      </c>
      <c r="DN289" s="155">
        <f t="shared" ca="1" si="355"/>
        <v>9.9675134212859398</v>
      </c>
      <c r="DO289" s="155">
        <f t="shared" ca="1" si="355"/>
        <v>9.7922323545860497</v>
      </c>
      <c r="DP289" s="155">
        <f t="shared" ca="1" si="355"/>
        <v>11.54179066130385</v>
      </c>
      <c r="DQ289" s="155">
        <f t="shared" ca="1" si="355"/>
        <v>15.059205326479539</v>
      </c>
      <c r="DR289" s="155">
        <f t="shared" ca="1" si="355"/>
        <v>17.363015126540454</v>
      </c>
      <c r="DT289" s="96"/>
      <c r="DU289" s="803"/>
      <c r="DV289" s="803"/>
      <c r="DW289" s="803"/>
      <c r="DX289" s="803"/>
      <c r="DY289" s="803"/>
      <c r="DZ289" s="803"/>
      <c r="EA289" s="803"/>
      <c r="EB289" s="803"/>
      <c r="EC289" s="803"/>
      <c r="ED289" s="803"/>
      <c r="EE289" s="803"/>
      <c r="EF289" s="803"/>
      <c r="EG289" s="803"/>
      <c r="EH289" s="99"/>
      <c r="EI289" s="96"/>
      <c r="EJ289" s="803"/>
      <c r="EK289" s="803"/>
      <c r="EL289" s="803"/>
      <c r="EM289" s="803"/>
      <c r="EN289" s="803"/>
      <c r="EO289" s="803"/>
      <c r="EP289" s="803"/>
      <c r="EQ289" s="803"/>
      <c r="ER289" s="803"/>
      <c r="ES289" s="803"/>
      <c r="ET289" s="803"/>
      <c r="EU289" s="803"/>
      <c r="EV289" s="803"/>
      <c r="EW289" s="99"/>
    </row>
    <row r="290" spans="1:153">
      <c r="S290" s="18">
        <f t="shared" si="335"/>
        <v>15</v>
      </c>
      <c r="T290" s="114">
        <f t="shared" ca="1" si="349"/>
        <v>56.90124211071906</v>
      </c>
      <c r="U290" s="114">
        <f t="shared" ca="1" si="349"/>
        <v>57.32740006163182</v>
      </c>
      <c r="V290" s="114">
        <f t="shared" ca="1" si="349"/>
        <v>57.725190284371202</v>
      </c>
      <c r="W290" s="114">
        <f t="shared" ca="1" si="349"/>
        <v>55.430628166057971</v>
      </c>
      <c r="X290" s="114">
        <f t="shared" ca="1" si="349"/>
        <v>47.589300282927326</v>
      </c>
      <c r="Y290" s="114">
        <f t="shared" ca="1" si="349"/>
        <v>35.324043098567152</v>
      </c>
      <c r="Z290" s="114">
        <f t="shared" ca="1" si="349"/>
        <v>23.417134944959901</v>
      </c>
      <c r="AA290" s="114">
        <f t="shared" ca="1" si="349"/>
        <v>14.788632562915883</v>
      </c>
      <c r="AB290" s="114">
        <f t="shared" ca="1" si="349"/>
        <v>9.3814311593148965</v>
      </c>
      <c r="AC290" s="114">
        <f t="shared" ca="1" si="349"/>
        <v>6.1974452783013652</v>
      </c>
      <c r="AD290" s="114">
        <f t="shared" ca="1" si="349"/>
        <v>4.4023885057651686</v>
      </c>
      <c r="AE290" s="114">
        <f t="shared" ca="1" si="349"/>
        <v>3.4921349420804413</v>
      </c>
      <c r="AF290" s="114">
        <f t="shared" ca="1" si="349"/>
        <v>3.2136919161397963</v>
      </c>
      <c r="AH290" s="29">
        <f t="shared" si="337"/>
        <v>15</v>
      </c>
      <c r="AI290" s="155">
        <f t="shared" ca="1" si="350"/>
        <v>58.00501976514996</v>
      </c>
      <c r="AJ290" s="155">
        <f t="shared" ca="1" si="350"/>
        <v>58.205257931611094</v>
      </c>
      <c r="AK290" s="155">
        <f t="shared" ca="1" si="350"/>
        <v>58.251547098947349</v>
      </c>
      <c r="AL290" s="155">
        <f t="shared" ca="1" si="350"/>
        <v>55.752411273757161</v>
      </c>
      <c r="AM290" s="155">
        <f t="shared" ca="1" si="350"/>
        <v>47.835329254873017</v>
      </c>
      <c r="AN290" s="155">
        <f t="shared" ca="1" si="350"/>
        <v>35.579247970366531</v>
      </c>
      <c r="AO290" s="155">
        <f t="shared" ca="1" si="350"/>
        <v>23.768494726638252</v>
      </c>
      <c r="AP290" s="155">
        <f t="shared" ca="1" si="350"/>
        <v>15.388168380837424</v>
      </c>
      <c r="AQ290" s="155">
        <f t="shared" ca="1" si="350"/>
        <v>10.558471822530313</v>
      </c>
      <c r="AR290" s="155">
        <f t="shared" ca="1" si="350"/>
        <v>8.6121790642308795</v>
      </c>
      <c r="AS290" s="155">
        <f t="shared" ca="1" si="350"/>
        <v>8.9663930997287977</v>
      </c>
      <c r="AT290" s="155">
        <f t="shared" ca="1" si="350"/>
        <v>10.657354173850141</v>
      </c>
      <c r="AU290" s="155">
        <f t="shared" ca="1" si="350"/>
        <v>11.711479665703806</v>
      </c>
      <c r="AW290" s="29">
        <f t="shared" si="339"/>
        <v>15</v>
      </c>
      <c r="AX290" s="155">
        <f t="shared" ca="1" si="351"/>
        <v>37.859493187793092</v>
      </c>
      <c r="AY290" s="155">
        <f t="shared" ca="1" si="351"/>
        <v>37.953002701339607</v>
      </c>
      <c r="AZ290" s="155">
        <f t="shared" ca="1" si="351"/>
        <v>38.20149193014646</v>
      </c>
      <c r="BA290" s="155">
        <f t="shared" ca="1" si="351"/>
        <v>37.31858026421105</v>
      </c>
      <c r="BB290" s="155">
        <f t="shared" ca="1" si="351"/>
        <v>33.197051706711953</v>
      </c>
      <c r="BC290" s="155">
        <f t="shared" ca="1" si="351"/>
        <v>26.026385579787455</v>
      </c>
      <c r="BD290" s="155">
        <f t="shared" ca="1" si="351"/>
        <v>18.676173332377182</v>
      </c>
      <c r="BE290" s="155">
        <f t="shared" ca="1" si="351"/>
        <v>13.257574952571794</v>
      </c>
      <c r="BF290" s="155">
        <f t="shared" ca="1" si="351"/>
        <v>10.092925212167779</v>
      </c>
      <c r="BG290" s="155">
        <f t="shared" ca="1" si="351"/>
        <v>8.902301537119822</v>
      </c>
      <c r="BH290" s="155">
        <f t="shared" ca="1" si="351"/>
        <v>9.4296509565694588</v>
      </c>
      <c r="BI290" s="155">
        <f t="shared" ca="1" si="351"/>
        <v>11.070903552506868</v>
      </c>
      <c r="BJ290" s="155">
        <f t="shared" ca="1" si="351"/>
        <v>12.08796051736682</v>
      </c>
      <c r="BK290" s="138"/>
      <c r="BL290" s="29">
        <f t="shared" si="341"/>
        <v>15</v>
      </c>
      <c r="BM290" s="155">
        <f t="shared" ca="1" si="352"/>
        <v>17.362279223390164</v>
      </c>
      <c r="BN290" s="155">
        <f t="shared" ca="1" si="352"/>
        <v>15.73175393469119</v>
      </c>
      <c r="BO290" s="155">
        <f t="shared" ca="1" si="352"/>
        <v>12.953635609334476</v>
      </c>
      <c r="BP290" s="155">
        <f t="shared" ca="1" si="352"/>
        <v>11.476009195926993</v>
      </c>
      <c r="BQ290" s="155">
        <f t="shared" ca="1" si="352"/>
        <v>11.24145414812282</v>
      </c>
      <c r="BR290" s="155">
        <f t="shared" ca="1" si="352"/>
        <v>11.003002769656259</v>
      </c>
      <c r="BS290" s="155">
        <f t="shared" ca="1" si="352"/>
        <v>10.347948220565998</v>
      </c>
      <c r="BT290" s="155">
        <f t="shared" ca="1" si="352"/>
        <v>9.7458221665715357</v>
      </c>
      <c r="BU290" s="155">
        <f t="shared" ca="1" si="352"/>
        <v>9.716958235006949</v>
      </c>
      <c r="BV290" s="155">
        <f t="shared" ca="1" si="352"/>
        <v>10.656129527681106</v>
      </c>
      <c r="BW290" s="155">
        <f t="shared" ca="1" si="352"/>
        <v>12.852305422792559</v>
      </c>
      <c r="BX290" s="155">
        <f t="shared" ca="1" si="352"/>
        <v>15.913956932467075</v>
      </c>
      <c r="BY290" s="155">
        <f t="shared" ca="1" si="352"/>
        <v>17.596774892986673</v>
      </c>
      <c r="BZ290" s="138"/>
      <c r="CA290" s="29">
        <f t="shared" si="343"/>
        <v>15</v>
      </c>
      <c r="CB290" s="155">
        <f t="shared" ca="1" si="353"/>
        <v>42.169961251716344</v>
      </c>
      <c r="CC290" s="155">
        <f t="shared" ca="1" si="353"/>
        <v>42.691219786995525</v>
      </c>
      <c r="CD290" s="155">
        <f t="shared" ca="1" si="353"/>
        <v>43.626295950861099</v>
      </c>
      <c r="CE290" s="155">
        <f t="shared" ca="1" si="353"/>
        <v>42.975471311524814</v>
      </c>
      <c r="CF290" s="155">
        <f t="shared" ca="1" si="353"/>
        <v>38.315134776981246</v>
      </c>
      <c r="CG290" s="155">
        <f t="shared" ca="1" si="353"/>
        <v>29.955808271415954</v>
      </c>
      <c r="CH290" s="155">
        <f t="shared" ca="1" si="353"/>
        <v>21.264730562509286</v>
      </c>
      <c r="CI290" s="155">
        <f t="shared" ca="1" si="353"/>
        <v>14.649506825944806</v>
      </c>
      <c r="CJ290" s="155">
        <f t="shared" ca="1" si="353"/>
        <v>10.32991351031648</v>
      </c>
      <c r="CK290" s="155">
        <f t="shared" ca="1" si="353"/>
        <v>7.693781665965143</v>
      </c>
      <c r="CL290" s="155">
        <f t="shared" ca="1" si="353"/>
        <v>6.1627322775211999</v>
      </c>
      <c r="CM290" s="155">
        <f t="shared" ca="1" si="353"/>
        <v>5.3692927913445372</v>
      </c>
      <c r="CN290" s="155">
        <f t="shared" ca="1" si="353"/>
        <v>5.1237589630544118</v>
      </c>
      <c r="CP290" s="29">
        <f t="shared" si="345"/>
        <v>15</v>
      </c>
      <c r="CQ290" s="155">
        <f t="shared" ca="1" si="354"/>
        <v>33.812205507588452</v>
      </c>
      <c r="CR290" s="155">
        <f t="shared" ca="1" si="354"/>
        <v>30.247886538212676</v>
      </c>
      <c r="CS290" s="155">
        <f t="shared" ca="1" si="354"/>
        <v>23.511467479256886</v>
      </c>
      <c r="CT290" s="155">
        <f t="shared" ca="1" si="354"/>
        <v>18.101944872406634</v>
      </c>
      <c r="CU290" s="155">
        <f t="shared" ca="1" si="354"/>
        <v>14.814413560462397</v>
      </c>
      <c r="CV290" s="155">
        <f t="shared" ca="1" si="354"/>
        <v>13.106557785691104</v>
      </c>
      <c r="CW290" s="155">
        <f t="shared" ca="1" si="354"/>
        <v>12.528574982735623</v>
      </c>
      <c r="CX290" s="155">
        <f t="shared" ca="1" si="354"/>
        <v>12.994579217217385</v>
      </c>
      <c r="CY290" s="155">
        <f t="shared" ca="1" si="354"/>
        <v>14.69197744791084</v>
      </c>
      <c r="CZ290" s="155">
        <f t="shared" ca="1" si="354"/>
        <v>18.042405271214111</v>
      </c>
      <c r="DA290" s="155">
        <f t="shared" ca="1" si="354"/>
        <v>23.499709766305745</v>
      </c>
      <c r="DB290" s="155">
        <f t="shared" ca="1" si="354"/>
        <v>30.253115741259681</v>
      </c>
      <c r="DC290" s="155">
        <f t="shared" ca="1" si="354"/>
        <v>33.825669131289999</v>
      </c>
      <c r="DE290" s="29">
        <f t="shared" si="347"/>
        <v>15</v>
      </c>
      <c r="DF290" s="155">
        <f t="shared" ca="1" si="355"/>
        <v>28.427949607324948</v>
      </c>
      <c r="DG290" s="155">
        <f t="shared" ca="1" si="355"/>
        <v>28.434194688811186</v>
      </c>
      <c r="DH290" s="155">
        <f t="shared" ca="1" si="355"/>
        <v>28.769422468339251</v>
      </c>
      <c r="DI290" s="155">
        <f t="shared" ca="1" si="355"/>
        <v>28.76393034648876</v>
      </c>
      <c r="DJ290" s="155">
        <f t="shared" ca="1" si="355"/>
        <v>26.626893407728904</v>
      </c>
      <c r="DK290" s="155">
        <f t="shared" ca="1" si="355"/>
        <v>22.014472031563699</v>
      </c>
      <c r="DL290" s="155">
        <f t="shared" ca="1" si="355"/>
        <v>16.827942007824323</v>
      </c>
      <c r="DM290" s="155">
        <f t="shared" ca="1" si="355"/>
        <v>12.783096663093845</v>
      </c>
      <c r="DN290" s="155">
        <f t="shared" ca="1" si="355"/>
        <v>10.334088864451394</v>
      </c>
      <c r="DO290" s="155">
        <f t="shared" ca="1" si="355"/>
        <v>9.4155579222657124</v>
      </c>
      <c r="DP290" s="155">
        <f t="shared" ca="1" si="355"/>
        <v>9.9494331001605136</v>
      </c>
      <c r="DQ290" s="155">
        <f t="shared" ca="1" si="355"/>
        <v>11.50940257082714</v>
      </c>
      <c r="DR290" s="155">
        <f t="shared" ca="1" si="355"/>
        <v>12.485934927783802</v>
      </c>
      <c r="DT290" s="96"/>
      <c r="DU290" s="803"/>
      <c r="DV290" s="803"/>
      <c r="DW290" s="803"/>
      <c r="DX290" s="803"/>
      <c r="DY290" s="803"/>
      <c r="DZ290" s="803"/>
      <c r="EA290" s="803"/>
      <c r="EB290" s="803"/>
      <c r="EC290" s="803"/>
      <c r="ED290" s="803"/>
      <c r="EE290" s="803"/>
      <c r="EF290" s="803"/>
      <c r="EG290" s="803"/>
      <c r="EH290" s="99"/>
      <c r="EI290" s="96"/>
      <c r="EJ290" s="803"/>
      <c r="EK290" s="803"/>
      <c r="EL290" s="803"/>
      <c r="EM290" s="803"/>
      <c r="EN290" s="803"/>
      <c r="EO290" s="803"/>
      <c r="EP290" s="803"/>
      <c r="EQ290" s="803"/>
      <c r="ER290" s="803"/>
      <c r="ES290" s="803"/>
      <c r="ET290" s="803"/>
      <c r="EU290" s="803"/>
      <c r="EV290" s="803"/>
      <c r="EW290" s="99"/>
    </row>
    <row r="291" spans="1:153">
      <c r="S291" s="18">
        <f t="shared" si="335"/>
        <v>22.5</v>
      </c>
      <c r="T291" s="114">
        <f t="shared" ca="1" si="349"/>
        <v>52.550996288552064</v>
      </c>
      <c r="U291" s="114">
        <f t="shared" ca="1" si="349"/>
        <v>53.435416407241014</v>
      </c>
      <c r="V291" s="114">
        <f t="shared" ca="1" si="349"/>
        <v>55.430628166057971</v>
      </c>
      <c r="W291" s="114">
        <f t="shared" ca="1" si="349"/>
        <v>56.056225610758091</v>
      </c>
      <c r="X291" s="114">
        <f t="shared" ca="1" si="349"/>
        <v>51.131861977276841</v>
      </c>
      <c r="Y291" s="114">
        <f t="shared" ca="1" si="349"/>
        <v>39.422199462549464</v>
      </c>
      <c r="Z291" s="114">
        <f t="shared" ca="1" si="349"/>
        <v>26.089086809086503</v>
      </c>
      <c r="AA291" s="114">
        <f t="shared" ca="1" si="349"/>
        <v>15.980832828136537</v>
      </c>
      <c r="AB291" s="114">
        <f t="shared" ca="1" si="349"/>
        <v>9.6947132805272389</v>
      </c>
      <c r="AC291" s="114">
        <f t="shared" ca="1" si="349"/>
        <v>6.0815831779562135</v>
      </c>
      <c r="AD291" s="114">
        <f t="shared" ca="1" si="349"/>
        <v>4.0934448502897238</v>
      </c>
      <c r="AE291" s="114">
        <f t="shared" ca="1" si="349"/>
        <v>3.1033569850644351</v>
      </c>
      <c r="AF291" s="114">
        <f t="shared" ca="1" si="349"/>
        <v>2.80335568384361</v>
      </c>
      <c r="AH291" s="29">
        <f t="shared" si="337"/>
        <v>22.5</v>
      </c>
      <c r="AI291" s="155">
        <f t="shared" ca="1" si="350"/>
        <v>53.128627110474454</v>
      </c>
      <c r="AJ291" s="155">
        <f t="shared" ca="1" si="350"/>
        <v>53.921058085134128</v>
      </c>
      <c r="AK291" s="155">
        <f t="shared" ca="1" si="350"/>
        <v>55.752411273757161</v>
      </c>
      <c r="AL291" s="155">
        <f t="shared" ca="1" si="350"/>
        <v>56.265248654221047</v>
      </c>
      <c r="AM291" s="155">
        <f t="shared" ca="1" si="350"/>
        <v>51.293745949088098</v>
      </c>
      <c r="AN291" s="155">
        <f t="shared" ca="1" si="350"/>
        <v>39.590434301899151</v>
      </c>
      <c r="AO291" s="155">
        <f t="shared" ca="1" si="350"/>
        <v>26.324323619354718</v>
      </c>
      <c r="AP291" s="155">
        <f t="shared" ca="1" si="350"/>
        <v>16.391398277780748</v>
      </c>
      <c r="AQ291" s="155">
        <f t="shared" ca="1" si="350"/>
        <v>10.514955431324802</v>
      </c>
      <c r="AR291" s="155">
        <f t="shared" ca="1" si="350"/>
        <v>7.7752927585841265</v>
      </c>
      <c r="AS291" s="155">
        <f t="shared" ca="1" si="350"/>
        <v>7.2470455357393675</v>
      </c>
      <c r="AT291" s="155">
        <f t="shared" ca="1" si="350"/>
        <v>7.8583676464075207</v>
      </c>
      <c r="AU291" s="155">
        <f t="shared" ca="1" si="350"/>
        <v>8.3007591704623085</v>
      </c>
      <c r="AW291" s="29">
        <f t="shared" si="339"/>
        <v>22.5</v>
      </c>
      <c r="AX291" s="155">
        <f t="shared" ca="1" si="351"/>
        <v>35.054676630298758</v>
      </c>
      <c r="AY291" s="155">
        <f t="shared" ca="1" si="351"/>
        <v>35.672377606843945</v>
      </c>
      <c r="AZ291" s="155">
        <f t="shared" ca="1" si="351"/>
        <v>37.31858026421105</v>
      </c>
      <c r="BA291" s="155">
        <f t="shared" ca="1" si="351"/>
        <v>38.63212305560792</v>
      </c>
      <c r="BB291" s="155">
        <f t="shared" ca="1" si="351"/>
        <v>36.700606093678459</v>
      </c>
      <c r="BC291" s="155">
        <f t="shared" ca="1" si="351"/>
        <v>30.051823021898315</v>
      </c>
      <c r="BD291" s="155">
        <f t="shared" ca="1" si="351"/>
        <v>21.649856051854101</v>
      </c>
      <c r="BE291" s="155">
        <f t="shared" ca="1" si="351"/>
        <v>14.95066093093954</v>
      </c>
      <c r="BF291" s="155">
        <f t="shared" ca="1" si="351"/>
        <v>10.797779112051836</v>
      </c>
      <c r="BG291" s="155">
        <f t="shared" ca="1" si="351"/>
        <v>8.7586482560641628</v>
      </c>
      <c r="BH291" s="155">
        <f t="shared" ca="1" si="351"/>
        <v>8.2981328642515066</v>
      </c>
      <c r="BI291" s="155">
        <f t="shared" ca="1" si="351"/>
        <v>8.7608505912424519</v>
      </c>
      <c r="BJ291" s="155">
        <f t="shared" ca="1" si="351"/>
        <v>9.1280500185175804</v>
      </c>
      <c r="BK291" s="138"/>
      <c r="BL291" s="29">
        <f t="shared" si="341"/>
        <v>22.5</v>
      </c>
      <c r="BM291" s="155">
        <f t="shared" ca="1" si="352"/>
        <v>12.855949672250912</v>
      </c>
      <c r="BN291" s="155">
        <f t="shared" ca="1" si="352"/>
        <v>12.260410540952316</v>
      </c>
      <c r="BO291" s="155">
        <f t="shared" ca="1" si="352"/>
        <v>11.476009195926993</v>
      </c>
      <c r="BP291" s="155">
        <f t="shared" ca="1" si="352"/>
        <v>11.871562606695916</v>
      </c>
      <c r="BQ291" s="155">
        <f t="shared" ca="1" si="352"/>
        <v>13.10078382366105</v>
      </c>
      <c r="BR291" s="155">
        <f t="shared" ca="1" si="352"/>
        <v>13.509484331490489</v>
      </c>
      <c r="BS291" s="155">
        <f t="shared" ca="1" si="352"/>
        <v>12.575643882866785</v>
      </c>
      <c r="BT291" s="155">
        <f t="shared" ca="1" si="352"/>
        <v>11.241469315523092</v>
      </c>
      <c r="BU291" s="155">
        <f t="shared" ca="1" si="352"/>
        <v>10.359489237382819</v>
      </c>
      <c r="BV291" s="155">
        <f t="shared" ca="1" si="352"/>
        <v>10.297372472556374</v>
      </c>
      <c r="BW291" s="155">
        <f t="shared" ca="1" si="352"/>
        <v>11.132992093923255</v>
      </c>
      <c r="BX291" s="155">
        <f t="shared" ca="1" si="352"/>
        <v>12.479443467707448</v>
      </c>
      <c r="BY291" s="155">
        <f t="shared" ca="1" si="352"/>
        <v>13.200896776797141</v>
      </c>
      <c r="BZ291" s="138"/>
      <c r="CA291" s="29">
        <f t="shared" si="343"/>
        <v>22.5</v>
      </c>
      <c r="CB291" s="155">
        <f t="shared" ca="1" si="353"/>
        <v>39.868373970754227</v>
      </c>
      <c r="CC291" s="155">
        <f t="shared" ca="1" si="353"/>
        <v>40.756289746452588</v>
      </c>
      <c r="CD291" s="155">
        <f t="shared" ca="1" si="353"/>
        <v>42.975471311524814</v>
      </c>
      <c r="CE291" s="155">
        <f t="shared" ca="1" si="353"/>
        <v>44.714897658492205</v>
      </c>
      <c r="CF291" s="155">
        <f t="shared" ca="1" si="353"/>
        <v>42.553011953534437</v>
      </c>
      <c r="CG291" s="155">
        <f t="shared" ca="1" si="353"/>
        <v>34.80148067986056</v>
      </c>
      <c r="CH291" s="155">
        <f t="shared" ca="1" si="353"/>
        <v>24.923743964505103</v>
      </c>
      <c r="CI291" s="155">
        <f t="shared" ca="1" si="353"/>
        <v>16.915916067046311</v>
      </c>
      <c r="CJ291" s="155">
        <f t="shared" ca="1" si="353"/>
        <v>11.667553977514613</v>
      </c>
      <c r="CK291" s="155">
        <f t="shared" ca="1" si="353"/>
        <v>8.5130217108297064</v>
      </c>
      <c r="CL291" s="155">
        <f t="shared" ca="1" si="353"/>
        <v>6.7116935851721387</v>
      </c>
      <c r="CM291" s="155">
        <f t="shared" ca="1" si="353"/>
        <v>5.7899335393497395</v>
      </c>
      <c r="CN291" s="155">
        <f t="shared" ca="1" si="353"/>
        <v>5.5065551184461166</v>
      </c>
      <c r="CP291" s="29">
        <f t="shared" si="345"/>
        <v>22.5</v>
      </c>
      <c r="CQ291" s="155">
        <f t="shared" ca="1" si="354"/>
        <v>23.505260168439374</v>
      </c>
      <c r="CR291" s="155">
        <f t="shared" ca="1" si="354"/>
        <v>21.746235858290227</v>
      </c>
      <c r="CS291" s="155">
        <f t="shared" ca="1" si="354"/>
        <v>18.101944872406634</v>
      </c>
      <c r="CT291" s="155">
        <f t="shared" ca="1" si="354"/>
        <v>14.869091319457434</v>
      </c>
      <c r="CU291" s="155">
        <f t="shared" ca="1" si="354"/>
        <v>12.812274256507264</v>
      </c>
      <c r="CV291" s="155">
        <f t="shared" ca="1" si="354"/>
        <v>11.687146498774894</v>
      </c>
      <c r="CW291" s="155">
        <f t="shared" ca="1" si="354"/>
        <v>11.200694142528926</v>
      </c>
      <c r="CX291" s="155">
        <f t="shared" ca="1" si="354"/>
        <v>11.416511203057533</v>
      </c>
      <c r="CY291" s="155">
        <f t="shared" ca="1" si="354"/>
        <v>12.528827913987509</v>
      </c>
      <c r="CZ291" s="155">
        <f t="shared" ca="1" si="354"/>
        <v>14.735674240607416</v>
      </c>
      <c r="DA291" s="155">
        <f t="shared" ca="1" si="354"/>
        <v>18.074873752509085</v>
      </c>
      <c r="DB291" s="155">
        <f t="shared" ca="1" si="354"/>
        <v>21.757328296845717</v>
      </c>
      <c r="DC291" s="155">
        <f t="shared" ca="1" si="354"/>
        <v>23.526493111990604</v>
      </c>
      <c r="DE291" s="29">
        <f t="shared" si="347"/>
        <v>22.5</v>
      </c>
      <c r="DF291" s="155">
        <f t="shared" ca="1" si="355"/>
        <v>26.597648043411748</v>
      </c>
      <c r="DG291" s="155">
        <f t="shared" ca="1" si="355"/>
        <v>27.140157199736223</v>
      </c>
      <c r="DH291" s="155">
        <f t="shared" ca="1" si="355"/>
        <v>28.76393034648876</v>
      </c>
      <c r="DI291" s="155">
        <f t="shared" ca="1" si="355"/>
        <v>30.63036142657209</v>
      </c>
      <c r="DJ291" s="155">
        <f t="shared" ca="1" si="355"/>
        <v>30.384985707066409</v>
      </c>
      <c r="DK291" s="155">
        <f t="shared" ca="1" si="355"/>
        <v>26.316855516378773</v>
      </c>
      <c r="DL291" s="155">
        <f t="shared" ca="1" si="355"/>
        <v>20.258522523821728</v>
      </c>
      <c r="DM291" s="155">
        <f t="shared" ca="1" si="355"/>
        <v>15.026064323839238</v>
      </c>
      <c r="DN291" s="155">
        <f t="shared" ca="1" si="355"/>
        <v>11.589794206346857</v>
      </c>
      <c r="DO291" s="155">
        <f t="shared" ca="1" si="355"/>
        <v>9.7945058367192317</v>
      </c>
      <c r="DP291" s="155">
        <f t="shared" ca="1" si="355"/>
        <v>9.3075106688565654</v>
      </c>
      <c r="DQ291" s="155">
        <f t="shared" ca="1" si="355"/>
        <v>9.6541438320435127</v>
      </c>
      <c r="DR291" s="155">
        <f t="shared" ca="1" si="355"/>
        <v>9.9645253041366164</v>
      </c>
      <c r="DT291" s="96"/>
      <c r="DU291" s="803"/>
      <c r="DV291" s="803"/>
      <c r="DW291" s="803"/>
      <c r="DX291" s="803"/>
      <c r="DY291" s="803"/>
      <c r="DZ291" s="803"/>
      <c r="EA291" s="803"/>
      <c r="EB291" s="803"/>
      <c r="EC291" s="803"/>
      <c r="ED291" s="803"/>
      <c r="EE291" s="803"/>
      <c r="EF291" s="803"/>
      <c r="EG291" s="803"/>
      <c r="EH291" s="99"/>
      <c r="EI291" s="96"/>
      <c r="EJ291" s="803"/>
      <c r="EK291" s="803"/>
      <c r="EL291" s="803"/>
      <c r="EM291" s="803"/>
      <c r="EN291" s="803"/>
      <c r="EO291" s="803"/>
      <c r="EP291" s="803"/>
      <c r="EQ291" s="803"/>
      <c r="ER291" s="803"/>
      <c r="ES291" s="803"/>
      <c r="ET291" s="803"/>
      <c r="EU291" s="803"/>
      <c r="EV291" s="803"/>
      <c r="EW291" s="99"/>
    </row>
    <row r="292" spans="1:153">
      <c r="S292" s="18">
        <f t="shared" si="335"/>
        <v>30</v>
      </c>
      <c r="T292" s="114">
        <f t="shared" ca="1" si="349"/>
        <v>43.482522547381954</v>
      </c>
      <c r="U292" s="114">
        <f t="shared" ca="1" si="349"/>
        <v>44.573453973227686</v>
      </c>
      <c r="V292" s="114">
        <f t="shared" ca="1" si="349"/>
        <v>47.589300282927326</v>
      </c>
      <c r="W292" s="114">
        <f t="shared" ca="1" si="349"/>
        <v>51.131861977276841</v>
      </c>
      <c r="X292" s="114">
        <f t="shared" ca="1" si="349"/>
        <v>51.191527606646638</v>
      </c>
      <c r="Y292" s="114">
        <f t="shared" ca="1" si="349"/>
        <v>43.032607932892326</v>
      </c>
      <c r="Z292" s="114">
        <f t="shared" ca="1" si="349"/>
        <v>29.283295496477479</v>
      </c>
      <c r="AA292" s="114">
        <f t="shared" ca="1" si="349"/>
        <v>17.363768699862071</v>
      </c>
      <c r="AB292" s="114">
        <f t="shared" ca="1" si="349"/>
        <v>9.8303872795255707</v>
      </c>
      <c r="AC292" s="114">
        <f t="shared" ca="1" si="349"/>
        <v>5.615856679773608</v>
      </c>
      <c r="AD292" s="114">
        <f t="shared" ca="1" si="349"/>
        <v>3.3749759878718848</v>
      </c>
      <c r="AE292" s="114">
        <f t="shared" ca="1" si="349"/>
        <v>2.2891103731270808</v>
      </c>
      <c r="AF292" s="114">
        <f t="shared" ca="1" si="349"/>
        <v>1.9649076667117824</v>
      </c>
      <c r="AH292" s="29">
        <f t="shared" si="337"/>
        <v>30</v>
      </c>
      <c r="AI292" s="155">
        <f t="shared" ca="1" si="350"/>
        <v>43.891969089324952</v>
      </c>
      <c r="AJ292" s="155">
        <f t="shared" ca="1" si="350"/>
        <v>44.927320353261671</v>
      </c>
      <c r="AK292" s="155">
        <f t="shared" ca="1" si="350"/>
        <v>47.835329254873017</v>
      </c>
      <c r="AL292" s="155">
        <f t="shared" ca="1" si="350"/>
        <v>51.293745949088098</v>
      </c>
      <c r="AM292" s="155">
        <f t="shared" ca="1" si="350"/>
        <v>51.311822132567151</v>
      </c>
      <c r="AN292" s="155">
        <f t="shared" ca="1" si="350"/>
        <v>43.150683977858534</v>
      </c>
      <c r="AO292" s="155">
        <f t="shared" ca="1" si="350"/>
        <v>29.445508963238535</v>
      </c>
      <c r="AP292" s="155">
        <f t="shared" ca="1" si="350"/>
        <v>17.654332841206092</v>
      </c>
      <c r="AQ292" s="155">
        <f t="shared" ca="1" si="350"/>
        <v>10.438600740755174</v>
      </c>
      <c r="AR292" s="155">
        <f t="shared" ca="1" si="350"/>
        <v>6.9364264612116351</v>
      </c>
      <c r="AS292" s="155">
        <f t="shared" ca="1" si="350"/>
        <v>5.9042813783178856</v>
      </c>
      <c r="AT292" s="155">
        <f t="shared" ca="1" si="350"/>
        <v>6.0749381190609428</v>
      </c>
      <c r="AU292" s="155">
        <f t="shared" ca="1" si="350"/>
        <v>6.29571616262358</v>
      </c>
      <c r="AW292" s="29">
        <f t="shared" si="339"/>
        <v>30</v>
      </c>
      <c r="AX292" s="155">
        <f t="shared" ca="1" si="351"/>
        <v>29.870405752381959</v>
      </c>
      <c r="AY292" s="155">
        <f t="shared" ca="1" si="351"/>
        <v>30.704662204484947</v>
      </c>
      <c r="AZ292" s="155">
        <f t="shared" ca="1" si="351"/>
        <v>33.197051706711953</v>
      </c>
      <c r="BA292" s="155">
        <f t="shared" ca="1" si="351"/>
        <v>36.700606093678459</v>
      </c>
      <c r="BB292" s="155">
        <f t="shared" ca="1" si="351"/>
        <v>38.545656622009957</v>
      </c>
      <c r="BC292" s="155">
        <f t="shared" ca="1" si="351"/>
        <v>34.777351246886845</v>
      </c>
      <c r="BD292" s="155">
        <f t="shared" ca="1" si="351"/>
        <v>26.149931731658164</v>
      </c>
      <c r="BE292" s="155">
        <f t="shared" ca="1" si="351"/>
        <v>17.832446206100805</v>
      </c>
      <c r="BF292" s="155">
        <f t="shared" ca="1" si="351"/>
        <v>12.3059590810952</v>
      </c>
      <c r="BG292" s="155">
        <f t="shared" ca="1" si="351"/>
        <v>9.3067864181103186</v>
      </c>
      <c r="BH292" s="155">
        <f t="shared" ca="1" si="351"/>
        <v>8.0677168506814478</v>
      </c>
      <c r="BI292" s="155">
        <f t="shared" ca="1" si="351"/>
        <v>7.8587473358848801</v>
      </c>
      <c r="BJ292" s="155">
        <f t="shared" ca="1" si="351"/>
        <v>7.9201898500057641</v>
      </c>
      <c r="BK292" s="138"/>
      <c r="BL292" s="29">
        <f t="shared" si="341"/>
        <v>30</v>
      </c>
      <c r="BM292" s="155">
        <f t="shared" ca="1" si="352"/>
        <v>10.992733464369149</v>
      </c>
      <c r="BN292" s="155">
        <f t="shared" ca="1" si="352"/>
        <v>10.890686370644069</v>
      </c>
      <c r="BO292" s="155">
        <f t="shared" ca="1" si="352"/>
        <v>11.24145414812282</v>
      </c>
      <c r="BP292" s="155">
        <f t="shared" ca="1" si="352"/>
        <v>13.10078382366105</v>
      </c>
      <c r="BQ292" s="155">
        <f t="shared" ca="1" si="352"/>
        <v>16.21997512553023</v>
      </c>
      <c r="BR292" s="155">
        <f t="shared" ca="1" si="352"/>
        <v>18.260434495476925</v>
      </c>
      <c r="BS292" s="155">
        <f t="shared" ca="1" si="352"/>
        <v>17.420797328141632</v>
      </c>
      <c r="BT292" s="155">
        <f t="shared" ca="1" si="352"/>
        <v>15.034819914552706</v>
      </c>
      <c r="BU292" s="155">
        <f t="shared" ca="1" si="352"/>
        <v>12.915055308266922</v>
      </c>
      <c r="BV292" s="155">
        <f t="shared" ca="1" si="352"/>
        <v>11.716470725787882</v>
      </c>
      <c r="BW292" s="155">
        <f t="shared" ca="1" si="352"/>
        <v>11.453085212391731</v>
      </c>
      <c r="BX292" s="155">
        <f t="shared" ca="1" si="352"/>
        <v>11.785340207416029</v>
      </c>
      <c r="BY292" s="155">
        <f t="shared" ca="1" si="352"/>
        <v>12.037626746202957</v>
      </c>
      <c r="BZ292" s="138"/>
      <c r="CA292" s="29">
        <f t="shared" si="343"/>
        <v>30</v>
      </c>
      <c r="CB292" s="155">
        <f t="shared" ca="1" si="353"/>
        <v>34.14301289409395</v>
      </c>
      <c r="CC292" s="155">
        <f t="shared" ca="1" si="353"/>
        <v>35.215267892022283</v>
      </c>
      <c r="CD292" s="155">
        <f t="shared" ca="1" si="353"/>
        <v>38.315134776981246</v>
      </c>
      <c r="CE292" s="155">
        <f t="shared" ca="1" si="353"/>
        <v>42.553011953534437</v>
      </c>
      <c r="CF292" s="155">
        <f t="shared" ca="1" si="353"/>
        <v>44.782938087645512</v>
      </c>
      <c r="CG292" s="155">
        <f t="shared" ca="1" si="353"/>
        <v>40.402527044666144</v>
      </c>
      <c r="CH292" s="155">
        <f t="shared" ca="1" si="353"/>
        <v>30.294995921315923</v>
      </c>
      <c r="CI292" s="155">
        <f t="shared" ca="1" si="353"/>
        <v>20.468970772378409</v>
      </c>
      <c r="CJ292" s="155">
        <f t="shared" ca="1" si="353"/>
        <v>13.760177162701456</v>
      </c>
      <c r="CK292" s="155">
        <f t="shared" ca="1" si="353"/>
        <v>9.7638296132344937</v>
      </c>
      <c r="CL292" s="155">
        <f t="shared" ca="1" si="353"/>
        <v>7.5263998252251323</v>
      </c>
      <c r="CM292" s="155">
        <f t="shared" ca="1" si="353"/>
        <v>6.4002128417767485</v>
      </c>
      <c r="CN292" s="155">
        <f t="shared" ca="1" si="353"/>
        <v>6.0570370977514587</v>
      </c>
      <c r="CP292" s="29">
        <f t="shared" si="345"/>
        <v>30</v>
      </c>
      <c r="CQ292" s="155">
        <f t="shared" ca="1" si="354"/>
        <v>18.068191467248784</v>
      </c>
      <c r="CR292" s="155">
        <f t="shared" ca="1" si="354"/>
        <v>17.038267737783656</v>
      </c>
      <c r="CS292" s="155">
        <f t="shared" ca="1" si="354"/>
        <v>14.814413560462397</v>
      </c>
      <c r="CT292" s="155">
        <f t="shared" ca="1" si="354"/>
        <v>12.812274256507264</v>
      </c>
      <c r="CU292" s="155">
        <f t="shared" ca="1" si="354"/>
        <v>11.710022783053212</v>
      </c>
      <c r="CV292" s="155">
        <f t="shared" ca="1" si="354"/>
        <v>11.229019053966205</v>
      </c>
      <c r="CW292" s="155">
        <f t="shared" ca="1" si="354"/>
        <v>10.820269884942434</v>
      </c>
      <c r="CX292" s="155">
        <f t="shared" ca="1" si="354"/>
        <v>10.683982936922526</v>
      </c>
      <c r="CY292" s="155">
        <f t="shared" ca="1" si="354"/>
        <v>11.242866988901609</v>
      </c>
      <c r="CZ292" s="155">
        <f t="shared" ca="1" si="354"/>
        <v>12.660738715223024</v>
      </c>
      <c r="DA292" s="155">
        <f t="shared" ca="1" si="354"/>
        <v>14.830305385103692</v>
      </c>
      <c r="DB292" s="155">
        <f t="shared" ca="1" si="354"/>
        <v>17.102634408011518</v>
      </c>
      <c r="DC292" s="155">
        <f t="shared" ca="1" si="354"/>
        <v>18.142031834583108</v>
      </c>
      <c r="DE292" s="29">
        <f t="shared" si="347"/>
        <v>30</v>
      </c>
      <c r="DF292" s="155">
        <f t="shared" ca="1" si="355"/>
        <v>23.461451873671106</v>
      </c>
      <c r="DG292" s="155">
        <f t="shared" ca="1" si="355"/>
        <v>24.226176764053921</v>
      </c>
      <c r="DH292" s="155">
        <f t="shared" ca="1" si="355"/>
        <v>26.626893407728904</v>
      </c>
      <c r="DI292" s="155">
        <f t="shared" ca="1" si="355"/>
        <v>30.384985707066409</v>
      </c>
      <c r="DJ292" s="155">
        <f t="shared" ca="1" si="355"/>
        <v>33.445558350427476</v>
      </c>
      <c r="DK292" s="155">
        <f t="shared" ca="1" si="355"/>
        <v>32.057443815872155</v>
      </c>
      <c r="DL292" s="155">
        <f t="shared" ca="1" si="355"/>
        <v>25.893205972887348</v>
      </c>
      <c r="DM292" s="155">
        <f t="shared" ca="1" si="355"/>
        <v>19.091491871382377</v>
      </c>
      <c r="DN292" s="155">
        <f t="shared" ca="1" si="355"/>
        <v>14.200086399495763</v>
      </c>
      <c r="DO292" s="155">
        <f t="shared" ca="1" si="355"/>
        <v>11.335231434966955</v>
      </c>
      <c r="DP292" s="155">
        <f t="shared" ca="1" si="355"/>
        <v>9.9815255238146836</v>
      </c>
      <c r="DQ292" s="155">
        <f t="shared" ca="1" si="355"/>
        <v>9.5933834965306506</v>
      </c>
      <c r="DR292" s="155">
        <f t="shared" ca="1" si="355"/>
        <v>9.5726349950790706</v>
      </c>
      <c r="DT292" s="96"/>
      <c r="DU292" s="803"/>
      <c r="DV292" s="803"/>
      <c r="DW292" s="803"/>
      <c r="DX292" s="803"/>
      <c r="DY292" s="803"/>
      <c r="DZ292" s="803"/>
      <c r="EA292" s="803"/>
      <c r="EB292" s="803"/>
      <c r="EC292" s="803"/>
      <c r="ED292" s="803"/>
      <c r="EE292" s="803"/>
      <c r="EF292" s="803"/>
      <c r="EG292" s="803"/>
      <c r="EH292" s="99"/>
      <c r="EI292" s="96"/>
      <c r="EJ292" s="803"/>
      <c r="EK292" s="803"/>
      <c r="EL292" s="803"/>
      <c r="EM292" s="803"/>
      <c r="EN292" s="803"/>
      <c r="EO292" s="803"/>
      <c r="EP292" s="803"/>
      <c r="EQ292" s="803"/>
      <c r="ER292" s="803"/>
      <c r="ES292" s="803"/>
      <c r="ET292" s="803"/>
      <c r="EU292" s="803"/>
      <c r="EV292" s="803"/>
      <c r="EW292" s="99"/>
    </row>
    <row r="293" spans="1:153">
      <c r="S293" s="18">
        <f t="shared" si="335"/>
        <v>37.5</v>
      </c>
      <c r="T293" s="114">
        <f t="shared" ca="1" si="349"/>
        <v>31.789451873976322</v>
      </c>
      <c r="U293" s="114">
        <f t="shared" ca="1" si="349"/>
        <v>32.673257689169098</v>
      </c>
      <c r="V293" s="114">
        <f t="shared" ca="1" si="349"/>
        <v>35.324043098567152</v>
      </c>
      <c r="W293" s="114">
        <f t="shared" ca="1" si="349"/>
        <v>39.422199462549464</v>
      </c>
      <c r="X293" s="114">
        <f t="shared" ca="1" si="349"/>
        <v>43.032607932892326</v>
      </c>
      <c r="Y293" s="114">
        <f t="shared" ca="1" si="349"/>
        <v>41.091333747765596</v>
      </c>
      <c r="Z293" s="114">
        <f t="shared" ca="1" si="349"/>
        <v>30.566556009018139</v>
      </c>
      <c r="AA293" s="114">
        <f t="shared" ca="1" si="349"/>
        <v>17.912383289559315</v>
      </c>
      <c r="AB293" s="114">
        <f t="shared" ca="1" si="349"/>
        <v>9.1416419605729793</v>
      </c>
      <c r="AC293" s="114">
        <f t="shared" ca="1" si="349"/>
        <v>4.2915430065050124</v>
      </c>
      <c r="AD293" s="114">
        <f t="shared" ca="1" si="349"/>
        <v>1.8179638894445089</v>
      </c>
      <c r="AE293" s="114">
        <f t="shared" ca="1" si="349"/>
        <v>0.66521091392570941</v>
      </c>
      <c r="AF293" s="114">
        <f t="shared" ca="1" si="349"/>
        <v>0.32866963531781135</v>
      </c>
      <c r="AH293" s="29">
        <f t="shared" si="337"/>
        <v>37.5</v>
      </c>
      <c r="AI293" s="155">
        <f t="shared" ca="1" si="350"/>
        <v>32.196733137795661</v>
      </c>
      <c r="AJ293" s="155">
        <f t="shared" ca="1" si="350"/>
        <v>33.030553750597242</v>
      </c>
      <c r="AK293" s="155">
        <f t="shared" ca="1" si="350"/>
        <v>35.579247970366531</v>
      </c>
      <c r="AL293" s="155">
        <f t="shared" ca="1" si="350"/>
        <v>39.590434301899151</v>
      </c>
      <c r="AM293" s="155">
        <f t="shared" ca="1" si="350"/>
        <v>43.150683977858534</v>
      </c>
      <c r="AN293" s="155">
        <f t="shared" ca="1" si="350"/>
        <v>41.195126805543104</v>
      </c>
      <c r="AO293" s="155">
        <f t="shared" ca="1" si="350"/>
        <v>30.697778678789867</v>
      </c>
      <c r="AP293" s="155">
        <f t="shared" ca="1" si="350"/>
        <v>18.149196482849376</v>
      </c>
      <c r="AQ293" s="155">
        <f t="shared" ca="1" si="350"/>
        <v>9.6821361449397436</v>
      </c>
      <c r="AR293" s="155">
        <f t="shared" ca="1" si="350"/>
        <v>5.6308527757945281</v>
      </c>
      <c r="AS293" s="155">
        <f t="shared" ca="1" si="350"/>
        <v>4.6254752524524543</v>
      </c>
      <c r="AT293" s="155">
        <f t="shared" ca="1" si="350"/>
        <v>4.8902035537744117</v>
      </c>
      <c r="AU293" s="155">
        <f t="shared" ca="1" si="350"/>
        <v>5.1155054289735942</v>
      </c>
      <c r="AW293" s="29">
        <f t="shared" si="339"/>
        <v>37.5</v>
      </c>
      <c r="AX293" s="155">
        <f t="shared" ca="1" si="351"/>
        <v>22.997297690425604</v>
      </c>
      <c r="AY293" s="155">
        <f t="shared" ca="1" si="351"/>
        <v>23.716937375343729</v>
      </c>
      <c r="AZ293" s="155">
        <f t="shared" ca="1" si="351"/>
        <v>26.026385579787455</v>
      </c>
      <c r="BA293" s="155">
        <f t="shared" ca="1" si="351"/>
        <v>30.051823021898315</v>
      </c>
      <c r="BB293" s="155">
        <f t="shared" ca="1" si="351"/>
        <v>34.777351246886845</v>
      </c>
      <c r="BC293" s="155">
        <f t="shared" ca="1" si="351"/>
        <v>36.28340878447225</v>
      </c>
      <c r="BD293" s="155">
        <f t="shared" ca="1" si="351"/>
        <v>30.698718373013406</v>
      </c>
      <c r="BE293" s="155">
        <f t="shared" ca="1" si="351"/>
        <v>21.688517109695574</v>
      </c>
      <c r="BF293" s="155">
        <f t="shared" ca="1" si="351"/>
        <v>14.60831778145651</v>
      </c>
      <c r="BG293" s="155">
        <f t="shared" ca="1" si="351"/>
        <v>10.477810934494235</v>
      </c>
      <c r="BH293" s="155">
        <f t="shared" ca="1" si="351"/>
        <v>8.5072704964575721</v>
      </c>
      <c r="BI293" s="155">
        <f t="shared" ca="1" si="351"/>
        <v>7.8298872374938888</v>
      </c>
      <c r="BJ293" s="155">
        <f t="shared" ca="1" si="351"/>
        <v>7.7144599634922493</v>
      </c>
      <c r="BK293" s="138"/>
      <c r="BL293" s="29">
        <f t="shared" si="341"/>
        <v>37.5</v>
      </c>
      <c r="BM293" s="155">
        <f t="shared" ca="1" si="352"/>
        <v>10.174597586439935</v>
      </c>
      <c r="BN293" s="155">
        <f t="shared" ca="1" si="352"/>
        <v>10.248388634502222</v>
      </c>
      <c r="BO293" s="155">
        <f t="shared" ca="1" si="352"/>
        <v>11.003002769656259</v>
      </c>
      <c r="BP293" s="155">
        <f t="shared" ca="1" si="352"/>
        <v>13.509484331490489</v>
      </c>
      <c r="BQ293" s="155">
        <f t="shared" ca="1" si="352"/>
        <v>18.260434495476925</v>
      </c>
      <c r="BR293" s="155">
        <f t="shared" ca="1" si="352"/>
        <v>23.435093105223189</v>
      </c>
      <c r="BS293" s="155">
        <f t="shared" ca="1" si="352"/>
        <v>24.822204788088136</v>
      </c>
      <c r="BT293" s="155">
        <f t="shared" ca="1" si="352"/>
        <v>21.929193853918843</v>
      </c>
      <c r="BU293" s="155">
        <f t="shared" ca="1" si="352"/>
        <v>18.182491138844831</v>
      </c>
      <c r="BV293" s="155">
        <f t="shared" ca="1" si="352"/>
        <v>15.493573840322176</v>
      </c>
      <c r="BW293" s="155">
        <f t="shared" ca="1" si="352"/>
        <v>14.082033148360814</v>
      </c>
      <c r="BX293" s="155">
        <f t="shared" ca="1" si="352"/>
        <v>13.606985600605627</v>
      </c>
      <c r="BY293" s="155">
        <f t="shared" ca="1" si="352"/>
        <v>13.545362438654381</v>
      </c>
      <c r="BZ293" s="138"/>
      <c r="CA293" s="29">
        <f t="shared" si="343"/>
        <v>37.5</v>
      </c>
      <c r="CB293" s="155">
        <f t="shared" ca="1" si="353"/>
        <v>26.160801365683341</v>
      </c>
      <c r="CC293" s="155">
        <f t="shared" ca="1" si="353"/>
        <v>27.086206445280506</v>
      </c>
      <c r="CD293" s="155">
        <f t="shared" ca="1" si="353"/>
        <v>29.955808271415954</v>
      </c>
      <c r="CE293" s="155">
        <f t="shared" ca="1" si="353"/>
        <v>34.80148067986056</v>
      </c>
      <c r="CF293" s="155">
        <f t="shared" ca="1" si="353"/>
        <v>40.402527044666144</v>
      </c>
      <c r="CG293" s="155">
        <f t="shared" ca="1" si="353"/>
        <v>42.193109131199598</v>
      </c>
      <c r="CH293" s="155">
        <f t="shared" ca="1" si="353"/>
        <v>35.662083026778099</v>
      </c>
      <c r="CI293" s="155">
        <f t="shared" ca="1" si="353"/>
        <v>25.072530293392973</v>
      </c>
      <c r="CJ293" s="155">
        <f t="shared" ca="1" si="353"/>
        <v>16.631806446867884</v>
      </c>
      <c r="CK293" s="155">
        <f t="shared" ca="1" si="353"/>
        <v>11.460406064986657</v>
      </c>
      <c r="CL293" s="155">
        <f t="shared" ca="1" si="353"/>
        <v>8.5956990406643463</v>
      </c>
      <c r="CM293" s="155">
        <f t="shared" ca="1" si="353"/>
        <v>7.1762375951853468</v>
      </c>
      <c r="CN293" s="155">
        <f t="shared" ca="1" si="353"/>
        <v>6.7477846214695552</v>
      </c>
      <c r="CP293" s="29">
        <f t="shared" si="345"/>
        <v>37.5</v>
      </c>
      <c r="CQ293" s="155">
        <f t="shared" ca="1" si="354"/>
        <v>15.476781577786424</v>
      </c>
      <c r="CR293" s="155">
        <f t="shared" ca="1" si="354"/>
        <v>14.733717461633349</v>
      </c>
      <c r="CS293" s="155">
        <f t="shared" ca="1" si="354"/>
        <v>13.106557785691104</v>
      </c>
      <c r="CT293" s="155">
        <f t="shared" ca="1" si="354"/>
        <v>11.687146498774894</v>
      </c>
      <c r="CU293" s="155">
        <f t="shared" ca="1" si="354"/>
        <v>11.229019053966205</v>
      </c>
      <c r="CV293" s="155">
        <f t="shared" ca="1" si="354"/>
        <v>11.651364741325521</v>
      </c>
      <c r="CW293" s="155">
        <f t="shared" ca="1" si="354"/>
        <v>11.781503056129131</v>
      </c>
      <c r="CX293" s="155">
        <f t="shared" ca="1" si="354"/>
        <v>11.320597499129086</v>
      </c>
      <c r="CY293" s="155">
        <f t="shared" ca="1" si="354"/>
        <v>11.21416125203147</v>
      </c>
      <c r="CZ293" s="155">
        <f t="shared" ca="1" si="354"/>
        <v>11.956273605737499</v>
      </c>
      <c r="DA293" s="155">
        <f t="shared" ca="1" si="354"/>
        <v>13.428383746750539</v>
      </c>
      <c r="DB293" s="155">
        <f t="shared" ca="1" si="354"/>
        <v>15.031586722542235</v>
      </c>
      <c r="DC293" s="155">
        <f t="shared" ca="1" si="354"/>
        <v>15.761172910696752</v>
      </c>
      <c r="DE293" s="29">
        <f t="shared" si="347"/>
        <v>37.5</v>
      </c>
      <c r="DF293" s="155">
        <f t="shared" ca="1" si="355"/>
        <v>18.997636643607535</v>
      </c>
      <c r="DG293" s="155">
        <f t="shared" ca="1" si="355"/>
        <v>19.695880660268426</v>
      </c>
      <c r="DH293" s="155">
        <f t="shared" ca="1" si="355"/>
        <v>22.014472031563699</v>
      </c>
      <c r="DI293" s="155">
        <f t="shared" ca="1" si="355"/>
        <v>26.316855516378773</v>
      </c>
      <c r="DJ293" s="155">
        <f t="shared" ca="1" si="355"/>
        <v>32.057443815872155</v>
      </c>
      <c r="DK293" s="155">
        <f t="shared" ca="1" si="355"/>
        <v>35.740752467416854</v>
      </c>
      <c r="DL293" s="155">
        <f t="shared" ca="1" si="355"/>
        <v>32.728946485767899</v>
      </c>
      <c r="DM293" s="155">
        <f t="shared" ca="1" si="355"/>
        <v>25.240212879738639</v>
      </c>
      <c r="DN293" s="155">
        <f t="shared" ca="1" si="355"/>
        <v>18.551016231689584</v>
      </c>
      <c r="DO293" s="155">
        <f t="shared" ca="1" si="355"/>
        <v>14.270552093795503</v>
      </c>
      <c r="DP293" s="155">
        <f t="shared" ca="1" si="355"/>
        <v>11.969924346473212</v>
      </c>
      <c r="DQ293" s="155">
        <f t="shared" ca="1" si="355"/>
        <v>10.979350102645988</v>
      </c>
      <c r="DR293" s="155">
        <f t="shared" ca="1" si="355"/>
        <v>10.734104507219689</v>
      </c>
      <c r="DT293" s="96"/>
      <c r="DU293" s="803"/>
      <c r="DV293" s="803"/>
      <c r="DW293" s="803"/>
      <c r="DX293" s="803"/>
      <c r="DY293" s="803"/>
      <c r="DZ293" s="803"/>
      <c r="EA293" s="803"/>
      <c r="EB293" s="803"/>
      <c r="EC293" s="803"/>
      <c r="ED293" s="803"/>
      <c r="EE293" s="803"/>
      <c r="EF293" s="803"/>
      <c r="EG293" s="803"/>
      <c r="EH293" s="99"/>
      <c r="EI293" s="96"/>
      <c r="EJ293" s="803"/>
      <c r="EK293" s="803"/>
      <c r="EL293" s="803"/>
      <c r="EM293" s="803"/>
      <c r="EN293" s="803"/>
      <c r="EO293" s="803"/>
      <c r="EP293" s="803"/>
      <c r="EQ293" s="803"/>
      <c r="ER293" s="803"/>
      <c r="ES293" s="803"/>
      <c r="ET293" s="803"/>
      <c r="EU293" s="803"/>
      <c r="EV293" s="803"/>
      <c r="EW293" s="99"/>
    </row>
    <row r="294" spans="1:153">
      <c r="S294" s="18">
        <f t="shared" si="335"/>
        <v>45</v>
      </c>
      <c r="T294" s="114">
        <f t="shared" ca="1" si="349"/>
        <v>21.296598653089674</v>
      </c>
      <c r="U294" s="114">
        <f t="shared" ca="1" si="349"/>
        <v>21.818495691279054</v>
      </c>
      <c r="V294" s="114">
        <f t="shared" ca="1" si="349"/>
        <v>23.417134944959901</v>
      </c>
      <c r="W294" s="114">
        <f t="shared" ca="1" si="349"/>
        <v>26.089086809086503</v>
      </c>
      <c r="X294" s="114">
        <f t="shared" ca="1" si="349"/>
        <v>29.283295496477479</v>
      </c>
      <c r="Y294" s="114">
        <f t="shared" ca="1" si="349"/>
        <v>30.566556009018139</v>
      </c>
      <c r="Z294" s="114">
        <f t="shared" ca="1" si="349"/>
        <v>25.622379796043901</v>
      </c>
      <c r="AA294" s="114">
        <f t="shared" ca="1" si="349"/>
        <v>15.299430830626402</v>
      </c>
      <c r="AB294" s="114">
        <f t="shared" ca="1" si="349"/>
        <v>6.3612109369296732</v>
      </c>
      <c r="AC294" s="114">
        <f t="shared" ca="1" si="349"/>
        <v>1.2367430865147151</v>
      </c>
      <c r="AD294" s="114">
        <f t="shared" ca="1" si="349"/>
        <v>1.2619157409448851</v>
      </c>
      <c r="AE294" s="114">
        <f t="shared" ca="1" si="349"/>
        <v>2.3589507219371777</v>
      </c>
      <c r="AF294" s="114">
        <f t="shared" ca="1" si="349"/>
        <v>2.6670595473328511</v>
      </c>
      <c r="AH294" s="29">
        <f t="shared" si="337"/>
        <v>45</v>
      </c>
      <c r="AI294" s="155">
        <f t="shared" ca="1" si="350"/>
        <v>21.840759237909062</v>
      </c>
      <c r="AJ294" s="155">
        <f t="shared" ca="1" si="350"/>
        <v>22.300276054992047</v>
      </c>
      <c r="AK294" s="155">
        <f t="shared" ca="1" si="350"/>
        <v>23.768494726638252</v>
      </c>
      <c r="AL294" s="155">
        <f t="shared" ca="1" si="350"/>
        <v>26.324323619354718</v>
      </c>
      <c r="AM294" s="155">
        <f t="shared" ca="1" si="350"/>
        <v>29.445508963238535</v>
      </c>
      <c r="AN294" s="155">
        <f t="shared" ca="1" si="350"/>
        <v>30.697778678789867</v>
      </c>
      <c r="AO294" s="155">
        <f t="shared" ca="1" si="350"/>
        <v>25.769886094243908</v>
      </c>
      <c r="AP294" s="155">
        <f t="shared" ca="1" si="350"/>
        <v>15.559917299762011</v>
      </c>
      <c r="AQ294" s="155">
        <f t="shared" ca="1" si="350"/>
        <v>7.0703436998897784</v>
      </c>
      <c r="AR294" s="155">
        <f t="shared" ca="1" si="350"/>
        <v>3.7223589179561172</v>
      </c>
      <c r="AS294" s="155">
        <f t="shared" ca="1" si="350"/>
        <v>4.2623141550745229</v>
      </c>
      <c r="AT294" s="155">
        <f t="shared" ca="1" si="350"/>
        <v>5.1784795131475345</v>
      </c>
      <c r="AU294" s="155">
        <f t="shared" ca="1" si="350"/>
        <v>5.5305383659151852</v>
      </c>
      <c r="AW294" s="29">
        <f t="shared" si="339"/>
        <v>45</v>
      </c>
      <c r="AX294" s="155">
        <f t="shared" ca="1" si="351"/>
        <v>16.68787812164863</v>
      </c>
      <c r="AY294" s="155">
        <f t="shared" ca="1" si="351"/>
        <v>17.141246348283321</v>
      </c>
      <c r="AZ294" s="155">
        <f t="shared" ca="1" si="351"/>
        <v>18.676173332377182</v>
      </c>
      <c r="BA294" s="155">
        <f t="shared" ca="1" si="351"/>
        <v>21.649856051854101</v>
      </c>
      <c r="BB294" s="155">
        <f t="shared" ca="1" si="351"/>
        <v>26.149931731658164</v>
      </c>
      <c r="BC294" s="155">
        <f t="shared" ca="1" si="351"/>
        <v>30.698718373013406</v>
      </c>
      <c r="BD294" s="155">
        <f t="shared" ca="1" si="351"/>
        <v>30.863808955777824</v>
      </c>
      <c r="BE294" s="155">
        <f t="shared" ca="1" si="351"/>
        <v>24.624861974102593</v>
      </c>
      <c r="BF294" s="155">
        <f t="shared" ca="1" si="351"/>
        <v>17.079577750873554</v>
      </c>
      <c r="BG294" s="155">
        <f t="shared" ca="1" si="351"/>
        <v>11.949265264233288</v>
      </c>
      <c r="BH294" s="155">
        <f t="shared" ca="1" si="351"/>
        <v>9.2935856775155532</v>
      </c>
      <c r="BI294" s="155">
        <f t="shared" ca="1" si="351"/>
        <v>8.2462394497271401</v>
      </c>
      <c r="BJ294" s="155">
        <f t="shared" ca="1" si="351"/>
        <v>8.0125439790011246</v>
      </c>
      <c r="BK294" s="138"/>
      <c r="BL294" s="29">
        <f t="shared" si="341"/>
        <v>45</v>
      </c>
      <c r="BM294" s="155">
        <f t="shared" ca="1" si="352"/>
        <v>9.6720632985435397</v>
      </c>
      <c r="BN294" s="155">
        <f t="shared" ca="1" si="352"/>
        <v>9.7246872715894934</v>
      </c>
      <c r="BO294" s="155">
        <f t="shared" ca="1" si="352"/>
        <v>10.347948220565998</v>
      </c>
      <c r="BP294" s="155">
        <f t="shared" ca="1" si="352"/>
        <v>12.575643882866785</v>
      </c>
      <c r="BQ294" s="155">
        <f t="shared" ca="1" si="352"/>
        <v>17.420797328141632</v>
      </c>
      <c r="BR294" s="155">
        <f t="shared" ca="1" si="352"/>
        <v>24.822204788088136</v>
      </c>
      <c r="BS294" s="155">
        <f t="shared" ca="1" si="352"/>
        <v>31.01089345447927</v>
      </c>
      <c r="BT294" s="155">
        <f t="shared" ca="1" si="352"/>
        <v>30.85735312574991</v>
      </c>
      <c r="BU294" s="155">
        <f t="shared" ca="1" si="352"/>
        <v>26.372885779533132</v>
      </c>
      <c r="BV294" s="155">
        <f t="shared" ca="1" si="352"/>
        <v>21.999245333922385</v>
      </c>
      <c r="BW294" s="155">
        <f t="shared" ca="1" si="352"/>
        <v>19.21910923549618</v>
      </c>
      <c r="BX294" s="155">
        <f t="shared" ca="1" si="352"/>
        <v>17.895314398444793</v>
      </c>
      <c r="BY294" s="155">
        <f t="shared" ca="1" si="352"/>
        <v>17.5404245648058</v>
      </c>
      <c r="BZ294" s="138"/>
      <c r="CA294" s="29">
        <f t="shared" si="343"/>
        <v>45</v>
      </c>
      <c r="CB294" s="155">
        <f t="shared" ca="1" si="353"/>
        <v>18.630597360978243</v>
      </c>
      <c r="CC294" s="155">
        <f t="shared" ca="1" si="353"/>
        <v>19.261195629806462</v>
      </c>
      <c r="CD294" s="155">
        <f t="shared" ca="1" si="353"/>
        <v>21.264730562509286</v>
      </c>
      <c r="CE294" s="155">
        <f t="shared" ca="1" si="353"/>
        <v>24.923743964505103</v>
      </c>
      <c r="CF294" s="155">
        <f t="shared" ca="1" si="353"/>
        <v>30.294995921315923</v>
      </c>
      <c r="CG294" s="155">
        <f t="shared" ca="1" si="353"/>
        <v>35.662083026778099</v>
      </c>
      <c r="CH294" s="155">
        <f t="shared" ca="1" si="353"/>
        <v>35.864214212040679</v>
      </c>
      <c r="CI294" s="155">
        <f t="shared" ca="1" si="353"/>
        <v>28.537949317947827</v>
      </c>
      <c r="CJ294" s="155">
        <f t="shared" ca="1" si="353"/>
        <v>19.598167299652591</v>
      </c>
      <c r="CK294" s="155">
        <f t="shared" ca="1" si="353"/>
        <v>13.325484541164567</v>
      </c>
      <c r="CL294" s="155">
        <f t="shared" ca="1" si="353"/>
        <v>9.7467891610161743</v>
      </c>
      <c r="CM294" s="155">
        <f t="shared" ca="1" si="353"/>
        <v>7.9768322723286396</v>
      </c>
      <c r="CN294" s="155">
        <f t="shared" ca="1" si="353"/>
        <v>7.4454188717920644</v>
      </c>
      <c r="CP294" s="29">
        <f t="shared" si="345"/>
        <v>45</v>
      </c>
      <c r="CQ294" s="155">
        <f t="shared" ca="1" si="354"/>
        <v>14.689749781854518</v>
      </c>
      <c r="CR294" s="155">
        <f t="shared" ca="1" si="354"/>
        <v>14.017626709239332</v>
      </c>
      <c r="CS294" s="155">
        <f t="shared" ca="1" si="354"/>
        <v>12.528574982735623</v>
      </c>
      <c r="CT294" s="155">
        <f t="shared" ca="1" si="354"/>
        <v>11.200694142528926</v>
      </c>
      <c r="CU294" s="155">
        <f t="shared" ca="1" si="354"/>
        <v>10.820269884942434</v>
      </c>
      <c r="CV294" s="155">
        <f t="shared" ca="1" si="354"/>
        <v>11.781503056129131</v>
      </c>
      <c r="CW294" s="155">
        <f t="shared" ca="1" si="354"/>
        <v>13.159931995054071</v>
      </c>
      <c r="CX294" s="155">
        <f t="shared" ca="1" si="354"/>
        <v>13.271538466370863</v>
      </c>
      <c r="CY294" s="155">
        <f t="shared" ca="1" si="354"/>
        <v>12.673698031153689</v>
      </c>
      <c r="CZ294" s="155">
        <f t="shared" ca="1" si="354"/>
        <v>12.713389981348573</v>
      </c>
      <c r="DA294" s="155">
        <f t="shared" ca="1" si="354"/>
        <v>13.640816186382763</v>
      </c>
      <c r="DB294" s="155">
        <f t="shared" ca="1" si="354"/>
        <v>14.88413547757999</v>
      </c>
      <c r="DC294" s="155">
        <f t="shared" ca="1" si="354"/>
        <v>15.478358630165184</v>
      </c>
      <c r="DE294" s="29">
        <f t="shared" si="347"/>
        <v>45</v>
      </c>
      <c r="DF294" s="155">
        <f t="shared" ca="1" si="355"/>
        <v>14.660873007814393</v>
      </c>
      <c r="DG294" s="155">
        <f t="shared" ca="1" si="355"/>
        <v>15.143750934916632</v>
      </c>
      <c r="DH294" s="155">
        <f t="shared" ca="1" si="355"/>
        <v>16.827942007824323</v>
      </c>
      <c r="DI294" s="155">
        <f t="shared" ca="1" si="355"/>
        <v>20.258522523821728</v>
      </c>
      <c r="DJ294" s="155">
        <f t="shared" ca="1" si="355"/>
        <v>25.893205972887348</v>
      </c>
      <c r="DK294" s="155">
        <f t="shared" ca="1" si="355"/>
        <v>32.728946485767899</v>
      </c>
      <c r="DL294" s="155">
        <f t="shared" ca="1" si="355"/>
        <v>35.966703433189522</v>
      </c>
      <c r="DM294" s="155">
        <f t="shared" ca="1" si="355"/>
        <v>31.715820791699887</v>
      </c>
      <c r="DN294" s="155">
        <f t="shared" ca="1" si="355"/>
        <v>24.376809592753204</v>
      </c>
      <c r="DO294" s="155">
        <f t="shared" ca="1" si="355"/>
        <v>18.628205858660888</v>
      </c>
      <c r="DP294" s="155">
        <f t="shared" ca="1" si="355"/>
        <v>15.23517590905025</v>
      </c>
      <c r="DQ294" s="155">
        <f t="shared" ca="1" si="355"/>
        <v>13.615056148933601</v>
      </c>
      <c r="DR294" s="155">
        <f t="shared" ca="1" si="355"/>
        <v>13.160804108861813</v>
      </c>
      <c r="DT294" s="96"/>
      <c r="DU294" s="803"/>
      <c r="DV294" s="803"/>
      <c r="DW294" s="803"/>
      <c r="DX294" s="803"/>
      <c r="DY294" s="803"/>
      <c r="DZ294" s="803"/>
      <c r="EA294" s="803"/>
      <c r="EB294" s="803"/>
      <c r="EC294" s="803"/>
      <c r="ED294" s="803"/>
      <c r="EE294" s="803"/>
      <c r="EF294" s="803"/>
      <c r="EG294" s="803"/>
      <c r="EH294" s="99"/>
      <c r="EI294" s="96"/>
      <c r="EJ294" s="803"/>
      <c r="EK294" s="803"/>
      <c r="EL294" s="803"/>
      <c r="EM294" s="803"/>
      <c r="EN294" s="803"/>
      <c r="EO294" s="803"/>
      <c r="EP294" s="803"/>
      <c r="EQ294" s="803"/>
      <c r="ER294" s="803"/>
      <c r="ES294" s="803"/>
      <c r="ET294" s="803"/>
      <c r="EU294" s="803"/>
      <c r="EV294" s="803"/>
      <c r="EW294" s="99"/>
    </row>
    <row r="295" spans="1:153">
      <c r="S295" s="18">
        <f t="shared" si="335"/>
        <v>52.5</v>
      </c>
      <c r="T295" s="114">
        <f t="shared" ca="1" si="349"/>
        <v>13.807491978365539</v>
      </c>
      <c r="U295" s="114">
        <f t="shared" ca="1" si="349"/>
        <v>14.052277496913311</v>
      </c>
      <c r="V295" s="114">
        <f t="shared" ca="1" si="349"/>
        <v>14.788632562915883</v>
      </c>
      <c r="W295" s="114">
        <f t="shared" ca="1" si="349"/>
        <v>15.980832828136537</v>
      </c>
      <c r="X295" s="114">
        <f t="shared" ca="1" si="349"/>
        <v>17.363768699862071</v>
      </c>
      <c r="Y295" s="114">
        <f t="shared" ca="1" si="349"/>
        <v>17.912383289559315</v>
      </c>
      <c r="Z295" s="114">
        <f t="shared" ca="1" si="349"/>
        <v>15.299430830626402</v>
      </c>
      <c r="AA295" s="114">
        <f t="shared" ca="1" si="349"/>
        <v>8.2458512967559443</v>
      </c>
      <c r="AB295" s="114">
        <f t="shared" ca="1" si="349"/>
        <v>0.52353576453056228</v>
      </c>
      <c r="AC295" s="114">
        <f t="shared" ca="1" si="349"/>
        <v>4.2611058753048008</v>
      </c>
      <c r="AD295" s="114">
        <f t="shared" ca="1" si="349"/>
        <v>6.4504045160920436</v>
      </c>
      <c r="AE295" s="114">
        <f t="shared" ca="1" si="349"/>
        <v>7.2990373561822963</v>
      </c>
      <c r="AF295" s="114">
        <f t="shared" ca="1" si="349"/>
        <v>7.5149477005932894</v>
      </c>
      <c r="AH295" s="29">
        <f t="shared" si="337"/>
        <v>52.5</v>
      </c>
      <c r="AI295" s="155">
        <f t="shared" ca="1" si="350"/>
        <v>14.720814619149831</v>
      </c>
      <c r="AJ295" s="155">
        <f t="shared" ca="1" si="350"/>
        <v>14.863986334128052</v>
      </c>
      <c r="AK295" s="155">
        <f t="shared" ca="1" si="350"/>
        <v>15.388168380837424</v>
      </c>
      <c r="AL295" s="155">
        <f t="shared" ca="1" si="350"/>
        <v>16.391398277780748</v>
      </c>
      <c r="AM295" s="155">
        <f t="shared" ca="1" si="350"/>
        <v>17.654332841206092</v>
      </c>
      <c r="AN295" s="155">
        <f t="shared" ca="1" si="350"/>
        <v>18.149196482849376</v>
      </c>
      <c r="AO295" s="155">
        <f t="shared" ca="1" si="350"/>
        <v>15.559917299762011</v>
      </c>
      <c r="AP295" s="155">
        <f t="shared" ca="1" si="350"/>
        <v>8.748315044605194</v>
      </c>
      <c r="AQ295" s="155">
        <f t="shared" ca="1" si="350"/>
        <v>3.2321904336539911</v>
      </c>
      <c r="AR295" s="155">
        <f t="shared" ca="1" si="350"/>
        <v>5.6075330989742023</v>
      </c>
      <c r="AS295" s="155">
        <f t="shared" ca="1" si="350"/>
        <v>7.7262510881438065</v>
      </c>
      <c r="AT295" s="155">
        <f t="shared" ca="1" si="350"/>
        <v>8.7603314146844866</v>
      </c>
      <c r="AU295" s="155">
        <f t="shared" ca="1" si="350"/>
        <v>9.0846015338112291</v>
      </c>
      <c r="AW295" s="29">
        <f t="shared" si="339"/>
        <v>52.5</v>
      </c>
      <c r="AX295" s="155">
        <f t="shared" ca="1" si="351"/>
        <v>12.28713605203342</v>
      </c>
      <c r="AY295" s="155">
        <f t="shared" ca="1" si="351"/>
        <v>12.485184328467621</v>
      </c>
      <c r="AZ295" s="155">
        <f t="shared" ca="1" si="351"/>
        <v>13.257574952571794</v>
      </c>
      <c r="BA295" s="155">
        <f t="shared" ca="1" si="351"/>
        <v>14.95066093093954</v>
      </c>
      <c r="BB295" s="155">
        <f t="shared" ca="1" si="351"/>
        <v>17.832446206100805</v>
      </c>
      <c r="BC295" s="155">
        <f t="shared" ca="1" si="351"/>
        <v>21.688517109695574</v>
      </c>
      <c r="BD295" s="155">
        <f t="shared" ca="1" si="351"/>
        <v>24.624861974102593</v>
      </c>
      <c r="BE295" s="155">
        <f t="shared" ca="1" si="351"/>
        <v>23.21325521552696</v>
      </c>
      <c r="BF295" s="155">
        <f t="shared" ca="1" si="351"/>
        <v>17.914435333888139</v>
      </c>
      <c r="BG295" s="155">
        <f t="shared" ca="1" si="351"/>
        <v>12.883171191259525</v>
      </c>
      <c r="BH295" s="155">
        <f t="shared" ca="1" si="351"/>
        <v>9.923505267165444</v>
      </c>
      <c r="BI295" s="155">
        <f t="shared" ca="1" si="351"/>
        <v>8.6999579105968525</v>
      </c>
      <c r="BJ295" s="155">
        <f t="shared" ca="1" si="351"/>
        <v>8.4226872886791799</v>
      </c>
      <c r="BK295" s="138"/>
      <c r="BL295" s="29">
        <f t="shared" si="341"/>
        <v>52.5</v>
      </c>
      <c r="BM295" s="155">
        <f t="shared" ca="1" si="352"/>
        <v>9.596035821824362</v>
      </c>
      <c r="BN295" s="155">
        <f t="shared" ca="1" si="352"/>
        <v>9.5208273790323474</v>
      </c>
      <c r="BO295" s="155">
        <f t="shared" ca="1" si="352"/>
        <v>9.7458221665715357</v>
      </c>
      <c r="BP295" s="155">
        <f t="shared" ca="1" si="352"/>
        <v>11.241469315523092</v>
      </c>
      <c r="BQ295" s="155">
        <f t="shared" ca="1" si="352"/>
        <v>15.034819914552706</v>
      </c>
      <c r="BR295" s="155">
        <f t="shared" ca="1" si="352"/>
        <v>21.929193853918843</v>
      </c>
      <c r="BS295" s="155">
        <f t="shared" ca="1" si="352"/>
        <v>30.85735312574991</v>
      </c>
      <c r="BT295" s="155">
        <f t="shared" ca="1" si="352"/>
        <v>36.426848795408553</v>
      </c>
      <c r="BU295" s="155">
        <f t="shared" ca="1" si="352"/>
        <v>34.957127510294825</v>
      </c>
      <c r="BV295" s="155">
        <f t="shared" ca="1" si="352"/>
        <v>30.32381071696312</v>
      </c>
      <c r="BW295" s="155">
        <f t="shared" ca="1" si="352"/>
        <v>26.45317166694451</v>
      </c>
      <c r="BX295" s="155">
        <f t="shared" ca="1" si="352"/>
        <v>24.322589237323609</v>
      </c>
      <c r="BY295" s="155">
        <f t="shared" ca="1" si="352"/>
        <v>23.688876946728577</v>
      </c>
      <c r="BZ295" s="138"/>
      <c r="CA295" s="29">
        <f t="shared" si="343"/>
        <v>52.5</v>
      </c>
      <c r="CB295" s="155">
        <f t="shared" ca="1" si="353"/>
        <v>13.039459385179882</v>
      </c>
      <c r="CC295" s="155">
        <f t="shared" ca="1" si="353"/>
        <v>13.424690975567376</v>
      </c>
      <c r="CD295" s="155">
        <f t="shared" ca="1" si="353"/>
        <v>14.649506825944806</v>
      </c>
      <c r="CE295" s="155">
        <f t="shared" ca="1" si="353"/>
        <v>16.915916067046311</v>
      </c>
      <c r="CF295" s="155">
        <f t="shared" ca="1" si="353"/>
        <v>20.468970772378409</v>
      </c>
      <c r="CG295" s="155">
        <f t="shared" ca="1" si="353"/>
        <v>25.072530293392973</v>
      </c>
      <c r="CH295" s="155">
        <f t="shared" ca="1" si="353"/>
        <v>28.537949317947827</v>
      </c>
      <c r="CI295" s="155">
        <f t="shared" ca="1" si="353"/>
        <v>26.866696130203572</v>
      </c>
      <c r="CJ295" s="155">
        <f t="shared" ca="1" si="353"/>
        <v>20.566252949269767</v>
      </c>
      <c r="CK295" s="155">
        <f t="shared" ca="1" si="353"/>
        <v>14.416181198589637</v>
      </c>
      <c r="CL295" s="155">
        <f t="shared" ca="1" si="353"/>
        <v>10.460304923389398</v>
      </c>
      <c r="CM295" s="155">
        <f t="shared" ca="1" si="353"/>
        <v>8.4308767278736969</v>
      </c>
      <c r="CN295" s="155">
        <f t="shared" ca="1" si="353"/>
        <v>7.816328419818845</v>
      </c>
      <c r="CP295" s="29">
        <f t="shared" si="345"/>
        <v>52.5</v>
      </c>
      <c r="CQ295" s="155">
        <f t="shared" ca="1" si="354"/>
        <v>15.434299226776412</v>
      </c>
      <c r="CR295" s="155">
        <f t="shared" ca="1" si="354"/>
        <v>14.678153159784639</v>
      </c>
      <c r="CS295" s="155">
        <f t="shared" ca="1" si="354"/>
        <v>12.994579217217385</v>
      </c>
      <c r="CT295" s="155">
        <f t="shared" ca="1" si="354"/>
        <v>11.416511203057533</v>
      </c>
      <c r="CU295" s="155">
        <f t="shared" ca="1" si="354"/>
        <v>10.683982936922526</v>
      </c>
      <c r="CV295" s="155">
        <f t="shared" ca="1" si="354"/>
        <v>11.320597499129086</v>
      </c>
      <c r="CW295" s="155">
        <f t="shared" ca="1" si="354"/>
        <v>13.271538466370863</v>
      </c>
      <c r="CX295" s="155">
        <f t="shared" ca="1" si="354"/>
        <v>14.904726407122421</v>
      </c>
      <c r="CY295" s="155">
        <f t="shared" ca="1" si="354"/>
        <v>14.993042020868016</v>
      </c>
      <c r="CZ295" s="155">
        <f t="shared" ca="1" si="354"/>
        <v>14.779552598932531</v>
      </c>
      <c r="DA295" s="155">
        <f t="shared" ca="1" si="354"/>
        <v>15.362798648708635</v>
      </c>
      <c r="DB295" s="155">
        <f t="shared" ca="1" si="354"/>
        <v>16.464273899873248</v>
      </c>
      <c r="DC295" s="155">
        <f t="shared" ca="1" si="354"/>
        <v>17.039291668990113</v>
      </c>
      <c r="DE295" s="29">
        <f t="shared" si="347"/>
        <v>52.5</v>
      </c>
      <c r="DF295" s="155">
        <f t="shared" ca="1" si="355"/>
        <v>11.534274342308164</v>
      </c>
      <c r="DG295" s="155">
        <f t="shared" ca="1" si="355"/>
        <v>11.788320996029213</v>
      </c>
      <c r="DH295" s="155">
        <f t="shared" ca="1" si="355"/>
        <v>12.783096663093845</v>
      </c>
      <c r="DI295" s="155">
        <f t="shared" ca="1" si="355"/>
        <v>15.026064323839238</v>
      </c>
      <c r="DJ295" s="155">
        <f t="shared" ca="1" si="355"/>
        <v>19.091491871382377</v>
      </c>
      <c r="DK295" s="155">
        <f t="shared" ca="1" si="355"/>
        <v>25.240212879738639</v>
      </c>
      <c r="DL295" s="155">
        <f t="shared" ca="1" si="355"/>
        <v>31.715820791699887</v>
      </c>
      <c r="DM295" s="155">
        <f t="shared" ca="1" si="355"/>
        <v>33.560941351608008</v>
      </c>
      <c r="DN295" s="155">
        <f t="shared" ca="1" si="355"/>
        <v>29.240712492598131</v>
      </c>
      <c r="DO295" s="155">
        <f t="shared" ca="1" si="355"/>
        <v>23.436421237357287</v>
      </c>
      <c r="DP295" s="155">
        <f t="shared" ca="1" si="355"/>
        <v>19.288243928905313</v>
      </c>
      <c r="DQ295" s="155">
        <f t="shared" ca="1" si="355"/>
        <v>17.123079873170255</v>
      </c>
      <c r="DR295" s="155">
        <f t="shared" ca="1" si="355"/>
        <v>16.485324950697077</v>
      </c>
      <c r="DT295" s="96"/>
      <c r="DU295" s="803"/>
      <c r="DV295" s="803"/>
      <c r="DW295" s="803"/>
      <c r="DX295" s="803"/>
      <c r="DY295" s="803"/>
      <c r="DZ295" s="803"/>
      <c r="EA295" s="803"/>
      <c r="EB295" s="803"/>
      <c r="EC295" s="803"/>
      <c r="ED295" s="803"/>
      <c r="EE295" s="803"/>
      <c r="EF295" s="803"/>
      <c r="EG295" s="803"/>
      <c r="EH295" s="99"/>
      <c r="EI295" s="96"/>
      <c r="EJ295" s="803"/>
      <c r="EK295" s="803"/>
      <c r="EL295" s="803"/>
      <c r="EM295" s="803"/>
      <c r="EN295" s="803"/>
      <c r="EO295" s="803"/>
      <c r="EP295" s="803"/>
      <c r="EQ295" s="803"/>
      <c r="ER295" s="803"/>
      <c r="ES295" s="803"/>
      <c r="ET295" s="803"/>
      <c r="EU295" s="803"/>
      <c r="EV295" s="803"/>
      <c r="EW295" s="99"/>
    </row>
    <row r="296" spans="1:153">
      <c r="S296" s="18">
        <f t="shared" si="335"/>
        <v>60</v>
      </c>
      <c r="T296" s="114">
        <f t="shared" ca="1" si="349"/>
        <v>9.0527933989000235</v>
      </c>
      <c r="U296" s="114">
        <f t="shared" ca="1" si="349"/>
        <v>9.1397118960229129</v>
      </c>
      <c r="V296" s="114">
        <f t="shared" ca="1" si="349"/>
        <v>9.3814311593148965</v>
      </c>
      <c r="W296" s="114">
        <f t="shared" ca="1" si="349"/>
        <v>9.6947132805272389</v>
      </c>
      <c r="X296" s="114">
        <f t="shared" ca="1" si="349"/>
        <v>9.8303872795255707</v>
      </c>
      <c r="Y296" s="114">
        <f t="shared" ca="1" si="349"/>
        <v>9.1416419605729793</v>
      </c>
      <c r="Z296" s="114">
        <f t="shared" ca="1" si="349"/>
        <v>6.3612109369296732</v>
      </c>
      <c r="AA296" s="114">
        <f t="shared" ca="1" si="349"/>
        <v>0.52353576453056228</v>
      </c>
      <c r="AB296" s="114">
        <f t="shared" ca="1" si="349"/>
        <v>6.4087200565072955</v>
      </c>
      <c r="AC296" s="114">
        <f t="shared" ca="1" si="349"/>
        <v>11.070203624796765</v>
      </c>
      <c r="AD296" s="114">
        <f t="shared" ca="1" si="349"/>
        <v>13.067941071473321</v>
      </c>
      <c r="AE296" s="114">
        <f t="shared" ca="1" si="349"/>
        <v>13.679620077758242</v>
      </c>
      <c r="AF296" s="114">
        <f t="shared" ca="1" si="349"/>
        <v>13.795738926207246</v>
      </c>
      <c r="AH296" s="29">
        <f t="shared" si="337"/>
        <v>60</v>
      </c>
      <c r="AI296" s="155">
        <f t="shared" ca="1" si="350"/>
        <v>10.849645560951673</v>
      </c>
      <c r="AJ296" s="155">
        <f t="shared" ca="1" si="350"/>
        <v>10.73286778340805</v>
      </c>
      <c r="AK296" s="155">
        <f t="shared" ca="1" si="350"/>
        <v>10.558471822530313</v>
      </c>
      <c r="AL296" s="155">
        <f t="shared" ca="1" si="350"/>
        <v>10.514955431324802</v>
      </c>
      <c r="AM296" s="155">
        <f t="shared" ca="1" si="350"/>
        <v>10.438600740755174</v>
      </c>
      <c r="AN296" s="155">
        <f t="shared" ca="1" si="350"/>
        <v>9.6821361449397436</v>
      </c>
      <c r="AO296" s="155">
        <f t="shared" ca="1" si="350"/>
        <v>7.0703436998897784</v>
      </c>
      <c r="AP296" s="155">
        <f t="shared" ca="1" si="350"/>
        <v>3.2321904336539911</v>
      </c>
      <c r="AQ296" s="155">
        <f t="shared" ca="1" si="350"/>
        <v>7.3073144533163976</v>
      </c>
      <c r="AR296" s="155">
        <f t="shared" ca="1" si="350"/>
        <v>11.794970702925601</v>
      </c>
      <c r="AS296" s="155">
        <f t="shared" ca="1" si="350"/>
        <v>13.936786427051398</v>
      </c>
      <c r="AT296" s="155">
        <f t="shared" ca="1" si="350"/>
        <v>14.791404870544946</v>
      </c>
      <c r="AU296" s="155">
        <f t="shared" ca="1" si="350"/>
        <v>15.036094885446342</v>
      </c>
      <c r="AW296" s="29">
        <f t="shared" si="339"/>
        <v>60</v>
      </c>
      <c r="AX296" s="155">
        <f t="shared" ca="1" si="351"/>
        <v>10.010350636907903</v>
      </c>
      <c r="AY296" s="155">
        <f t="shared" ca="1" si="351"/>
        <v>9.966943591716559</v>
      </c>
      <c r="AZ296" s="155">
        <f t="shared" ca="1" si="351"/>
        <v>10.092925212167779</v>
      </c>
      <c r="BA296" s="155">
        <f t="shared" ca="1" si="351"/>
        <v>10.797779112051836</v>
      </c>
      <c r="BB296" s="155">
        <f t="shared" ca="1" si="351"/>
        <v>12.3059590810952</v>
      </c>
      <c r="BC296" s="155">
        <f t="shared" ca="1" si="351"/>
        <v>14.60831778145651</v>
      </c>
      <c r="BD296" s="155">
        <f t="shared" ca="1" si="351"/>
        <v>17.079577750873554</v>
      </c>
      <c r="BE296" s="155">
        <f t="shared" ca="1" si="351"/>
        <v>17.914435333888139</v>
      </c>
      <c r="BF296" s="155">
        <f t="shared" ca="1" si="351"/>
        <v>15.743512557658933</v>
      </c>
      <c r="BG296" s="155">
        <f t="shared" ca="1" si="351"/>
        <v>12.28834985096805</v>
      </c>
      <c r="BH296" s="155">
        <f t="shared" ca="1" si="351"/>
        <v>9.8519086662514663</v>
      </c>
      <c r="BI296" s="155">
        <f t="shared" ca="1" si="351"/>
        <v>8.8894877261468377</v>
      </c>
      <c r="BJ296" s="155">
        <f t="shared" ca="1" si="351"/>
        <v>8.7244605240831454</v>
      </c>
      <c r="BK296" s="138"/>
      <c r="BL296" s="29">
        <f t="shared" si="341"/>
        <v>60</v>
      </c>
      <c r="BM296" s="155">
        <f t="shared" ca="1" si="352"/>
        <v>10.364511774156757</v>
      </c>
      <c r="BN296" s="155">
        <f t="shared" ca="1" si="352"/>
        <v>10.066297382553989</v>
      </c>
      <c r="BO296" s="155">
        <f t="shared" ca="1" si="352"/>
        <v>9.716958235006949</v>
      </c>
      <c r="BP296" s="155">
        <f t="shared" ca="1" si="352"/>
        <v>10.359489237382819</v>
      </c>
      <c r="BQ296" s="155">
        <f t="shared" ca="1" si="352"/>
        <v>12.915055308266922</v>
      </c>
      <c r="BR296" s="155">
        <f t="shared" ca="1" si="352"/>
        <v>18.182491138844831</v>
      </c>
      <c r="BS296" s="155">
        <f t="shared" ca="1" si="352"/>
        <v>26.372885779533132</v>
      </c>
      <c r="BT296" s="155">
        <f t="shared" ca="1" si="352"/>
        <v>34.957127510294825</v>
      </c>
      <c r="BU296" s="155">
        <f t="shared" ca="1" si="352"/>
        <v>38.74418425398953</v>
      </c>
      <c r="BV296" s="155">
        <f t="shared" ca="1" si="352"/>
        <v>36.980795909519422</v>
      </c>
      <c r="BW296" s="155">
        <f t="shared" ca="1" si="352"/>
        <v>33.63347206701382</v>
      </c>
      <c r="BX296" s="155">
        <f t="shared" ca="1" si="352"/>
        <v>31.338325360948389</v>
      </c>
      <c r="BY296" s="155">
        <f t="shared" ca="1" si="352"/>
        <v>30.604033874198208</v>
      </c>
      <c r="BZ296" s="138"/>
      <c r="CA296" s="29">
        <f t="shared" si="343"/>
        <v>60</v>
      </c>
      <c r="CB296" s="155">
        <f t="shared" ca="1" si="353"/>
        <v>9.3657526104091158</v>
      </c>
      <c r="CC296" s="155">
        <f t="shared" ca="1" si="353"/>
        <v>9.5979056093352995</v>
      </c>
      <c r="CD296" s="155">
        <f t="shared" ca="1" si="353"/>
        <v>10.32991351031648</v>
      </c>
      <c r="CE296" s="155">
        <f t="shared" ca="1" si="353"/>
        <v>11.667553977514613</v>
      </c>
      <c r="CF296" s="155">
        <f t="shared" ca="1" si="353"/>
        <v>13.760177162701456</v>
      </c>
      <c r="CG296" s="155">
        <f t="shared" ca="1" si="353"/>
        <v>16.631806446867884</v>
      </c>
      <c r="CH296" s="155">
        <f t="shared" ca="1" si="353"/>
        <v>19.598167299652591</v>
      </c>
      <c r="CI296" s="155">
        <f t="shared" ca="1" si="353"/>
        <v>20.566252949269767</v>
      </c>
      <c r="CJ296" s="155">
        <f t="shared" ca="1" si="353"/>
        <v>17.904933180328975</v>
      </c>
      <c r="CK296" s="155">
        <f t="shared" ca="1" si="353"/>
        <v>13.526875724416861</v>
      </c>
      <c r="CL296" s="155">
        <f t="shared" ca="1" si="353"/>
        <v>10.008692670233074</v>
      </c>
      <c r="CM296" s="155">
        <f t="shared" ca="1" si="353"/>
        <v>8.02962852602837</v>
      </c>
      <c r="CN296" s="155">
        <f t="shared" ca="1" si="353"/>
        <v>7.4112700460894523</v>
      </c>
      <c r="CP296" s="29">
        <f t="shared" si="345"/>
        <v>60</v>
      </c>
      <c r="CQ296" s="155">
        <f t="shared" ca="1" si="354"/>
        <v>18.023626983402725</v>
      </c>
      <c r="CR296" s="155">
        <f t="shared" ca="1" si="354"/>
        <v>16.978956195691833</v>
      </c>
      <c r="CS296" s="155">
        <f t="shared" ca="1" si="354"/>
        <v>14.69197744791084</v>
      </c>
      <c r="CT296" s="155">
        <f t="shared" ca="1" si="354"/>
        <v>12.528827913987509</v>
      </c>
      <c r="CU296" s="155">
        <f t="shared" ca="1" si="354"/>
        <v>11.242866988901609</v>
      </c>
      <c r="CV296" s="155">
        <f t="shared" ca="1" si="354"/>
        <v>11.21416125203147</v>
      </c>
      <c r="CW296" s="155">
        <f t="shared" ca="1" si="354"/>
        <v>12.673698031153689</v>
      </c>
      <c r="CX296" s="155">
        <f t="shared" ca="1" si="354"/>
        <v>14.993042020868016</v>
      </c>
      <c r="CY296" s="155">
        <f t="shared" ca="1" si="354"/>
        <v>16.572123562605263</v>
      </c>
      <c r="CZ296" s="155">
        <f t="shared" ca="1" si="354"/>
        <v>17.232457766889922</v>
      </c>
      <c r="DA296" s="155">
        <f t="shared" ca="1" si="354"/>
        <v>18.193149942461556</v>
      </c>
      <c r="DB296" s="155">
        <f t="shared" ca="1" si="354"/>
        <v>19.649189342958451</v>
      </c>
      <c r="DC296" s="155">
        <f t="shared" ca="1" si="354"/>
        <v>20.420152543216386</v>
      </c>
      <c r="DE296" s="29">
        <f t="shared" si="347"/>
        <v>60</v>
      </c>
      <c r="DF296" s="155">
        <f t="shared" ca="1" si="355"/>
        <v>9.9464554636530611</v>
      </c>
      <c r="DG296" s="155">
        <f t="shared" ca="1" si="355"/>
        <v>9.9675134212859398</v>
      </c>
      <c r="DH296" s="155">
        <f t="shared" ca="1" si="355"/>
        <v>10.334088864451394</v>
      </c>
      <c r="DI296" s="155">
        <f t="shared" ca="1" si="355"/>
        <v>11.589794206346857</v>
      </c>
      <c r="DJ296" s="155">
        <f t="shared" ca="1" si="355"/>
        <v>14.200086399495763</v>
      </c>
      <c r="DK296" s="155">
        <f t="shared" ca="1" si="355"/>
        <v>18.551016231689584</v>
      </c>
      <c r="DL296" s="155">
        <f t="shared" ca="1" si="355"/>
        <v>24.376809592753204</v>
      </c>
      <c r="DM296" s="155">
        <f t="shared" ca="1" si="355"/>
        <v>29.240712492598131</v>
      </c>
      <c r="DN296" s="155">
        <f t="shared" ca="1" si="355"/>
        <v>29.632410373908471</v>
      </c>
      <c r="DO296" s="155">
        <f t="shared" ca="1" si="355"/>
        <v>26.283398644649228</v>
      </c>
      <c r="DP296" s="155">
        <f t="shared" ca="1" si="355"/>
        <v>22.662605625200413</v>
      </c>
      <c r="DQ296" s="155">
        <f t="shared" ca="1" si="355"/>
        <v>20.467137152485467</v>
      </c>
      <c r="DR296" s="155">
        <f t="shared" ca="1" si="355"/>
        <v>19.790121403886367</v>
      </c>
      <c r="DT296" s="96"/>
      <c r="DU296" s="803"/>
      <c r="DV296" s="803"/>
      <c r="DW296" s="803"/>
      <c r="DX296" s="803"/>
      <c r="DY296" s="803"/>
      <c r="DZ296" s="803"/>
      <c r="EA296" s="803"/>
      <c r="EB296" s="803"/>
      <c r="EC296" s="803"/>
      <c r="ED296" s="803"/>
      <c r="EE296" s="803"/>
      <c r="EF296" s="803"/>
      <c r="EG296" s="803"/>
      <c r="EH296" s="99"/>
      <c r="EI296" s="96"/>
      <c r="EJ296" s="803"/>
      <c r="EK296" s="803"/>
      <c r="EL296" s="803"/>
      <c r="EM296" s="803"/>
      <c r="EN296" s="803"/>
      <c r="EO296" s="803"/>
      <c r="EP296" s="803"/>
      <c r="EQ296" s="803"/>
      <c r="ER296" s="803"/>
      <c r="ES296" s="803"/>
      <c r="ET296" s="803"/>
      <c r="EU296" s="803"/>
      <c r="EV296" s="803"/>
      <c r="EW296" s="99"/>
    </row>
    <row r="297" spans="1:153">
      <c r="S297" s="18">
        <f t="shared" si="335"/>
        <v>67.5</v>
      </c>
      <c r="T297" s="114">
        <f t="shared" ca="1" si="349"/>
        <v>6.1949579629399683</v>
      </c>
      <c r="U297" s="114">
        <f t="shared" ca="1" si="349"/>
        <v>6.2022335873542858</v>
      </c>
      <c r="V297" s="114">
        <f t="shared" ca="1" si="349"/>
        <v>6.1974452783013652</v>
      </c>
      <c r="W297" s="114">
        <f t="shared" ca="1" si="349"/>
        <v>6.0815831779562135</v>
      </c>
      <c r="X297" s="114">
        <f t="shared" ca="1" si="349"/>
        <v>5.615856679773608</v>
      </c>
      <c r="Y297" s="114">
        <f t="shared" ca="1" si="349"/>
        <v>4.2915430065050124</v>
      </c>
      <c r="Z297" s="114">
        <f t="shared" ca="1" si="349"/>
        <v>1.2367430865147151</v>
      </c>
      <c r="AA297" s="114">
        <f t="shared" ca="1" si="349"/>
        <v>4.2611058753048008</v>
      </c>
      <c r="AB297" s="114">
        <f t="shared" ca="1" si="349"/>
        <v>11.070203624796765</v>
      </c>
      <c r="AC297" s="114">
        <f t="shared" ca="1" si="349"/>
        <v>16.288129725405007</v>
      </c>
      <c r="AD297" s="114">
        <f t="shared" ca="1" si="349"/>
        <v>18.765745999609816</v>
      </c>
      <c r="AE297" s="114">
        <f t="shared" ca="1" si="349"/>
        <v>19.531330341641855</v>
      </c>
      <c r="AF297" s="114">
        <f t="shared" ca="1" si="349"/>
        <v>19.665374130817678</v>
      </c>
      <c r="AH297" s="29">
        <f t="shared" si="337"/>
        <v>67.5</v>
      </c>
      <c r="AI297" s="155">
        <f t="shared" ca="1" si="350"/>
        <v>9.9692886918840689</v>
      </c>
      <c r="AJ297" s="155">
        <f t="shared" ca="1" si="350"/>
        <v>9.5172040290551401</v>
      </c>
      <c r="AK297" s="155">
        <f t="shared" ca="1" si="350"/>
        <v>8.6121790642308795</v>
      </c>
      <c r="AL297" s="155">
        <f t="shared" ca="1" si="350"/>
        <v>7.7752927585841265</v>
      </c>
      <c r="AM297" s="155">
        <f t="shared" ca="1" si="350"/>
        <v>6.9364264612116351</v>
      </c>
      <c r="AN297" s="155">
        <f t="shared" ca="1" si="350"/>
        <v>5.6308527757945281</v>
      </c>
      <c r="AO297" s="155">
        <f t="shared" ca="1" si="350"/>
        <v>3.7223589179561172</v>
      </c>
      <c r="AP297" s="155">
        <f t="shared" ca="1" si="350"/>
        <v>5.6075330989742023</v>
      </c>
      <c r="AQ297" s="155">
        <f t="shared" ca="1" si="350"/>
        <v>11.794970702925601</v>
      </c>
      <c r="AR297" s="155">
        <f t="shared" ca="1" si="350"/>
        <v>16.993070498526031</v>
      </c>
      <c r="AS297" s="155">
        <f t="shared" ca="1" si="350"/>
        <v>19.695204650586334</v>
      </c>
      <c r="AT297" s="155">
        <f t="shared" ca="1" si="350"/>
        <v>20.822312210405826</v>
      </c>
      <c r="AU297" s="155">
        <f t="shared" ca="1" si="350"/>
        <v>21.159776571665908</v>
      </c>
      <c r="AW297" s="29">
        <f t="shared" si="339"/>
        <v>67.5</v>
      </c>
      <c r="AX297" s="155">
        <f t="shared" ca="1" si="351"/>
        <v>9.8964843603718222</v>
      </c>
      <c r="AY297" s="155">
        <f t="shared" ca="1" si="351"/>
        <v>9.5175186700867265</v>
      </c>
      <c r="AZ297" s="155">
        <f t="shared" ca="1" si="351"/>
        <v>8.902301537119822</v>
      </c>
      <c r="BA297" s="155">
        <f t="shared" ca="1" si="351"/>
        <v>8.7586482560641628</v>
      </c>
      <c r="BB297" s="155">
        <f t="shared" ca="1" si="351"/>
        <v>9.3067864181103186</v>
      </c>
      <c r="BC297" s="155">
        <f t="shared" ca="1" si="351"/>
        <v>10.477810934494235</v>
      </c>
      <c r="BD297" s="155">
        <f t="shared" ca="1" si="351"/>
        <v>11.949265264233288</v>
      </c>
      <c r="BE297" s="155">
        <f t="shared" ca="1" si="351"/>
        <v>12.883171191259525</v>
      </c>
      <c r="BF297" s="155">
        <f t="shared" ca="1" si="351"/>
        <v>12.28834985096805</v>
      </c>
      <c r="BG297" s="155">
        <f t="shared" ca="1" si="351"/>
        <v>10.566523445329143</v>
      </c>
      <c r="BH297" s="155">
        <f t="shared" ca="1" si="351"/>
        <v>9.3270581863013327</v>
      </c>
      <c r="BI297" s="155">
        <f t="shared" ca="1" si="351"/>
        <v>9.2265427228752888</v>
      </c>
      <c r="BJ297" s="155">
        <f t="shared" ca="1" si="351"/>
        <v>9.431229154638606</v>
      </c>
      <c r="BK297" s="138"/>
      <c r="BL297" s="29">
        <f t="shared" si="341"/>
        <v>67.5</v>
      </c>
      <c r="BM297" s="155">
        <f t="shared" ca="1" si="352"/>
        <v>12.631372204122105</v>
      </c>
      <c r="BN297" s="155">
        <f t="shared" ca="1" si="352"/>
        <v>11.911138566526262</v>
      </c>
      <c r="BO297" s="155">
        <f t="shared" ca="1" si="352"/>
        <v>10.656129527681106</v>
      </c>
      <c r="BP297" s="155">
        <f t="shared" ca="1" si="352"/>
        <v>10.297372472556374</v>
      </c>
      <c r="BQ297" s="155">
        <f t="shared" ca="1" si="352"/>
        <v>11.716470725787882</v>
      </c>
      <c r="BR297" s="155">
        <f t="shared" ca="1" si="352"/>
        <v>15.493573840322176</v>
      </c>
      <c r="BS297" s="155">
        <f t="shared" ca="1" si="352"/>
        <v>21.999245333922385</v>
      </c>
      <c r="BT297" s="155">
        <f t="shared" ca="1" si="352"/>
        <v>30.32381071696312</v>
      </c>
      <c r="BU297" s="155">
        <f t="shared" ca="1" si="352"/>
        <v>36.980795909519422</v>
      </c>
      <c r="BV297" s="155">
        <f t="shared" ca="1" si="352"/>
        <v>39.010238362040383</v>
      </c>
      <c r="BW297" s="155">
        <f t="shared" ca="1" si="352"/>
        <v>37.912224248132105</v>
      </c>
      <c r="BX297" s="155">
        <f t="shared" ca="1" si="352"/>
        <v>36.571792067689515</v>
      </c>
      <c r="BY297" s="155">
        <f t="shared" ca="1" si="352"/>
        <v>36.12274315342799</v>
      </c>
      <c r="BZ297" s="138"/>
      <c r="CA297" s="29">
        <f t="shared" si="343"/>
        <v>67.5</v>
      </c>
      <c r="CB297" s="155">
        <f t="shared" ca="1" si="353"/>
        <v>7.0899543603411574</v>
      </c>
      <c r="CC297" s="155">
        <f t="shared" ca="1" si="353"/>
        <v>7.2365024514372989</v>
      </c>
      <c r="CD297" s="155">
        <f t="shared" ca="1" si="353"/>
        <v>7.693781665965143</v>
      </c>
      <c r="CE297" s="155">
        <f t="shared" ca="1" si="353"/>
        <v>8.5130217108297064</v>
      </c>
      <c r="CF297" s="155">
        <f t="shared" ca="1" si="353"/>
        <v>9.7638296132344937</v>
      </c>
      <c r="CG297" s="155">
        <f t="shared" ca="1" si="353"/>
        <v>11.460406064986657</v>
      </c>
      <c r="CH297" s="155">
        <f t="shared" ca="1" si="353"/>
        <v>13.325484541164567</v>
      </c>
      <c r="CI297" s="155">
        <f t="shared" ca="1" si="353"/>
        <v>14.416181198589637</v>
      </c>
      <c r="CJ297" s="155">
        <f t="shared" ca="1" si="353"/>
        <v>13.526875724416861</v>
      </c>
      <c r="CK297" s="155">
        <f t="shared" ca="1" si="353"/>
        <v>10.956120806448034</v>
      </c>
      <c r="CL297" s="155">
        <f t="shared" ca="1" si="353"/>
        <v>8.3517486593763444</v>
      </c>
      <c r="CM297" s="155">
        <f t="shared" ca="1" si="353"/>
        <v>6.7053672893117344</v>
      </c>
      <c r="CN297" s="155">
        <f t="shared" ca="1" si="353"/>
        <v>6.166678033697468</v>
      </c>
      <c r="CP297" s="29">
        <f t="shared" si="345"/>
        <v>67.5</v>
      </c>
      <c r="CQ297" s="155">
        <f t="shared" ca="1" si="354"/>
        <v>23.485283989121996</v>
      </c>
      <c r="CR297" s="155">
        <f t="shared" ca="1" si="354"/>
        <v>21.719157104097999</v>
      </c>
      <c r="CS297" s="155">
        <f t="shared" ca="1" si="354"/>
        <v>18.042405271214111</v>
      </c>
      <c r="CT297" s="155">
        <f t="shared" ca="1" si="354"/>
        <v>14.735674240607416</v>
      </c>
      <c r="CU297" s="155">
        <f t="shared" ca="1" si="354"/>
        <v>12.660738715223024</v>
      </c>
      <c r="CV297" s="155">
        <f t="shared" ca="1" si="354"/>
        <v>11.956273605737499</v>
      </c>
      <c r="CW297" s="155">
        <f t="shared" ca="1" si="354"/>
        <v>12.713389981348573</v>
      </c>
      <c r="CX297" s="155">
        <f t="shared" ca="1" si="354"/>
        <v>14.779552598932531</v>
      </c>
      <c r="CY297" s="155">
        <f t="shared" ca="1" si="354"/>
        <v>17.232457766889922</v>
      </c>
      <c r="CZ297" s="155">
        <f t="shared" ca="1" si="354"/>
        <v>19.348769999934177</v>
      </c>
      <c r="DA297" s="155">
        <f t="shared" ca="1" si="354"/>
        <v>21.737016515192732</v>
      </c>
      <c r="DB297" s="155">
        <f t="shared" ca="1" si="354"/>
        <v>24.585546496564906</v>
      </c>
      <c r="DC297" s="155">
        <f t="shared" ca="1" si="354"/>
        <v>26.054062288248435</v>
      </c>
      <c r="DE297" s="29">
        <f t="shared" si="347"/>
        <v>67.5</v>
      </c>
      <c r="DF297" s="155">
        <f t="shared" ca="1" si="355"/>
        <v>10.105293088796428</v>
      </c>
      <c r="DG297" s="155">
        <f t="shared" ca="1" si="355"/>
        <v>9.7922323545860497</v>
      </c>
      <c r="DH297" s="155">
        <f t="shared" ca="1" si="355"/>
        <v>9.4155579222657124</v>
      </c>
      <c r="DI297" s="155">
        <f t="shared" ca="1" si="355"/>
        <v>9.7945058367192317</v>
      </c>
      <c r="DJ297" s="155">
        <f t="shared" ca="1" si="355"/>
        <v>11.335231434966955</v>
      </c>
      <c r="DK297" s="155">
        <f t="shared" ca="1" si="355"/>
        <v>14.270552093795503</v>
      </c>
      <c r="DL297" s="155">
        <f t="shared" ca="1" si="355"/>
        <v>18.628205858660888</v>
      </c>
      <c r="DM297" s="155">
        <f t="shared" ca="1" si="355"/>
        <v>23.436421237357287</v>
      </c>
      <c r="DN297" s="155">
        <f t="shared" ca="1" si="355"/>
        <v>26.283398644649228</v>
      </c>
      <c r="DO297" s="155">
        <f t="shared" ca="1" si="355"/>
        <v>25.881758185882653</v>
      </c>
      <c r="DP297" s="155">
        <f t="shared" ca="1" si="355"/>
        <v>23.948861085287621</v>
      </c>
      <c r="DQ297" s="155">
        <f t="shared" ca="1" si="355"/>
        <v>22.487688273247077</v>
      </c>
      <c r="DR297" s="155">
        <f t="shared" ca="1" si="355"/>
        <v>22.039291734805481</v>
      </c>
      <c r="DT297" s="96"/>
      <c r="DU297" s="803"/>
      <c r="DV297" s="803"/>
      <c r="DW297" s="803"/>
      <c r="DX297" s="803"/>
      <c r="DY297" s="803"/>
      <c r="DZ297" s="803"/>
      <c r="EA297" s="803"/>
      <c r="EB297" s="803"/>
      <c r="EC297" s="803"/>
      <c r="ED297" s="803"/>
      <c r="EE297" s="803"/>
      <c r="EF297" s="803"/>
      <c r="EG297" s="803"/>
      <c r="EH297" s="99"/>
      <c r="EI297" s="96"/>
      <c r="EJ297" s="803"/>
      <c r="EK297" s="803"/>
      <c r="EL297" s="803"/>
      <c r="EM297" s="803"/>
      <c r="EN297" s="803"/>
      <c r="EO297" s="803"/>
      <c r="EP297" s="803"/>
      <c r="EQ297" s="803"/>
      <c r="ER297" s="803"/>
      <c r="ES297" s="803"/>
      <c r="ET297" s="803"/>
      <c r="EU297" s="803"/>
      <c r="EV297" s="803"/>
      <c r="EW297" s="99"/>
    </row>
    <row r="298" spans="1:153">
      <c r="S298" s="18">
        <f t="shared" si="335"/>
        <v>75</v>
      </c>
      <c r="T298" s="114">
        <f t="shared" ca="1" si="349"/>
        <v>4.553153519729082</v>
      </c>
      <c r="U298" s="114">
        <f t="shared" ca="1" si="349"/>
        <v>4.5224916660471406</v>
      </c>
      <c r="V298" s="114">
        <f t="shared" ca="1" si="349"/>
        <v>4.4023885057651686</v>
      </c>
      <c r="W298" s="114">
        <f t="shared" ca="1" si="349"/>
        <v>4.0934448502897238</v>
      </c>
      <c r="X298" s="114">
        <f t="shared" ca="1" si="349"/>
        <v>3.3749759878718848</v>
      </c>
      <c r="Y298" s="114">
        <f t="shared" ca="1" si="349"/>
        <v>1.8179638894445089</v>
      </c>
      <c r="Z298" s="114">
        <f t="shared" ca="1" si="349"/>
        <v>1.2619157409448851</v>
      </c>
      <c r="AA298" s="114">
        <f t="shared" ca="1" si="349"/>
        <v>6.4504045160920436</v>
      </c>
      <c r="AB298" s="114">
        <f t="shared" ca="1" si="349"/>
        <v>13.067941071473321</v>
      </c>
      <c r="AC298" s="114">
        <f t="shared" ca="1" si="349"/>
        <v>18.765745999609816</v>
      </c>
      <c r="AD298" s="114">
        <f t="shared" ca="1" si="349"/>
        <v>21.96190892815445</v>
      </c>
      <c r="AE298" s="114">
        <f t="shared" ca="1" si="349"/>
        <v>23.170912711866492</v>
      </c>
      <c r="AF298" s="114">
        <f t="shared" ca="1" si="349"/>
        <v>23.435980900289966</v>
      </c>
      <c r="AH298" s="29">
        <f t="shared" si="337"/>
        <v>75</v>
      </c>
      <c r="AI298" s="155">
        <f t="shared" ca="1" si="350"/>
        <v>12.143823400323372</v>
      </c>
      <c r="AJ298" s="155">
        <f t="shared" ca="1" si="350"/>
        <v>11.036757679066808</v>
      </c>
      <c r="AK298" s="155">
        <f t="shared" ca="1" si="350"/>
        <v>8.9663930997287977</v>
      </c>
      <c r="AL298" s="155">
        <f t="shared" ca="1" si="350"/>
        <v>7.2470455357393675</v>
      </c>
      <c r="AM298" s="155">
        <f t="shared" ca="1" si="350"/>
        <v>5.9042813783178856</v>
      </c>
      <c r="AN298" s="155">
        <f t="shared" ca="1" si="350"/>
        <v>4.6254752524524543</v>
      </c>
      <c r="AO298" s="155">
        <f t="shared" ca="1" si="350"/>
        <v>4.2623141550745229</v>
      </c>
      <c r="AP298" s="155">
        <f t="shared" ca="1" si="350"/>
        <v>7.7262510881438065</v>
      </c>
      <c r="AQ298" s="155">
        <f t="shared" ca="1" si="350"/>
        <v>13.936786427051398</v>
      </c>
      <c r="AR298" s="155">
        <f t="shared" ca="1" si="350"/>
        <v>19.695204650586334</v>
      </c>
      <c r="AS298" s="155">
        <f t="shared" ca="1" si="350"/>
        <v>23.309025743244703</v>
      </c>
      <c r="AT298" s="155">
        <f t="shared" ca="1" si="350"/>
        <v>25.262843441181101</v>
      </c>
      <c r="AU298" s="155">
        <f t="shared" ca="1" si="350"/>
        <v>25.999738779529782</v>
      </c>
      <c r="AW298" s="29">
        <f t="shared" si="339"/>
        <v>75</v>
      </c>
      <c r="AX298" s="155">
        <f t="shared" ca="1" si="351"/>
        <v>12.289241783613789</v>
      </c>
      <c r="AY298" s="155">
        <f t="shared" ca="1" si="351"/>
        <v>11.247348985131579</v>
      </c>
      <c r="AZ298" s="155">
        <f t="shared" ca="1" si="351"/>
        <v>9.4296509565694588</v>
      </c>
      <c r="BA298" s="155">
        <f t="shared" ca="1" si="351"/>
        <v>8.2981328642515066</v>
      </c>
      <c r="BB298" s="155">
        <f t="shared" ca="1" si="351"/>
        <v>8.0677168506814478</v>
      </c>
      <c r="BC298" s="155">
        <f t="shared" ca="1" si="351"/>
        <v>8.5072704964575721</v>
      </c>
      <c r="BD298" s="155">
        <f t="shared" ca="1" si="351"/>
        <v>9.2935856775155532</v>
      </c>
      <c r="BE298" s="155">
        <f t="shared" ca="1" si="351"/>
        <v>9.923505267165444</v>
      </c>
      <c r="BF298" s="155">
        <f t="shared" ca="1" si="351"/>
        <v>9.8519086662514663</v>
      </c>
      <c r="BG298" s="155">
        <f t="shared" ca="1" si="351"/>
        <v>9.3270581863013327</v>
      </c>
      <c r="BH298" s="155">
        <f t="shared" ca="1" si="351"/>
        <v>9.5634071573395847</v>
      </c>
      <c r="BI298" s="155">
        <f t="shared" ca="1" si="351"/>
        <v>10.982978327705032</v>
      </c>
      <c r="BJ298" s="155">
        <f t="shared" ca="1" si="351"/>
        <v>11.95108956383117</v>
      </c>
      <c r="BK298" s="138"/>
      <c r="BL298" s="29">
        <f t="shared" si="341"/>
        <v>75</v>
      </c>
      <c r="BM298" s="155">
        <f t="shared" ca="1" si="352"/>
        <v>17.44871449184858</v>
      </c>
      <c r="BN298" s="155">
        <f t="shared" ca="1" si="352"/>
        <v>15.78711418058271</v>
      </c>
      <c r="BO298" s="155">
        <f t="shared" ca="1" si="352"/>
        <v>12.852305422792559</v>
      </c>
      <c r="BP298" s="155">
        <f t="shared" ca="1" si="352"/>
        <v>11.132992093923255</v>
      </c>
      <c r="BQ298" s="155">
        <f t="shared" ca="1" si="352"/>
        <v>11.453085212391731</v>
      </c>
      <c r="BR298" s="155">
        <f t="shared" ca="1" si="352"/>
        <v>14.082033148360814</v>
      </c>
      <c r="BS298" s="155">
        <f t="shared" ca="1" si="352"/>
        <v>19.21910923549618</v>
      </c>
      <c r="BT298" s="155">
        <f t="shared" ca="1" si="352"/>
        <v>26.45317166694451</v>
      </c>
      <c r="BU298" s="155">
        <f t="shared" ca="1" si="352"/>
        <v>33.63347206701382</v>
      </c>
      <c r="BV298" s="155">
        <f t="shared" ca="1" si="352"/>
        <v>37.912224248132105</v>
      </c>
      <c r="BW298" s="155">
        <f t="shared" ca="1" si="352"/>
        <v>39.18663064348906</v>
      </c>
      <c r="BX298" s="155">
        <f t="shared" ca="1" si="352"/>
        <v>39.585350983353926</v>
      </c>
      <c r="BY298" s="155">
        <f t="shared" ca="1" si="352"/>
        <v>39.89520311885456</v>
      </c>
      <c r="BZ298" s="138"/>
      <c r="CA298" s="29">
        <f t="shared" si="343"/>
        <v>75</v>
      </c>
      <c r="CB298" s="155">
        <f t="shared" ca="1" si="353"/>
        <v>5.749219673604129</v>
      </c>
      <c r="CC298" s="155">
        <f t="shared" ca="1" si="353"/>
        <v>5.8503151145470991</v>
      </c>
      <c r="CD298" s="155">
        <f t="shared" ca="1" si="353"/>
        <v>6.1627322775211999</v>
      </c>
      <c r="CE298" s="155">
        <f t="shared" ca="1" si="353"/>
        <v>6.7116935851721387</v>
      </c>
      <c r="CF298" s="155">
        <f t="shared" ca="1" si="353"/>
        <v>7.5263998252251323</v>
      </c>
      <c r="CG298" s="155">
        <f t="shared" ca="1" si="353"/>
        <v>8.5956990406643463</v>
      </c>
      <c r="CH298" s="155">
        <f t="shared" ca="1" si="353"/>
        <v>9.7467891610161743</v>
      </c>
      <c r="CI298" s="155">
        <f t="shared" ca="1" si="353"/>
        <v>10.460304923389398</v>
      </c>
      <c r="CJ298" s="155">
        <f t="shared" ca="1" si="353"/>
        <v>10.008692670233074</v>
      </c>
      <c r="CK298" s="155">
        <f t="shared" ca="1" si="353"/>
        <v>8.3517486593763444</v>
      </c>
      <c r="CL298" s="155">
        <f t="shared" ca="1" si="353"/>
        <v>6.4403296093868887</v>
      </c>
      <c r="CM298" s="155">
        <f t="shared" ca="1" si="353"/>
        <v>5.1261360681024524</v>
      </c>
      <c r="CN298" s="155">
        <f t="shared" ca="1" si="353"/>
        <v>4.6793843670537889</v>
      </c>
      <c r="CP298" s="29">
        <f t="shared" si="345"/>
        <v>75</v>
      </c>
      <c r="CQ298" s="155">
        <f t="shared" ca="1" si="354"/>
        <v>33.805539112177449</v>
      </c>
      <c r="CR298" s="155">
        <f t="shared" ca="1" si="354"/>
        <v>30.241810183204016</v>
      </c>
      <c r="CS298" s="155">
        <f t="shared" ca="1" si="354"/>
        <v>23.499709766305745</v>
      </c>
      <c r="CT298" s="155">
        <f t="shared" ca="1" si="354"/>
        <v>18.074873752509085</v>
      </c>
      <c r="CU298" s="155">
        <f t="shared" ca="1" si="354"/>
        <v>14.830305385103692</v>
      </c>
      <c r="CV298" s="155">
        <f t="shared" ca="1" si="354"/>
        <v>13.428383746750539</v>
      </c>
      <c r="CW298" s="155">
        <f t="shared" ca="1" si="354"/>
        <v>13.640816186382763</v>
      </c>
      <c r="CX298" s="155">
        <f t="shared" ca="1" si="354"/>
        <v>15.362798648708635</v>
      </c>
      <c r="CY298" s="155">
        <f t="shared" ca="1" si="354"/>
        <v>18.193149942461556</v>
      </c>
      <c r="CZ298" s="155">
        <f t="shared" ca="1" si="354"/>
        <v>21.737016515192732</v>
      </c>
      <c r="DA298" s="155">
        <f t="shared" ca="1" si="354"/>
        <v>26.537561348610499</v>
      </c>
      <c r="DB298" s="155">
        <f t="shared" ca="1" si="354"/>
        <v>32.567801004724011</v>
      </c>
      <c r="DC298" s="155">
        <f t="shared" ca="1" si="354"/>
        <v>35.858515151279207</v>
      </c>
      <c r="DE298" s="29">
        <f t="shared" si="347"/>
        <v>75</v>
      </c>
      <c r="DF298" s="155">
        <f t="shared" ca="1" si="355"/>
        <v>12.521407973564965</v>
      </c>
      <c r="DG298" s="155">
        <f t="shared" ca="1" si="355"/>
        <v>11.54179066130385</v>
      </c>
      <c r="DH298" s="155">
        <f t="shared" ca="1" si="355"/>
        <v>9.9494331001605136</v>
      </c>
      <c r="DI298" s="155">
        <f t="shared" ca="1" si="355"/>
        <v>9.3075106688565654</v>
      </c>
      <c r="DJ298" s="155">
        <f t="shared" ca="1" si="355"/>
        <v>9.9815255238146836</v>
      </c>
      <c r="DK298" s="155">
        <f t="shared" ca="1" si="355"/>
        <v>11.969924346473212</v>
      </c>
      <c r="DL298" s="155">
        <f t="shared" ca="1" si="355"/>
        <v>15.23517590905025</v>
      </c>
      <c r="DM298" s="155">
        <f t="shared" ca="1" si="355"/>
        <v>19.288243928905313</v>
      </c>
      <c r="DN298" s="155">
        <f t="shared" ca="1" si="355"/>
        <v>22.662605625200413</v>
      </c>
      <c r="DO298" s="155">
        <f t="shared" ca="1" si="355"/>
        <v>23.948861085287621</v>
      </c>
      <c r="DP298" s="155">
        <f t="shared" ca="1" si="355"/>
        <v>23.701116964259725</v>
      </c>
      <c r="DQ298" s="155">
        <f t="shared" ca="1" si="355"/>
        <v>23.491405284394954</v>
      </c>
      <c r="DR298" s="155">
        <f t="shared" ca="1" si="355"/>
        <v>23.604137299907006</v>
      </c>
      <c r="DT298" s="96"/>
      <c r="DU298" s="803"/>
      <c r="DV298" s="803"/>
      <c r="DW298" s="803"/>
      <c r="DX298" s="803"/>
      <c r="DY298" s="803"/>
      <c r="DZ298" s="803"/>
      <c r="EA298" s="803"/>
      <c r="EB298" s="803"/>
      <c r="EC298" s="803"/>
      <c r="ED298" s="803"/>
      <c r="EE298" s="803"/>
      <c r="EF298" s="803"/>
      <c r="EG298" s="803"/>
      <c r="EH298" s="99"/>
      <c r="EI298" s="96"/>
      <c r="EJ298" s="803"/>
      <c r="EK298" s="803"/>
      <c r="EL298" s="803"/>
      <c r="EM298" s="803"/>
      <c r="EN298" s="803"/>
      <c r="EO298" s="803"/>
      <c r="EP298" s="803"/>
      <c r="EQ298" s="803"/>
      <c r="ER298" s="803"/>
      <c r="ES298" s="803"/>
      <c r="ET298" s="803"/>
      <c r="EU298" s="803"/>
      <c r="EV298" s="803"/>
      <c r="EW298" s="99"/>
    </row>
    <row r="299" spans="1:153">
      <c r="S299" s="18">
        <f t="shared" si="335"/>
        <v>82.5</v>
      </c>
      <c r="T299" s="114">
        <f t="shared" ca="1" si="349"/>
        <v>3.7092112572301463</v>
      </c>
      <c r="U299" s="114">
        <f t="shared" ca="1" si="349"/>
        <v>3.6619161205593542</v>
      </c>
      <c r="V299" s="114">
        <f t="shared" ca="1" si="349"/>
        <v>3.4921349420804413</v>
      </c>
      <c r="W299" s="114">
        <f t="shared" ca="1" si="349"/>
        <v>3.1033569850644351</v>
      </c>
      <c r="X299" s="114">
        <f t="shared" ca="1" si="349"/>
        <v>2.2891103731270808</v>
      </c>
      <c r="Y299" s="114">
        <f t="shared" ca="1" si="349"/>
        <v>0.66521091392570941</v>
      </c>
      <c r="Z299" s="114">
        <f t="shared" ca="1" si="349"/>
        <v>2.3589507219371777</v>
      </c>
      <c r="AA299" s="114">
        <f t="shared" ca="1" si="349"/>
        <v>7.2990373561822963</v>
      </c>
      <c r="AB299" s="114">
        <f t="shared" ca="1" si="349"/>
        <v>13.679620077758242</v>
      </c>
      <c r="AC299" s="114">
        <f t="shared" ca="1" si="349"/>
        <v>19.531330341641855</v>
      </c>
      <c r="AD299" s="114">
        <f t="shared" ca="1" si="349"/>
        <v>23.170912711866492</v>
      </c>
      <c r="AE299" s="114">
        <f t="shared" ca="1" si="349"/>
        <v>24.737008583932059</v>
      </c>
      <c r="AF299" s="114">
        <f t="shared" ca="1" si="349"/>
        <v>25.12439145385153</v>
      </c>
      <c r="AH299" s="29">
        <f t="shared" si="337"/>
        <v>82.5</v>
      </c>
      <c r="AI299" s="155">
        <f t="shared" ca="1" si="350"/>
        <v>17.041889326629736</v>
      </c>
      <c r="AJ299" s="155">
        <f t="shared" ca="1" si="350"/>
        <v>14.625671918480531</v>
      </c>
      <c r="AK299" s="155">
        <f t="shared" ca="1" si="350"/>
        <v>10.657354173850141</v>
      </c>
      <c r="AL299" s="155">
        <f t="shared" ca="1" si="350"/>
        <v>7.8583676464075207</v>
      </c>
      <c r="AM299" s="155">
        <f t="shared" ca="1" si="350"/>
        <v>6.0749381190609428</v>
      </c>
      <c r="AN299" s="155">
        <f t="shared" ca="1" si="350"/>
        <v>4.8902035537744117</v>
      </c>
      <c r="AO299" s="155">
        <f t="shared" ca="1" si="350"/>
        <v>5.1784795131475345</v>
      </c>
      <c r="AP299" s="155">
        <f t="shared" ca="1" si="350"/>
        <v>8.7603314146844866</v>
      </c>
      <c r="AQ299" s="155">
        <f t="shared" ca="1" si="350"/>
        <v>14.791404870544946</v>
      </c>
      <c r="AR299" s="155">
        <f t="shared" ca="1" si="350"/>
        <v>20.822312210405826</v>
      </c>
      <c r="AS299" s="155">
        <f t="shared" ca="1" si="350"/>
        <v>25.262843441181101</v>
      </c>
      <c r="AT299" s="155">
        <f t="shared" ca="1" si="350"/>
        <v>28.501179603922772</v>
      </c>
      <c r="AU299" s="155">
        <f t="shared" ca="1" si="350"/>
        <v>30.131424000923328</v>
      </c>
      <c r="AW299" s="29">
        <f t="shared" si="339"/>
        <v>82.5</v>
      </c>
      <c r="AX299" s="155">
        <f t="shared" ca="1" si="351"/>
        <v>17.186740834950012</v>
      </c>
      <c r="AY299" s="155">
        <f t="shared" ca="1" si="351"/>
        <v>14.825941175384695</v>
      </c>
      <c r="AZ299" s="155">
        <f t="shared" ca="1" si="351"/>
        <v>11.070903552506868</v>
      </c>
      <c r="BA299" s="155">
        <f t="shared" ca="1" si="351"/>
        <v>8.7608505912424519</v>
      </c>
      <c r="BB299" s="155">
        <f t="shared" ca="1" si="351"/>
        <v>7.8587473358848801</v>
      </c>
      <c r="BC299" s="155">
        <f t="shared" ca="1" si="351"/>
        <v>7.8298872374938888</v>
      </c>
      <c r="BD299" s="155">
        <f t="shared" ca="1" si="351"/>
        <v>8.2462394497271401</v>
      </c>
      <c r="BE299" s="155">
        <f t="shared" ca="1" si="351"/>
        <v>8.6999579105968525</v>
      </c>
      <c r="BF299" s="155">
        <f t="shared" ca="1" si="351"/>
        <v>8.8894877261468377</v>
      </c>
      <c r="BG299" s="155">
        <f t="shared" ca="1" si="351"/>
        <v>9.2265427228752888</v>
      </c>
      <c r="BH299" s="155">
        <f t="shared" ca="1" si="351"/>
        <v>10.982978327705032</v>
      </c>
      <c r="BI299" s="155">
        <f t="shared" ca="1" si="351"/>
        <v>14.565368881098877</v>
      </c>
      <c r="BJ299" s="155">
        <f t="shared" ca="1" si="351"/>
        <v>16.918519026679945</v>
      </c>
      <c r="BK299" s="138"/>
      <c r="BL299" s="29">
        <f t="shared" si="341"/>
        <v>82.5</v>
      </c>
      <c r="BM299" s="155">
        <f t="shared" ca="1" si="352"/>
        <v>25.301271480276718</v>
      </c>
      <c r="BN299" s="155">
        <f t="shared" ca="1" si="352"/>
        <v>21.689452717659325</v>
      </c>
      <c r="BO299" s="155">
        <f t="shared" ca="1" si="352"/>
        <v>15.913956932467075</v>
      </c>
      <c r="BP299" s="155">
        <f t="shared" ca="1" si="352"/>
        <v>12.479443467707448</v>
      </c>
      <c r="BQ299" s="155">
        <f t="shared" ca="1" si="352"/>
        <v>11.785340207416029</v>
      </c>
      <c r="BR299" s="155">
        <f t="shared" ca="1" si="352"/>
        <v>13.606985600605627</v>
      </c>
      <c r="BS299" s="155">
        <f t="shared" ca="1" si="352"/>
        <v>17.895314398444793</v>
      </c>
      <c r="BT299" s="155">
        <f t="shared" ca="1" si="352"/>
        <v>24.322589237323609</v>
      </c>
      <c r="BU299" s="155">
        <f t="shared" ca="1" si="352"/>
        <v>31.338325360948389</v>
      </c>
      <c r="BV299" s="155">
        <f t="shared" ca="1" si="352"/>
        <v>36.571792067689515</v>
      </c>
      <c r="BW299" s="155">
        <f t="shared" ca="1" si="352"/>
        <v>39.585350983353926</v>
      </c>
      <c r="BX299" s="155">
        <f t="shared" ca="1" si="352"/>
        <v>42.262520294080979</v>
      </c>
      <c r="BY299" s="155">
        <f t="shared" ca="1" si="352"/>
        <v>44.077209255873449</v>
      </c>
      <c r="BZ299" s="138"/>
      <c r="CA299" s="29">
        <f t="shared" si="343"/>
        <v>82.5</v>
      </c>
      <c r="CB299" s="155">
        <f t="shared" ca="1" si="353"/>
        <v>5.0472751890192766</v>
      </c>
      <c r="CC299" s="155">
        <f t="shared" ca="1" si="353"/>
        <v>5.1264191390301947</v>
      </c>
      <c r="CD299" s="155">
        <f t="shared" ca="1" si="353"/>
        <v>5.3692927913445372</v>
      </c>
      <c r="CE299" s="155">
        <f t="shared" ca="1" si="353"/>
        <v>5.7899335393497395</v>
      </c>
      <c r="CF299" s="155">
        <f t="shared" ca="1" si="353"/>
        <v>6.4002128417767485</v>
      </c>
      <c r="CG299" s="155">
        <f t="shared" ca="1" si="353"/>
        <v>7.1762375951853468</v>
      </c>
      <c r="CH299" s="155">
        <f t="shared" ca="1" si="353"/>
        <v>7.9768322723286396</v>
      </c>
      <c r="CI299" s="155">
        <f t="shared" ca="1" si="353"/>
        <v>8.4308767278736969</v>
      </c>
      <c r="CJ299" s="155">
        <f t="shared" ca="1" si="353"/>
        <v>8.02962852602837</v>
      </c>
      <c r="CK299" s="155">
        <f t="shared" ca="1" si="353"/>
        <v>6.7053672893117344</v>
      </c>
      <c r="CL299" s="155">
        <f t="shared" ca="1" si="353"/>
        <v>5.1261360681024524</v>
      </c>
      <c r="CM299" s="155">
        <f t="shared" ca="1" si="353"/>
        <v>3.9995275760549971</v>
      </c>
      <c r="CN299" s="155">
        <f t="shared" ca="1" si="353"/>
        <v>3.6088716430445507</v>
      </c>
      <c r="CP299" s="29">
        <f t="shared" si="345"/>
        <v>82.5</v>
      </c>
      <c r="CQ299" s="155">
        <f t="shared" ca="1" si="354"/>
        <v>49.919645601214214</v>
      </c>
      <c r="CR299" s="155">
        <f t="shared" ca="1" si="354"/>
        <v>42.504716730279483</v>
      </c>
      <c r="CS299" s="155">
        <f t="shared" ca="1" si="354"/>
        <v>30.253115741259681</v>
      </c>
      <c r="CT299" s="155">
        <f t="shared" ca="1" si="354"/>
        <v>21.757328296845717</v>
      </c>
      <c r="CU299" s="155">
        <f t="shared" ca="1" si="354"/>
        <v>17.102634408011518</v>
      </c>
      <c r="CV299" s="155">
        <f t="shared" ca="1" si="354"/>
        <v>15.031586722542235</v>
      </c>
      <c r="CW299" s="155">
        <f t="shared" ca="1" si="354"/>
        <v>14.88413547757999</v>
      </c>
      <c r="CX299" s="155">
        <f t="shared" ca="1" si="354"/>
        <v>16.464273899873248</v>
      </c>
      <c r="CY299" s="155">
        <f t="shared" ca="1" si="354"/>
        <v>19.649189342958451</v>
      </c>
      <c r="CZ299" s="155">
        <f t="shared" ca="1" si="354"/>
        <v>24.585546496564906</v>
      </c>
      <c r="DA299" s="155">
        <f t="shared" ca="1" si="354"/>
        <v>32.567801004724011</v>
      </c>
      <c r="DB299" s="155">
        <f t="shared" ca="1" si="354"/>
        <v>44.180733830072597</v>
      </c>
      <c r="DC299" s="155">
        <f t="shared" ca="1" si="354"/>
        <v>51.348892776717832</v>
      </c>
      <c r="DE299" s="29">
        <f t="shared" si="347"/>
        <v>82.5</v>
      </c>
      <c r="DF299" s="155">
        <f t="shared" ca="1" si="355"/>
        <v>17.364234403662259</v>
      </c>
      <c r="DG299" s="155">
        <f t="shared" ca="1" si="355"/>
        <v>15.059205326479539</v>
      </c>
      <c r="DH299" s="155">
        <f t="shared" ca="1" si="355"/>
        <v>11.50940257082714</v>
      </c>
      <c r="DI299" s="155">
        <f t="shared" ca="1" si="355"/>
        <v>9.6541438320435127</v>
      </c>
      <c r="DJ299" s="155">
        <f t="shared" ca="1" si="355"/>
        <v>9.5933834965306506</v>
      </c>
      <c r="DK299" s="155">
        <f t="shared" ca="1" si="355"/>
        <v>10.979350102645988</v>
      </c>
      <c r="DL299" s="155">
        <f t="shared" ca="1" si="355"/>
        <v>13.615056148933601</v>
      </c>
      <c r="DM299" s="155">
        <f t="shared" ca="1" si="355"/>
        <v>17.123079873170255</v>
      </c>
      <c r="DN299" s="155">
        <f t="shared" ca="1" si="355"/>
        <v>20.467137152485467</v>
      </c>
      <c r="DO299" s="155">
        <f t="shared" ca="1" si="355"/>
        <v>22.487688273247077</v>
      </c>
      <c r="DP299" s="155">
        <f t="shared" ca="1" si="355"/>
        <v>23.491405284394954</v>
      </c>
      <c r="DQ299" s="155">
        <f t="shared" ca="1" si="355"/>
        <v>24.958750278439474</v>
      </c>
      <c r="DR299" s="155">
        <f t="shared" ca="1" si="355"/>
        <v>26.190213331055777</v>
      </c>
      <c r="DT299" s="96"/>
      <c r="DU299" s="803"/>
      <c r="DV299" s="803"/>
      <c r="DW299" s="803"/>
      <c r="DX299" s="803"/>
      <c r="DY299" s="803"/>
      <c r="DZ299" s="803"/>
      <c r="EA299" s="803"/>
      <c r="EB299" s="803"/>
      <c r="EC299" s="803"/>
      <c r="ED299" s="803"/>
      <c r="EE299" s="803"/>
      <c r="EF299" s="803"/>
      <c r="EG299" s="803"/>
      <c r="EH299" s="99"/>
      <c r="EI299" s="96"/>
      <c r="EJ299" s="803"/>
      <c r="EK299" s="803"/>
      <c r="EL299" s="803"/>
      <c r="EM299" s="803"/>
      <c r="EN299" s="803"/>
      <c r="EO299" s="803"/>
      <c r="EP299" s="803"/>
      <c r="EQ299" s="803"/>
      <c r="ER299" s="803"/>
      <c r="ES299" s="803"/>
      <c r="ET299" s="803"/>
      <c r="EU299" s="803"/>
      <c r="EV299" s="803"/>
      <c r="EW299" s="99"/>
    </row>
    <row r="300" spans="1:153">
      <c r="S300" s="18">
        <f t="shared" si="335"/>
        <v>90</v>
      </c>
      <c r="T300" s="114">
        <f t="shared" ca="1" si="349"/>
        <v>3.4492275717866283</v>
      </c>
      <c r="U300" s="114">
        <f t="shared" ca="1" si="349"/>
        <v>3.3972632004269459</v>
      </c>
      <c r="V300" s="114">
        <f t="shared" ca="1" si="349"/>
        <v>3.2136919161397963</v>
      </c>
      <c r="W300" s="114">
        <f t="shared" ca="1" si="349"/>
        <v>2.80335568384361</v>
      </c>
      <c r="X300" s="114">
        <f t="shared" ca="1" si="349"/>
        <v>1.9649076667117824</v>
      </c>
      <c r="Y300" s="114">
        <f t="shared" ca="1" si="349"/>
        <v>0.32866963531781135</v>
      </c>
      <c r="Z300" s="114">
        <f t="shared" ca="1" si="349"/>
        <v>2.6670595473328511</v>
      </c>
      <c r="AA300" s="114">
        <f t="shared" ca="1" si="349"/>
        <v>7.5149477005932894</v>
      </c>
      <c r="AB300" s="114">
        <f t="shared" ca="1" si="349"/>
        <v>13.795738926207246</v>
      </c>
      <c r="AC300" s="114">
        <f t="shared" ca="1" si="349"/>
        <v>19.665374130817678</v>
      </c>
      <c r="AD300" s="114">
        <f t="shared" ca="1" si="349"/>
        <v>23.435980900289966</v>
      </c>
      <c r="AE300" s="114">
        <f t="shared" ca="1" si="349"/>
        <v>25.12439145385153</v>
      </c>
      <c r="AF300" s="114">
        <f t="shared" ca="1" si="349"/>
        <v>25.556549361072197</v>
      </c>
      <c r="AH300" s="29">
        <f t="shared" si="337"/>
        <v>90</v>
      </c>
      <c r="AI300" s="155">
        <f t="shared" ca="1" si="350"/>
        <v>20.454208875056899</v>
      </c>
      <c r="AJ300" s="155">
        <f t="shared" ca="1" si="350"/>
        <v>16.981642035889926</v>
      </c>
      <c r="AK300" s="155">
        <f t="shared" ca="1" si="350"/>
        <v>11.711479665703806</v>
      </c>
      <c r="AL300" s="155">
        <f t="shared" ca="1" si="350"/>
        <v>8.3007591704623085</v>
      </c>
      <c r="AM300" s="155">
        <f t="shared" ca="1" si="350"/>
        <v>6.29571616262358</v>
      </c>
      <c r="AN300" s="155">
        <f t="shared" ca="1" si="350"/>
        <v>5.1155054289735942</v>
      </c>
      <c r="AO300" s="155">
        <f t="shared" ca="1" si="350"/>
        <v>5.5305383659151852</v>
      </c>
      <c r="AP300" s="155">
        <f t="shared" ca="1" si="350"/>
        <v>9.0846015338112291</v>
      </c>
      <c r="AQ300" s="155">
        <f t="shared" ca="1" si="350"/>
        <v>15.036094885446342</v>
      </c>
      <c r="AR300" s="155">
        <f t="shared" ca="1" si="350"/>
        <v>21.159776571665908</v>
      </c>
      <c r="AS300" s="155">
        <f t="shared" ca="1" si="350"/>
        <v>25.999738779529782</v>
      </c>
      <c r="AT300" s="155">
        <f t="shared" ca="1" si="350"/>
        <v>30.131424000923328</v>
      </c>
      <c r="AU300" s="155">
        <f t="shared" ca="1" si="350"/>
        <v>32.551721421432887</v>
      </c>
      <c r="AW300" s="29">
        <f t="shared" si="339"/>
        <v>90</v>
      </c>
      <c r="AX300" s="155">
        <f t="shared" ca="1" si="351"/>
        <v>20.58177385669438</v>
      </c>
      <c r="AY300" s="155">
        <f t="shared" ca="1" si="351"/>
        <v>17.160587276970549</v>
      </c>
      <c r="AZ300" s="155">
        <f t="shared" ca="1" si="351"/>
        <v>12.08796051736682</v>
      </c>
      <c r="BA300" s="155">
        <f t="shared" ca="1" si="351"/>
        <v>9.1280500185175804</v>
      </c>
      <c r="BB300" s="155">
        <f t="shared" ca="1" si="351"/>
        <v>7.9201898500057641</v>
      </c>
      <c r="BC300" s="155">
        <f t="shared" ca="1" si="351"/>
        <v>7.7144599634922493</v>
      </c>
      <c r="BD300" s="155">
        <f t="shared" ca="1" si="351"/>
        <v>8.0125439790011246</v>
      </c>
      <c r="BE300" s="155">
        <f t="shared" ca="1" si="351"/>
        <v>8.4226872886791799</v>
      </c>
      <c r="BF300" s="155">
        <f t="shared" ca="1" si="351"/>
        <v>8.7244605240831454</v>
      </c>
      <c r="BG300" s="155">
        <f t="shared" ca="1" si="351"/>
        <v>9.431229154638606</v>
      </c>
      <c r="BH300" s="155">
        <f t="shared" ca="1" si="351"/>
        <v>11.95108956383117</v>
      </c>
      <c r="BI300" s="155">
        <f t="shared" ca="1" si="351"/>
        <v>16.918519026679945</v>
      </c>
      <c r="BJ300" s="155">
        <f t="shared" ca="1" si="351"/>
        <v>20.351141090128788</v>
      </c>
      <c r="BK300" s="138"/>
      <c r="BL300" s="29">
        <f t="shared" si="341"/>
        <v>90</v>
      </c>
      <c r="BM300" s="155">
        <f t="shared" ca="1" si="352"/>
        <v>30.523864051417139</v>
      </c>
      <c r="BN300" s="155">
        <f t="shared" ca="1" si="352"/>
        <v>25.329659252822093</v>
      </c>
      <c r="BO300" s="155">
        <f t="shared" ca="1" si="352"/>
        <v>17.596774892986673</v>
      </c>
      <c r="BP300" s="155">
        <f t="shared" ca="1" si="352"/>
        <v>13.200896776797141</v>
      </c>
      <c r="BQ300" s="155">
        <f t="shared" ca="1" si="352"/>
        <v>12.037626746202957</v>
      </c>
      <c r="BR300" s="155">
        <f t="shared" ca="1" si="352"/>
        <v>13.545362438654381</v>
      </c>
      <c r="BS300" s="155">
        <f t="shared" ca="1" si="352"/>
        <v>17.5404245648058</v>
      </c>
      <c r="BT300" s="155">
        <f t="shared" ca="1" si="352"/>
        <v>23.688876946728577</v>
      </c>
      <c r="BU300" s="155">
        <f t="shared" ca="1" si="352"/>
        <v>30.604033874198208</v>
      </c>
      <c r="BV300" s="155">
        <f t="shared" ca="1" si="352"/>
        <v>36.12274315342799</v>
      </c>
      <c r="BW300" s="155">
        <f t="shared" ca="1" si="352"/>
        <v>39.89520311885456</v>
      </c>
      <c r="BX300" s="155">
        <f t="shared" ca="1" si="352"/>
        <v>44.077209255873449</v>
      </c>
      <c r="BY300" s="155">
        <f t="shared" ca="1" si="352"/>
        <v>47.18126225676901</v>
      </c>
      <c r="BZ300" s="138"/>
      <c r="CA300" s="29">
        <f t="shared" si="343"/>
        <v>90</v>
      </c>
      <c r="CB300" s="155">
        <f t="shared" ca="1" si="353"/>
        <v>4.8289184896126329</v>
      </c>
      <c r="CC300" s="155">
        <f t="shared" ca="1" si="353"/>
        <v>4.9015256941967262</v>
      </c>
      <c r="CD300" s="155">
        <f t="shared" ca="1" si="353"/>
        <v>5.1237589630544118</v>
      </c>
      <c r="CE300" s="155">
        <f t="shared" ca="1" si="353"/>
        <v>5.5065551184461166</v>
      </c>
      <c r="CF300" s="155">
        <f t="shared" ca="1" si="353"/>
        <v>6.0570370977514587</v>
      </c>
      <c r="CG300" s="155">
        <f t="shared" ca="1" si="353"/>
        <v>6.7477846214695552</v>
      </c>
      <c r="CH300" s="155">
        <f t="shared" ca="1" si="353"/>
        <v>7.4454188717920644</v>
      </c>
      <c r="CI300" s="155">
        <f t="shared" ca="1" si="353"/>
        <v>7.816328419818845</v>
      </c>
      <c r="CJ300" s="155">
        <f t="shared" ca="1" si="353"/>
        <v>7.4112700460894523</v>
      </c>
      <c r="CK300" s="155">
        <f t="shared" ca="1" si="353"/>
        <v>6.166678033697468</v>
      </c>
      <c r="CL300" s="155">
        <f t="shared" ca="1" si="353"/>
        <v>4.6793843670537889</v>
      </c>
      <c r="CM300" s="155">
        <f t="shared" ca="1" si="353"/>
        <v>3.6088716430445507</v>
      </c>
      <c r="CN300" s="155">
        <f t="shared" ca="1" si="353"/>
        <v>3.235600491309758</v>
      </c>
      <c r="CP300" s="29">
        <f t="shared" si="345"/>
        <v>90</v>
      </c>
      <c r="CQ300" s="155">
        <f t="shared" ca="1" si="354"/>
        <v>60.499594675685358</v>
      </c>
      <c r="CR300" s="155">
        <f t="shared" ca="1" si="354"/>
        <v>49.935880770807493</v>
      </c>
      <c r="CS300" s="155">
        <f t="shared" ca="1" si="354"/>
        <v>33.825669131289999</v>
      </c>
      <c r="CT300" s="155">
        <f t="shared" ca="1" si="354"/>
        <v>23.526493111990604</v>
      </c>
      <c r="CU300" s="155">
        <f t="shared" ca="1" si="354"/>
        <v>18.142031834583108</v>
      </c>
      <c r="CV300" s="155">
        <f t="shared" ca="1" si="354"/>
        <v>15.761172910696752</v>
      </c>
      <c r="CW300" s="155">
        <f t="shared" ca="1" si="354"/>
        <v>15.478358630165184</v>
      </c>
      <c r="CX300" s="155">
        <f t="shared" ca="1" si="354"/>
        <v>17.039291668990113</v>
      </c>
      <c r="CY300" s="155">
        <f t="shared" ca="1" si="354"/>
        <v>20.420152543216386</v>
      </c>
      <c r="CZ300" s="155">
        <f t="shared" ca="1" si="354"/>
        <v>26.054062288248435</v>
      </c>
      <c r="DA300" s="155">
        <f t="shared" ca="1" si="354"/>
        <v>35.858515151279207</v>
      </c>
      <c r="DB300" s="155">
        <f t="shared" ca="1" si="354"/>
        <v>51.348892776717832</v>
      </c>
      <c r="DC300" s="155">
        <f t="shared" ca="1" si="354"/>
        <v>61.676722601820437</v>
      </c>
      <c r="DE300" s="29">
        <f t="shared" si="347"/>
        <v>90</v>
      </c>
      <c r="DF300" s="155">
        <f t="shared" ca="1" si="355"/>
        <v>20.73152052269273</v>
      </c>
      <c r="DG300" s="155">
        <f t="shared" ca="1" si="355"/>
        <v>17.363015126540454</v>
      </c>
      <c r="DH300" s="155">
        <f t="shared" ca="1" si="355"/>
        <v>12.485934927783802</v>
      </c>
      <c r="DI300" s="155">
        <f t="shared" ca="1" si="355"/>
        <v>9.9645253041366164</v>
      </c>
      <c r="DJ300" s="155">
        <f t="shared" ca="1" si="355"/>
        <v>9.5726349950790706</v>
      </c>
      <c r="DK300" s="155">
        <f t="shared" ca="1" si="355"/>
        <v>10.734104507219689</v>
      </c>
      <c r="DL300" s="155">
        <f t="shared" ca="1" si="355"/>
        <v>13.160804108861813</v>
      </c>
      <c r="DM300" s="155">
        <f t="shared" ca="1" si="355"/>
        <v>16.485324950697077</v>
      </c>
      <c r="DN300" s="155">
        <f t="shared" ca="1" si="355"/>
        <v>19.790121403886367</v>
      </c>
      <c r="DO300" s="155">
        <f t="shared" ca="1" si="355"/>
        <v>22.039291734805481</v>
      </c>
      <c r="DP300" s="155">
        <f t="shared" ca="1" si="355"/>
        <v>23.604137299907006</v>
      </c>
      <c r="DQ300" s="155">
        <f t="shared" ca="1" si="355"/>
        <v>26.190213331055777</v>
      </c>
      <c r="DR300" s="155">
        <f t="shared" ca="1" si="355"/>
        <v>28.367726567376547</v>
      </c>
      <c r="DT300" s="96"/>
      <c r="DU300" s="803"/>
      <c r="DV300" s="803"/>
      <c r="DW300" s="803"/>
      <c r="DX300" s="803"/>
      <c r="DY300" s="803"/>
      <c r="DZ300" s="803"/>
      <c r="EA300" s="803"/>
      <c r="EB300" s="803"/>
      <c r="EC300" s="803"/>
      <c r="ED300" s="803"/>
      <c r="EE300" s="803"/>
      <c r="EF300" s="803"/>
      <c r="EG300" s="803"/>
      <c r="EH300" s="99"/>
      <c r="EI300" s="96"/>
      <c r="EJ300" s="803"/>
      <c r="EK300" s="803"/>
      <c r="EL300" s="803"/>
      <c r="EM300" s="803"/>
      <c r="EN300" s="803"/>
      <c r="EO300" s="803"/>
      <c r="EP300" s="803"/>
      <c r="EQ300" s="803"/>
      <c r="ER300" s="803"/>
      <c r="ES300" s="803"/>
      <c r="ET300" s="803"/>
      <c r="EU300" s="803"/>
      <c r="EV300" s="803"/>
      <c r="EW300" s="99"/>
    </row>
    <row r="301" spans="1:153" s="2" customForma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R301" s="1"/>
      <c r="S301" s="2" t="s">
        <v>69</v>
      </c>
      <c r="T301" s="154"/>
      <c r="U301" s="154"/>
      <c r="V301" s="154"/>
      <c r="W301" s="154"/>
      <c r="X301" s="154"/>
      <c r="Y301" s="154"/>
      <c r="Z301" s="154"/>
      <c r="AA301" s="154"/>
      <c r="AB301" s="154"/>
      <c r="AC301" s="154"/>
      <c r="AD301" s="154"/>
      <c r="AE301" s="154"/>
      <c r="AF301" s="154"/>
      <c r="AH301" s="2" t="s">
        <v>70</v>
      </c>
      <c r="AW301" s="2" t="s">
        <v>71</v>
      </c>
      <c r="BL301" s="2" t="s">
        <v>72</v>
      </c>
      <c r="CA301" s="2" t="s">
        <v>73</v>
      </c>
      <c r="CP301" s="2" t="s">
        <v>74</v>
      </c>
      <c r="DE301" s="2" t="s">
        <v>75</v>
      </c>
      <c r="DT301" s="192"/>
      <c r="DU301" s="192"/>
      <c r="DV301" s="192"/>
      <c r="DW301" s="192"/>
      <c r="DX301" s="192"/>
      <c r="DY301" s="192"/>
      <c r="DZ301" s="192"/>
      <c r="EA301" s="192"/>
      <c r="EB301" s="192"/>
      <c r="EC301" s="192"/>
      <c r="ED301" s="192"/>
      <c r="EE301" s="192"/>
      <c r="EF301" s="192"/>
      <c r="EG301" s="192"/>
      <c r="EH301" s="192"/>
      <c r="EI301" s="192"/>
      <c r="EJ301" s="192"/>
      <c r="EK301" s="192"/>
      <c r="EL301" s="192"/>
      <c r="EM301" s="192"/>
      <c r="EN301" s="192"/>
      <c r="EO301" s="192"/>
      <c r="EP301" s="192"/>
      <c r="EQ301" s="192"/>
      <c r="ER301" s="192"/>
      <c r="ES301" s="192"/>
      <c r="ET301" s="192"/>
      <c r="EU301" s="192"/>
      <c r="EV301" s="192"/>
      <c r="EW301" s="192"/>
    </row>
    <row r="302" spans="1:153">
      <c r="Q302" s="1" t="s">
        <v>93</v>
      </c>
      <c r="S302" s="112" t="s">
        <v>94</v>
      </c>
      <c r="T302" s="113">
        <f t="shared" ref="T302:AF302" si="356">T287</f>
        <v>0</v>
      </c>
      <c r="U302" s="113">
        <f t="shared" si="356"/>
        <v>7.5</v>
      </c>
      <c r="V302" s="113">
        <f t="shared" si="356"/>
        <v>15</v>
      </c>
      <c r="W302" s="113">
        <f t="shared" si="356"/>
        <v>22.5</v>
      </c>
      <c r="X302" s="113">
        <f t="shared" si="356"/>
        <v>30</v>
      </c>
      <c r="Y302" s="113">
        <f t="shared" si="356"/>
        <v>37.5</v>
      </c>
      <c r="Z302" s="113">
        <f t="shared" si="356"/>
        <v>45</v>
      </c>
      <c r="AA302" s="113">
        <f t="shared" si="356"/>
        <v>52.5</v>
      </c>
      <c r="AB302" s="113">
        <f t="shared" si="356"/>
        <v>60</v>
      </c>
      <c r="AC302" s="113">
        <f t="shared" si="356"/>
        <v>67.5</v>
      </c>
      <c r="AD302" s="113">
        <f t="shared" si="356"/>
        <v>75</v>
      </c>
      <c r="AE302" s="113">
        <f t="shared" si="356"/>
        <v>82.5</v>
      </c>
      <c r="AF302" s="113">
        <f t="shared" si="356"/>
        <v>90</v>
      </c>
      <c r="AH302" s="162" t="s">
        <v>94</v>
      </c>
      <c r="AI302" s="29">
        <f t="shared" ref="AI302:AU302" si="357">AI287</f>
        <v>0</v>
      </c>
      <c r="AJ302" s="29">
        <f t="shared" si="357"/>
        <v>7.5</v>
      </c>
      <c r="AK302" s="29">
        <f t="shared" si="357"/>
        <v>15</v>
      </c>
      <c r="AL302" s="29">
        <f t="shared" si="357"/>
        <v>22.5</v>
      </c>
      <c r="AM302" s="29">
        <f t="shared" si="357"/>
        <v>30</v>
      </c>
      <c r="AN302" s="29">
        <f t="shared" si="357"/>
        <v>37.5</v>
      </c>
      <c r="AO302" s="29">
        <f t="shared" si="357"/>
        <v>45</v>
      </c>
      <c r="AP302" s="29">
        <f t="shared" si="357"/>
        <v>52.5</v>
      </c>
      <c r="AQ302" s="29">
        <f t="shared" si="357"/>
        <v>60</v>
      </c>
      <c r="AR302" s="29">
        <f t="shared" si="357"/>
        <v>67.5</v>
      </c>
      <c r="AS302" s="29">
        <f t="shared" si="357"/>
        <v>75</v>
      </c>
      <c r="AT302" s="29">
        <f t="shared" si="357"/>
        <v>82.5</v>
      </c>
      <c r="AU302" s="29">
        <f t="shared" si="357"/>
        <v>90</v>
      </c>
      <c r="AW302" s="162" t="s">
        <v>94</v>
      </c>
      <c r="AX302" s="29">
        <f t="shared" ref="AX302:BJ302" si="358">AX287</f>
        <v>0</v>
      </c>
      <c r="AY302" s="29">
        <f t="shared" si="358"/>
        <v>7.5</v>
      </c>
      <c r="AZ302" s="29">
        <f t="shared" si="358"/>
        <v>15</v>
      </c>
      <c r="BA302" s="29">
        <f t="shared" si="358"/>
        <v>22.5</v>
      </c>
      <c r="BB302" s="29">
        <f t="shared" si="358"/>
        <v>30</v>
      </c>
      <c r="BC302" s="29">
        <f t="shared" si="358"/>
        <v>37.5</v>
      </c>
      <c r="BD302" s="29">
        <f t="shared" si="358"/>
        <v>45</v>
      </c>
      <c r="BE302" s="29">
        <f t="shared" si="358"/>
        <v>52.5</v>
      </c>
      <c r="BF302" s="29">
        <f t="shared" si="358"/>
        <v>60</v>
      </c>
      <c r="BG302" s="29">
        <f t="shared" si="358"/>
        <v>67.5</v>
      </c>
      <c r="BH302" s="29">
        <f t="shared" si="358"/>
        <v>75</v>
      </c>
      <c r="BI302" s="29">
        <f t="shared" si="358"/>
        <v>82.5</v>
      </c>
      <c r="BJ302" s="29">
        <f t="shared" si="358"/>
        <v>90</v>
      </c>
      <c r="BK302" s="138"/>
      <c r="BL302" s="162" t="s">
        <v>94</v>
      </c>
      <c r="BM302" s="29">
        <f t="shared" ref="BM302:BY302" si="359">BM287</f>
        <v>0</v>
      </c>
      <c r="BN302" s="29">
        <f t="shared" si="359"/>
        <v>7.5</v>
      </c>
      <c r="BO302" s="29">
        <f t="shared" si="359"/>
        <v>15</v>
      </c>
      <c r="BP302" s="29">
        <f t="shared" si="359"/>
        <v>22.5</v>
      </c>
      <c r="BQ302" s="29">
        <f t="shared" si="359"/>
        <v>30</v>
      </c>
      <c r="BR302" s="29">
        <f t="shared" si="359"/>
        <v>37.5</v>
      </c>
      <c r="BS302" s="29">
        <f t="shared" si="359"/>
        <v>45</v>
      </c>
      <c r="BT302" s="29">
        <f t="shared" si="359"/>
        <v>52.5</v>
      </c>
      <c r="BU302" s="29">
        <f t="shared" si="359"/>
        <v>60</v>
      </c>
      <c r="BV302" s="29">
        <f t="shared" si="359"/>
        <v>67.5</v>
      </c>
      <c r="BW302" s="29">
        <f t="shared" si="359"/>
        <v>75</v>
      </c>
      <c r="BX302" s="29">
        <f t="shared" si="359"/>
        <v>82.5</v>
      </c>
      <c r="BY302" s="29">
        <f t="shared" si="359"/>
        <v>90</v>
      </c>
      <c r="BZ302" s="138"/>
      <c r="CA302" s="150" t="s">
        <v>94</v>
      </c>
      <c r="CB302" s="29">
        <f t="shared" ref="CB302:CN302" si="360">CB287</f>
        <v>0</v>
      </c>
      <c r="CC302" s="29">
        <f t="shared" si="360"/>
        <v>7.5</v>
      </c>
      <c r="CD302" s="29">
        <f t="shared" si="360"/>
        <v>15</v>
      </c>
      <c r="CE302" s="29">
        <f t="shared" si="360"/>
        <v>22.5</v>
      </c>
      <c r="CF302" s="29">
        <f t="shared" si="360"/>
        <v>30</v>
      </c>
      <c r="CG302" s="29">
        <f t="shared" si="360"/>
        <v>37.5</v>
      </c>
      <c r="CH302" s="29">
        <f t="shared" si="360"/>
        <v>45</v>
      </c>
      <c r="CI302" s="29">
        <f t="shared" si="360"/>
        <v>52.5</v>
      </c>
      <c r="CJ302" s="29">
        <f t="shared" si="360"/>
        <v>60</v>
      </c>
      <c r="CK302" s="29">
        <f t="shared" si="360"/>
        <v>67.5</v>
      </c>
      <c r="CL302" s="29">
        <f t="shared" si="360"/>
        <v>75</v>
      </c>
      <c r="CM302" s="29">
        <f t="shared" si="360"/>
        <v>82.5</v>
      </c>
      <c r="CN302" s="29">
        <f t="shared" si="360"/>
        <v>90</v>
      </c>
      <c r="CP302" s="150" t="s">
        <v>94</v>
      </c>
      <c r="CQ302" s="29">
        <f t="shared" ref="CQ302:DC302" si="361">CQ287</f>
        <v>0</v>
      </c>
      <c r="CR302" s="29">
        <f t="shared" si="361"/>
        <v>7.5</v>
      </c>
      <c r="CS302" s="29">
        <f t="shared" ref="CS302" si="362">BO302</f>
        <v>15</v>
      </c>
      <c r="CT302" s="29">
        <f t="shared" ref="CT302" si="363">BP302</f>
        <v>22.5</v>
      </c>
      <c r="CU302" s="29">
        <f t="shared" ref="CU302" si="364">BQ302</f>
        <v>30</v>
      </c>
      <c r="CV302" s="29">
        <f t="shared" ref="CV302" si="365">BR302</f>
        <v>37.5</v>
      </c>
      <c r="CW302" s="29">
        <f t="shared" ref="CW302" si="366">BS302</f>
        <v>45</v>
      </c>
      <c r="CX302" s="29">
        <f t="shared" ref="CX302" si="367">BT302</f>
        <v>52.5</v>
      </c>
      <c r="CY302" s="29">
        <f t="shared" ref="CY302" si="368">BU302</f>
        <v>60</v>
      </c>
      <c r="CZ302" s="29">
        <f t="shared" si="361"/>
        <v>67.5</v>
      </c>
      <c r="DA302" s="29">
        <f t="shared" si="361"/>
        <v>75</v>
      </c>
      <c r="DB302" s="29">
        <f t="shared" si="361"/>
        <v>82.5</v>
      </c>
      <c r="DC302" s="29">
        <f t="shared" si="361"/>
        <v>90</v>
      </c>
      <c r="DE302" s="162" t="s">
        <v>94</v>
      </c>
      <c r="DF302" s="29">
        <f t="shared" ref="DF302:DR302" si="369">DF287</f>
        <v>0</v>
      </c>
      <c r="DG302" s="29">
        <f t="shared" si="369"/>
        <v>7.5</v>
      </c>
      <c r="DH302" s="29">
        <f t="shared" si="369"/>
        <v>15</v>
      </c>
      <c r="DI302" s="29">
        <f t="shared" si="369"/>
        <v>22.5</v>
      </c>
      <c r="DJ302" s="29">
        <f t="shared" si="369"/>
        <v>30</v>
      </c>
      <c r="DK302" s="29">
        <f t="shared" si="369"/>
        <v>37.5</v>
      </c>
      <c r="DL302" s="29">
        <f t="shared" si="369"/>
        <v>45</v>
      </c>
      <c r="DM302" s="29">
        <f t="shared" si="369"/>
        <v>52.5</v>
      </c>
      <c r="DN302" s="29">
        <f t="shared" si="369"/>
        <v>60</v>
      </c>
      <c r="DO302" s="29">
        <f t="shared" si="369"/>
        <v>67.5</v>
      </c>
      <c r="DP302" s="29">
        <f t="shared" si="369"/>
        <v>75</v>
      </c>
      <c r="DQ302" s="29">
        <f t="shared" si="369"/>
        <v>82.5</v>
      </c>
      <c r="DR302" s="29">
        <f t="shared" si="369"/>
        <v>90</v>
      </c>
      <c r="DT302" s="307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9"/>
      <c r="EI302" s="748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9"/>
    </row>
    <row r="303" spans="1:153">
      <c r="S303" s="18">
        <f t="shared" ref="S303:S315" si="370">S288</f>
        <v>0</v>
      </c>
      <c r="T303" s="114">
        <f ca="1">T258+T288</f>
        <v>-8.1908387418871484</v>
      </c>
      <c r="U303" s="114">
        <f t="shared" ref="U303:AF303" ca="1" si="371">U258+U288</f>
        <v>-0.56873008146718007</v>
      </c>
      <c r="V303" s="114">
        <f t="shared" ca="1" si="371"/>
        <v>1.6991922551851104</v>
      </c>
      <c r="W303" s="114">
        <f t="shared" ca="1" si="371"/>
        <v>4.4114894192616703</v>
      </c>
      <c r="X303" s="114">
        <f t="shared" ca="1" si="371"/>
        <v>5.8440665226661395</v>
      </c>
      <c r="Y303" s="114">
        <f t="shared" ca="1" si="371"/>
        <v>4.9612320432003187</v>
      </c>
      <c r="Z303" s="114">
        <f t="shared" ca="1" si="371"/>
        <v>2.4972068412920905</v>
      </c>
      <c r="AA303" s="114">
        <f t="shared" ca="1" si="371"/>
        <v>-0.24717869719920316</v>
      </c>
      <c r="AB303" s="114">
        <f t="shared" ca="1" si="371"/>
        <v>-2.5538913136342387</v>
      </c>
      <c r="AC303" s="114">
        <f t="shared" ca="1" si="371"/>
        <v>-4.2484772240452777</v>
      </c>
      <c r="AD303" s="114">
        <f t="shared" ca="1" si="371"/>
        <v>-5.3735944434777716</v>
      </c>
      <c r="AE303" s="114">
        <f t="shared" ca="1" si="371"/>
        <v>-6.0100282077834386</v>
      </c>
      <c r="AF303" s="114">
        <f t="shared" ca="1" si="371"/>
        <v>-6.2157209214247091</v>
      </c>
      <c r="AH303" s="29">
        <f t="shared" ref="AH303:AH315" si="372">AH288</f>
        <v>0</v>
      </c>
      <c r="AI303" s="155">
        <f ca="1">AI258+AI288</f>
        <v>-4.5264155977393159</v>
      </c>
      <c r="AJ303" s="155">
        <f t="shared" ref="AJ303:AU303" ca="1" si="373">AJ258+AJ288</f>
        <v>1.7712861511217639</v>
      </c>
      <c r="AK303" s="155">
        <f t="shared" ca="1" si="373"/>
        <v>2.8029699096160101</v>
      </c>
      <c r="AL303" s="155">
        <f t="shared" ca="1" si="373"/>
        <v>4.9891202411840609</v>
      </c>
      <c r="AM303" s="155">
        <f t="shared" ca="1" si="373"/>
        <v>6.2535130646091375</v>
      </c>
      <c r="AN303" s="155">
        <f t="shared" ca="1" si="373"/>
        <v>5.3685133070196578</v>
      </c>
      <c r="AO303" s="155">
        <f t="shared" ca="1" si="373"/>
        <v>3.0413674261114778</v>
      </c>
      <c r="AP303" s="155">
        <f t="shared" ca="1" si="373"/>
        <v>0.6661439435850891</v>
      </c>
      <c r="AQ303" s="155">
        <f t="shared" ca="1" si="373"/>
        <v>-0.75703915158258894</v>
      </c>
      <c r="AR303" s="155">
        <f t="shared" ca="1" si="373"/>
        <v>-0.47414649510117712</v>
      </c>
      <c r="AS303" s="155">
        <f t="shared" ca="1" si="373"/>
        <v>2.2170754371165184</v>
      </c>
      <c r="AT303" s="155">
        <f t="shared" ca="1" si="373"/>
        <v>7.3226498616161511</v>
      </c>
      <c r="AU303" s="155">
        <f t="shared" ca="1" si="373"/>
        <v>10.789260381845562</v>
      </c>
      <c r="AW303" s="29">
        <f t="shared" ref="AW303:AW315" si="374">AW288</f>
        <v>0</v>
      </c>
      <c r="AX303" s="155">
        <f ca="1">AX258+AX288</f>
        <v>77.782361378886293</v>
      </c>
      <c r="AY303" s="155">
        <f t="shared" ref="AY303:BJ303" ca="1" si="375">AY258+AY288</f>
        <v>74.465454194110549</v>
      </c>
      <c r="AZ303" s="155">
        <f t="shared" ca="1" si="375"/>
        <v>70.652249616661052</v>
      </c>
      <c r="BA303" s="155">
        <f t="shared" ca="1" si="375"/>
        <v>63.93991390179167</v>
      </c>
      <c r="BB303" s="155">
        <f t="shared" ca="1" si="375"/>
        <v>52.563650640051364</v>
      </c>
      <c r="BC303" s="155">
        <f t="shared" ca="1" si="375"/>
        <v>38.969851696417003</v>
      </c>
      <c r="BD303" s="155">
        <f t="shared" ca="1" si="375"/>
        <v>27.403246490181175</v>
      </c>
      <c r="BE303" s="155">
        <f t="shared" ca="1" si="375"/>
        <v>19.706441289268422</v>
      </c>
      <c r="BF303" s="155">
        <f t="shared" ca="1" si="375"/>
        <v>15.598212564221871</v>
      </c>
      <c r="BG303" s="155">
        <f t="shared" ca="1" si="375"/>
        <v>14.526140374530147</v>
      </c>
      <c r="BH303" s="155">
        <f t="shared" ca="1" si="375"/>
        <v>16.438568184329842</v>
      </c>
      <c r="BI303" s="155">
        <f t="shared" ca="1" si="375"/>
        <v>21.116042498413425</v>
      </c>
      <c r="BJ303" s="155">
        <f t="shared" ca="1" si="375"/>
        <v>24.447753285661385</v>
      </c>
      <c r="BK303" s="138"/>
      <c r="BL303" s="29">
        <f t="shared" ref="BL303:BL315" si="376">BL288</f>
        <v>0</v>
      </c>
      <c r="BM303" s="155">
        <f ca="1">BM258+BM288</f>
        <v>42.941847102308202</v>
      </c>
      <c r="BN303" s="155">
        <f t="shared" ref="BN303:BY303" ca="1" si="377">BN258+BN288</f>
        <v>26.406841578664679</v>
      </c>
      <c r="BO303" s="155">
        <f t="shared" ca="1" si="377"/>
        <v>18.019226192294987</v>
      </c>
      <c r="BP303" s="155">
        <f t="shared" ca="1" si="377"/>
        <v>12.852883372413551</v>
      </c>
      <c r="BQ303" s="155">
        <f t="shared" ca="1" si="377"/>
        <v>10.772390918689311</v>
      </c>
      <c r="BR303" s="155">
        <f t="shared" ca="1" si="377"/>
        <v>10.423353371388332</v>
      </c>
      <c r="BS303" s="155">
        <f t="shared" ca="1" si="377"/>
        <v>10.800596735635544</v>
      </c>
      <c r="BT303" s="155">
        <f t="shared" ca="1" si="377"/>
        <v>11.623030158032046</v>
      </c>
      <c r="BU303" s="155">
        <f t="shared" ca="1" si="377"/>
        <v>13.116809574569936</v>
      </c>
      <c r="BV303" s="155">
        <f t="shared" ca="1" si="377"/>
        <v>15.904182400187747</v>
      </c>
      <c r="BW303" s="155">
        <f t="shared" ca="1" si="377"/>
        <v>21.062159246264702</v>
      </c>
      <c r="BX303" s="155">
        <f t="shared" ca="1" si="377"/>
        <v>29.105755511366194</v>
      </c>
      <c r="BY303" s="155">
        <f t="shared" ca="1" si="377"/>
        <v>34.389843385336732</v>
      </c>
      <c r="BZ303" s="138"/>
      <c r="CA303" s="29">
        <f t="shared" ref="CA303:CA315" si="378">CA288</f>
        <v>0</v>
      </c>
      <c r="CB303" s="155">
        <f ca="1">CB258+CB288</f>
        <v>85.18472291562658</v>
      </c>
      <c r="CC303" s="155">
        <f t="shared" ref="CC303:CN303" ca="1" si="379">CC258+CC288</f>
        <v>82.643403433523048</v>
      </c>
      <c r="CD303" s="155">
        <f t="shared" ca="1" si="379"/>
        <v>80.428177085395632</v>
      </c>
      <c r="CE303" s="155">
        <f t="shared" ca="1" si="379"/>
        <v>73.567817454162636</v>
      </c>
      <c r="CF303" s="155">
        <f t="shared" ca="1" si="379"/>
        <v>60.618465263041585</v>
      </c>
      <c r="CG303" s="155">
        <f t="shared" ca="1" si="379"/>
        <v>44.795447706006634</v>
      </c>
      <c r="CH303" s="155">
        <f t="shared" ca="1" si="379"/>
        <v>31.131860457599547</v>
      </c>
      <c r="CI303" s="155">
        <f t="shared" ca="1" si="379"/>
        <v>21.695315495287385</v>
      </c>
      <c r="CJ303" s="155">
        <f t="shared" ca="1" si="379"/>
        <v>15.884924858942078</v>
      </c>
      <c r="CK303" s="155">
        <f t="shared" ca="1" si="379"/>
        <v>12.491219710192539</v>
      </c>
      <c r="CL303" s="155">
        <f t="shared" ca="1" si="379"/>
        <v>10.590100474439522</v>
      </c>
      <c r="CM303" s="155">
        <f t="shared" ca="1" si="379"/>
        <v>9.6314604630599252</v>
      </c>
      <c r="CN303" s="155">
        <f t="shared" ca="1" si="379"/>
        <v>9.339227823407473</v>
      </c>
      <c r="CP303" s="29">
        <f t="shared" ref="CP303:CP315" si="380">CP288</f>
        <v>0</v>
      </c>
      <c r="CQ303" s="155">
        <f ca="1">CQ258+CQ288</f>
        <v>63.609194897646759</v>
      </c>
      <c r="CR303" s="155">
        <f t="shared" ref="CR303:DC303" ca="1" si="381">CR258+CR288</f>
        <v>50.345179307115721</v>
      </c>
      <c r="CS303" s="155">
        <f t="shared" ca="1" si="381"/>
        <v>34.031187830556725</v>
      </c>
      <c r="CT303" s="155">
        <f t="shared" ca="1" si="381"/>
        <v>23.504238068493589</v>
      </c>
      <c r="CU303" s="155">
        <f t="shared" ca="1" si="381"/>
        <v>17.994743952022173</v>
      </c>
      <c r="CV303" s="155">
        <f t="shared" ca="1" si="381"/>
        <v>15.559700172769222</v>
      </c>
      <c r="CW303" s="155">
        <f t="shared" ca="1" si="381"/>
        <v>15.06592759421852</v>
      </c>
      <c r="CX303" s="155">
        <f t="shared" ca="1" si="381"/>
        <v>16.109964005512307</v>
      </c>
      <c r="CY303" s="155">
        <f t="shared" ca="1" si="381"/>
        <v>18.941059583540451</v>
      </c>
      <c r="CZ303" s="155">
        <f t="shared" ca="1" si="381"/>
        <v>24.576220721143876</v>
      </c>
      <c r="DA303" s="155">
        <f t="shared" ca="1" si="381"/>
        <v>35.010020696982821</v>
      </c>
      <c r="DB303" s="155">
        <f t="shared" ca="1" si="381"/>
        <v>51.187806944910704</v>
      </c>
      <c r="DC303" s="155">
        <f t="shared" ca="1" si="381"/>
        <v>61.78825445365856</v>
      </c>
      <c r="DE303" s="29">
        <f t="shared" ref="DE303:DE315" si="382">DE288</f>
        <v>0</v>
      </c>
      <c r="DF303" s="155">
        <f ca="1">DF258+DF288</f>
        <v>22.799564729791975</v>
      </c>
      <c r="DG303" s="155">
        <f t="shared" ref="DG303:DR303" ca="1" si="383">DG258+DG288</f>
        <v>8.302990811306497</v>
      </c>
      <c r="DH303" s="155">
        <f t="shared" ca="1" si="383"/>
        <v>6.8945854725320466</v>
      </c>
      <c r="DI303" s="155">
        <f t="shared" ca="1" si="383"/>
        <v>7.3392900458311239</v>
      </c>
      <c r="DJ303" s="155">
        <f t="shared" ca="1" si="383"/>
        <v>8.2224506757182532</v>
      </c>
      <c r="DK303" s="155">
        <f t="shared" ca="1" si="383"/>
        <v>8.4736451987541344</v>
      </c>
      <c r="DL303" s="155">
        <f t="shared" ca="1" si="383"/>
        <v>8.0815608140053641</v>
      </c>
      <c r="DM303" s="155">
        <f t="shared" ca="1" si="383"/>
        <v>7.6015680189220038</v>
      </c>
      <c r="DN303" s="155">
        <f t="shared" ca="1" si="383"/>
        <v>7.5973630789836726</v>
      </c>
      <c r="DO303" s="155">
        <f t="shared" ca="1" si="383"/>
        <v>8.6552608440570307</v>
      </c>
      <c r="DP303" s="155">
        <f t="shared" ca="1" si="383"/>
        <v>11.561912750295658</v>
      </c>
      <c r="DQ303" s="155">
        <f t="shared" ca="1" si="383"/>
        <v>16.646941976898056</v>
      </c>
      <c r="DR303" s="155">
        <f t="shared" ca="1" si="383"/>
        <v>20.087190570341189</v>
      </c>
      <c r="DT303" s="96"/>
      <c r="DU303" s="803"/>
      <c r="DV303" s="803"/>
      <c r="DW303" s="803"/>
      <c r="DX303" s="803"/>
      <c r="DY303" s="803"/>
      <c r="DZ303" s="803"/>
      <c r="EA303" s="803"/>
      <c r="EB303" s="803"/>
      <c r="EC303" s="803"/>
      <c r="ED303" s="803"/>
      <c r="EE303" s="803"/>
      <c r="EF303" s="803"/>
      <c r="EG303" s="803"/>
      <c r="EH303" s="99"/>
      <c r="EI303" s="96"/>
      <c r="EJ303" s="803"/>
      <c r="EK303" s="803"/>
      <c r="EL303" s="803"/>
      <c r="EM303" s="803"/>
      <c r="EN303" s="803"/>
      <c r="EO303" s="803"/>
      <c r="EP303" s="803"/>
      <c r="EQ303" s="803"/>
      <c r="ER303" s="803"/>
      <c r="ES303" s="803"/>
      <c r="ET303" s="803"/>
      <c r="EU303" s="803"/>
      <c r="EV303" s="803"/>
      <c r="EW303" s="99"/>
    </row>
    <row r="304" spans="1:153">
      <c r="S304" s="18">
        <f t="shared" si="370"/>
        <v>7.5</v>
      </c>
      <c r="T304" s="114">
        <f t="shared" ref="T304:AF315" ca="1" si="384">T259+T289</f>
        <v>-0.56873008146718007</v>
      </c>
      <c r="U304" s="114">
        <f t="shared" ca="1" si="384"/>
        <v>0.2891152724110384</v>
      </c>
      <c r="V304" s="114">
        <f t="shared" ca="1" si="384"/>
        <v>2.6219203601469019</v>
      </c>
      <c r="W304" s="114">
        <f t="shared" ca="1" si="384"/>
        <v>5.4291432838260647</v>
      </c>
      <c r="X304" s="114">
        <f t="shared" ca="1" si="384"/>
        <v>6.8844394327863654</v>
      </c>
      <c r="Y304" s="114">
        <f t="shared" ca="1" si="384"/>
        <v>5.8452597095374372</v>
      </c>
      <c r="Z304" s="114">
        <f t="shared" ca="1" si="384"/>
        <v>3.1140466172206871</v>
      </c>
      <c r="AA304" s="114">
        <f t="shared" ca="1" si="384"/>
        <v>0.12510324492386005</v>
      </c>
      <c r="AB304" s="114">
        <f t="shared" ca="1" si="384"/>
        <v>-2.3520746215319548</v>
      </c>
      <c r="AC304" s="114">
        <f t="shared" ca="1" si="384"/>
        <v>-4.1514943485802931</v>
      </c>
      <c r="AD304" s="114">
        <f t="shared" ca="1" si="384"/>
        <v>-5.3364146471790663</v>
      </c>
      <c r="AE304" s="114">
        <f t="shared" ca="1" si="384"/>
        <v>-6.0031264223555372</v>
      </c>
      <c r="AF304" s="114">
        <f t="shared" ca="1" si="384"/>
        <v>-6.2180474937734713</v>
      </c>
      <c r="AH304" s="29">
        <f t="shared" si="372"/>
        <v>7.5</v>
      </c>
      <c r="AI304" s="155">
        <f t="shared" ref="AI304:AU315" ca="1" si="385">AI259+AI289</f>
        <v>1.7712861511217639</v>
      </c>
      <c r="AJ304" s="155">
        <f t="shared" ca="1" si="385"/>
        <v>1.9921489120077567</v>
      </c>
      <c r="AK304" s="155">
        <f t="shared" ca="1" si="385"/>
        <v>3.4997782301261751</v>
      </c>
      <c r="AL304" s="155">
        <f t="shared" ca="1" si="385"/>
        <v>5.9147849617191781</v>
      </c>
      <c r="AM304" s="155">
        <f t="shared" ca="1" si="385"/>
        <v>7.2383058128203501</v>
      </c>
      <c r="AN304" s="155">
        <f t="shared" ca="1" si="385"/>
        <v>6.2025557709655814</v>
      </c>
      <c r="AO304" s="155">
        <f t="shared" ca="1" si="385"/>
        <v>3.5958269809336798</v>
      </c>
      <c r="AP304" s="155">
        <f t="shared" ca="1" si="385"/>
        <v>0.93681208213860145</v>
      </c>
      <c r="AQ304" s="155">
        <f t="shared" ca="1" si="385"/>
        <v>-0.75891873414681754</v>
      </c>
      <c r="AR304" s="155">
        <f t="shared" ca="1" si="385"/>
        <v>-0.83652390687943878</v>
      </c>
      <c r="AS304" s="155">
        <f t="shared" ca="1" si="385"/>
        <v>1.1778513658406009</v>
      </c>
      <c r="AT304" s="155">
        <f t="shared" ca="1" si="385"/>
        <v>4.9606293755656399</v>
      </c>
      <c r="AU304" s="155">
        <f t="shared" ca="1" si="385"/>
        <v>7.3663313416895093</v>
      </c>
      <c r="AW304" s="29">
        <f t="shared" si="374"/>
        <v>7.5</v>
      </c>
      <c r="AX304" s="155">
        <f t="shared" ref="AX304:BJ315" ca="1" si="386">AX259+AX289</f>
        <v>74.465454194110549</v>
      </c>
      <c r="AY304" s="155">
        <f t="shared" ca="1" si="386"/>
        <v>73.329019146903406</v>
      </c>
      <c r="AZ304" s="155">
        <f t="shared" ca="1" si="386"/>
        <v>70.568663238873285</v>
      </c>
      <c r="BA304" s="155">
        <f t="shared" ca="1" si="386"/>
        <v>64.60439920583417</v>
      </c>
      <c r="BB304" s="155">
        <f t="shared" ca="1" si="386"/>
        <v>53.548144497946183</v>
      </c>
      <c r="BC304" s="155">
        <f t="shared" ca="1" si="386"/>
        <v>39.778523515641027</v>
      </c>
      <c r="BD304" s="155">
        <f t="shared" ca="1" si="386"/>
        <v>27.847225503045014</v>
      </c>
      <c r="BE304" s="155">
        <f t="shared" ca="1" si="386"/>
        <v>19.841339035009476</v>
      </c>
      <c r="BF304" s="155">
        <f t="shared" ca="1" si="386"/>
        <v>15.477284211623299</v>
      </c>
      <c r="BG304" s="155">
        <f t="shared" ca="1" si="386"/>
        <v>14.072331150420187</v>
      </c>
      <c r="BH304" s="155">
        <f t="shared" ca="1" si="386"/>
        <v>15.328389572684603</v>
      </c>
      <c r="BI304" s="155">
        <f t="shared" ca="1" si="386"/>
        <v>18.692033458194338</v>
      </c>
      <c r="BJ304" s="155">
        <f t="shared" ca="1" si="386"/>
        <v>20.965180922193859</v>
      </c>
      <c r="BK304" s="138"/>
      <c r="BL304" s="29">
        <f t="shared" si="376"/>
        <v>7.5</v>
      </c>
      <c r="BM304" s="155">
        <f t="shared" ref="BM304:BY315" ca="1" si="387">BM259+BM289</f>
        <v>26.406841578664679</v>
      </c>
      <c r="BN304" s="155">
        <f t="shared" ca="1" si="387"/>
        <v>22.546504447730324</v>
      </c>
      <c r="BO304" s="155">
        <f t="shared" ca="1" si="387"/>
        <v>16.147008501405718</v>
      </c>
      <c r="BP304" s="155">
        <f t="shared" ca="1" si="387"/>
        <v>12.003895091069825</v>
      </c>
      <c r="BQ304" s="155">
        <f t="shared" ca="1" si="387"/>
        <v>10.430539232251185</v>
      </c>
      <c r="BR304" s="155">
        <f t="shared" ca="1" si="387"/>
        <v>10.318813929465614</v>
      </c>
      <c r="BS304" s="155">
        <f t="shared" ca="1" si="387"/>
        <v>10.758067850936145</v>
      </c>
      <c r="BT304" s="155">
        <f t="shared" ca="1" si="387"/>
        <v>11.52112706833598</v>
      </c>
      <c r="BU304" s="155">
        <f t="shared" ca="1" si="387"/>
        <v>12.83575996380635</v>
      </c>
      <c r="BV304" s="155">
        <f t="shared" ca="1" si="387"/>
        <v>15.225987128980835</v>
      </c>
      <c r="BW304" s="155">
        <f t="shared" ca="1" si="387"/>
        <v>19.45572058134811</v>
      </c>
      <c r="BX304" s="155">
        <f t="shared" ca="1" si="387"/>
        <v>25.555319203537909</v>
      </c>
      <c r="BY304" s="155">
        <f t="shared" ca="1" si="387"/>
        <v>29.258844795415975</v>
      </c>
      <c r="BZ304" s="138"/>
      <c r="CA304" s="29">
        <f t="shared" si="378"/>
        <v>7.5</v>
      </c>
      <c r="CB304" s="155">
        <f t="shared" ref="CB304:CN315" ca="1" si="388">CB259+CB289</f>
        <v>82.643403433523048</v>
      </c>
      <c r="CC304" s="155">
        <f t="shared" ca="1" si="388"/>
        <v>82.460072420896964</v>
      </c>
      <c r="CD304" s="155">
        <f t="shared" ca="1" si="388"/>
        <v>80.742823747451482</v>
      </c>
      <c r="CE304" s="155">
        <f t="shared" ca="1" si="388"/>
        <v>74.510314945274501</v>
      </c>
      <c r="CF304" s="155">
        <f t="shared" ca="1" si="388"/>
        <v>61.865997234393717</v>
      </c>
      <c r="CG304" s="155">
        <f t="shared" ca="1" si="388"/>
        <v>45.824723608960689</v>
      </c>
      <c r="CH304" s="155">
        <f t="shared" ca="1" si="388"/>
        <v>31.751504643695103</v>
      </c>
      <c r="CI304" s="155">
        <f t="shared" ca="1" si="388"/>
        <v>22.006871466532871</v>
      </c>
      <c r="CJ304" s="155">
        <f t="shared" ca="1" si="388"/>
        <v>16.026636332559832</v>
      </c>
      <c r="CK304" s="155">
        <f t="shared" ca="1" si="388"/>
        <v>12.550450345159669</v>
      </c>
      <c r="CL304" s="155">
        <f t="shared" ca="1" si="388"/>
        <v>10.611529133358962</v>
      </c>
      <c r="CM304" s="155">
        <f t="shared" ca="1" si="388"/>
        <v>9.6368601356414452</v>
      </c>
      <c r="CN304" s="155">
        <f t="shared" ca="1" si="388"/>
        <v>9.3402182802905873</v>
      </c>
      <c r="CP304" s="29">
        <f t="shared" si="380"/>
        <v>7.5</v>
      </c>
      <c r="CQ304" s="155">
        <f t="shared" ref="CQ304:DC315" ca="1" si="389">CQ259+CQ289</f>
        <v>50.345179307115721</v>
      </c>
      <c r="CR304" s="155">
        <f t="shared" ca="1" si="389"/>
        <v>42.8479749134586</v>
      </c>
      <c r="CS304" s="155">
        <f t="shared" ca="1" si="389"/>
        <v>30.386304727117519</v>
      </c>
      <c r="CT304" s="155">
        <f t="shared" ca="1" si="389"/>
        <v>21.660730708329396</v>
      </c>
      <c r="CU304" s="155">
        <f t="shared" ca="1" si="389"/>
        <v>16.884885358319362</v>
      </c>
      <c r="CV304" s="155">
        <f t="shared" ca="1" si="389"/>
        <v>14.757192559954479</v>
      </c>
      <c r="CW304" s="155">
        <f t="shared" ca="1" si="389"/>
        <v>14.362086902354882</v>
      </c>
      <c r="CX304" s="155">
        <f t="shared" ca="1" si="389"/>
        <v>15.34491972288585</v>
      </c>
      <c r="CY304" s="155">
        <f t="shared" ca="1" si="389"/>
        <v>17.902110389442619</v>
      </c>
      <c r="CZ304" s="155">
        <f t="shared" ca="1" si="389"/>
        <v>22.82410662491619</v>
      </c>
      <c r="DA304" s="155">
        <f t="shared" ca="1" si="389"/>
        <v>31.464678983459148</v>
      </c>
      <c r="DB304" s="155">
        <f t="shared" ca="1" si="389"/>
        <v>43.793338892239014</v>
      </c>
      <c r="DC304" s="155">
        <f t="shared" ca="1" si="389"/>
        <v>51.245609285005457</v>
      </c>
      <c r="DE304" s="29">
        <f t="shared" si="382"/>
        <v>7.5</v>
      </c>
      <c r="DF304" s="155">
        <f t="shared" ref="DF304:DR315" ca="1" si="390">DF259+DF289</f>
        <v>8.302990811306497</v>
      </c>
      <c r="DG304" s="155">
        <f t="shared" ca="1" si="390"/>
        <v>7.4255873986611789</v>
      </c>
      <c r="DH304" s="155">
        <f t="shared" ca="1" si="390"/>
        <v>6.8980482804793333</v>
      </c>
      <c r="DI304" s="155">
        <f t="shared" ca="1" si="390"/>
        <v>7.7238850754681607</v>
      </c>
      <c r="DJ304" s="155">
        <f t="shared" ca="1" si="390"/>
        <v>8.7671149992166573</v>
      </c>
      <c r="DK304" s="155">
        <f t="shared" ca="1" si="390"/>
        <v>9.0233692142185884</v>
      </c>
      <c r="DL304" s="155">
        <f t="shared" ca="1" si="390"/>
        <v>8.5231217880821628</v>
      </c>
      <c r="DM304" s="155">
        <f t="shared" ca="1" si="390"/>
        <v>7.8843677029864594</v>
      </c>
      <c r="DN304" s="155">
        <f t="shared" ca="1" si="390"/>
        <v>7.6786842986409578</v>
      </c>
      <c r="DO304" s="155">
        <f t="shared" ca="1" si="390"/>
        <v>8.4131149822576958</v>
      </c>
      <c r="DP304" s="155">
        <f t="shared" ca="1" si="390"/>
        <v>10.655400136651199</v>
      </c>
      <c r="DQ304" s="155">
        <f t="shared" ca="1" si="390"/>
        <v>14.414743714212403</v>
      </c>
      <c r="DR304" s="155">
        <f t="shared" ca="1" si="390"/>
        <v>16.791212134355188</v>
      </c>
      <c r="DT304" s="96"/>
      <c r="DU304" s="803"/>
      <c r="DV304" s="803"/>
      <c r="DW304" s="803"/>
      <c r="DX304" s="803"/>
      <c r="DY304" s="803"/>
      <c r="DZ304" s="803"/>
      <c r="EA304" s="803"/>
      <c r="EB304" s="803"/>
      <c r="EC304" s="803"/>
      <c r="ED304" s="803"/>
      <c r="EE304" s="803"/>
      <c r="EF304" s="803"/>
      <c r="EG304" s="803"/>
      <c r="EH304" s="99"/>
      <c r="EI304" s="96"/>
      <c r="EJ304" s="803"/>
      <c r="EK304" s="803"/>
      <c r="EL304" s="803"/>
      <c r="EM304" s="803"/>
      <c r="EN304" s="803"/>
      <c r="EO304" s="803"/>
      <c r="EP304" s="803"/>
      <c r="EQ304" s="803"/>
      <c r="ER304" s="803"/>
      <c r="ES304" s="803"/>
      <c r="ET304" s="803"/>
      <c r="EU304" s="803"/>
      <c r="EV304" s="803"/>
      <c r="EW304" s="99"/>
    </row>
    <row r="305" spans="1:153">
      <c r="S305" s="18">
        <f t="shared" si="370"/>
        <v>15</v>
      </c>
      <c r="T305" s="114">
        <f t="shared" ca="1" si="384"/>
        <v>1.6991922551851104</v>
      </c>
      <c r="U305" s="114">
        <f t="shared" ca="1" si="384"/>
        <v>2.6219203601469019</v>
      </c>
      <c r="V305" s="114">
        <f t="shared" ca="1" si="384"/>
        <v>5.1799959919662228</v>
      </c>
      <c r="W305" s="114">
        <f t="shared" ca="1" si="384"/>
        <v>8.3672619587234749</v>
      </c>
      <c r="X305" s="114">
        <f t="shared" ca="1" si="384"/>
        <v>10.042792578463448</v>
      </c>
      <c r="Y305" s="114">
        <f t="shared" ca="1" si="384"/>
        <v>8.6168077990013003</v>
      </c>
      <c r="Z305" s="114">
        <f t="shared" ca="1" si="384"/>
        <v>5.0535001415730321</v>
      </c>
      <c r="AA305" s="114">
        <f t="shared" ca="1" si="384"/>
        <v>1.2716248503423984</v>
      </c>
      <c r="AB305" s="114">
        <f t="shared" ca="1" si="384"/>
        <v>-1.7567904777365762</v>
      </c>
      <c r="AC305" s="114">
        <f t="shared" ca="1" si="384"/>
        <v>-3.8902662056201303</v>
      </c>
      <c r="AD305" s="114">
        <f t="shared" ca="1" si="384"/>
        <v>-5.2627784198459295</v>
      </c>
      <c r="AE305" s="114">
        <f t="shared" ca="1" si="384"/>
        <v>-6.0233079885038299</v>
      </c>
      <c r="AF305" s="114">
        <f t="shared" ca="1" si="384"/>
        <v>-6.2666335832931903</v>
      </c>
      <c r="AH305" s="29">
        <f t="shared" si="372"/>
        <v>15</v>
      </c>
      <c r="AI305" s="155">
        <f t="shared" ca="1" si="385"/>
        <v>2.8029699096160101</v>
      </c>
      <c r="AJ305" s="155">
        <f t="shared" ca="1" si="385"/>
        <v>3.4997782301261751</v>
      </c>
      <c r="AK305" s="155">
        <f t="shared" ca="1" si="385"/>
        <v>5.7063528065423696</v>
      </c>
      <c r="AL305" s="155">
        <f t="shared" ca="1" si="385"/>
        <v>8.6890450664226648</v>
      </c>
      <c r="AM305" s="155">
        <f t="shared" ca="1" si="385"/>
        <v>10.288821550409139</v>
      </c>
      <c r="AN305" s="155">
        <f t="shared" ca="1" si="385"/>
        <v>8.8720126708006788</v>
      </c>
      <c r="AO305" s="155">
        <f t="shared" ca="1" si="385"/>
        <v>5.404859923251383</v>
      </c>
      <c r="AP305" s="155">
        <f t="shared" ca="1" si="385"/>
        <v>1.8711606682639399</v>
      </c>
      <c r="AQ305" s="155">
        <f t="shared" ca="1" si="385"/>
        <v>-0.57974981452115948</v>
      </c>
      <c r="AR305" s="155">
        <f t="shared" ca="1" si="385"/>
        <v>-1.4755324196906159</v>
      </c>
      <c r="AS305" s="155">
        <f t="shared" ca="1" si="385"/>
        <v>-0.69877382588230041</v>
      </c>
      <c r="AT305" s="155">
        <f t="shared" ca="1" si="385"/>
        <v>1.14191124326587</v>
      </c>
      <c r="AU305" s="155">
        <f t="shared" ca="1" si="385"/>
        <v>2.2311541662708194</v>
      </c>
      <c r="AW305" s="29">
        <f t="shared" si="374"/>
        <v>15</v>
      </c>
      <c r="AX305" s="155">
        <f t="shared" ca="1" si="386"/>
        <v>70.652249616661052</v>
      </c>
      <c r="AY305" s="155">
        <f t="shared" ca="1" si="386"/>
        <v>70.568663238873285</v>
      </c>
      <c r="AZ305" s="155">
        <f t="shared" ca="1" si="386"/>
        <v>69.844989774896618</v>
      </c>
      <c r="BA305" s="155">
        <f t="shared" ca="1" si="386"/>
        <v>66.037471924560947</v>
      </c>
      <c r="BB305" s="155">
        <f t="shared" ca="1" si="386"/>
        <v>56.304193536816655</v>
      </c>
      <c r="BC305" s="155">
        <f t="shared" ca="1" si="386"/>
        <v>42.280094575778953</v>
      </c>
      <c r="BD305" s="155">
        <f t="shared" ca="1" si="386"/>
        <v>29.31284392814181</v>
      </c>
      <c r="BE305" s="155">
        <f t="shared" ca="1" si="386"/>
        <v>20.394257683926167</v>
      </c>
      <c r="BF305" s="155">
        <f t="shared" ca="1" si="386"/>
        <v>15.349382470623905</v>
      </c>
      <c r="BG305" s="155">
        <f t="shared" ca="1" si="386"/>
        <v>13.21814090887607</v>
      </c>
      <c r="BH305" s="155">
        <f t="shared" ca="1" si="386"/>
        <v>13.295892478399622</v>
      </c>
      <c r="BI305" s="155">
        <f t="shared" ca="1" si="386"/>
        <v>14.739851046902885</v>
      </c>
      <c r="BJ305" s="155">
        <f t="shared" ca="1" si="386"/>
        <v>15.701636351294672</v>
      </c>
      <c r="BK305" s="138"/>
      <c r="BL305" s="29">
        <f t="shared" si="376"/>
        <v>15</v>
      </c>
      <c r="BM305" s="155">
        <f t="shared" ca="1" si="387"/>
        <v>18.019226192294987</v>
      </c>
      <c r="BN305" s="155">
        <f t="shared" ca="1" si="387"/>
        <v>16.147008501405718</v>
      </c>
      <c r="BO305" s="155">
        <f t="shared" ca="1" si="387"/>
        <v>12.720873070720137</v>
      </c>
      <c r="BP305" s="155">
        <f t="shared" ca="1" si="387"/>
        <v>10.514265324028596</v>
      </c>
      <c r="BQ305" s="155">
        <f t="shared" ca="1" si="387"/>
        <v>10.082979733270072</v>
      </c>
      <c r="BR305" s="155">
        <f t="shared" ca="1" si="387"/>
        <v>10.544267137152282</v>
      </c>
      <c r="BS305" s="155">
        <f t="shared" ca="1" si="387"/>
        <v>11.110968793100987</v>
      </c>
      <c r="BT305" s="155">
        <f t="shared" ca="1" si="387"/>
        <v>11.692865958950971</v>
      </c>
      <c r="BU305" s="155">
        <f t="shared" ca="1" si="387"/>
        <v>12.569909682556469</v>
      </c>
      <c r="BV305" s="155">
        <f t="shared" ca="1" si="387"/>
        <v>14.129704564874409</v>
      </c>
      <c r="BW305" s="155">
        <f t="shared" ca="1" si="387"/>
        <v>16.718022689865549</v>
      </c>
      <c r="BX305" s="155">
        <f t="shared" ca="1" si="387"/>
        <v>19.994593460376166</v>
      </c>
      <c r="BY305" s="155">
        <f t="shared" ca="1" si="387"/>
        <v>21.745813824450551</v>
      </c>
      <c r="BZ305" s="138"/>
      <c r="CA305" s="29">
        <f t="shared" si="378"/>
        <v>15</v>
      </c>
      <c r="CB305" s="155">
        <f t="shared" ca="1" si="388"/>
        <v>80.428177085395632</v>
      </c>
      <c r="CC305" s="155">
        <f t="shared" ca="1" si="388"/>
        <v>80.742823747451482</v>
      </c>
      <c r="CD305" s="155">
        <f t="shared" ca="1" si="388"/>
        <v>80.543710103069614</v>
      </c>
      <c r="CE305" s="155">
        <f t="shared" ca="1" si="388"/>
        <v>76.48084491526636</v>
      </c>
      <c r="CF305" s="155">
        <f t="shared" ca="1" si="388"/>
        <v>65.273466912103402</v>
      </c>
      <c r="CG305" s="155">
        <f t="shared" ca="1" si="388"/>
        <v>48.918468766739366</v>
      </c>
      <c r="CH305" s="155">
        <f t="shared" ca="1" si="388"/>
        <v>33.674179590901346</v>
      </c>
      <c r="CI305" s="155">
        <f t="shared" ca="1" si="388"/>
        <v>22.975636679191574</v>
      </c>
      <c r="CJ305" s="155">
        <f t="shared" ca="1" si="388"/>
        <v>16.462446978515292</v>
      </c>
      <c r="CK305" s="155">
        <f t="shared" ca="1" si="388"/>
        <v>12.728927599680764</v>
      </c>
      <c r="CL305" s="155">
        <f t="shared" ca="1" si="388"/>
        <v>10.673347386323057</v>
      </c>
      <c r="CM305" s="155">
        <f t="shared" ca="1" si="388"/>
        <v>9.6497315348065555</v>
      </c>
      <c r="CN305" s="155">
        <f t="shared" ca="1" si="388"/>
        <v>9.3397141026369059</v>
      </c>
      <c r="CP305" s="29">
        <f t="shared" si="380"/>
        <v>15</v>
      </c>
      <c r="CQ305" s="155">
        <f t="shared" ca="1" si="389"/>
        <v>34.031187830556725</v>
      </c>
      <c r="CR305" s="155">
        <f t="shared" ca="1" si="389"/>
        <v>30.386304727117519</v>
      </c>
      <c r="CS305" s="155">
        <f t="shared" ca="1" si="389"/>
        <v>23.43387996638544</v>
      </c>
      <c r="CT305" s="155">
        <f t="shared" ca="1" si="389"/>
        <v>17.781363581773835</v>
      </c>
      <c r="CU305" s="155">
        <f t="shared" ca="1" si="389"/>
        <v>14.428255422178147</v>
      </c>
      <c r="CV305" s="155">
        <f t="shared" ca="1" si="389"/>
        <v>12.953645908189777</v>
      </c>
      <c r="CW305" s="155">
        <f t="shared" ca="1" si="389"/>
        <v>12.782915173580619</v>
      </c>
      <c r="CX305" s="155">
        <f t="shared" ca="1" si="389"/>
        <v>13.643593814677196</v>
      </c>
      <c r="CY305" s="155">
        <f t="shared" ca="1" si="389"/>
        <v>15.642961263760681</v>
      </c>
      <c r="CZ305" s="155">
        <f t="shared" ca="1" si="389"/>
        <v>19.200263616945211</v>
      </c>
      <c r="DA305" s="155">
        <f t="shared" ca="1" si="389"/>
        <v>24.788282188663409</v>
      </c>
      <c r="DB305" s="155">
        <f t="shared" ca="1" si="389"/>
        <v>31.613327917229377</v>
      </c>
      <c r="DC305" s="155">
        <f t="shared" ca="1" si="389"/>
        <v>35.208682108444627</v>
      </c>
      <c r="DE305" s="29">
        <f t="shared" si="382"/>
        <v>15</v>
      </c>
      <c r="DF305" s="155">
        <f t="shared" ca="1" si="390"/>
        <v>6.8945854725320466</v>
      </c>
      <c r="DG305" s="155">
        <f t="shared" ca="1" si="390"/>
        <v>6.8980482804793333</v>
      </c>
      <c r="DH305" s="155">
        <f t="shared" ca="1" si="390"/>
        <v>7.5573759691986382</v>
      </c>
      <c r="DI305" s="155">
        <f t="shared" ca="1" si="390"/>
        <v>9.1371306369729623</v>
      </c>
      <c r="DJ305" s="155">
        <f t="shared" ca="1" si="390"/>
        <v>10.642894980232729</v>
      </c>
      <c r="DK305" s="155">
        <f t="shared" ca="1" si="390"/>
        <v>10.949298217984042</v>
      </c>
      <c r="DL305" s="155">
        <f t="shared" ca="1" si="390"/>
        <v>10.118338563582064</v>
      </c>
      <c r="DM305" s="155">
        <f t="shared" ca="1" si="390"/>
        <v>8.9988300717139822</v>
      </c>
      <c r="DN305" s="155">
        <f t="shared" ca="1" si="390"/>
        <v>8.2562597492554044</v>
      </c>
      <c r="DO305" s="155">
        <f t="shared" ca="1" si="390"/>
        <v>8.2751191930248655</v>
      </c>
      <c r="DP305" s="155">
        <f t="shared" ca="1" si="390"/>
        <v>9.3047973858102324</v>
      </c>
      <c r="DQ305" s="155">
        <f t="shared" ca="1" si="390"/>
        <v>11.103755838517674</v>
      </c>
      <c r="DR305" s="155">
        <f t="shared" ca="1" si="390"/>
        <v>12.151337170897174</v>
      </c>
      <c r="DT305" s="96"/>
      <c r="DU305" s="803"/>
      <c r="DV305" s="803"/>
      <c r="DW305" s="803"/>
      <c r="DX305" s="803"/>
      <c r="DY305" s="803"/>
      <c r="DZ305" s="803"/>
      <c r="EA305" s="803"/>
      <c r="EB305" s="803"/>
      <c r="EC305" s="803"/>
      <c r="ED305" s="803"/>
      <c r="EE305" s="803"/>
      <c r="EF305" s="803"/>
      <c r="EG305" s="803"/>
      <c r="EH305" s="99"/>
      <c r="EI305" s="96"/>
      <c r="EJ305" s="803"/>
      <c r="EK305" s="803"/>
      <c r="EL305" s="803"/>
      <c r="EM305" s="803"/>
      <c r="EN305" s="803"/>
      <c r="EO305" s="803"/>
      <c r="EP305" s="803"/>
      <c r="EQ305" s="803"/>
      <c r="ER305" s="803"/>
      <c r="ES305" s="803"/>
      <c r="ET305" s="803"/>
      <c r="EU305" s="803"/>
      <c r="EV305" s="803"/>
      <c r="EW305" s="99"/>
    </row>
    <row r="306" spans="1:153">
      <c r="S306" s="18">
        <f t="shared" si="370"/>
        <v>22.5</v>
      </c>
      <c r="T306" s="114">
        <f t="shared" ca="1" si="384"/>
        <v>4.4114894192616703</v>
      </c>
      <c r="U306" s="114">
        <f t="shared" ca="1" si="384"/>
        <v>5.4291432838260647</v>
      </c>
      <c r="V306" s="114">
        <f t="shared" ca="1" si="384"/>
        <v>8.3672619587234749</v>
      </c>
      <c r="W306" s="114">
        <f t="shared" ca="1" si="384"/>
        <v>12.390756404351137</v>
      </c>
      <c r="X306" s="114">
        <f t="shared" ca="1" si="384"/>
        <v>14.994249903739814</v>
      </c>
      <c r="Y306" s="114">
        <f t="shared" ca="1" si="384"/>
        <v>13.424231355425761</v>
      </c>
      <c r="Z306" s="114">
        <f t="shared" ca="1" si="384"/>
        <v>8.5107651354811011</v>
      </c>
      <c r="AA306" s="114">
        <f t="shared" ca="1" si="384"/>
        <v>3.2423096699599867</v>
      </c>
      <c r="AB306" s="114">
        <f t="shared" ca="1" si="384"/>
        <v>-0.83205536643988864</v>
      </c>
      <c r="AC306" s="114">
        <f t="shared" ca="1" si="384"/>
        <v>-3.5837920577360993</v>
      </c>
      <c r="AD306" s="114">
        <f t="shared" ca="1" si="384"/>
        <v>-5.2927568248755188</v>
      </c>
      <c r="AE306" s="114">
        <f t="shared" ca="1" si="384"/>
        <v>-6.2172504657058791</v>
      </c>
      <c r="AF306" s="114">
        <f t="shared" ca="1" si="384"/>
        <v>-6.5095070419191101</v>
      </c>
      <c r="AH306" s="29">
        <f t="shared" si="372"/>
        <v>22.5</v>
      </c>
      <c r="AI306" s="155">
        <f t="shared" ca="1" si="385"/>
        <v>4.9891202411840609</v>
      </c>
      <c r="AJ306" s="155">
        <f t="shared" ca="1" si="385"/>
        <v>5.9147849617191781</v>
      </c>
      <c r="AK306" s="155">
        <f t="shared" ca="1" si="385"/>
        <v>8.6890450664226648</v>
      </c>
      <c r="AL306" s="155">
        <f t="shared" ca="1" si="385"/>
        <v>12.599779447814093</v>
      </c>
      <c r="AM306" s="155">
        <f t="shared" ca="1" si="385"/>
        <v>15.15613387555107</v>
      </c>
      <c r="AN306" s="155">
        <f t="shared" ca="1" si="385"/>
        <v>13.592466194775447</v>
      </c>
      <c r="AO306" s="155">
        <f t="shared" ca="1" si="385"/>
        <v>8.7460019457493168</v>
      </c>
      <c r="AP306" s="155">
        <f t="shared" ca="1" si="385"/>
        <v>3.6528751196041984</v>
      </c>
      <c r="AQ306" s="155">
        <f t="shared" ca="1" si="385"/>
        <v>-1.1813215642325403E-2</v>
      </c>
      <c r="AR306" s="155">
        <f t="shared" ca="1" si="385"/>
        <v>-1.8900824771081863</v>
      </c>
      <c r="AS306" s="155">
        <f t="shared" ca="1" si="385"/>
        <v>-2.1391561394258751</v>
      </c>
      <c r="AT306" s="155">
        <f t="shared" ca="1" si="385"/>
        <v>-1.4622398043627935</v>
      </c>
      <c r="AU306" s="155">
        <f t="shared" ca="1" si="385"/>
        <v>-1.0121035553004116</v>
      </c>
      <c r="AW306" s="29">
        <f t="shared" si="374"/>
        <v>22.5</v>
      </c>
      <c r="AX306" s="155">
        <f t="shared" ca="1" si="386"/>
        <v>63.93991390179167</v>
      </c>
      <c r="AY306" s="155">
        <f t="shared" ca="1" si="386"/>
        <v>64.60439920583417</v>
      </c>
      <c r="AZ306" s="155">
        <f t="shared" ca="1" si="386"/>
        <v>66.037471924560947</v>
      </c>
      <c r="BA306" s="155">
        <f t="shared" ca="1" si="386"/>
        <v>65.745115937190448</v>
      </c>
      <c r="BB306" s="155">
        <f t="shared" ca="1" si="386"/>
        <v>59.450392298708451</v>
      </c>
      <c r="BC306" s="155">
        <f t="shared" ca="1" si="386"/>
        <v>46.276609855521713</v>
      </c>
      <c r="BD306" s="155">
        <f t="shared" ca="1" si="386"/>
        <v>31.99574974078655</v>
      </c>
      <c r="BE306" s="155">
        <f t="shared" ca="1" si="386"/>
        <v>21.605284449165826</v>
      </c>
      <c r="BF306" s="155">
        <f t="shared" ca="1" si="386"/>
        <v>15.552785032331121</v>
      </c>
      <c r="BG306" s="155">
        <f t="shared" ca="1" si="386"/>
        <v>12.625139704143658</v>
      </c>
      <c r="BH306" s="155">
        <f t="shared" ca="1" si="386"/>
        <v>11.772364735812882</v>
      </c>
      <c r="BI306" s="155">
        <f t="shared" ca="1" si="386"/>
        <v>12.076169640047855</v>
      </c>
      <c r="BJ306" s="155">
        <f t="shared" ca="1" si="386"/>
        <v>12.401235919946936</v>
      </c>
      <c r="BK306" s="138"/>
      <c r="BL306" s="29">
        <f t="shared" si="376"/>
        <v>22.5</v>
      </c>
      <c r="BM306" s="155">
        <f t="shared" ca="1" si="387"/>
        <v>12.852883372413551</v>
      </c>
      <c r="BN306" s="155">
        <f t="shared" ca="1" si="387"/>
        <v>12.003895091069825</v>
      </c>
      <c r="BO306" s="155">
        <f t="shared" ca="1" si="387"/>
        <v>10.514265324028596</v>
      </c>
      <c r="BP306" s="155">
        <f t="shared" ca="1" si="387"/>
        <v>10.044139891219199</v>
      </c>
      <c r="BQ306" s="155">
        <f t="shared" ca="1" si="387"/>
        <v>10.966345901845497</v>
      </c>
      <c r="BR306" s="155">
        <f t="shared" ca="1" si="387"/>
        <v>12.257472392792145</v>
      </c>
      <c r="BS306" s="155">
        <f t="shared" ca="1" si="387"/>
        <v>12.977842513328373</v>
      </c>
      <c r="BT306" s="155">
        <f t="shared" ca="1" si="387"/>
        <v>13.218450068882376</v>
      </c>
      <c r="BU306" s="155">
        <f t="shared" ca="1" si="387"/>
        <v>13.481599773184801</v>
      </c>
      <c r="BV306" s="155">
        <f t="shared" ca="1" si="387"/>
        <v>14.162839859228161</v>
      </c>
      <c r="BW306" s="155">
        <f t="shared" ca="1" si="387"/>
        <v>15.447970360998795</v>
      </c>
      <c r="BX306" s="155">
        <f t="shared" ca="1" si="387"/>
        <v>17.033534311021018</v>
      </c>
      <c r="BY306" s="155">
        <f t="shared" ca="1" si="387"/>
        <v>17.829960244853694</v>
      </c>
      <c r="BZ306" s="138"/>
      <c r="CA306" s="29">
        <f t="shared" si="378"/>
        <v>22.5</v>
      </c>
      <c r="CB306" s="155">
        <f t="shared" ca="1" si="388"/>
        <v>73.567817454162636</v>
      </c>
      <c r="CC306" s="155">
        <f t="shared" ca="1" si="388"/>
        <v>74.510314945274501</v>
      </c>
      <c r="CD306" s="155">
        <f t="shared" ca="1" si="388"/>
        <v>76.48084491526636</v>
      </c>
      <c r="CE306" s="155">
        <f t="shared" ca="1" si="388"/>
        <v>76.346722687005155</v>
      </c>
      <c r="CF306" s="155">
        <f t="shared" ca="1" si="388"/>
        <v>69.094429192736101</v>
      </c>
      <c r="CG306" s="155">
        <f t="shared" ca="1" si="388"/>
        <v>53.730398652421187</v>
      </c>
      <c r="CH306" s="155">
        <f t="shared" ca="1" si="388"/>
        <v>36.993953268259624</v>
      </c>
      <c r="CI306" s="155">
        <f t="shared" ca="1" si="388"/>
        <v>24.67964350497698</v>
      </c>
      <c r="CJ306" s="155">
        <f t="shared" ca="1" si="388"/>
        <v>17.21506088450711</v>
      </c>
      <c r="CK306" s="155">
        <f t="shared" ca="1" si="388"/>
        <v>13.023928400255784</v>
      </c>
      <c r="CL306" s="155">
        <f t="shared" ca="1" si="388"/>
        <v>10.764964101993744</v>
      </c>
      <c r="CM306" s="155">
        <f t="shared" ca="1" si="388"/>
        <v>9.657805762956043</v>
      </c>
      <c r="CN306" s="155">
        <f t="shared" ca="1" si="388"/>
        <v>9.3252720034470311</v>
      </c>
      <c r="CP306" s="29">
        <f t="shared" si="380"/>
        <v>22.5</v>
      </c>
      <c r="CQ306" s="155">
        <f t="shared" ca="1" si="389"/>
        <v>23.504238068493589</v>
      </c>
      <c r="CR306" s="155">
        <f t="shared" ca="1" si="389"/>
        <v>21.660730708329396</v>
      </c>
      <c r="CS306" s="155">
        <f t="shared" ca="1" si="389"/>
        <v>17.781363581773835</v>
      </c>
      <c r="CT306" s="155">
        <f t="shared" ca="1" si="389"/>
        <v>14.25995041429853</v>
      </c>
      <c r="CU306" s="155">
        <f t="shared" ca="1" si="389"/>
        <v>12.100794949235413</v>
      </c>
      <c r="CV306" s="155">
        <f t="shared" ca="1" si="389"/>
        <v>11.269809185875445</v>
      </c>
      <c r="CW306" s="155">
        <f t="shared" ca="1" si="389"/>
        <v>11.334760352682789</v>
      </c>
      <c r="CX306" s="155">
        <f t="shared" ca="1" si="389"/>
        <v>12.075504787510628</v>
      </c>
      <c r="CY306" s="155">
        <f t="shared" ca="1" si="389"/>
        <v>13.569531425921504</v>
      </c>
      <c r="CZ306" s="155">
        <f t="shared" ca="1" si="389"/>
        <v>16.024163369498012</v>
      </c>
      <c r="DA306" s="155">
        <f t="shared" ca="1" si="389"/>
        <v>19.513199841534266</v>
      </c>
      <c r="DB306" s="155">
        <f t="shared" ca="1" si="389"/>
        <v>23.275358577950239</v>
      </c>
      <c r="DC306" s="155">
        <f t="shared" ca="1" si="389"/>
        <v>25.069514268009456</v>
      </c>
      <c r="DE306" s="29">
        <f t="shared" si="382"/>
        <v>22.5</v>
      </c>
      <c r="DF306" s="155">
        <f t="shared" ca="1" si="390"/>
        <v>7.3392900458311239</v>
      </c>
      <c r="DG306" s="155">
        <f t="shared" ca="1" si="390"/>
        <v>7.7238850754681607</v>
      </c>
      <c r="DH306" s="155">
        <f t="shared" ca="1" si="390"/>
        <v>9.1371306369729623</v>
      </c>
      <c r="DI306" s="155">
        <f t="shared" ca="1" si="390"/>
        <v>11.641321481112044</v>
      </c>
      <c r="DJ306" s="155">
        <f t="shared" ca="1" si="390"/>
        <v>14.151242609471968</v>
      </c>
      <c r="DK306" s="155">
        <f t="shared" ca="1" si="390"/>
        <v>14.87432499128067</v>
      </c>
      <c r="DL306" s="155">
        <f t="shared" ca="1" si="390"/>
        <v>13.562359379764224</v>
      </c>
      <c r="DM306" s="155">
        <f t="shared" ca="1" si="390"/>
        <v>11.578139021701354</v>
      </c>
      <c r="DN306" s="155">
        <f t="shared" ca="1" si="390"/>
        <v>9.9808455273949921</v>
      </c>
      <c r="DO306" s="155">
        <f t="shared" ca="1" si="390"/>
        <v>9.1495785646687935</v>
      </c>
      <c r="DP306" s="155">
        <f t="shared" ca="1" si="390"/>
        <v>9.1488452213534188</v>
      </c>
      <c r="DQ306" s="155">
        <f t="shared" ca="1" si="390"/>
        <v>9.720976554496696</v>
      </c>
      <c r="DR306" s="155">
        <f t="shared" ca="1" si="390"/>
        <v>10.096933103878655</v>
      </c>
      <c r="DT306" s="96"/>
      <c r="DU306" s="803"/>
      <c r="DV306" s="803"/>
      <c r="DW306" s="803"/>
      <c r="DX306" s="803"/>
      <c r="DY306" s="803"/>
      <c r="DZ306" s="803"/>
      <c r="EA306" s="803"/>
      <c r="EB306" s="803"/>
      <c r="EC306" s="803"/>
      <c r="ED306" s="803"/>
      <c r="EE306" s="803"/>
      <c r="EF306" s="803"/>
      <c r="EG306" s="803"/>
      <c r="EH306" s="99"/>
      <c r="EI306" s="96"/>
      <c r="EJ306" s="803"/>
      <c r="EK306" s="803"/>
      <c r="EL306" s="803"/>
      <c r="EM306" s="803"/>
      <c r="EN306" s="803"/>
      <c r="EO306" s="803"/>
      <c r="EP306" s="803"/>
      <c r="EQ306" s="803"/>
      <c r="ER306" s="803"/>
      <c r="ES306" s="803"/>
      <c r="ET306" s="803"/>
      <c r="EU306" s="803"/>
      <c r="EV306" s="803"/>
      <c r="EW306" s="99"/>
    </row>
    <row r="307" spans="1:153">
      <c r="S307" s="18">
        <f t="shared" si="370"/>
        <v>30</v>
      </c>
      <c r="T307" s="114">
        <f t="shared" ca="1" si="384"/>
        <v>5.8440665226661395</v>
      </c>
      <c r="U307" s="114">
        <f t="shared" ca="1" si="384"/>
        <v>6.8844394327863654</v>
      </c>
      <c r="V307" s="114">
        <f t="shared" ca="1" si="384"/>
        <v>10.042792578463448</v>
      </c>
      <c r="W307" s="114">
        <f t="shared" ca="1" si="384"/>
        <v>14.994249903739814</v>
      </c>
      <c r="X307" s="114">
        <f t="shared" ca="1" si="384"/>
        <v>19.569341562843476</v>
      </c>
      <c r="Y307" s="114">
        <f t="shared" ca="1" si="384"/>
        <v>19.3605344176964</v>
      </c>
      <c r="Z307" s="114">
        <f t="shared" ca="1" si="384"/>
        <v>13.336750550538584</v>
      </c>
      <c r="AA307" s="114">
        <f t="shared" ca="1" si="384"/>
        <v>5.9013425152045134</v>
      </c>
      <c r="AB307" s="114">
        <f t="shared" ca="1" si="384"/>
        <v>0.16459395505296115</v>
      </c>
      <c r="AC307" s="114">
        <f t="shared" ca="1" si="384"/>
        <v>-3.550741932942187</v>
      </c>
      <c r="AD307" s="114">
        <f t="shared" ca="1" si="384"/>
        <v>-5.7604190231440207</v>
      </c>
      <c r="AE307" s="114">
        <f t="shared" ca="1" si="384"/>
        <v>-6.9185481436148439</v>
      </c>
      <c r="AF307" s="114">
        <f t="shared" ca="1" si="384"/>
        <v>-7.2787560727230076</v>
      </c>
      <c r="AH307" s="29">
        <f t="shared" si="372"/>
        <v>30</v>
      </c>
      <c r="AI307" s="155">
        <f t="shared" ca="1" si="385"/>
        <v>6.2535130646091375</v>
      </c>
      <c r="AJ307" s="155">
        <f t="shared" ca="1" si="385"/>
        <v>7.2383058128203501</v>
      </c>
      <c r="AK307" s="155">
        <f t="shared" ca="1" si="385"/>
        <v>10.288821550409139</v>
      </c>
      <c r="AL307" s="155">
        <f t="shared" ca="1" si="385"/>
        <v>15.15613387555107</v>
      </c>
      <c r="AM307" s="155">
        <f t="shared" ca="1" si="385"/>
        <v>19.68963608876399</v>
      </c>
      <c r="AN307" s="155">
        <f t="shared" ca="1" si="385"/>
        <v>19.478610462662608</v>
      </c>
      <c r="AO307" s="155">
        <f t="shared" ca="1" si="385"/>
        <v>13.49896401729964</v>
      </c>
      <c r="AP307" s="155">
        <f t="shared" ca="1" si="385"/>
        <v>6.1919066565485341</v>
      </c>
      <c r="AQ307" s="155">
        <f t="shared" ca="1" si="385"/>
        <v>0.77280741628256422</v>
      </c>
      <c r="AR307" s="155">
        <f t="shared" ca="1" si="385"/>
        <v>-2.2301721515041599</v>
      </c>
      <c r="AS307" s="155">
        <f t="shared" ca="1" si="385"/>
        <v>-3.2311136326980199</v>
      </c>
      <c r="AT307" s="155">
        <f t="shared" ca="1" si="385"/>
        <v>-3.1327203976809814</v>
      </c>
      <c r="AU307" s="155">
        <f t="shared" ca="1" si="385"/>
        <v>-2.9479475768112104</v>
      </c>
      <c r="AW307" s="29">
        <f t="shared" si="374"/>
        <v>30</v>
      </c>
      <c r="AX307" s="155">
        <f t="shared" ca="1" si="386"/>
        <v>52.563650640051364</v>
      </c>
      <c r="AY307" s="155">
        <f t="shared" ca="1" si="386"/>
        <v>53.548144497946183</v>
      </c>
      <c r="AZ307" s="155">
        <f t="shared" ca="1" si="386"/>
        <v>56.304193536816655</v>
      </c>
      <c r="BA307" s="155">
        <f t="shared" ca="1" si="386"/>
        <v>59.450392298708451</v>
      </c>
      <c r="BB307" s="155">
        <f t="shared" ca="1" si="386"/>
        <v>58.876016914291156</v>
      </c>
      <c r="BC307" s="155">
        <f t="shared" ca="1" si="386"/>
        <v>49.915644670503241</v>
      </c>
      <c r="BD307" s="155">
        <f t="shared" ca="1" si="386"/>
        <v>35.586154788248734</v>
      </c>
      <c r="BE307" s="155">
        <f t="shared" ca="1" si="386"/>
        <v>23.51464679637197</v>
      </c>
      <c r="BF307" s="155">
        <f t="shared" ca="1" si="386"/>
        <v>16.172952133351199</v>
      </c>
      <c r="BG307" s="155">
        <f t="shared" ca="1" si="386"/>
        <v>12.430102931324797</v>
      </c>
      <c r="BH307" s="155">
        <f t="shared" ca="1" si="386"/>
        <v>10.921465300172239</v>
      </c>
      <c r="BI307" s="155">
        <f t="shared" ca="1" si="386"/>
        <v>10.628822651324839</v>
      </c>
      <c r="BJ307" s="155">
        <f t="shared" ca="1" si="386"/>
        <v>10.673036384535406</v>
      </c>
      <c r="BK307" s="138"/>
      <c r="BL307" s="29">
        <f t="shared" si="376"/>
        <v>30</v>
      </c>
      <c r="BM307" s="155">
        <f t="shared" ca="1" si="387"/>
        <v>10.772390918689311</v>
      </c>
      <c r="BN307" s="155">
        <f t="shared" ca="1" si="387"/>
        <v>10.430539232251185</v>
      </c>
      <c r="BO307" s="155">
        <f t="shared" ca="1" si="387"/>
        <v>10.082979733270072</v>
      </c>
      <c r="BP307" s="155">
        <f t="shared" ca="1" si="387"/>
        <v>10.966345901845497</v>
      </c>
      <c r="BQ307" s="155">
        <f t="shared" ca="1" si="387"/>
        <v>13.505877793531624</v>
      </c>
      <c r="BR307" s="155">
        <f t="shared" ca="1" si="387"/>
        <v>16.390335866479234</v>
      </c>
      <c r="BS307" s="155">
        <f t="shared" ca="1" si="387"/>
        <v>17.684205150087159</v>
      </c>
      <c r="BT307" s="155">
        <f t="shared" ca="1" si="387"/>
        <v>17.425330155599447</v>
      </c>
      <c r="BU307" s="155">
        <f t="shared" ca="1" si="387"/>
        <v>16.780021193122057</v>
      </c>
      <c r="BV307" s="155">
        <f t="shared" ca="1" si="387"/>
        <v>16.46975603461788</v>
      </c>
      <c r="BW307" s="155">
        <f t="shared" ca="1" si="387"/>
        <v>16.708062326629232</v>
      </c>
      <c r="BX307" s="155">
        <f t="shared" ca="1" si="387"/>
        <v>17.294379796626419</v>
      </c>
      <c r="BY307" s="155">
        <f t="shared" ca="1" si="387"/>
        <v>17.624330164465423</v>
      </c>
      <c r="BZ307" s="138"/>
      <c r="CA307" s="29">
        <f t="shared" si="378"/>
        <v>30</v>
      </c>
      <c r="CB307" s="155">
        <f t="shared" ca="1" si="388"/>
        <v>60.618465263041585</v>
      </c>
      <c r="CC307" s="155">
        <f t="shared" ca="1" si="388"/>
        <v>61.865997234393717</v>
      </c>
      <c r="CD307" s="155">
        <f t="shared" ca="1" si="388"/>
        <v>65.273466912103402</v>
      </c>
      <c r="CE307" s="155">
        <f t="shared" ca="1" si="388"/>
        <v>69.094429192736101</v>
      </c>
      <c r="CF307" s="155">
        <f t="shared" ca="1" si="388"/>
        <v>68.501691761973575</v>
      </c>
      <c r="CG307" s="155">
        <f t="shared" ca="1" si="388"/>
        <v>58.063869372218605</v>
      </c>
      <c r="CH307" s="155">
        <f t="shared" ca="1" si="388"/>
        <v>41.303922820671588</v>
      </c>
      <c r="CI307" s="155">
        <f t="shared" ca="1" si="388"/>
        <v>27.098204794361436</v>
      </c>
      <c r="CJ307" s="155">
        <f t="shared" ca="1" si="388"/>
        <v>18.271669057000121</v>
      </c>
      <c r="CK307" s="155">
        <f t="shared" ca="1" si="388"/>
        <v>13.407698878651383</v>
      </c>
      <c r="CL307" s="155">
        <f t="shared" ca="1" si="388"/>
        <v>10.855773016297723</v>
      </c>
      <c r="CM307" s="155">
        <f t="shared" ca="1" si="388"/>
        <v>9.6319673764567</v>
      </c>
      <c r="CN307" s="155">
        <f t="shared" ca="1" si="388"/>
        <v>9.2686913880360393</v>
      </c>
      <c r="CP307" s="29">
        <f t="shared" si="380"/>
        <v>30</v>
      </c>
      <c r="CQ307" s="155">
        <f t="shared" ca="1" si="389"/>
        <v>17.994743952022173</v>
      </c>
      <c r="CR307" s="155">
        <f t="shared" ca="1" si="389"/>
        <v>16.884885358319362</v>
      </c>
      <c r="CS307" s="155">
        <f t="shared" ca="1" si="389"/>
        <v>14.428255422178147</v>
      </c>
      <c r="CT307" s="155">
        <f t="shared" ca="1" si="389"/>
        <v>12.100794949235413</v>
      </c>
      <c r="CU307" s="155">
        <f t="shared" ca="1" si="389"/>
        <v>10.80532367238701</v>
      </c>
      <c r="CV307" s="155">
        <f t="shared" ca="1" si="389"/>
        <v>10.605652844300307</v>
      </c>
      <c r="CW307" s="155">
        <f t="shared" ca="1" si="389"/>
        <v>10.90807249225761</v>
      </c>
      <c r="CX307" s="155">
        <f t="shared" ca="1" si="389"/>
        <v>11.480819683938106</v>
      </c>
      <c r="CY307" s="155">
        <f t="shared" ca="1" si="389"/>
        <v>12.531188950519986</v>
      </c>
      <c r="CZ307" s="155">
        <f t="shared" ca="1" si="389"/>
        <v>14.24516715149969</v>
      </c>
      <c r="DA307" s="155">
        <f t="shared" ca="1" si="389"/>
        <v>16.58196442318286</v>
      </c>
      <c r="DB307" s="155">
        <f t="shared" ca="1" si="389"/>
        <v>18.938980937748315</v>
      </c>
      <c r="DC307" s="155">
        <f t="shared" ca="1" si="389"/>
        <v>20.004266307337264</v>
      </c>
      <c r="DE307" s="29">
        <f t="shared" si="382"/>
        <v>30</v>
      </c>
      <c r="DF307" s="155">
        <f t="shared" ca="1" si="390"/>
        <v>8.2224506757182532</v>
      </c>
      <c r="DG307" s="155">
        <f t="shared" ca="1" si="390"/>
        <v>8.7671149992166573</v>
      </c>
      <c r="DH307" s="155">
        <f t="shared" ca="1" si="390"/>
        <v>10.642894980232729</v>
      </c>
      <c r="DI307" s="155">
        <f t="shared" ca="1" si="390"/>
        <v>14.151242609471968</v>
      </c>
      <c r="DJ307" s="155">
        <f t="shared" ca="1" si="390"/>
        <v>18.534936156240704</v>
      </c>
      <c r="DK307" s="155">
        <f t="shared" ca="1" si="390"/>
        <v>21.030198885629048</v>
      </c>
      <c r="DL307" s="155">
        <f t="shared" ca="1" si="390"/>
        <v>19.734094512799729</v>
      </c>
      <c r="DM307" s="155">
        <f t="shared" ca="1" si="390"/>
        <v>16.498613265058303</v>
      </c>
      <c r="DN307" s="155">
        <f t="shared" ca="1" si="390"/>
        <v>13.554573973752664</v>
      </c>
      <c r="DO307" s="155">
        <f t="shared" ca="1" si="390"/>
        <v>11.629663080572303</v>
      </c>
      <c r="DP307" s="155">
        <f t="shared" ca="1" si="390"/>
        <v>10.706515114606241</v>
      </c>
      <c r="DQ307" s="155">
        <f t="shared" ca="1" si="390"/>
        <v>10.501186414175873</v>
      </c>
      <c r="DR307" s="155">
        <f t="shared" ca="1" si="390"/>
        <v>10.530755681190541</v>
      </c>
      <c r="DT307" s="96"/>
      <c r="DU307" s="803"/>
      <c r="DV307" s="803"/>
      <c r="DW307" s="803"/>
      <c r="DX307" s="803"/>
      <c r="DY307" s="803"/>
      <c r="DZ307" s="803"/>
      <c r="EA307" s="803"/>
      <c r="EB307" s="803"/>
      <c r="EC307" s="803"/>
      <c r="ED307" s="803"/>
      <c r="EE307" s="803"/>
      <c r="EF307" s="803"/>
      <c r="EG307" s="803"/>
      <c r="EH307" s="99"/>
      <c r="EI307" s="96"/>
      <c r="EJ307" s="803"/>
      <c r="EK307" s="803"/>
      <c r="EL307" s="803"/>
      <c r="EM307" s="803"/>
      <c r="EN307" s="803"/>
      <c r="EO307" s="803"/>
      <c r="EP307" s="803"/>
      <c r="EQ307" s="803"/>
      <c r="ER307" s="803"/>
      <c r="ES307" s="803"/>
      <c r="ET307" s="803"/>
      <c r="EU307" s="803"/>
      <c r="EV307" s="803"/>
      <c r="EW307" s="99"/>
    </row>
    <row r="308" spans="1:153">
      <c r="S308" s="18">
        <f t="shared" si="370"/>
        <v>37.5</v>
      </c>
      <c r="T308" s="114">
        <f t="shared" ca="1" si="384"/>
        <v>4.9612320432003187</v>
      </c>
      <c r="U308" s="114">
        <f t="shared" ca="1" si="384"/>
        <v>5.8452597095374372</v>
      </c>
      <c r="V308" s="114">
        <f t="shared" ca="1" si="384"/>
        <v>8.6168077990013003</v>
      </c>
      <c r="W308" s="114">
        <f t="shared" ca="1" si="384"/>
        <v>13.424231355425761</v>
      </c>
      <c r="X308" s="114">
        <f t="shared" ca="1" si="384"/>
        <v>19.3605344176964</v>
      </c>
      <c r="Y308" s="114">
        <f t="shared" ca="1" si="384"/>
        <v>22.30093505265058</v>
      </c>
      <c r="Z308" s="114">
        <f t="shared" ca="1" si="384"/>
        <v>17.506022576378825</v>
      </c>
      <c r="AA308" s="114">
        <f t="shared" ca="1" si="384"/>
        <v>8.2457178023256787</v>
      </c>
      <c r="AB308" s="114">
        <f t="shared" ca="1" si="384"/>
        <v>0.42136399088767362</v>
      </c>
      <c r="AC308" s="114">
        <f t="shared" ca="1" si="384"/>
        <v>-4.5487305888552108</v>
      </c>
      <c r="AD308" s="114">
        <f t="shared" ca="1" si="384"/>
        <v>-7.3737161088354251</v>
      </c>
      <c r="AE308" s="114">
        <f t="shared" ca="1" si="384"/>
        <v>-8.7980518776809404</v>
      </c>
      <c r="AF308" s="114">
        <f t="shared" ca="1" si="384"/>
        <v>-9.2318186207815565</v>
      </c>
      <c r="AH308" s="29">
        <f t="shared" si="372"/>
        <v>37.5</v>
      </c>
      <c r="AI308" s="155">
        <f t="shared" ca="1" si="385"/>
        <v>5.3685133070196578</v>
      </c>
      <c r="AJ308" s="155">
        <f t="shared" ca="1" si="385"/>
        <v>6.2025557709655814</v>
      </c>
      <c r="AK308" s="155">
        <f t="shared" ca="1" si="385"/>
        <v>8.8720126708006788</v>
      </c>
      <c r="AL308" s="155">
        <f t="shared" ca="1" si="385"/>
        <v>13.592466194775447</v>
      </c>
      <c r="AM308" s="155">
        <f t="shared" ca="1" si="385"/>
        <v>19.478610462662608</v>
      </c>
      <c r="AN308" s="155">
        <f t="shared" ca="1" si="385"/>
        <v>22.404728110428088</v>
      </c>
      <c r="AO308" s="155">
        <f t="shared" ca="1" si="385"/>
        <v>17.637245246150552</v>
      </c>
      <c r="AP308" s="155">
        <f t="shared" ca="1" si="385"/>
        <v>8.4825309956157398</v>
      </c>
      <c r="AQ308" s="155">
        <f t="shared" ca="1" si="385"/>
        <v>0.96185817525443795</v>
      </c>
      <c r="AR308" s="155">
        <f t="shared" ca="1" si="385"/>
        <v>-3.209420819565695</v>
      </c>
      <c r="AS308" s="155">
        <f t="shared" ca="1" si="385"/>
        <v>-4.5662047458274797</v>
      </c>
      <c r="AT308" s="155">
        <f t="shared" ca="1" si="385"/>
        <v>-4.5730592378322372</v>
      </c>
      <c r="AU308" s="155">
        <f t="shared" ca="1" si="385"/>
        <v>-4.4449828271257745</v>
      </c>
      <c r="AW308" s="29">
        <f t="shared" si="374"/>
        <v>37.5</v>
      </c>
      <c r="AX308" s="155">
        <f t="shared" ca="1" si="386"/>
        <v>38.969851696417003</v>
      </c>
      <c r="AY308" s="155">
        <f t="shared" ca="1" si="386"/>
        <v>39.778523515641027</v>
      </c>
      <c r="AZ308" s="155">
        <f t="shared" ca="1" si="386"/>
        <v>42.280094575778953</v>
      </c>
      <c r="BA308" s="155">
        <f t="shared" ca="1" si="386"/>
        <v>46.276609855521713</v>
      </c>
      <c r="BB308" s="155">
        <f t="shared" ca="1" si="386"/>
        <v>49.915644670503241</v>
      </c>
      <c r="BC308" s="155">
        <f t="shared" ca="1" si="386"/>
        <v>48.180927724138897</v>
      </c>
      <c r="BD308" s="155">
        <f t="shared" ca="1" si="386"/>
        <v>37.960387570596929</v>
      </c>
      <c r="BE308" s="155">
        <f t="shared" ca="1" si="386"/>
        <v>25.556556536586193</v>
      </c>
      <c r="BF308" s="155">
        <f t="shared" ca="1" si="386"/>
        <v>17.001141054454713</v>
      </c>
      <c r="BG308" s="155">
        <f t="shared" ca="1" si="386"/>
        <v>12.456135842386997</v>
      </c>
      <c r="BH308" s="155">
        <f t="shared" ca="1" si="386"/>
        <v>10.455214039928965</v>
      </c>
      <c r="BI308" s="155">
        <f t="shared" ca="1" si="386"/>
        <v>9.8309231210824475</v>
      </c>
      <c r="BJ308" s="155">
        <f t="shared" ca="1" si="386"/>
        <v>9.7421846567821042</v>
      </c>
      <c r="BK308" s="138"/>
      <c r="BL308" s="29">
        <f t="shared" si="376"/>
        <v>37.5</v>
      </c>
      <c r="BM308" s="155">
        <f t="shared" ca="1" si="387"/>
        <v>10.423353371388332</v>
      </c>
      <c r="BN308" s="155">
        <f t="shared" ca="1" si="387"/>
        <v>10.318813929465614</v>
      </c>
      <c r="BO308" s="155">
        <f t="shared" ca="1" si="387"/>
        <v>10.544267137152282</v>
      </c>
      <c r="BP308" s="155">
        <f t="shared" ca="1" si="387"/>
        <v>12.257472392792145</v>
      </c>
      <c r="BQ308" s="155">
        <f t="shared" ca="1" si="387"/>
        <v>16.390335866479234</v>
      </c>
      <c r="BR308" s="155">
        <f t="shared" ca="1" si="387"/>
        <v>22.188533660027922</v>
      </c>
      <c r="BS308" s="155">
        <f t="shared" ca="1" si="387"/>
        <v>25.971506512088265</v>
      </c>
      <c r="BT308" s="155">
        <f t="shared" ca="1" si="387"/>
        <v>25.793113584817974</v>
      </c>
      <c r="BU308" s="155">
        <f t="shared" ca="1" si="387"/>
        <v>23.861178156470789</v>
      </c>
      <c r="BV308" s="155">
        <f t="shared" ca="1" si="387"/>
        <v>22.145252338968916</v>
      </c>
      <c r="BW308" s="155">
        <f t="shared" ca="1" si="387"/>
        <v>21.216162059353948</v>
      </c>
      <c r="BX308" s="155">
        <f t="shared" ca="1" si="387"/>
        <v>20.960829183356488</v>
      </c>
      <c r="BY308" s="155">
        <f t="shared" ca="1" si="387"/>
        <v>20.962498959393912</v>
      </c>
      <c r="BZ308" s="138"/>
      <c r="CA308" s="29">
        <f t="shared" si="378"/>
        <v>37.5</v>
      </c>
      <c r="CB308" s="155">
        <f t="shared" ca="1" si="388"/>
        <v>44.795447706006634</v>
      </c>
      <c r="CC308" s="155">
        <f t="shared" ca="1" si="388"/>
        <v>45.824723608960689</v>
      </c>
      <c r="CD308" s="155">
        <f t="shared" ca="1" si="388"/>
        <v>48.918468766739366</v>
      </c>
      <c r="CE308" s="155">
        <f t="shared" ca="1" si="388"/>
        <v>53.730398652421187</v>
      </c>
      <c r="CF308" s="155">
        <f t="shared" ca="1" si="388"/>
        <v>58.063869372218605</v>
      </c>
      <c r="CG308" s="155">
        <f t="shared" ca="1" si="388"/>
        <v>56.073547894144021</v>
      </c>
      <c r="CH308" s="155">
        <f t="shared" ca="1" si="388"/>
        <v>44.134030423958876</v>
      </c>
      <c r="CI308" s="155">
        <f t="shared" ca="1" si="388"/>
        <v>29.585242958098693</v>
      </c>
      <c r="CJ308" s="155">
        <f t="shared" ca="1" si="388"/>
        <v>19.423433598699123</v>
      </c>
      <c r="CK308" s="155">
        <f t="shared" ca="1" si="388"/>
        <v>13.768451790861548</v>
      </c>
      <c r="CL308" s="155">
        <f t="shared" ca="1" si="388"/>
        <v>10.868299841380971</v>
      </c>
      <c r="CM308" s="155">
        <f t="shared" ca="1" si="388"/>
        <v>9.5107794593719976</v>
      </c>
      <c r="CN308" s="155">
        <f t="shared" ca="1" si="388"/>
        <v>9.1134634303077213</v>
      </c>
      <c r="CP308" s="29">
        <f t="shared" si="380"/>
        <v>37.5</v>
      </c>
      <c r="CQ308" s="155">
        <f t="shared" ca="1" si="389"/>
        <v>15.559700172769222</v>
      </c>
      <c r="CR308" s="155">
        <f t="shared" ca="1" si="389"/>
        <v>14.757192559954479</v>
      </c>
      <c r="CS308" s="155">
        <f t="shared" ca="1" si="389"/>
        <v>12.953645908189777</v>
      </c>
      <c r="CT308" s="155">
        <f t="shared" ca="1" si="389"/>
        <v>11.269809185875445</v>
      </c>
      <c r="CU308" s="155">
        <f t="shared" ca="1" si="389"/>
        <v>10.605652844300307</v>
      </c>
      <c r="CV308" s="155">
        <f t="shared" ca="1" si="389"/>
        <v>11.235844926260432</v>
      </c>
      <c r="CW308" s="155">
        <f t="shared" ca="1" si="389"/>
        <v>12.16460363079584</v>
      </c>
      <c r="CX308" s="155">
        <f t="shared" ca="1" si="389"/>
        <v>12.608570742762128</v>
      </c>
      <c r="CY308" s="155">
        <f t="shared" ca="1" si="389"/>
        <v>13.107056924573456</v>
      </c>
      <c r="CZ308" s="155">
        <f t="shared" ca="1" si="389"/>
        <v>14.173499771953079</v>
      </c>
      <c r="DA308" s="155">
        <f t="shared" ca="1" si="389"/>
        <v>15.806426717081585</v>
      </c>
      <c r="DB308" s="155">
        <f t="shared" ca="1" si="389"/>
        <v>17.482867916792522</v>
      </c>
      <c r="DC308" s="155">
        <f t="shared" ca="1" si="389"/>
        <v>18.233551750943263</v>
      </c>
      <c r="DE308" s="29">
        <f t="shared" si="382"/>
        <v>37.5</v>
      </c>
      <c r="DF308" s="155">
        <f t="shared" ca="1" si="390"/>
        <v>8.4736451987541344</v>
      </c>
      <c r="DG308" s="155">
        <f t="shared" ca="1" si="390"/>
        <v>9.0233692142185884</v>
      </c>
      <c r="DH308" s="155">
        <f t="shared" ca="1" si="390"/>
        <v>10.949298217984042</v>
      </c>
      <c r="DI308" s="155">
        <f t="shared" ca="1" si="390"/>
        <v>14.87432499128067</v>
      </c>
      <c r="DJ308" s="155">
        <f t="shared" ca="1" si="390"/>
        <v>21.030198885629048</v>
      </c>
      <c r="DK308" s="155">
        <f t="shared" ca="1" si="390"/>
        <v>27.185793451708122</v>
      </c>
      <c r="DL308" s="155">
        <f t="shared" ca="1" si="390"/>
        <v>28.462484549378949</v>
      </c>
      <c r="DM308" s="155">
        <f t="shared" ca="1" si="390"/>
        <v>24.593479793927791</v>
      </c>
      <c r="DN308" s="155">
        <f t="shared" ca="1" si="390"/>
        <v>19.795144225170425</v>
      </c>
      <c r="DO308" s="155">
        <f t="shared" ca="1" si="390"/>
        <v>16.277508071190365</v>
      </c>
      <c r="DP308" s="155">
        <f t="shared" ca="1" si="390"/>
        <v>14.238359772988851</v>
      </c>
      <c r="DQ308" s="155">
        <f t="shared" ca="1" si="390"/>
        <v>13.322247971629047</v>
      </c>
      <c r="DR308" s="155">
        <f t="shared" ca="1" si="390"/>
        <v>13.090856305396215</v>
      </c>
      <c r="DT308" s="96"/>
      <c r="DU308" s="803"/>
      <c r="DV308" s="803"/>
      <c r="DW308" s="803"/>
      <c r="DX308" s="803"/>
      <c r="DY308" s="803"/>
      <c r="DZ308" s="803"/>
      <c r="EA308" s="803"/>
      <c r="EB308" s="803"/>
      <c r="EC308" s="803"/>
      <c r="ED308" s="803"/>
      <c r="EE308" s="803"/>
      <c r="EF308" s="803"/>
      <c r="EG308" s="803"/>
      <c r="EH308" s="99"/>
      <c r="EI308" s="96"/>
      <c r="EJ308" s="803"/>
      <c r="EK308" s="803"/>
      <c r="EL308" s="803"/>
      <c r="EM308" s="803"/>
      <c r="EN308" s="803"/>
      <c r="EO308" s="803"/>
      <c r="EP308" s="803"/>
      <c r="EQ308" s="803"/>
      <c r="ER308" s="803"/>
      <c r="ES308" s="803"/>
      <c r="ET308" s="803"/>
      <c r="EU308" s="803"/>
      <c r="EV308" s="803"/>
      <c r="EW308" s="99"/>
    </row>
    <row r="309" spans="1:153">
      <c r="S309" s="18">
        <f t="shared" si="370"/>
        <v>45</v>
      </c>
      <c r="T309" s="114">
        <f t="shared" ca="1" si="384"/>
        <v>2.4972068412920905</v>
      </c>
      <c r="U309" s="114">
        <f t="shared" ca="1" si="384"/>
        <v>3.1140466172206871</v>
      </c>
      <c r="V309" s="114">
        <f t="shared" ca="1" si="384"/>
        <v>5.0535001415730321</v>
      </c>
      <c r="W309" s="114">
        <f t="shared" ca="1" si="384"/>
        <v>8.5107651354811011</v>
      </c>
      <c r="X309" s="114">
        <f t="shared" ca="1" si="384"/>
        <v>13.336750550538584</v>
      </c>
      <c r="Y309" s="114">
        <f t="shared" ca="1" si="384"/>
        <v>17.506022576378825</v>
      </c>
      <c r="Z309" s="114">
        <f t="shared" ca="1" si="384"/>
        <v>15.95488862050432</v>
      </c>
      <c r="AA309" s="114">
        <f t="shared" ca="1" si="384"/>
        <v>7.3310844028559927</v>
      </c>
      <c r="AB309" s="114">
        <f t="shared" ca="1" si="384"/>
        <v>-1.9403641588972906</v>
      </c>
      <c r="AC309" s="114">
        <f t="shared" ca="1" si="384"/>
        <v>-8.0532844873302203</v>
      </c>
      <c r="AD309" s="114">
        <f t="shared" ca="1" si="384"/>
        <v>-8.8716045620601953</v>
      </c>
      <c r="AE309" s="114">
        <f t="shared" ca="1" si="384"/>
        <v>-8.2830268864115801</v>
      </c>
      <c r="AF309" s="114">
        <f t="shared" ca="1" si="384"/>
        <v>-8.1415676432337563</v>
      </c>
      <c r="AH309" s="29">
        <f t="shared" si="372"/>
        <v>45</v>
      </c>
      <c r="AI309" s="155">
        <f t="shared" ca="1" si="385"/>
        <v>3.0413674261114778</v>
      </c>
      <c r="AJ309" s="155">
        <f t="shared" ca="1" si="385"/>
        <v>3.5958269809336798</v>
      </c>
      <c r="AK309" s="155">
        <f t="shared" ca="1" si="385"/>
        <v>5.404859923251383</v>
      </c>
      <c r="AL309" s="155">
        <f t="shared" ca="1" si="385"/>
        <v>8.7460019457493168</v>
      </c>
      <c r="AM309" s="155">
        <f t="shared" ca="1" si="385"/>
        <v>13.49896401729964</v>
      </c>
      <c r="AN309" s="155">
        <f t="shared" ca="1" si="385"/>
        <v>17.637245246150552</v>
      </c>
      <c r="AO309" s="155">
        <f t="shared" ca="1" si="385"/>
        <v>16.102394918704327</v>
      </c>
      <c r="AP309" s="155">
        <f t="shared" ca="1" si="385"/>
        <v>7.5915708719916015</v>
      </c>
      <c r="AQ309" s="155">
        <f t="shared" ca="1" si="385"/>
        <v>-1.2312313959371854</v>
      </c>
      <c r="AR309" s="155">
        <f t="shared" ca="1" si="385"/>
        <v>-5.5676686558888173</v>
      </c>
      <c r="AS309" s="155">
        <f t="shared" ca="1" si="385"/>
        <v>-5.8712061479305584</v>
      </c>
      <c r="AT309" s="155">
        <f t="shared" ca="1" si="385"/>
        <v>-5.4634980952012224</v>
      </c>
      <c r="AU309" s="155">
        <f t="shared" ca="1" si="385"/>
        <v>-5.2780888246514222</v>
      </c>
      <c r="AW309" s="29">
        <f t="shared" si="374"/>
        <v>45</v>
      </c>
      <c r="AX309" s="155">
        <f t="shared" ca="1" si="386"/>
        <v>27.403246490181175</v>
      </c>
      <c r="AY309" s="155">
        <f t="shared" ca="1" si="386"/>
        <v>27.847225503045014</v>
      </c>
      <c r="AZ309" s="155">
        <f t="shared" ca="1" si="386"/>
        <v>29.31284392814181</v>
      </c>
      <c r="BA309" s="155">
        <f t="shared" ca="1" si="386"/>
        <v>31.99574974078655</v>
      </c>
      <c r="BB309" s="155">
        <f t="shared" ca="1" si="386"/>
        <v>35.586154788248734</v>
      </c>
      <c r="BC309" s="155">
        <f t="shared" ca="1" si="386"/>
        <v>37.960387570596929</v>
      </c>
      <c r="BD309" s="155">
        <f t="shared" ca="1" si="386"/>
        <v>34.732838998113877</v>
      </c>
      <c r="BE309" s="155">
        <f t="shared" ca="1" si="386"/>
        <v>25.778273072333363</v>
      </c>
      <c r="BF309" s="155">
        <f t="shared" ca="1" si="386"/>
        <v>17.345215792646897</v>
      </c>
      <c r="BG309" s="155">
        <f t="shared" ca="1" si="386"/>
        <v>12.352692230901557</v>
      </c>
      <c r="BH309" s="155">
        <f t="shared" ca="1" si="386"/>
        <v>10.057430599192152</v>
      </c>
      <c r="BI309" s="155">
        <f t="shared" ca="1" si="386"/>
        <v>9.2803552693407312</v>
      </c>
      <c r="BJ309" s="155">
        <f t="shared" ca="1" si="386"/>
        <v>9.1419085014968946</v>
      </c>
      <c r="BK309" s="138"/>
      <c r="BL309" s="29">
        <f t="shared" si="376"/>
        <v>45</v>
      </c>
      <c r="BM309" s="155">
        <f t="shared" ca="1" si="387"/>
        <v>10.800596735635544</v>
      </c>
      <c r="BN309" s="155">
        <f t="shared" ca="1" si="387"/>
        <v>10.758067850936145</v>
      </c>
      <c r="BO309" s="155">
        <f t="shared" ca="1" si="387"/>
        <v>11.110968793100987</v>
      </c>
      <c r="BP309" s="155">
        <f t="shared" ca="1" si="387"/>
        <v>12.977842513328373</v>
      </c>
      <c r="BQ309" s="155">
        <f t="shared" ca="1" si="387"/>
        <v>17.684205150087159</v>
      </c>
      <c r="BR309" s="155">
        <f t="shared" ca="1" si="387"/>
        <v>25.971506512088265</v>
      </c>
      <c r="BS309" s="155">
        <f t="shared" ca="1" si="387"/>
        <v>34.87382278045466</v>
      </c>
      <c r="BT309" s="155">
        <f t="shared" ca="1" si="387"/>
        <v>38.112546642612855</v>
      </c>
      <c r="BU309" s="155">
        <f t="shared" ca="1" si="387"/>
        <v>35.803499810978806</v>
      </c>
      <c r="BV309" s="155">
        <f t="shared" ca="1" si="387"/>
        <v>32.340424489199769</v>
      </c>
      <c r="BW309" s="155">
        <f t="shared" ca="1" si="387"/>
        <v>29.851643755749077</v>
      </c>
      <c r="BX309" s="155">
        <f t="shared" ca="1" si="387"/>
        <v>28.597455889236116</v>
      </c>
      <c r="BY309" s="155">
        <f t="shared" ca="1" si="387"/>
        <v>28.25204814849419</v>
      </c>
      <c r="BZ309" s="138"/>
      <c r="CA309" s="29">
        <f t="shared" si="378"/>
        <v>45</v>
      </c>
      <c r="CB309" s="155">
        <f t="shared" ca="1" si="388"/>
        <v>31.131860457599547</v>
      </c>
      <c r="CC309" s="155">
        <f t="shared" ca="1" si="388"/>
        <v>31.751504643695103</v>
      </c>
      <c r="CD309" s="155">
        <f t="shared" ca="1" si="388"/>
        <v>33.674179590901346</v>
      </c>
      <c r="CE309" s="155">
        <f t="shared" ca="1" si="388"/>
        <v>36.993953268259624</v>
      </c>
      <c r="CF309" s="155">
        <f t="shared" ca="1" si="388"/>
        <v>41.303922820671588</v>
      </c>
      <c r="CG309" s="155">
        <f t="shared" ca="1" si="388"/>
        <v>44.134030423958876</v>
      </c>
      <c r="CH309" s="155">
        <f t="shared" ca="1" si="388"/>
        <v>40.378082594766077</v>
      </c>
      <c r="CI309" s="155">
        <f t="shared" ca="1" si="388"/>
        <v>29.88359559921706</v>
      </c>
      <c r="CJ309" s="155">
        <f t="shared" ca="1" si="388"/>
        <v>19.908078348388159</v>
      </c>
      <c r="CK309" s="155">
        <f t="shared" ca="1" si="388"/>
        <v>13.796149335610881</v>
      </c>
      <c r="CL309" s="155">
        <f t="shared" ca="1" si="388"/>
        <v>10.637941569638874</v>
      </c>
      <c r="CM309" s="155">
        <f t="shared" ca="1" si="388"/>
        <v>9.1833007285444967</v>
      </c>
      <c r="CN309" s="155">
        <f t="shared" ca="1" si="388"/>
        <v>8.7630108147037955</v>
      </c>
      <c r="CP309" s="29">
        <f t="shared" si="380"/>
        <v>45</v>
      </c>
      <c r="CQ309" s="155">
        <f t="shared" ca="1" si="389"/>
        <v>15.06592759421852</v>
      </c>
      <c r="CR309" s="155">
        <f t="shared" ca="1" si="389"/>
        <v>14.362086902354882</v>
      </c>
      <c r="CS309" s="155">
        <f t="shared" ca="1" si="389"/>
        <v>12.782915173580619</v>
      </c>
      <c r="CT309" s="155">
        <f t="shared" ca="1" si="389"/>
        <v>11.334760352682789</v>
      </c>
      <c r="CU309" s="155">
        <f t="shared" ca="1" si="389"/>
        <v>10.90807249225761</v>
      </c>
      <c r="CV309" s="155">
        <f t="shared" ca="1" si="389"/>
        <v>12.16460363079584</v>
      </c>
      <c r="CW309" s="155">
        <f t="shared" ca="1" si="389"/>
        <v>14.447575103712534</v>
      </c>
      <c r="CX309" s="155">
        <f t="shared" ca="1" si="389"/>
        <v>15.68993630532518</v>
      </c>
      <c r="CY309" s="155">
        <f t="shared" ca="1" si="389"/>
        <v>15.817236041635582</v>
      </c>
      <c r="CZ309" s="155">
        <f t="shared" ca="1" si="389"/>
        <v>16.160449699774368</v>
      </c>
      <c r="DA309" s="155">
        <f t="shared" ca="1" si="389"/>
        <v>17.184994359800395</v>
      </c>
      <c r="DB309" s="155">
        <f t="shared" ca="1" si="389"/>
        <v>18.451515974510432</v>
      </c>
      <c r="DC309" s="155">
        <f t="shared" ca="1" si="389"/>
        <v>19.048899824727982</v>
      </c>
      <c r="DE309" s="29">
        <f t="shared" si="382"/>
        <v>45</v>
      </c>
      <c r="DF309" s="155">
        <f t="shared" ca="1" si="390"/>
        <v>8.0815608140053641</v>
      </c>
      <c r="DG309" s="155">
        <f t="shared" ca="1" si="390"/>
        <v>8.5231217880821628</v>
      </c>
      <c r="DH309" s="155">
        <f t="shared" ca="1" si="390"/>
        <v>10.118338563582064</v>
      </c>
      <c r="DI309" s="155">
        <f t="shared" ca="1" si="390"/>
        <v>13.562359379764224</v>
      </c>
      <c r="DJ309" s="155">
        <f t="shared" ca="1" si="390"/>
        <v>19.734094512799729</v>
      </c>
      <c r="DK309" s="155">
        <f t="shared" ca="1" si="390"/>
        <v>28.462484549378949</v>
      </c>
      <c r="DL309" s="155">
        <f t="shared" ca="1" si="390"/>
        <v>35.318814734619849</v>
      </c>
      <c r="DM309" s="155">
        <f t="shared" ca="1" si="390"/>
        <v>34.574476817977512</v>
      </c>
      <c r="DN309" s="155">
        <f t="shared" ca="1" si="390"/>
        <v>28.915024580627147</v>
      </c>
      <c r="DO309" s="155">
        <f t="shared" ca="1" si="390"/>
        <v>23.529844125187399</v>
      </c>
      <c r="DP309" s="155">
        <f t="shared" ca="1" si="390"/>
        <v>20.042213221392299</v>
      </c>
      <c r="DQ309" s="155">
        <f t="shared" ca="1" si="390"/>
        <v>18.2767163479202</v>
      </c>
      <c r="DR309" s="155">
        <f t="shared" ca="1" si="390"/>
        <v>17.76370621904216</v>
      </c>
      <c r="DT309" s="96"/>
      <c r="DU309" s="803"/>
      <c r="DV309" s="803"/>
      <c r="DW309" s="803"/>
      <c r="DX309" s="803"/>
      <c r="DY309" s="803"/>
      <c r="DZ309" s="803"/>
      <c r="EA309" s="803"/>
      <c r="EB309" s="803"/>
      <c r="EC309" s="803"/>
      <c r="ED309" s="803"/>
      <c r="EE309" s="803"/>
      <c r="EF309" s="803"/>
      <c r="EG309" s="803"/>
      <c r="EH309" s="99"/>
      <c r="EI309" s="96"/>
      <c r="EJ309" s="803"/>
      <c r="EK309" s="803"/>
      <c r="EL309" s="803"/>
      <c r="EM309" s="803"/>
      <c r="EN309" s="803"/>
      <c r="EO309" s="803"/>
      <c r="EP309" s="803"/>
      <c r="EQ309" s="803"/>
      <c r="ER309" s="803"/>
      <c r="ES309" s="803"/>
      <c r="ET309" s="803"/>
      <c r="EU309" s="803"/>
      <c r="EV309" s="803"/>
      <c r="EW309" s="99"/>
    </row>
    <row r="310" spans="1:153">
      <c r="S310" s="18">
        <f t="shared" si="370"/>
        <v>52.5</v>
      </c>
      <c r="T310" s="114">
        <f t="shared" ca="1" si="384"/>
        <v>-0.24717869719920316</v>
      </c>
      <c r="U310" s="114">
        <f t="shared" ca="1" si="384"/>
        <v>0.12510324492386005</v>
      </c>
      <c r="V310" s="114">
        <f t="shared" ca="1" si="384"/>
        <v>1.2716248503423984</v>
      </c>
      <c r="W310" s="114">
        <f t="shared" ca="1" si="384"/>
        <v>3.2423096699599867</v>
      </c>
      <c r="X310" s="114">
        <f t="shared" ca="1" si="384"/>
        <v>5.9013425152045134</v>
      </c>
      <c r="Y310" s="114">
        <f t="shared" ca="1" si="384"/>
        <v>8.2457178023256787</v>
      </c>
      <c r="Z310" s="114">
        <f t="shared" ca="1" si="384"/>
        <v>7.3310844028559927</v>
      </c>
      <c r="AA310" s="114">
        <f t="shared" ca="1" si="384"/>
        <v>0.41053794079340378</v>
      </c>
      <c r="AB310" s="114">
        <f t="shared" ca="1" si="384"/>
        <v>-8.9710968416526757</v>
      </c>
      <c r="AC310" s="114">
        <f t="shared" ca="1" si="384"/>
        <v>-7.1685547528791203</v>
      </c>
      <c r="AD310" s="114">
        <f t="shared" ca="1" si="384"/>
        <v>-6.3256401039459922</v>
      </c>
      <c r="AE310" s="114">
        <f t="shared" ca="1" si="384"/>
        <v>-6.1991606881096963</v>
      </c>
      <c r="AF310" s="114">
        <f t="shared" ca="1" si="384"/>
        <v>-6.2066351547138119</v>
      </c>
      <c r="AH310" s="29">
        <f t="shared" si="372"/>
        <v>52.5</v>
      </c>
      <c r="AI310" s="155">
        <f t="shared" ca="1" si="385"/>
        <v>0.6661439435850891</v>
      </c>
      <c r="AJ310" s="155">
        <f t="shared" ca="1" si="385"/>
        <v>0.93681208213860145</v>
      </c>
      <c r="AK310" s="155">
        <f t="shared" ca="1" si="385"/>
        <v>1.8711606682639399</v>
      </c>
      <c r="AL310" s="155">
        <f t="shared" ca="1" si="385"/>
        <v>3.6528751196041984</v>
      </c>
      <c r="AM310" s="155">
        <f t="shared" ca="1" si="385"/>
        <v>6.1919066565485341</v>
      </c>
      <c r="AN310" s="155">
        <f t="shared" ca="1" si="385"/>
        <v>8.4825309956157398</v>
      </c>
      <c r="AO310" s="155">
        <f t="shared" ca="1" si="385"/>
        <v>7.5915708719916015</v>
      </c>
      <c r="AP310" s="155">
        <f t="shared" ca="1" si="385"/>
        <v>0.91300168864265352</v>
      </c>
      <c r="AQ310" s="155">
        <f t="shared" ca="1" si="385"/>
        <v>-6.262442172529247</v>
      </c>
      <c r="AR310" s="155">
        <f t="shared" ca="1" si="385"/>
        <v>-5.8221275292097188</v>
      </c>
      <c r="AS310" s="155">
        <f t="shared" ca="1" si="385"/>
        <v>-5.0497935318942293</v>
      </c>
      <c r="AT310" s="155">
        <f t="shared" ca="1" si="385"/>
        <v>-4.737866629607506</v>
      </c>
      <c r="AU310" s="155">
        <f t="shared" ca="1" si="385"/>
        <v>-4.6369813214958722</v>
      </c>
      <c r="AW310" s="29">
        <f t="shared" si="374"/>
        <v>52.5</v>
      </c>
      <c r="AX310" s="155">
        <f t="shared" ca="1" si="386"/>
        <v>19.706441289268422</v>
      </c>
      <c r="AY310" s="155">
        <f t="shared" ca="1" si="386"/>
        <v>19.841339035009476</v>
      </c>
      <c r="AZ310" s="155">
        <f t="shared" ca="1" si="386"/>
        <v>20.394257683926167</v>
      </c>
      <c r="BA310" s="155">
        <f t="shared" ca="1" si="386"/>
        <v>21.605284449165826</v>
      </c>
      <c r="BB310" s="155">
        <f t="shared" ca="1" si="386"/>
        <v>23.51464679637197</v>
      </c>
      <c r="BC310" s="155">
        <f t="shared" ca="1" si="386"/>
        <v>25.556556536586193</v>
      </c>
      <c r="BD310" s="155">
        <f t="shared" ca="1" si="386"/>
        <v>25.778273072333363</v>
      </c>
      <c r="BE310" s="155">
        <f t="shared" ca="1" si="386"/>
        <v>21.969522182270474</v>
      </c>
      <c r="BF310" s="155">
        <f t="shared" ca="1" si="386"/>
        <v>16.045630410953724</v>
      </c>
      <c r="BG310" s="155">
        <f t="shared" ca="1" si="386"/>
        <v>11.631684178528419</v>
      </c>
      <c r="BH310" s="155">
        <f t="shared" ca="1" si="386"/>
        <v>9.4651027592040116</v>
      </c>
      <c r="BI310" s="155">
        <f t="shared" ca="1" si="386"/>
        <v>8.7708002635911058</v>
      </c>
      <c r="BJ310" s="155">
        <f t="shared" ca="1" si="386"/>
        <v>8.672104659187891</v>
      </c>
      <c r="BK310" s="138"/>
      <c r="BL310" s="29">
        <f t="shared" si="376"/>
        <v>52.5</v>
      </c>
      <c r="BM310" s="155">
        <f t="shared" ca="1" si="387"/>
        <v>11.623030158032046</v>
      </c>
      <c r="BN310" s="155">
        <f t="shared" ca="1" si="387"/>
        <v>11.52112706833598</v>
      </c>
      <c r="BO310" s="155">
        <f t="shared" ca="1" si="387"/>
        <v>11.692865958950971</v>
      </c>
      <c r="BP310" s="155">
        <f t="shared" ca="1" si="387"/>
        <v>13.218450068882376</v>
      </c>
      <c r="BQ310" s="155">
        <f t="shared" ca="1" si="387"/>
        <v>17.425330155599447</v>
      </c>
      <c r="BR310" s="155">
        <f t="shared" ca="1" si="387"/>
        <v>25.793113584817974</v>
      </c>
      <c r="BS310" s="155">
        <f t="shared" ca="1" si="387"/>
        <v>38.112546642612855</v>
      </c>
      <c r="BT310" s="155">
        <f t="shared" ca="1" si="387"/>
        <v>48.316690889076568</v>
      </c>
      <c r="BU310" s="155">
        <f t="shared" ca="1" si="387"/>
        <v>50.088296483583534</v>
      </c>
      <c r="BV310" s="155">
        <f t="shared" ca="1" si="387"/>
        <v>46.542377496246033</v>
      </c>
      <c r="BW310" s="155">
        <f t="shared" ca="1" si="387"/>
        <v>42.701230226913012</v>
      </c>
      <c r="BX310" s="155">
        <f t="shared" ca="1" si="387"/>
        <v>40.378742184485496</v>
      </c>
      <c r="BY310" s="155">
        <f t="shared" ca="1" si="387"/>
        <v>39.655941632079674</v>
      </c>
      <c r="BZ310" s="138"/>
      <c r="CA310" s="29">
        <f t="shared" si="378"/>
        <v>52.5</v>
      </c>
      <c r="CB310" s="155">
        <f t="shared" ca="1" si="388"/>
        <v>21.695315495287385</v>
      </c>
      <c r="CC310" s="155">
        <f t="shared" ca="1" si="388"/>
        <v>22.006871466532871</v>
      </c>
      <c r="CD310" s="155">
        <f t="shared" ca="1" si="388"/>
        <v>22.975636679191574</v>
      </c>
      <c r="CE310" s="155">
        <f t="shared" ca="1" si="388"/>
        <v>24.67964350497698</v>
      </c>
      <c r="CF310" s="155">
        <f t="shared" ca="1" si="388"/>
        <v>27.098204794361436</v>
      </c>
      <c r="CG310" s="155">
        <f t="shared" ca="1" si="388"/>
        <v>29.585242958098693</v>
      </c>
      <c r="CH310" s="155">
        <f t="shared" ca="1" si="388"/>
        <v>29.88359559921706</v>
      </c>
      <c r="CI310" s="155">
        <f t="shared" ca="1" si="388"/>
        <v>25.415674258071007</v>
      </c>
      <c r="CJ310" s="155">
        <f t="shared" ca="1" si="388"/>
        <v>18.385980539179616</v>
      </c>
      <c r="CK310" s="155">
        <f t="shared" ca="1" si="388"/>
        <v>12.956113017070013</v>
      </c>
      <c r="CL310" s="155">
        <f t="shared" ca="1" si="388"/>
        <v>9.9255019974343952</v>
      </c>
      <c r="CM310" s="155">
        <f t="shared" ca="1" si="388"/>
        <v>8.513526139700323</v>
      </c>
      <c r="CN310" s="155">
        <f t="shared" ca="1" si="388"/>
        <v>8.1073153520790093</v>
      </c>
      <c r="CP310" s="29">
        <f t="shared" si="380"/>
        <v>52.5</v>
      </c>
      <c r="CQ310" s="155">
        <f t="shared" ca="1" si="389"/>
        <v>16.109964005512307</v>
      </c>
      <c r="CR310" s="155">
        <f t="shared" ca="1" si="389"/>
        <v>15.34491972288585</v>
      </c>
      <c r="CS310" s="155">
        <f t="shared" ca="1" si="389"/>
        <v>13.643593814677196</v>
      </c>
      <c r="CT310" s="155">
        <f t="shared" ca="1" si="389"/>
        <v>12.075504787510628</v>
      </c>
      <c r="CU310" s="155">
        <f t="shared" ca="1" si="389"/>
        <v>11.480819683938106</v>
      </c>
      <c r="CV310" s="155">
        <f t="shared" ca="1" si="389"/>
        <v>12.608570742762128</v>
      </c>
      <c r="CW310" s="155">
        <f t="shared" ca="1" si="389"/>
        <v>15.68993630532518</v>
      </c>
      <c r="CX310" s="155">
        <f t="shared" ca="1" si="389"/>
        <v>18.86800710501176</v>
      </c>
      <c r="CY310" s="155">
        <f t="shared" ca="1" si="389"/>
        <v>20.036765011964256</v>
      </c>
      <c r="CZ310" s="155">
        <f t="shared" ca="1" si="389"/>
        <v>20.185741525360172</v>
      </c>
      <c r="DA310" s="155">
        <f t="shared" ca="1" si="389"/>
        <v>20.778818168698137</v>
      </c>
      <c r="DB310" s="155">
        <f t="shared" ca="1" si="389"/>
        <v>21.816324882260545</v>
      </c>
      <c r="DC310" s="155">
        <f t="shared" ca="1" si="389"/>
        <v>22.361646564107147</v>
      </c>
      <c r="DE310" s="29">
        <f t="shared" si="382"/>
        <v>52.5</v>
      </c>
      <c r="DF310" s="155">
        <f t="shared" ca="1" si="390"/>
        <v>7.6015680189220038</v>
      </c>
      <c r="DG310" s="155">
        <f t="shared" ca="1" si="390"/>
        <v>7.8843677029864594</v>
      </c>
      <c r="DH310" s="155">
        <f t="shared" ca="1" si="390"/>
        <v>8.9988300717139822</v>
      </c>
      <c r="DI310" s="155">
        <f t="shared" ca="1" si="390"/>
        <v>11.578139021701354</v>
      </c>
      <c r="DJ310" s="155">
        <f t="shared" ca="1" si="390"/>
        <v>16.498613265058303</v>
      </c>
      <c r="DK310" s="155">
        <f t="shared" ca="1" si="390"/>
        <v>24.593479793927791</v>
      </c>
      <c r="DL310" s="155">
        <f t="shared" ca="1" si="390"/>
        <v>34.574476817977512</v>
      </c>
      <c r="DM310" s="155">
        <f t="shared" ca="1" si="390"/>
        <v>40.335017753946332</v>
      </c>
      <c r="DN310" s="155">
        <f t="shared" ca="1" si="390"/>
        <v>38.052166927865436</v>
      </c>
      <c r="DO310" s="155">
        <f t="shared" ca="1" si="390"/>
        <v>32.38002930215282</v>
      </c>
      <c r="DP310" s="155">
        <f t="shared" ca="1" si="390"/>
        <v>27.717874880863853</v>
      </c>
      <c r="DQ310" s="155">
        <f t="shared" ca="1" si="390"/>
        <v>25.103928111421698</v>
      </c>
      <c r="DR310" s="155">
        <f t="shared" ca="1" si="390"/>
        <v>24.302579046366816</v>
      </c>
      <c r="DT310" s="96"/>
      <c r="DU310" s="803"/>
      <c r="DV310" s="803"/>
      <c r="DW310" s="803"/>
      <c r="DX310" s="803"/>
      <c r="DY310" s="803"/>
      <c r="DZ310" s="803"/>
      <c r="EA310" s="803"/>
      <c r="EB310" s="803"/>
      <c r="EC310" s="803"/>
      <c r="ED310" s="803"/>
      <c r="EE310" s="803"/>
      <c r="EF310" s="803"/>
      <c r="EG310" s="803"/>
      <c r="EH310" s="99"/>
      <c r="EI310" s="96"/>
      <c r="EJ310" s="803"/>
      <c r="EK310" s="803"/>
      <c r="EL310" s="803"/>
      <c r="EM310" s="803"/>
      <c r="EN310" s="803"/>
      <c r="EO310" s="803"/>
      <c r="EP310" s="803"/>
      <c r="EQ310" s="803"/>
      <c r="ER310" s="803"/>
      <c r="ES310" s="803"/>
      <c r="ET310" s="803"/>
      <c r="EU310" s="803"/>
      <c r="EV310" s="803"/>
      <c r="EW310" s="99"/>
    </row>
    <row r="311" spans="1:153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S311" s="18">
        <f t="shared" si="370"/>
        <v>60</v>
      </c>
      <c r="T311" s="114">
        <f t="shared" ca="1" si="384"/>
        <v>-2.5538913136342387</v>
      </c>
      <c r="U311" s="114">
        <f t="shared" ca="1" si="384"/>
        <v>-2.3520746215319548</v>
      </c>
      <c r="V311" s="114">
        <f t="shared" ca="1" si="384"/>
        <v>-1.7567904777365762</v>
      </c>
      <c r="W311" s="114">
        <f t="shared" ca="1" si="384"/>
        <v>-0.83205536643988864</v>
      </c>
      <c r="X311" s="114">
        <f t="shared" ca="1" si="384"/>
        <v>0.16459395505296115</v>
      </c>
      <c r="Y311" s="114">
        <f t="shared" ca="1" si="384"/>
        <v>0.42136399088767362</v>
      </c>
      <c r="Z311" s="114">
        <f t="shared" ca="1" si="384"/>
        <v>-1.9403641588972906</v>
      </c>
      <c r="AA311" s="114">
        <f t="shared" ca="1" si="384"/>
        <v>-8.9710968416526757</v>
      </c>
      <c r="AB311" s="114">
        <f t="shared" ca="1" si="384"/>
        <v>-6.0039759893105646</v>
      </c>
      <c r="AC311" s="114">
        <f t="shared" ca="1" si="384"/>
        <v>-4.3244287226091451</v>
      </c>
      <c r="AD311" s="114">
        <f t="shared" ca="1" si="384"/>
        <v>-4.2514645927644814</v>
      </c>
      <c r="AE311" s="114">
        <f t="shared" ca="1" si="384"/>
        <v>-4.5844040900334821</v>
      </c>
      <c r="AF311" s="114">
        <f t="shared" ca="1" si="384"/>
        <v>-4.7432035320225125</v>
      </c>
      <c r="AH311" s="29">
        <f t="shared" si="372"/>
        <v>60</v>
      </c>
      <c r="AI311" s="155">
        <f t="shared" ca="1" si="385"/>
        <v>-0.75703915158258894</v>
      </c>
      <c r="AJ311" s="155">
        <f t="shared" ca="1" si="385"/>
        <v>-0.75891873414681754</v>
      </c>
      <c r="AK311" s="155">
        <f t="shared" ca="1" si="385"/>
        <v>-0.57974981452115948</v>
      </c>
      <c r="AL311" s="155">
        <f t="shared" ca="1" si="385"/>
        <v>-1.1813215642325403E-2</v>
      </c>
      <c r="AM311" s="155">
        <f t="shared" ca="1" si="385"/>
        <v>0.77280741628256422</v>
      </c>
      <c r="AN311" s="155">
        <f t="shared" ca="1" si="385"/>
        <v>0.96185817525443795</v>
      </c>
      <c r="AO311" s="155">
        <f t="shared" ca="1" si="385"/>
        <v>-1.2312313959371854</v>
      </c>
      <c r="AP311" s="155">
        <f t="shared" ca="1" si="385"/>
        <v>-6.262442172529247</v>
      </c>
      <c r="AQ311" s="155">
        <f t="shared" ca="1" si="385"/>
        <v>-5.1053815925014625</v>
      </c>
      <c r="AR311" s="155">
        <f t="shared" ca="1" si="385"/>
        <v>-3.5996616444803085</v>
      </c>
      <c r="AS311" s="155">
        <f t="shared" ca="1" si="385"/>
        <v>-3.3826192371864039</v>
      </c>
      <c r="AT311" s="155">
        <f t="shared" ca="1" si="385"/>
        <v>-3.4726192972467782</v>
      </c>
      <c r="AU311" s="155">
        <f t="shared" ca="1" si="385"/>
        <v>-3.5028475727834163</v>
      </c>
      <c r="AW311" s="29">
        <f t="shared" si="374"/>
        <v>60</v>
      </c>
      <c r="AX311" s="155">
        <f t="shared" ca="1" si="386"/>
        <v>15.598212564221871</v>
      </c>
      <c r="AY311" s="155">
        <f t="shared" ca="1" si="386"/>
        <v>15.477284211623299</v>
      </c>
      <c r="AZ311" s="155">
        <f t="shared" ca="1" si="386"/>
        <v>15.349382470623905</v>
      </c>
      <c r="BA311" s="155">
        <f t="shared" ca="1" si="386"/>
        <v>15.552785032331121</v>
      </c>
      <c r="BB311" s="155">
        <f t="shared" ca="1" si="386"/>
        <v>16.172952133351199</v>
      </c>
      <c r="BC311" s="155">
        <f t="shared" ca="1" si="386"/>
        <v>17.001141054454713</v>
      </c>
      <c r="BD311" s="155">
        <f t="shared" ca="1" si="386"/>
        <v>17.345215792646897</v>
      </c>
      <c r="BE311" s="155">
        <f t="shared" ca="1" si="386"/>
        <v>16.045630410953724</v>
      </c>
      <c r="BF311" s="155">
        <f t="shared" ca="1" si="386"/>
        <v>13.029407759003455</v>
      </c>
      <c r="BG311" s="155">
        <f t="shared" ca="1" si="386"/>
        <v>10.153299704464033</v>
      </c>
      <c r="BH311" s="155">
        <f t="shared" ca="1" si="386"/>
        <v>8.69286802614781</v>
      </c>
      <c r="BI311" s="155">
        <f t="shared" ca="1" si="386"/>
        <v>8.429069783294981</v>
      </c>
      <c r="BJ311" s="155">
        <f t="shared" ca="1" si="386"/>
        <v>8.5042362094380213</v>
      </c>
      <c r="BK311" s="138"/>
      <c r="BL311" s="29">
        <f t="shared" si="376"/>
        <v>60</v>
      </c>
      <c r="BM311" s="155">
        <f t="shared" ca="1" si="387"/>
        <v>13.116809574569936</v>
      </c>
      <c r="BN311" s="155">
        <f t="shared" ca="1" si="387"/>
        <v>12.83575996380635</v>
      </c>
      <c r="BO311" s="155">
        <f t="shared" ca="1" si="387"/>
        <v>12.569909682556469</v>
      </c>
      <c r="BP311" s="155">
        <f t="shared" ca="1" si="387"/>
        <v>13.481599773184801</v>
      </c>
      <c r="BQ311" s="155">
        <f t="shared" ca="1" si="387"/>
        <v>16.780021193122057</v>
      </c>
      <c r="BR311" s="155">
        <f t="shared" ca="1" si="387"/>
        <v>23.861178156470789</v>
      </c>
      <c r="BS311" s="155">
        <f t="shared" ca="1" si="387"/>
        <v>35.803499810978806</v>
      </c>
      <c r="BT311" s="155">
        <f t="shared" ca="1" si="387"/>
        <v>50.088296483583534</v>
      </c>
      <c r="BU311" s="155">
        <f t="shared" ca="1" si="387"/>
        <v>59.067629106281927</v>
      </c>
      <c r="BV311" s="155">
        <f t="shared" ca="1" si="387"/>
        <v>59.724455019414549</v>
      </c>
      <c r="BW311" s="155">
        <f t="shared" ca="1" si="387"/>
        <v>56.734840144306496</v>
      </c>
      <c r="BX311" s="155">
        <f t="shared" ca="1" si="387"/>
        <v>54.175990248002172</v>
      </c>
      <c r="BY311" s="155">
        <f t="shared" ca="1" si="387"/>
        <v>53.291213453364172</v>
      </c>
      <c r="BZ311" s="138"/>
      <c r="CA311" s="29">
        <f t="shared" si="378"/>
        <v>60</v>
      </c>
      <c r="CB311" s="155">
        <f t="shared" ca="1" si="388"/>
        <v>15.884924858942078</v>
      </c>
      <c r="CC311" s="155">
        <f t="shared" ca="1" si="388"/>
        <v>16.026636332559832</v>
      </c>
      <c r="CD311" s="155">
        <f t="shared" ca="1" si="388"/>
        <v>16.462446978515292</v>
      </c>
      <c r="CE311" s="155">
        <f t="shared" ca="1" si="388"/>
        <v>17.21506088450711</v>
      </c>
      <c r="CF311" s="155">
        <f t="shared" ca="1" si="388"/>
        <v>18.271669057000121</v>
      </c>
      <c r="CG311" s="155">
        <f t="shared" ca="1" si="388"/>
        <v>19.423433598699123</v>
      </c>
      <c r="CH311" s="155">
        <f t="shared" ca="1" si="388"/>
        <v>19.908078348388159</v>
      </c>
      <c r="CI311" s="155">
        <f t="shared" ca="1" si="388"/>
        <v>18.385980539179616</v>
      </c>
      <c r="CJ311" s="155">
        <f t="shared" ca="1" si="388"/>
        <v>14.73847758189758</v>
      </c>
      <c r="CK311" s="155">
        <f t="shared" ca="1" si="388"/>
        <v>11.035983886828841</v>
      </c>
      <c r="CL311" s="155">
        <f t="shared" ca="1" si="388"/>
        <v>8.6564785901121404</v>
      </c>
      <c r="CM311" s="155">
        <f t="shared" ca="1" si="388"/>
        <v>7.4924742593678726</v>
      </c>
      <c r="CN311" s="155">
        <f t="shared" ca="1" si="388"/>
        <v>7.1543416790034726</v>
      </c>
      <c r="CP311" s="29">
        <f t="shared" si="380"/>
        <v>60</v>
      </c>
      <c r="CQ311" s="155">
        <f t="shared" ca="1" si="389"/>
        <v>18.941059583540451</v>
      </c>
      <c r="CR311" s="155">
        <f t="shared" ca="1" si="389"/>
        <v>17.902110389442619</v>
      </c>
      <c r="CS311" s="155">
        <f t="shared" ca="1" si="389"/>
        <v>15.642961263760681</v>
      </c>
      <c r="CT311" s="155">
        <f t="shared" ca="1" si="389"/>
        <v>13.569531425921504</v>
      </c>
      <c r="CU311" s="155">
        <f t="shared" ca="1" si="389"/>
        <v>12.531188950519986</v>
      </c>
      <c r="CV311" s="155">
        <f t="shared" ca="1" si="389"/>
        <v>13.107056924573456</v>
      </c>
      <c r="CW311" s="155">
        <f t="shared" ca="1" si="389"/>
        <v>15.817236041635582</v>
      </c>
      <c r="CX311" s="155">
        <f t="shared" ca="1" si="389"/>
        <v>20.036765011964256</v>
      </c>
      <c r="CY311" s="155">
        <f t="shared" ca="1" si="389"/>
        <v>23.346605180036061</v>
      </c>
      <c r="CZ311" s="155">
        <f t="shared" ca="1" si="389"/>
        <v>24.813677470188296</v>
      </c>
      <c r="DA311" s="155">
        <f t="shared" ca="1" si="389"/>
        <v>25.893605968225781</v>
      </c>
      <c r="DB311" s="155">
        <f t="shared" ca="1" si="389"/>
        <v>27.261744305309712</v>
      </c>
      <c r="DC311" s="155">
        <f t="shared" ca="1" si="389"/>
        <v>27.982545736271707</v>
      </c>
      <c r="DE311" s="29">
        <f t="shared" si="382"/>
        <v>60</v>
      </c>
      <c r="DF311" s="155">
        <f t="shared" ca="1" si="390"/>
        <v>7.5973630789836726</v>
      </c>
      <c r="DG311" s="155">
        <f t="shared" ca="1" si="390"/>
        <v>7.6786842986409578</v>
      </c>
      <c r="DH311" s="155">
        <f t="shared" ca="1" si="390"/>
        <v>8.2562597492554044</v>
      </c>
      <c r="DI311" s="155">
        <f t="shared" ca="1" si="390"/>
        <v>9.9808455273949921</v>
      </c>
      <c r="DJ311" s="155">
        <f t="shared" ca="1" si="390"/>
        <v>13.554573973752664</v>
      </c>
      <c r="DK311" s="155">
        <f t="shared" ca="1" si="390"/>
        <v>19.795144225170425</v>
      </c>
      <c r="DL311" s="155">
        <f t="shared" ca="1" si="390"/>
        <v>28.915024580627147</v>
      </c>
      <c r="DM311" s="155">
        <f t="shared" ca="1" si="390"/>
        <v>38.052166927865436</v>
      </c>
      <c r="DN311" s="155">
        <f t="shared" ca="1" si="390"/>
        <v>41.603535999158318</v>
      </c>
      <c r="DO311" s="155">
        <f t="shared" ca="1" si="390"/>
        <v>39.078594963932801</v>
      </c>
      <c r="DP311" s="155">
        <f t="shared" ca="1" si="390"/>
        <v>34.985983423915854</v>
      </c>
      <c r="DQ311" s="155">
        <f t="shared" ca="1" si="390"/>
        <v>32.192914891246929</v>
      </c>
      <c r="DR311" s="155">
        <f t="shared" ca="1" si="390"/>
        <v>31.280527403232764</v>
      </c>
      <c r="DT311" s="96"/>
      <c r="DU311" s="803"/>
      <c r="DV311" s="803"/>
      <c r="DW311" s="803"/>
      <c r="DX311" s="803"/>
      <c r="DY311" s="803"/>
      <c r="DZ311" s="803"/>
      <c r="EA311" s="803"/>
      <c r="EB311" s="803"/>
      <c r="EC311" s="803"/>
      <c r="ED311" s="803"/>
      <c r="EE311" s="803"/>
      <c r="EF311" s="803"/>
      <c r="EG311" s="803"/>
      <c r="EH311" s="99"/>
      <c r="EI311" s="96"/>
      <c r="EJ311" s="803"/>
      <c r="EK311" s="803"/>
      <c r="EL311" s="803"/>
      <c r="EM311" s="803"/>
      <c r="EN311" s="803"/>
      <c r="EO311" s="803"/>
      <c r="EP311" s="803"/>
      <c r="EQ311" s="803"/>
      <c r="ER311" s="803"/>
      <c r="ES311" s="803"/>
      <c r="ET311" s="803"/>
      <c r="EU311" s="803"/>
      <c r="EV311" s="803"/>
      <c r="EW311" s="99"/>
    </row>
    <row r="312" spans="1:153">
      <c r="S312" s="18">
        <f t="shared" si="370"/>
        <v>67.5</v>
      </c>
      <c r="T312" s="114">
        <f t="shared" ca="1" si="384"/>
        <v>-4.2484772240452777</v>
      </c>
      <c r="U312" s="114">
        <f t="shared" ca="1" si="384"/>
        <v>-4.1514943485802931</v>
      </c>
      <c r="V312" s="114">
        <f t="shared" ca="1" si="384"/>
        <v>-3.8902662056201303</v>
      </c>
      <c r="W312" s="114">
        <f t="shared" ca="1" si="384"/>
        <v>-3.5837920577360993</v>
      </c>
      <c r="X312" s="114">
        <f t="shared" ca="1" si="384"/>
        <v>-3.550741932942187</v>
      </c>
      <c r="Y312" s="114">
        <f t="shared" ca="1" si="384"/>
        <v>-4.5487305888552108</v>
      </c>
      <c r="Z312" s="114">
        <f t="shared" ca="1" si="384"/>
        <v>-8.0532844873302203</v>
      </c>
      <c r="AA312" s="114">
        <f t="shared" ca="1" si="384"/>
        <v>-7.1685547528791203</v>
      </c>
      <c r="AB312" s="114">
        <f t="shared" ca="1" si="384"/>
        <v>-4.3244287226091451</v>
      </c>
      <c r="AC312" s="114">
        <f t="shared" ca="1" si="384"/>
        <v>-3.2539864808441976</v>
      </c>
      <c r="AD312" s="114">
        <f t="shared" ca="1" si="384"/>
        <v>-3.5579908160046543</v>
      </c>
      <c r="AE312" s="114">
        <f t="shared" ca="1" si="384"/>
        <v>-4.1459917753367534</v>
      </c>
      <c r="AF312" s="114">
        <f t="shared" ca="1" si="384"/>
        <v>-4.3959531707662975</v>
      </c>
      <c r="AH312" s="29">
        <f t="shared" si="372"/>
        <v>67.5</v>
      </c>
      <c r="AI312" s="155">
        <f t="shared" ca="1" si="385"/>
        <v>-0.47414649510117712</v>
      </c>
      <c r="AJ312" s="155">
        <f t="shared" ca="1" si="385"/>
        <v>-0.83652390687943878</v>
      </c>
      <c r="AK312" s="155">
        <f t="shared" ca="1" si="385"/>
        <v>-1.4755324196906159</v>
      </c>
      <c r="AL312" s="155">
        <f t="shared" ca="1" si="385"/>
        <v>-1.8900824771081863</v>
      </c>
      <c r="AM312" s="155">
        <f t="shared" ca="1" si="385"/>
        <v>-2.2301721515041599</v>
      </c>
      <c r="AN312" s="155">
        <f t="shared" ca="1" si="385"/>
        <v>-3.209420819565695</v>
      </c>
      <c r="AO312" s="155">
        <f t="shared" ca="1" si="385"/>
        <v>-5.5676686558888173</v>
      </c>
      <c r="AP312" s="155">
        <f t="shared" ca="1" si="385"/>
        <v>-5.8221275292097188</v>
      </c>
      <c r="AQ312" s="155">
        <f t="shared" ca="1" si="385"/>
        <v>-3.5996616444803085</v>
      </c>
      <c r="AR312" s="155">
        <f t="shared" ca="1" si="385"/>
        <v>-2.5490457077231738</v>
      </c>
      <c r="AS312" s="155">
        <f t="shared" ca="1" si="385"/>
        <v>-2.6285321650281368</v>
      </c>
      <c r="AT312" s="155">
        <f t="shared" ca="1" si="385"/>
        <v>-2.8550099065727821</v>
      </c>
      <c r="AU312" s="155">
        <f t="shared" ca="1" si="385"/>
        <v>-2.9015507299180676</v>
      </c>
      <c r="AW312" s="29">
        <f t="shared" si="374"/>
        <v>67.5</v>
      </c>
      <c r="AX312" s="155">
        <f t="shared" ca="1" si="386"/>
        <v>14.526140374530147</v>
      </c>
      <c r="AY312" s="155">
        <f t="shared" ca="1" si="386"/>
        <v>14.072331150420187</v>
      </c>
      <c r="AZ312" s="155">
        <f t="shared" ca="1" si="386"/>
        <v>13.21814090887607</v>
      </c>
      <c r="BA312" s="155">
        <f t="shared" ca="1" si="386"/>
        <v>12.625139704143658</v>
      </c>
      <c r="BB312" s="155">
        <f t="shared" ca="1" si="386"/>
        <v>12.430102931324797</v>
      </c>
      <c r="BC312" s="155">
        <f t="shared" ca="1" si="386"/>
        <v>12.456135842386997</v>
      </c>
      <c r="BD312" s="155">
        <f t="shared" ca="1" si="386"/>
        <v>12.352692230901557</v>
      </c>
      <c r="BE312" s="155">
        <f t="shared" ca="1" si="386"/>
        <v>11.631684178528419</v>
      </c>
      <c r="BF312" s="155">
        <f t="shared" ca="1" si="386"/>
        <v>10.153299704464033</v>
      </c>
      <c r="BG312" s="155">
        <f t="shared" ca="1" si="386"/>
        <v>8.7377978072530986</v>
      </c>
      <c r="BH312" s="155">
        <f t="shared" ca="1" si="386"/>
        <v>8.3640406100242366</v>
      </c>
      <c r="BI312" s="155">
        <f t="shared" ca="1" si="386"/>
        <v>8.9691202074923506</v>
      </c>
      <c r="BJ312" s="155">
        <f t="shared" ca="1" si="386"/>
        <v>9.4277024133172791</v>
      </c>
      <c r="BK312" s="138"/>
      <c r="BL312" s="29">
        <f t="shared" si="376"/>
        <v>67.5</v>
      </c>
      <c r="BM312" s="155">
        <f t="shared" ca="1" si="387"/>
        <v>15.904182400187747</v>
      </c>
      <c r="BN312" s="155">
        <f t="shared" ca="1" si="387"/>
        <v>15.225987128980835</v>
      </c>
      <c r="BO312" s="155">
        <f t="shared" ca="1" si="387"/>
        <v>14.129704564874409</v>
      </c>
      <c r="BP312" s="155">
        <f t="shared" ca="1" si="387"/>
        <v>14.162839859228161</v>
      </c>
      <c r="BQ312" s="155">
        <f t="shared" ca="1" si="387"/>
        <v>16.46975603461788</v>
      </c>
      <c r="BR312" s="155">
        <f t="shared" ca="1" si="387"/>
        <v>22.145252338968916</v>
      </c>
      <c r="BS312" s="155">
        <f t="shared" ca="1" si="387"/>
        <v>32.340424489199769</v>
      </c>
      <c r="BT312" s="155">
        <f t="shared" ca="1" si="387"/>
        <v>46.542377496246033</v>
      </c>
      <c r="BU312" s="155">
        <f t="shared" ca="1" si="387"/>
        <v>59.724455019414549</v>
      </c>
      <c r="BV312" s="155">
        <f t="shared" ca="1" si="387"/>
        <v>66.118229085691524</v>
      </c>
      <c r="BW312" s="155">
        <f t="shared" ca="1" si="387"/>
        <v>66.62674357942366</v>
      </c>
      <c r="BX312" s="155">
        <f t="shared" ca="1" si="387"/>
        <v>65.499423638829711</v>
      </c>
      <c r="BY312" s="155">
        <f t="shared" ca="1" si="387"/>
        <v>65.003389397971418</v>
      </c>
      <c r="BZ312" s="138"/>
      <c r="CA312" s="29">
        <f t="shared" si="378"/>
        <v>67.5</v>
      </c>
      <c r="CB312" s="155">
        <f t="shared" ca="1" si="388"/>
        <v>12.491219710192539</v>
      </c>
      <c r="CC312" s="155">
        <f t="shared" ca="1" si="388"/>
        <v>12.550450345159669</v>
      </c>
      <c r="CD312" s="155">
        <f t="shared" ca="1" si="388"/>
        <v>12.728927599680764</v>
      </c>
      <c r="CE312" s="155">
        <f t="shared" ca="1" si="388"/>
        <v>13.023928400255784</v>
      </c>
      <c r="CF312" s="155">
        <f t="shared" ca="1" si="388"/>
        <v>13.407698878651383</v>
      </c>
      <c r="CG312" s="155">
        <f t="shared" ca="1" si="388"/>
        <v>13.768451790861548</v>
      </c>
      <c r="CH312" s="155">
        <f t="shared" ca="1" si="388"/>
        <v>13.796149335610881</v>
      </c>
      <c r="CI312" s="155">
        <f t="shared" ca="1" si="388"/>
        <v>12.956113017070013</v>
      </c>
      <c r="CJ312" s="155">
        <f t="shared" ca="1" si="388"/>
        <v>11.035983886828841</v>
      </c>
      <c r="CK312" s="155">
        <f t="shared" ca="1" si="388"/>
        <v>8.8226075620259827</v>
      </c>
      <c r="CL312" s="155">
        <f t="shared" ca="1" si="388"/>
        <v>7.2282281537197326</v>
      </c>
      <c r="CM312" s="155">
        <f t="shared" ca="1" si="388"/>
        <v>6.4050410213649727</v>
      </c>
      <c r="CN312" s="155">
        <f t="shared" ca="1" si="388"/>
        <v>6.1625635021559191</v>
      </c>
      <c r="CP312" s="29">
        <f t="shared" si="380"/>
        <v>67.5</v>
      </c>
      <c r="CQ312" s="155">
        <f t="shared" ca="1" si="389"/>
        <v>24.576220721143876</v>
      </c>
      <c r="CR312" s="155">
        <f t="shared" ca="1" si="389"/>
        <v>22.82410662491619</v>
      </c>
      <c r="CS312" s="155">
        <f t="shared" ca="1" si="389"/>
        <v>19.200263616945211</v>
      </c>
      <c r="CT312" s="155">
        <f t="shared" ca="1" si="389"/>
        <v>16.024163369498012</v>
      </c>
      <c r="CU312" s="155">
        <f t="shared" ca="1" si="389"/>
        <v>14.24516715149969</v>
      </c>
      <c r="CV312" s="155">
        <f t="shared" ca="1" si="389"/>
        <v>14.173499771953079</v>
      </c>
      <c r="CW312" s="155">
        <f t="shared" ca="1" si="389"/>
        <v>16.160449699774368</v>
      </c>
      <c r="CX312" s="155">
        <f t="shared" ca="1" si="389"/>
        <v>20.185741525360172</v>
      </c>
      <c r="CY312" s="155">
        <f t="shared" ca="1" si="389"/>
        <v>24.813677470188296</v>
      </c>
      <c r="CZ312" s="155">
        <f t="shared" ca="1" si="389"/>
        <v>28.384766907817887</v>
      </c>
      <c r="DA312" s="155">
        <f t="shared" ca="1" si="389"/>
        <v>31.308522958956587</v>
      </c>
      <c r="DB312" s="155">
        <f t="shared" ca="1" si="389"/>
        <v>34.228090353611641</v>
      </c>
      <c r="DC312" s="155">
        <f t="shared" ca="1" si="389"/>
        <v>35.680944369762912</v>
      </c>
      <c r="DE312" s="29">
        <f t="shared" si="382"/>
        <v>67.5</v>
      </c>
      <c r="DF312" s="155">
        <f t="shared" ca="1" si="390"/>
        <v>8.6552608440570307</v>
      </c>
      <c r="DG312" s="155">
        <f t="shared" ca="1" si="390"/>
        <v>8.4131149822576958</v>
      </c>
      <c r="DH312" s="155">
        <f t="shared" ca="1" si="390"/>
        <v>8.2751191930248655</v>
      </c>
      <c r="DI312" s="155">
        <f t="shared" ca="1" si="390"/>
        <v>9.1495785646687935</v>
      </c>
      <c r="DJ312" s="155">
        <f t="shared" ca="1" si="390"/>
        <v>11.629663080572303</v>
      </c>
      <c r="DK312" s="155">
        <f t="shared" ca="1" si="390"/>
        <v>16.277508071190365</v>
      </c>
      <c r="DL312" s="155">
        <f t="shared" ca="1" si="390"/>
        <v>23.529844125187399</v>
      </c>
      <c r="DM312" s="155">
        <f t="shared" ca="1" si="390"/>
        <v>32.38002930215282</v>
      </c>
      <c r="DN312" s="155">
        <f t="shared" ca="1" si="390"/>
        <v>39.078594963932801</v>
      </c>
      <c r="DO312" s="155">
        <f t="shared" ca="1" si="390"/>
        <v>40.654903973092246</v>
      </c>
      <c r="DP312" s="155">
        <f t="shared" ca="1" si="390"/>
        <v>38.948132468451462</v>
      </c>
      <c r="DQ312" s="155">
        <f t="shared" ca="1" si="390"/>
        <v>37.123119069072473</v>
      </c>
      <c r="DR312" s="155">
        <f t="shared" ca="1" si="390"/>
        <v>36.481966017958079</v>
      </c>
      <c r="DT312" s="96"/>
      <c r="DU312" s="803"/>
      <c r="DV312" s="803"/>
      <c r="DW312" s="803"/>
      <c r="DX312" s="803"/>
      <c r="DY312" s="803"/>
      <c r="DZ312" s="803"/>
      <c r="EA312" s="803"/>
      <c r="EB312" s="803"/>
      <c r="EC312" s="803"/>
      <c r="ED312" s="803"/>
      <c r="EE312" s="803"/>
      <c r="EF312" s="803"/>
      <c r="EG312" s="803"/>
      <c r="EH312" s="99"/>
      <c r="EI312" s="96"/>
      <c r="EJ312" s="803"/>
      <c r="EK312" s="803"/>
      <c r="EL312" s="803"/>
      <c r="EM312" s="803"/>
      <c r="EN312" s="803"/>
      <c r="EO312" s="803"/>
      <c r="EP312" s="803"/>
      <c r="EQ312" s="803"/>
      <c r="ER312" s="803"/>
      <c r="ES312" s="803"/>
      <c r="ET312" s="803"/>
      <c r="EU312" s="803"/>
      <c r="EV312" s="803"/>
      <c r="EW312" s="99"/>
    </row>
    <row r="313" spans="1:153">
      <c r="S313" s="18">
        <f t="shared" si="370"/>
        <v>75</v>
      </c>
      <c r="T313" s="114">
        <f t="shared" ca="1" si="384"/>
        <v>-5.3735944434777716</v>
      </c>
      <c r="U313" s="114">
        <f t="shared" ca="1" si="384"/>
        <v>-5.3364146471790663</v>
      </c>
      <c r="V313" s="114">
        <f t="shared" ca="1" si="384"/>
        <v>-5.2627784198459295</v>
      </c>
      <c r="W313" s="114">
        <f t="shared" ca="1" si="384"/>
        <v>-5.2927568248755188</v>
      </c>
      <c r="X313" s="114">
        <f t="shared" ca="1" si="384"/>
        <v>-5.7604190231440207</v>
      </c>
      <c r="Y313" s="114">
        <f t="shared" ca="1" si="384"/>
        <v>-7.3737161088354251</v>
      </c>
      <c r="Z313" s="114">
        <f t="shared" ca="1" si="384"/>
        <v>-8.8716045620601953</v>
      </c>
      <c r="AA313" s="114">
        <f t="shared" ca="1" si="384"/>
        <v>-6.3256401039459922</v>
      </c>
      <c r="AB313" s="114">
        <f t="shared" ca="1" si="384"/>
        <v>-4.2514645927644814</v>
      </c>
      <c r="AC313" s="114">
        <f t="shared" ca="1" si="384"/>
        <v>-3.5579908160046543</v>
      </c>
      <c r="AD313" s="114">
        <f t="shared" ca="1" si="384"/>
        <v>-4.0149169323338043</v>
      </c>
      <c r="AE313" s="114">
        <f t="shared" ca="1" si="384"/>
        <v>-4.6970271125016936</v>
      </c>
      <c r="AF313" s="114">
        <f t="shared" ca="1" si="384"/>
        <v>-4.9832232780922183</v>
      </c>
      <c r="AH313" s="29">
        <f t="shared" si="372"/>
        <v>75</v>
      </c>
      <c r="AI313" s="155">
        <f t="shared" ca="1" si="385"/>
        <v>2.2170754371165184</v>
      </c>
      <c r="AJ313" s="155">
        <f t="shared" ca="1" si="385"/>
        <v>1.1778513658406009</v>
      </c>
      <c r="AK313" s="155">
        <f t="shared" ca="1" si="385"/>
        <v>-0.69877382588230041</v>
      </c>
      <c r="AL313" s="155">
        <f t="shared" ca="1" si="385"/>
        <v>-2.1391561394258751</v>
      </c>
      <c r="AM313" s="155">
        <f t="shared" ca="1" si="385"/>
        <v>-3.2311136326980199</v>
      </c>
      <c r="AN313" s="155">
        <f t="shared" ca="1" si="385"/>
        <v>-4.5662047458274797</v>
      </c>
      <c r="AO313" s="155">
        <f t="shared" ca="1" si="385"/>
        <v>-5.8712061479305584</v>
      </c>
      <c r="AP313" s="155">
        <f t="shared" ca="1" si="385"/>
        <v>-5.0497935318942293</v>
      </c>
      <c r="AQ313" s="155">
        <f t="shared" ca="1" si="385"/>
        <v>-3.3826192371864039</v>
      </c>
      <c r="AR313" s="155">
        <f t="shared" ca="1" si="385"/>
        <v>-2.6285321650281368</v>
      </c>
      <c r="AS313" s="155">
        <f t="shared" ca="1" si="385"/>
        <v>-2.6678001172435515</v>
      </c>
      <c r="AT313" s="155">
        <f t="shared" ca="1" si="385"/>
        <v>-2.6050963831870853</v>
      </c>
      <c r="AU313" s="155">
        <f t="shared" ca="1" si="385"/>
        <v>-2.4194653988524024</v>
      </c>
      <c r="AW313" s="29">
        <f t="shared" si="374"/>
        <v>75</v>
      </c>
      <c r="AX313" s="155">
        <f t="shared" ca="1" si="386"/>
        <v>16.438568184329842</v>
      </c>
      <c r="AY313" s="155">
        <f t="shared" ca="1" si="386"/>
        <v>15.328389572684603</v>
      </c>
      <c r="AZ313" s="155">
        <f t="shared" ca="1" si="386"/>
        <v>13.295892478399622</v>
      </c>
      <c r="BA313" s="155">
        <f t="shared" ca="1" si="386"/>
        <v>11.772364735812882</v>
      </c>
      <c r="BB313" s="155">
        <f t="shared" ca="1" si="386"/>
        <v>10.921465300172239</v>
      </c>
      <c r="BC313" s="155">
        <f t="shared" ca="1" si="386"/>
        <v>10.455214039928965</v>
      </c>
      <c r="BD313" s="155">
        <f t="shared" ca="1" si="386"/>
        <v>10.057430599192152</v>
      </c>
      <c r="BE313" s="155">
        <f t="shared" ca="1" si="386"/>
        <v>9.4651027592040116</v>
      </c>
      <c r="BF313" s="155">
        <f t="shared" ca="1" si="386"/>
        <v>8.69286802614781</v>
      </c>
      <c r="BG313" s="155">
        <f t="shared" ca="1" si="386"/>
        <v>8.3640406100242366</v>
      </c>
      <c r="BH313" s="155">
        <f t="shared" ca="1" si="386"/>
        <v>9.3292797561625669</v>
      </c>
      <c r="BI313" s="155">
        <f t="shared" ca="1" si="386"/>
        <v>11.397178867533579</v>
      </c>
      <c r="BJ313" s="155">
        <f t="shared" ca="1" si="386"/>
        <v>12.607411913052688</v>
      </c>
      <c r="BK313" s="138"/>
      <c r="BL313" s="29">
        <f t="shared" si="376"/>
        <v>75</v>
      </c>
      <c r="BM313" s="155">
        <f t="shared" ca="1" si="387"/>
        <v>21.062159246264702</v>
      </c>
      <c r="BN313" s="155">
        <f t="shared" ca="1" si="387"/>
        <v>19.45572058134811</v>
      </c>
      <c r="BO313" s="155">
        <f t="shared" ca="1" si="387"/>
        <v>16.718022689865549</v>
      </c>
      <c r="BP313" s="155">
        <f t="shared" ca="1" si="387"/>
        <v>15.447970360998795</v>
      </c>
      <c r="BQ313" s="155">
        <f t="shared" ca="1" si="387"/>
        <v>16.708062326629232</v>
      </c>
      <c r="BR313" s="155">
        <f t="shared" ca="1" si="387"/>
        <v>21.216162059353948</v>
      </c>
      <c r="BS313" s="155">
        <f t="shared" ca="1" si="387"/>
        <v>29.851643755749077</v>
      </c>
      <c r="BT313" s="155">
        <f t="shared" ca="1" si="387"/>
        <v>42.701230226913012</v>
      </c>
      <c r="BU313" s="155">
        <f t="shared" ca="1" si="387"/>
        <v>56.734840144306496</v>
      </c>
      <c r="BV313" s="155">
        <f t="shared" ca="1" si="387"/>
        <v>66.62674357942366</v>
      </c>
      <c r="BW313" s="155">
        <f t="shared" ca="1" si="387"/>
        <v>70.827076478428992</v>
      </c>
      <c r="BX313" s="155">
        <f t="shared" ca="1" si="387"/>
        <v>72.198477692938638</v>
      </c>
      <c r="BY313" s="155">
        <f t="shared" ca="1" si="387"/>
        <v>72.685603434470153</v>
      </c>
      <c r="BZ313" s="138"/>
      <c r="CA313" s="29">
        <f t="shared" si="378"/>
        <v>75</v>
      </c>
      <c r="CB313" s="155">
        <f t="shared" ca="1" si="388"/>
        <v>10.590100474439522</v>
      </c>
      <c r="CC313" s="155">
        <f t="shared" ca="1" si="388"/>
        <v>10.611529133358962</v>
      </c>
      <c r="CD313" s="155">
        <f t="shared" ca="1" si="388"/>
        <v>10.673347386323057</v>
      </c>
      <c r="CE313" s="155">
        <f t="shared" ca="1" si="388"/>
        <v>10.764964101993744</v>
      </c>
      <c r="CF313" s="155">
        <f t="shared" ca="1" si="388"/>
        <v>10.855773016297723</v>
      </c>
      <c r="CG313" s="155">
        <f t="shared" ca="1" si="388"/>
        <v>10.868299841380971</v>
      </c>
      <c r="CH313" s="155">
        <f t="shared" ca="1" si="388"/>
        <v>10.637941569638874</v>
      </c>
      <c r="CI313" s="155">
        <f t="shared" ca="1" si="388"/>
        <v>9.9255019974343952</v>
      </c>
      <c r="CJ313" s="155">
        <f t="shared" ca="1" si="388"/>
        <v>8.6564785901121404</v>
      </c>
      <c r="CK313" s="155">
        <f t="shared" ca="1" si="388"/>
        <v>7.2282281537197326</v>
      </c>
      <c r="CL313" s="155">
        <f t="shared" ca="1" si="388"/>
        <v>6.1671809746803685</v>
      </c>
      <c r="CM313" s="155">
        <f t="shared" ca="1" si="388"/>
        <v>5.6093700312357573</v>
      </c>
      <c r="CN313" s="155">
        <f t="shared" ca="1" si="388"/>
        <v>5.4450937744788934</v>
      </c>
      <c r="CP313" s="29">
        <f t="shared" si="380"/>
        <v>75</v>
      </c>
      <c r="CQ313" s="155">
        <f t="shared" ca="1" si="389"/>
        <v>35.010020696982821</v>
      </c>
      <c r="CR313" s="155">
        <f t="shared" ca="1" si="389"/>
        <v>31.464678983459148</v>
      </c>
      <c r="CS313" s="155">
        <f t="shared" ca="1" si="389"/>
        <v>24.788282188663409</v>
      </c>
      <c r="CT313" s="155">
        <f t="shared" ca="1" si="389"/>
        <v>19.513199841534266</v>
      </c>
      <c r="CU313" s="155">
        <f t="shared" ca="1" si="389"/>
        <v>16.58196442318286</v>
      </c>
      <c r="CV313" s="155">
        <f t="shared" ca="1" si="389"/>
        <v>15.806426717081585</v>
      </c>
      <c r="CW313" s="155">
        <f t="shared" ca="1" si="389"/>
        <v>17.184994359800395</v>
      </c>
      <c r="CX313" s="155">
        <f t="shared" ca="1" si="389"/>
        <v>20.778818168698137</v>
      </c>
      <c r="CY313" s="155">
        <f t="shared" ca="1" si="389"/>
        <v>25.893605968225781</v>
      </c>
      <c r="CZ313" s="155">
        <f t="shared" ca="1" si="389"/>
        <v>31.308522958956587</v>
      </c>
      <c r="DA313" s="155">
        <f t="shared" ca="1" si="389"/>
        <v>37.084376626923813</v>
      </c>
      <c r="DB313" s="155">
        <f t="shared" ca="1" si="389"/>
        <v>43.43884324125225</v>
      </c>
      <c r="DC313" s="155">
        <f t="shared" ca="1" si="389"/>
        <v>46.78864858981774</v>
      </c>
      <c r="DE313" s="29">
        <f t="shared" si="382"/>
        <v>75</v>
      </c>
      <c r="DF313" s="155">
        <f t="shared" ca="1" si="390"/>
        <v>11.561912750295658</v>
      </c>
      <c r="DG313" s="155">
        <f t="shared" ca="1" si="390"/>
        <v>10.655400136651199</v>
      </c>
      <c r="DH313" s="155">
        <f t="shared" ca="1" si="390"/>
        <v>9.3047973858102324</v>
      </c>
      <c r="DI313" s="155">
        <f t="shared" ca="1" si="390"/>
        <v>9.1488452213534188</v>
      </c>
      <c r="DJ313" s="155">
        <f t="shared" ca="1" si="390"/>
        <v>10.706515114606241</v>
      </c>
      <c r="DK313" s="155">
        <f t="shared" ca="1" si="390"/>
        <v>14.238359772988851</v>
      </c>
      <c r="DL313" s="155">
        <f t="shared" ca="1" si="390"/>
        <v>20.042213221392299</v>
      </c>
      <c r="DM313" s="155">
        <f t="shared" ca="1" si="390"/>
        <v>27.717874880863853</v>
      </c>
      <c r="DN313" s="155">
        <f t="shared" ca="1" si="390"/>
        <v>34.985983423915854</v>
      </c>
      <c r="DO313" s="155">
        <f t="shared" ca="1" si="390"/>
        <v>38.948132468451462</v>
      </c>
      <c r="DP313" s="155">
        <f t="shared" ca="1" si="390"/>
        <v>39.677424815847708</v>
      </c>
      <c r="DQ313" s="155">
        <f t="shared" ca="1" si="390"/>
        <v>39.52183494596828</v>
      </c>
      <c r="DR313" s="155">
        <f t="shared" ca="1" si="390"/>
        <v>39.561789224900451</v>
      </c>
      <c r="DT313" s="96"/>
      <c r="DU313" s="803"/>
      <c r="DV313" s="803"/>
      <c r="DW313" s="803"/>
      <c r="DX313" s="803"/>
      <c r="DY313" s="803"/>
      <c r="DZ313" s="803"/>
      <c r="EA313" s="803"/>
      <c r="EB313" s="803"/>
      <c r="EC313" s="803"/>
      <c r="ED313" s="803"/>
      <c r="EE313" s="803"/>
      <c r="EF313" s="803"/>
      <c r="EG313" s="803"/>
      <c r="EH313" s="99"/>
      <c r="EI313" s="96"/>
      <c r="EJ313" s="803"/>
      <c r="EK313" s="803"/>
      <c r="EL313" s="803"/>
      <c r="EM313" s="803"/>
      <c r="EN313" s="803"/>
      <c r="EO313" s="803"/>
      <c r="EP313" s="803"/>
      <c r="EQ313" s="803"/>
      <c r="ER313" s="803"/>
      <c r="ES313" s="803"/>
      <c r="ET313" s="803"/>
      <c r="EU313" s="803"/>
      <c r="EV313" s="803"/>
      <c r="EW313" s="99"/>
    </row>
    <row r="314" spans="1:153">
      <c r="S314" s="18">
        <f t="shared" si="370"/>
        <v>82.5</v>
      </c>
      <c r="T314" s="114">
        <f t="shared" ca="1" si="384"/>
        <v>-6.0100282077834386</v>
      </c>
      <c r="U314" s="114">
        <f t="shared" ca="1" si="384"/>
        <v>-6.0031264223555372</v>
      </c>
      <c r="V314" s="114">
        <f t="shared" ca="1" si="384"/>
        <v>-6.0233079885038299</v>
      </c>
      <c r="W314" s="114">
        <f t="shared" ca="1" si="384"/>
        <v>-6.2172504657058791</v>
      </c>
      <c r="X314" s="114">
        <f t="shared" ca="1" si="384"/>
        <v>-6.9185481436148439</v>
      </c>
      <c r="Y314" s="114">
        <f t="shared" ca="1" si="384"/>
        <v>-8.7980518776809404</v>
      </c>
      <c r="Z314" s="114">
        <f t="shared" ca="1" si="384"/>
        <v>-8.2830268864115801</v>
      </c>
      <c r="AA314" s="114">
        <f t="shared" ca="1" si="384"/>
        <v>-6.1991606881096963</v>
      </c>
      <c r="AB314" s="114">
        <f t="shared" ca="1" si="384"/>
        <v>-4.5844040900334821</v>
      </c>
      <c r="AC314" s="114">
        <f t="shared" ca="1" si="384"/>
        <v>-4.1459917753367534</v>
      </c>
      <c r="AD314" s="114">
        <f t="shared" ca="1" si="384"/>
        <v>-4.6970271125016936</v>
      </c>
      <c r="AE314" s="114">
        <f t="shared" ca="1" si="384"/>
        <v>-5.4215210273485681</v>
      </c>
      <c r="AF314" s="114">
        <f t="shared" ca="1" si="384"/>
        <v>-5.7228093227213179</v>
      </c>
      <c r="AH314" s="29">
        <f t="shared" si="372"/>
        <v>82.5</v>
      </c>
      <c r="AI314" s="155">
        <f t="shared" ca="1" si="385"/>
        <v>7.3226498616161511</v>
      </c>
      <c r="AJ314" s="155">
        <f t="shared" ca="1" si="385"/>
        <v>4.9606293755656399</v>
      </c>
      <c r="AK314" s="155">
        <f t="shared" ca="1" si="385"/>
        <v>1.14191124326587</v>
      </c>
      <c r="AL314" s="155">
        <f t="shared" ca="1" si="385"/>
        <v>-1.4622398043627935</v>
      </c>
      <c r="AM314" s="155">
        <f t="shared" ca="1" si="385"/>
        <v>-3.1327203976809814</v>
      </c>
      <c r="AN314" s="155">
        <f t="shared" ca="1" si="385"/>
        <v>-4.5730592378322372</v>
      </c>
      <c r="AO314" s="155">
        <f t="shared" ca="1" si="385"/>
        <v>-5.4634980952012224</v>
      </c>
      <c r="AP314" s="155">
        <f t="shared" ca="1" si="385"/>
        <v>-4.737866629607506</v>
      </c>
      <c r="AQ314" s="155">
        <f t="shared" ca="1" si="385"/>
        <v>-3.4726192972467782</v>
      </c>
      <c r="AR314" s="155">
        <f t="shared" ca="1" si="385"/>
        <v>-2.8550099065727821</v>
      </c>
      <c r="AS314" s="155">
        <f t="shared" ca="1" si="385"/>
        <v>-2.6050963831870853</v>
      </c>
      <c r="AT314" s="155">
        <f t="shared" ca="1" si="385"/>
        <v>-1.6573500073578558</v>
      </c>
      <c r="AU314" s="155">
        <f t="shared" ca="1" si="385"/>
        <v>-0.71577677564951969</v>
      </c>
      <c r="AW314" s="29">
        <f t="shared" si="374"/>
        <v>82.5</v>
      </c>
      <c r="AX314" s="155">
        <f t="shared" ca="1" si="386"/>
        <v>21.116042498413425</v>
      </c>
      <c r="AY314" s="155">
        <f t="shared" ca="1" si="386"/>
        <v>18.692033458194338</v>
      </c>
      <c r="AZ314" s="155">
        <f t="shared" ca="1" si="386"/>
        <v>14.739851046902885</v>
      </c>
      <c r="BA314" s="155">
        <f t="shared" ca="1" si="386"/>
        <v>12.076169640047855</v>
      </c>
      <c r="BB314" s="155">
        <f t="shared" ca="1" si="386"/>
        <v>10.628822651324839</v>
      </c>
      <c r="BC314" s="155">
        <f t="shared" ca="1" si="386"/>
        <v>9.8309231210824475</v>
      </c>
      <c r="BD314" s="155">
        <f t="shared" ca="1" si="386"/>
        <v>9.2803552693407312</v>
      </c>
      <c r="BE314" s="155">
        <f t="shared" ca="1" si="386"/>
        <v>8.7708002635911058</v>
      </c>
      <c r="BF314" s="155">
        <f t="shared" ca="1" si="386"/>
        <v>8.429069783294981</v>
      </c>
      <c r="BG314" s="155">
        <f t="shared" ca="1" si="386"/>
        <v>8.9691202074923506</v>
      </c>
      <c r="BH314" s="155">
        <f t="shared" ca="1" si="386"/>
        <v>11.397178867533579</v>
      </c>
      <c r="BI314" s="155">
        <f t="shared" ca="1" si="386"/>
        <v>15.591255127451161</v>
      </c>
      <c r="BJ314" s="155">
        <f t="shared" ca="1" si="386"/>
        <v>18.176536572041456</v>
      </c>
      <c r="BK314" s="138"/>
      <c r="BL314" s="29">
        <f t="shared" si="376"/>
        <v>82.5</v>
      </c>
      <c r="BM314" s="155">
        <f t="shared" ca="1" si="387"/>
        <v>29.105755511366194</v>
      </c>
      <c r="BN314" s="155">
        <f t="shared" ca="1" si="387"/>
        <v>25.555319203537909</v>
      </c>
      <c r="BO314" s="155">
        <f t="shared" ca="1" si="387"/>
        <v>19.994593460376166</v>
      </c>
      <c r="BP314" s="155">
        <f t="shared" ca="1" si="387"/>
        <v>17.033534311021018</v>
      </c>
      <c r="BQ314" s="155">
        <f t="shared" ca="1" si="387"/>
        <v>17.294379796626419</v>
      </c>
      <c r="BR314" s="155">
        <f t="shared" ca="1" si="387"/>
        <v>20.960829183356488</v>
      </c>
      <c r="BS314" s="155">
        <f t="shared" ca="1" si="387"/>
        <v>28.597455889236116</v>
      </c>
      <c r="BT314" s="155">
        <f t="shared" ca="1" si="387"/>
        <v>40.378742184485496</v>
      </c>
      <c r="BU314" s="155">
        <f t="shared" ca="1" si="387"/>
        <v>54.175990248002172</v>
      </c>
      <c r="BV314" s="155">
        <f t="shared" ca="1" si="387"/>
        <v>65.499423638829711</v>
      </c>
      <c r="BW314" s="155">
        <f t="shared" ca="1" si="387"/>
        <v>72.198477692938638</v>
      </c>
      <c r="BX314" s="155">
        <f t="shared" ca="1" si="387"/>
        <v>76.40098333491315</v>
      </c>
      <c r="BY314" s="155">
        <f t="shared" ca="1" si="387"/>
        <v>78.577815097037842</v>
      </c>
      <c r="BZ314" s="138"/>
      <c r="CA314" s="29">
        <f t="shared" si="378"/>
        <v>82.5</v>
      </c>
      <c r="CB314" s="155">
        <f t="shared" ca="1" si="388"/>
        <v>9.6314604630599252</v>
      </c>
      <c r="CC314" s="155">
        <f t="shared" ca="1" si="388"/>
        <v>9.6368601356414452</v>
      </c>
      <c r="CD314" s="155">
        <f t="shared" ca="1" si="388"/>
        <v>9.6497315348065555</v>
      </c>
      <c r="CE314" s="155">
        <f t="shared" ca="1" si="388"/>
        <v>9.657805762956043</v>
      </c>
      <c r="CF314" s="155">
        <f t="shared" ca="1" si="388"/>
        <v>9.6319673764567</v>
      </c>
      <c r="CG314" s="155">
        <f t="shared" ca="1" si="388"/>
        <v>9.5107794593719976</v>
      </c>
      <c r="CH314" s="155">
        <f t="shared" ca="1" si="388"/>
        <v>9.1833007285444967</v>
      </c>
      <c r="CI314" s="155">
        <f t="shared" ca="1" si="388"/>
        <v>8.513526139700323</v>
      </c>
      <c r="CJ314" s="155">
        <f t="shared" ca="1" si="388"/>
        <v>7.4924742593678726</v>
      </c>
      <c r="CK314" s="155">
        <f t="shared" ca="1" si="388"/>
        <v>6.4050410213649727</v>
      </c>
      <c r="CL314" s="155">
        <f t="shared" ca="1" si="388"/>
        <v>5.6093700312357573</v>
      </c>
      <c r="CM314" s="155">
        <f t="shared" ca="1" si="388"/>
        <v>5.1963948634659953</v>
      </c>
      <c r="CN314" s="155">
        <f t="shared" ca="1" si="388"/>
        <v>5.0765587792996492</v>
      </c>
      <c r="CP314" s="29">
        <f t="shared" si="380"/>
        <v>82.5</v>
      </c>
      <c r="CQ314" s="155">
        <f t="shared" ca="1" si="389"/>
        <v>51.187806944910704</v>
      </c>
      <c r="CR314" s="155">
        <f t="shared" ca="1" si="389"/>
        <v>43.793338892239014</v>
      </c>
      <c r="CS314" s="155">
        <f t="shared" ca="1" si="389"/>
        <v>31.613327917229377</v>
      </c>
      <c r="CT314" s="155">
        <f t="shared" ca="1" si="389"/>
        <v>23.275358577950239</v>
      </c>
      <c r="CU314" s="155">
        <f t="shared" ca="1" si="389"/>
        <v>18.938980937748315</v>
      </c>
      <c r="CV314" s="155">
        <f t="shared" ca="1" si="389"/>
        <v>17.482867916792522</v>
      </c>
      <c r="CW314" s="155">
        <f t="shared" ca="1" si="389"/>
        <v>18.451515974510432</v>
      </c>
      <c r="CX314" s="155">
        <f t="shared" ca="1" si="389"/>
        <v>21.816324882260545</v>
      </c>
      <c r="CY314" s="155">
        <f t="shared" ca="1" si="389"/>
        <v>27.261744305309712</v>
      </c>
      <c r="CZ314" s="155">
        <f t="shared" ca="1" si="389"/>
        <v>34.228090353611641</v>
      </c>
      <c r="DA314" s="155">
        <f t="shared" ca="1" si="389"/>
        <v>43.43884324125225</v>
      </c>
      <c r="DB314" s="155">
        <f t="shared" ca="1" si="389"/>
        <v>55.56022151034999</v>
      </c>
      <c r="DC314" s="155">
        <f t="shared" ca="1" si="389"/>
        <v>62.84909472377263</v>
      </c>
      <c r="DE314" s="29">
        <f t="shared" si="382"/>
        <v>82.5</v>
      </c>
      <c r="DF314" s="155">
        <f t="shared" ca="1" si="390"/>
        <v>16.646941976898056</v>
      </c>
      <c r="DG314" s="155">
        <f t="shared" ca="1" si="390"/>
        <v>14.414743714212403</v>
      </c>
      <c r="DH314" s="155">
        <f t="shared" ca="1" si="390"/>
        <v>11.103755838517674</v>
      </c>
      <c r="DI314" s="155">
        <f t="shared" ca="1" si="390"/>
        <v>9.720976554496696</v>
      </c>
      <c r="DJ314" s="155">
        <f t="shared" ca="1" si="390"/>
        <v>10.501186414175873</v>
      </c>
      <c r="DK314" s="155">
        <f t="shared" ca="1" si="390"/>
        <v>13.322247971629047</v>
      </c>
      <c r="DL314" s="155">
        <f t="shared" ca="1" si="390"/>
        <v>18.2767163479202</v>
      </c>
      <c r="DM314" s="155">
        <f t="shared" ca="1" si="390"/>
        <v>25.103928111421698</v>
      </c>
      <c r="DN314" s="155">
        <f t="shared" ca="1" si="390"/>
        <v>32.192914891246929</v>
      </c>
      <c r="DO314" s="155">
        <f t="shared" ca="1" si="390"/>
        <v>37.123119069072473</v>
      </c>
      <c r="DP314" s="155">
        <f t="shared" ca="1" si="390"/>
        <v>39.52183494596828</v>
      </c>
      <c r="DQ314" s="155">
        <f t="shared" ca="1" si="390"/>
        <v>41.344057634620711</v>
      </c>
      <c r="DR314" s="155">
        <f t="shared" ca="1" si="390"/>
        <v>42.601837888063628</v>
      </c>
      <c r="DT314" s="96"/>
      <c r="DU314" s="803"/>
      <c r="DV314" s="803"/>
      <c r="DW314" s="803"/>
      <c r="DX314" s="803"/>
      <c r="DY314" s="803"/>
      <c r="DZ314" s="803"/>
      <c r="EA314" s="803"/>
      <c r="EB314" s="803"/>
      <c r="EC314" s="803"/>
      <c r="ED314" s="803"/>
      <c r="EE314" s="803"/>
      <c r="EF314" s="803"/>
      <c r="EG314" s="803"/>
      <c r="EH314" s="99"/>
      <c r="EI314" s="96"/>
      <c r="EJ314" s="803"/>
      <c r="EK314" s="803"/>
      <c r="EL314" s="803"/>
      <c r="EM314" s="803"/>
      <c r="EN314" s="803"/>
      <c r="EO314" s="803"/>
      <c r="EP314" s="803"/>
      <c r="EQ314" s="803"/>
      <c r="ER314" s="803"/>
      <c r="ES314" s="803"/>
      <c r="ET314" s="803"/>
      <c r="EU314" s="803"/>
      <c r="EV314" s="803"/>
      <c r="EW314" s="99"/>
    </row>
    <row r="315" spans="1:153">
      <c r="S315" s="18">
        <f t="shared" si="370"/>
        <v>90</v>
      </c>
      <c r="T315" s="114">
        <f t="shared" ca="1" si="384"/>
        <v>-6.2157209214247091</v>
      </c>
      <c r="U315" s="114">
        <f t="shared" ca="1" si="384"/>
        <v>-6.2180474937734713</v>
      </c>
      <c r="V315" s="114">
        <f t="shared" ca="1" si="384"/>
        <v>-6.2666335832931903</v>
      </c>
      <c r="W315" s="114">
        <f t="shared" ca="1" si="384"/>
        <v>-6.5095070419191101</v>
      </c>
      <c r="X315" s="114">
        <f t="shared" ca="1" si="384"/>
        <v>-7.2787560727230076</v>
      </c>
      <c r="Y315" s="114">
        <f t="shared" ca="1" si="384"/>
        <v>-9.2318186207815565</v>
      </c>
      <c r="Z315" s="114">
        <f t="shared" ca="1" si="384"/>
        <v>-8.1415676432337563</v>
      </c>
      <c r="AA315" s="114">
        <f t="shared" ca="1" si="384"/>
        <v>-6.2066351547138119</v>
      </c>
      <c r="AB315" s="114">
        <f t="shared" ca="1" si="384"/>
        <v>-4.7432035320225125</v>
      </c>
      <c r="AC315" s="114">
        <f t="shared" ca="1" si="384"/>
        <v>-4.3959531707662975</v>
      </c>
      <c r="AD315" s="114">
        <f t="shared" ca="1" si="384"/>
        <v>-4.9832232780922183</v>
      </c>
      <c r="AE315" s="114">
        <f t="shared" ca="1" si="384"/>
        <v>-5.7228093227213179</v>
      </c>
      <c r="AF315" s="114">
        <f t="shared" ca="1" si="384"/>
        <v>-6.0290676483622576</v>
      </c>
      <c r="AH315" s="29">
        <f t="shared" si="372"/>
        <v>90</v>
      </c>
      <c r="AI315" s="155">
        <f t="shared" ca="1" si="385"/>
        <v>10.789260381845562</v>
      </c>
      <c r="AJ315" s="155">
        <f t="shared" ca="1" si="385"/>
        <v>7.3663313416895093</v>
      </c>
      <c r="AK315" s="155">
        <f t="shared" ca="1" si="385"/>
        <v>2.2311541662708194</v>
      </c>
      <c r="AL315" s="155">
        <f t="shared" ca="1" si="385"/>
        <v>-1.0121035553004116</v>
      </c>
      <c r="AM315" s="155">
        <f t="shared" ca="1" si="385"/>
        <v>-2.9479475768112104</v>
      </c>
      <c r="AN315" s="155">
        <f t="shared" ca="1" si="385"/>
        <v>-4.4449828271257745</v>
      </c>
      <c r="AO315" s="155">
        <f t="shared" ca="1" si="385"/>
        <v>-5.2780888246514222</v>
      </c>
      <c r="AP315" s="155">
        <f t="shared" ca="1" si="385"/>
        <v>-4.6369813214958722</v>
      </c>
      <c r="AQ315" s="155">
        <f t="shared" ca="1" si="385"/>
        <v>-3.5028475727834163</v>
      </c>
      <c r="AR315" s="155">
        <f t="shared" ca="1" si="385"/>
        <v>-2.9015507299180676</v>
      </c>
      <c r="AS315" s="155">
        <f t="shared" ca="1" si="385"/>
        <v>-2.4194653988524024</v>
      </c>
      <c r="AT315" s="155">
        <f t="shared" ca="1" si="385"/>
        <v>-0.71577677564951969</v>
      </c>
      <c r="AU315" s="155">
        <f t="shared" ca="1" si="385"/>
        <v>0.96610441199843322</v>
      </c>
      <c r="AW315" s="29">
        <f t="shared" si="374"/>
        <v>90</v>
      </c>
      <c r="AX315" s="155">
        <f t="shared" ca="1" si="386"/>
        <v>24.447753285661385</v>
      </c>
      <c r="AY315" s="155">
        <f t="shared" ca="1" si="386"/>
        <v>20.965180922193859</v>
      </c>
      <c r="AZ315" s="155">
        <f t="shared" ca="1" si="386"/>
        <v>15.701636351294672</v>
      </c>
      <c r="BA315" s="155">
        <f t="shared" ca="1" si="386"/>
        <v>12.401235919946936</v>
      </c>
      <c r="BB315" s="155">
        <f t="shared" ca="1" si="386"/>
        <v>10.673036384535406</v>
      </c>
      <c r="BC315" s="155">
        <f t="shared" ca="1" si="386"/>
        <v>9.7421846567821042</v>
      </c>
      <c r="BD315" s="155">
        <f t="shared" ca="1" si="386"/>
        <v>9.1419085014968946</v>
      </c>
      <c r="BE315" s="155">
        <f t="shared" ca="1" si="386"/>
        <v>8.672104659187891</v>
      </c>
      <c r="BF315" s="155">
        <f t="shared" ca="1" si="386"/>
        <v>8.5042362094380213</v>
      </c>
      <c r="BG315" s="155">
        <f t="shared" ca="1" si="386"/>
        <v>9.4277024133172791</v>
      </c>
      <c r="BH315" s="155">
        <f t="shared" ca="1" si="386"/>
        <v>12.607411913052688</v>
      </c>
      <c r="BI315" s="155">
        <f t="shared" ca="1" si="386"/>
        <v>18.176536572041456</v>
      </c>
      <c r="BJ315" s="155">
        <f t="shared" ca="1" si="386"/>
        <v>21.838310866242331</v>
      </c>
      <c r="BK315" s="138"/>
      <c r="BL315" s="29">
        <f t="shared" si="376"/>
        <v>90</v>
      </c>
      <c r="BM315" s="155">
        <f t="shared" ca="1" si="387"/>
        <v>34.389843385336732</v>
      </c>
      <c r="BN315" s="155">
        <f t="shared" ca="1" si="387"/>
        <v>29.258844795415975</v>
      </c>
      <c r="BO315" s="155">
        <f t="shared" ca="1" si="387"/>
        <v>21.745813824450551</v>
      </c>
      <c r="BP315" s="155">
        <f t="shared" ca="1" si="387"/>
        <v>17.829960244853694</v>
      </c>
      <c r="BQ315" s="155">
        <f t="shared" ca="1" si="387"/>
        <v>17.624330164465423</v>
      </c>
      <c r="BR315" s="155">
        <f t="shared" ca="1" si="387"/>
        <v>20.962498959393912</v>
      </c>
      <c r="BS315" s="155">
        <f t="shared" ca="1" si="387"/>
        <v>28.25204814849419</v>
      </c>
      <c r="BT315" s="155">
        <f t="shared" ca="1" si="387"/>
        <v>39.655941632079674</v>
      </c>
      <c r="BU315" s="155">
        <f t="shared" ca="1" si="387"/>
        <v>53.291213453364172</v>
      </c>
      <c r="BV315" s="155">
        <f t="shared" ca="1" si="387"/>
        <v>65.003389397971418</v>
      </c>
      <c r="BW315" s="155">
        <f t="shared" ca="1" si="387"/>
        <v>72.685603434470153</v>
      </c>
      <c r="BX315" s="155">
        <f t="shared" ca="1" si="387"/>
        <v>78.577815097037842</v>
      </c>
      <c r="BY315" s="155">
        <f t="shared" ca="1" si="387"/>
        <v>82.10966311586327</v>
      </c>
      <c r="BZ315" s="138"/>
      <c r="CA315" s="29">
        <f t="shared" si="378"/>
        <v>90</v>
      </c>
      <c r="CB315" s="155">
        <f t="shared" ca="1" si="388"/>
        <v>9.339227823407473</v>
      </c>
      <c r="CC315" s="155">
        <f t="shared" ca="1" si="388"/>
        <v>9.3402182802905873</v>
      </c>
      <c r="CD315" s="155">
        <f t="shared" ca="1" si="388"/>
        <v>9.3397141026369059</v>
      </c>
      <c r="CE315" s="155">
        <f t="shared" ca="1" si="388"/>
        <v>9.3252720034470311</v>
      </c>
      <c r="CF315" s="155">
        <f t="shared" ca="1" si="388"/>
        <v>9.2686913880360393</v>
      </c>
      <c r="CG315" s="155">
        <f t="shared" ca="1" si="388"/>
        <v>9.1134634303077213</v>
      </c>
      <c r="CH315" s="155">
        <f t="shared" ca="1" si="388"/>
        <v>8.7630108147037955</v>
      </c>
      <c r="CI315" s="155">
        <f t="shared" ca="1" si="388"/>
        <v>8.1073153520790093</v>
      </c>
      <c r="CJ315" s="155">
        <f t="shared" ca="1" si="388"/>
        <v>7.1543416790034726</v>
      </c>
      <c r="CK315" s="155">
        <f t="shared" ca="1" si="388"/>
        <v>6.1625635021559191</v>
      </c>
      <c r="CL315" s="155">
        <f t="shared" ca="1" si="388"/>
        <v>5.4450937744788934</v>
      </c>
      <c r="CM315" s="155">
        <f t="shared" ca="1" si="388"/>
        <v>5.0765587792996492</v>
      </c>
      <c r="CN315" s="155">
        <f t="shared" ca="1" si="388"/>
        <v>4.9706318967755596</v>
      </c>
      <c r="CP315" s="29">
        <f t="shared" si="380"/>
        <v>90</v>
      </c>
      <c r="CQ315" s="155">
        <f t="shared" ca="1" si="389"/>
        <v>61.78825445365856</v>
      </c>
      <c r="CR315" s="155">
        <f t="shared" ca="1" si="389"/>
        <v>51.245609285005457</v>
      </c>
      <c r="CS315" s="155">
        <f t="shared" ca="1" si="389"/>
        <v>35.208682108444627</v>
      </c>
      <c r="CT315" s="155">
        <f t="shared" ca="1" si="389"/>
        <v>25.069514268009456</v>
      </c>
      <c r="CU315" s="155">
        <f t="shared" ca="1" si="389"/>
        <v>20.004266307337264</v>
      </c>
      <c r="CV315" s="155">
        <f t="shared" ca="1" si="389"/>
        <v>18.233551750943263</v>
      </c>
      <c r="CW315" s="155">
        <f t="shared" ca="1" si="389"/>
        <v>19.048899824727982</v>
      </c>
      <c r="CX315" s="155">
        <f t="shared" ca="1" si="389"/>
        <v>22.361646564107147</v>
      </c>
      <c r="CY315" s="155">
        <f t="shared" ca="1" si="389"/>
        <v>27.982545736271707</v>
      </c>
      <c r="CZ315" s="155">
        <f t="shared" ca="1" si="389"/>
        <v>35.680944369762912</v>
      </c>
      <c r="DA315" s="155">
        <f t="shared" ca="1" si="389"/>
        <v>46.78864858981774</v>
      </c>
      <c r="DB315" s="155">
        <f t="shared" ca="1" si="389"/>
        <v>62.84909472377263</v>
      </c>
      <c r="DC315" s="155">
        <f t="shared" ca="1" si="389"/>
        <v>73.31952288818519</v>
      </c>
      <c r="DE315" s="29">
        <f t="shared" si="382"/>
        <v>90</v>
      </c>
      <c r="DF315" s="155">
        <f t="shared" ca="1" si="390"/>
        <v>20.087190570341189</v>
      </c>
      <c r="DG315" s="155">
        <f t="shared" ca="1" si="390"/>
        <v>16.791212134355188</v>
      </c>
      <c r="DH315" s="155">
        <f t="shared" ca="1" si="390"/>
        <v>12.151337170897174</v>
      </c>
      <c r="DI315" s="155">
        <f t="shared" ca="1" si="390"/>
        <v>10.096933103878655</v>
      </c>
      <c r="DJ315" s="155">
        <f t="shared" ca="1" si="390"/>
        <v>10.530755681190541</v>
      </c>
      <c r="DK315" s="155">
        <f t="shared" ca="1" si="390"/>
        <v>13.090856305396215</v>
      </c>
      <c r="DL315" s="155">
        <f t="shared" ca="1" si="390"/>
        <v>17.76370621904216</v>
      </c>
      <c r="DM315" s="155">
        <f t="shared" ca="1" si="390"/>
        <v>24.302579046366816</v>
      </c>
      <c r="DN315" s="155">
        <f t="shared" ca="1" si="390"/>
        <v>31.280527403232764</v>
      </c>
      <c r="DO315" s="155">
        <f t="shared" ca="1" si="390"/>
        <v>36.481966017958079</v>
      </c>
      <c r="DP315" s="155">
        <f t="shared" ca="1" si="390"/>
        <v>39.561789224900451</v>
      </c>
      <c r="DQ315" s="155">
        <f t="shared" ca="1" si="390"/>
        <v>42.601837888063628</v>
      </c>
      <c r="DR315" s="155">
        <f t="shared" ca="1" si="390"/>
        <v>44.840480479514646</v>
      </c>
      <c r="DT315" s="96"/>
      <c r="DU315" s="803"/>
      <c r="DV315" s="803"/>
      <c r="DW315" s="803"/>
      <c r="DX315" s="803"/>
      <c r="DY315" s="803"/>
      <c r="DZ315" s="803"/>
      <c r="EA315" s="803"/>
      <c r="EB315" s="803"/>
      <c r="EC315" s="803"/>
      <c r="ED315" s="803"/>
      <c r="EE315" s="803"/>
      <c r="EF315" s="803"/>
      <c r="EG315" s="803"/>
      <c r="EH315" s="99"/>
      <c r="EI315" s="96"/>
      <c r="EJ315" s="803"/>
      <c r="EK315" s="803"/>
      <c r="EL315" s="803"/>
      <c r="EM315" s="803"/>
      <c r="EN315" s="803"/>
      <c r="EO315" s="803"/>
      <c r="EP315" s="803"/>
      <c r="EQ315" s="803"/>
      <c r="ER315" s="803"/>
      <c r="ES315" s="803"/>
      <c r="ET315" s="803"/>
      <c r="EU315" s="803"/>
      <c r="EV315" s="803"/>
      <c r="EW315" s="99"/>
    </row>
    <row r="316" spans="1:153">
      <c r="T316" s="145"/>
      <c r="U316" s="145"/>
      <c r="V316" s="145"/>
      <c r="W316" s="145"/>
      <c r="X316" s="145"/>
      <c r="Y316" s="145"/>
      <c r="Z316" s="145"/>
      <c r="AA316" s="145"/>
      <c r="AB316" s="145"/>
      <c r="AC316" s="145"/>
      <c r="AD316" s="145"/>
      <c r="AE316" s="145"/>
      <c r="AF316" s="145"/>
      <c r="AH316" s="138"/>
      <c r="AI316" s="159"/>
      <c r="AJ316" s="159"/>
      <c r="AK316" s="159"/>
      <c r="AL316" s="159"/>
      <c r="AM316" s="159"/>
      <c r="AN316" s="159"/>
      <c r="AO316" s="159"/>
      <c r="AP316" s="159"/>
      <c r="AQ316" s="159"/>
      <c r="AR316" s="159"/>
      <c r="AS316" s="159"/>
      <c r="AT316" s="159"/>
      <c r="AU316" s="159"/>
      <c r="AW316" s="138"/>
      <c r="AX316" s="159"/>
      <c r="AY316" s="159"/>
      <c r="AZ316" s="159"/>
      <c r="BA316" s="159"/>
      <c r="BB316" s="159"/>
      <c r="BC316" s="159"/>
      <c r="BD316" s="159"/>
      <c r="BE316" s="159"/>
      <c r="BF316" s="159"/>
      <c r="BG316" s="159"/>
      <c r="BH316" s="159"/>
      <c r="BI316" s="159"/>
      <c r="BJ316" s="159"/>
      <c r="BK316" s="138"/>
      <c r="BL316" s="138"/>
      <c r="BM316" s="159"/>
      <c r="BN316" s="159"/>
      <c r="BO316" s="159"/>
      <c r="BP316" s="159"/>
      <c r="BQ316" s="159"/>
      <c r="BR316" s="159"/>
      <c r="BS316" s="159"/>
      <c r="BT316" s="159"/>
      <c r="BU316" s="159"/>
      <c r="BV316" s="159"/>
      <c r="BW316" s="159"/>
      <c r="BX316" s="159"/>
      <c r="BY316" s="159"/>
      <c r="BZ316" s="138"/>
      <c r="CA316" s="138"/>
      <c r="CB316" s="159"/>
      <c r="CC316" s="159"/>
      <c r="CD316" s="159"/>
      <c r="CE316" s="159"/>
      <c r="CF316" s="159"/>
      <c r="CG316" s="159"/>
      <c r="CH316" s="159"/>
      <c r="CI316" s="159"/>
      <c r="CJ316" s="159"/>
      <c r="CK316" s="159"/>
      <c r="CL316" s="159"/>
      <c r="CM316" s="159"/>
      <c r="CN316" s="159"/>
      <c r="CP316" s="138"/>
      <c r="CQ316" s="159"/>
      <c r="CR316" s="159"/>
      <c r="CS316" s="159"/>
      <c r="CT316" s="159"/>
      <c r="CU316" s="159"/>
      <c r="CV316" s="159"/>
      <c r="CW316" s="159"/>
      <c r="CX316" s="159"/>
      <c r="CY316" s="159"/>
      <c r="CZ316" s="159"/>
      <c r="DA316" s="159"/>
      <c r="DB316" s="159"/>
      <c r="DC316" s="159"/>
      <c r="DE316" s="138"/>
      <c r="DF316" s="159"/>
      <c r="DG316" s="159"/>
      <c r="DH316" s="159"/>
      <c r="DI316" s="159"/>
      <c r="DJ316" s="159"/>
      <c r="DK316" s="159"/>
      <c r="DL316" s="159"/>
      <c r="DM316" s="159"/>
      <c r="DN316" s="159"/>
      <c r="DO316" s="159"/>
      <c r="DP316" s="159"/>
      <c r="DQ316" s="159"/>
      <c r="DR316" s="159"/>
      <c r="DT316" s="230"/>
      <c r="DU316" s="804"/>
      <c r="DV316" s="804"/>
      <c r="DW316" s="804"/>
      <c r="DX316" s="804"/>
      <c r="DY316" s="804"/>
      <c r="DZ316" s="804"/>
      <c r="EA316" s="804"/>
      <c r="EB316" s="804"/>
      <c r="EC316" s="804"/>
      <c r="ED316" s="804"/>
      <c r="EE316" s="804"/>
      <c r="EF316" s="804"/>
      <c r="EG316" s="804"/>
      <c r="EH316" s="99"/>
      <c r="EI316" s="230"/>
      <c r="EJ316" s="804"/>
      <c r="EK316" s="804"/>
      <c r="EL316" s="804"/>
      <c r="EM316" s="804"/>
      <c r="EN316" s="804"/>
      <c r="EO316" s="804"/>
      <c r="EP316" s="804"/>
      <c r="EQ316" s="804"/>
      <c r="ER316" s="804"/>
      <c r="ES316" s="804"/>
      <c r="ET316" s="804"/>
      <c r="EU316" s="804"/>
      <c r="EV316" s="804"/>
      <c r="EW316" s="99"/>
    </row>
    <row r="317" spans="1:153">
      <c r="Q317" s="1" t="s">
        <v>95</v>
      </c>
      <c r="S317" s="163" t="s">
        <v>96</v>
      </c>
      <c r="T317" s="113">
        <f t="shared" ref="T317:AF317" si="391">T302</f>
        <v>0</v>
      </c>
      <c r="U317" s="113">
        <f t="shared" si="391"/>
        <v>7.5</v>
      </c>
      <c r="V317" s="113">
        <f t="shared" si="391"/>
        <v>15</v>
      </c>
      <c r="W317" s="113">
        <f t="shared" si="391"/>
        <v>22.5</v>
      </c>
      <c r="X317" s="113">
        <f t="shared" si="391"/>
        <v>30</v>
      </c>
      <c r="Y317" s="113">
        <f t="shared" si="391"/>
        <v>37.5</v>
      </c>
      <c r="Z317" s="113">
        <f t="shared" si="391"/>
        <v>45</v>
      </c>
      <c r="AA317" s="113">
        <f t="shared" si="391"/>
        <v>52.5</v>
      </c>
      <c r="AB317" s="113">
        <f t="shared" si="391"/>
        <v>60</v>
      </c>
      <c r="AC317" s="113">
        <f t="shared" si="391"/>
        <v>67.5</v>
      </c>
      <c r="AD317" s="113">
        <f t="shared" si="391"/>
        <v>75</v>
      </c>
      <c r="AE317" s="113">
        <f t="shared" si="391"/>
        <v>82.5</v>
      </c>
      <c r="AF317" s="113">
        <f t="shared" si="391"/>
        <v>90</v>
      </c>
      <c r="AH317" s="162" t="s">
        <v>96</v>
      </c>
      <c r="AI317" s="29">
        <f t="shared" ref="AI317:AU317" si="392">AI302</f>
        <v>0</v>
      </c>
      <c r="AJ317" s="29">
        <f t="shared" si="392"/>
        <v>7.5</v>
      </c>
      <c r="AK317" s="29">
        <f t="shared" si="392"/>
        <v>15</v>
      </c>
      <c r="AL317" s="29">
        <f t="shared" si="392"/>
        <v>22.5</v>
      </c>
      <c r="AM317" s="29">
        <f t="shared" si="392"/>
        <v>30</v>
      </c>
      <c r="AN317" s="29">
        <f t="shared" si="392"/>
        <v>37.5</v>
      </c>
      <c r="AO317" s="29">
        <f t="shared" si="392"/>
        <v>45</v>
      </c>
      <c r="AP317" s="29">
        <f t="shared" si="392"/>
        <v>52.5</v>
      </c>
      <c r="AQ317" s="29">
        <f t="shared" si="392"/>
        <v>60</v>
      </c>
      <c r="AR317" s="29">
        <f t="shared" si="392"/>
        <v>67.5</v>
      </c>
      <c r="AS317" s="29">
        <f t="shared" si="392"/>
        <v>75</v>
      </c>
      <c r="AT317" s="29">
        <f t="shared" si="392"/>
        <v>82.5</v>
      </c>
      <c r="AU317" s="29">
        <f t="shared" si="392"/>
        <v>90</v>
      </c>
      <c r="AW317" s="162" t="s">
        <v>96</v>
      </c>
      <c r="AX317" s="29">
        <f t="shared" ref="AX317:BJ317" si="393">AX302</f>
        <v>0</v>
      </c>
      <c r="AY317" s="29">
        <f t="shared" si="393"/>
        <v>7.5</v>
      </c>
      <c r="AZ317" s="29">
        <f t="shared" si="393"/>
        <v>15</v>
      </c>
      <c r="BA317" s="29">
        <f t="shared" si="393"/>
        <v>22.5</v>
      </c>
      <c r="BB317" s="29">
        <f t="shared" si="393"/>
        <v>30</v>
      </c>
      <c r="BC317" s="29">
        <f t="shared" si="393"/>
        <v>37.5</v>
      </c>
      <c r="BD317" s="29">
        <f t="shared" si="393"/>
        <v>45</v>
      </c>
      <c r="BE317" s="29">
        <f t="shared" si="393"/>
        <v>52.5</v>
      </c>
      <c r="BF317" s="29">
        <f t="shared" si="393"/>
        <v>60</v>
      </c>
      <c r="BG317" s="29">
        <f t="shared" si="393"/>
        <v>67.5</v>
      </c>
      <c r="BH317" s="29">
        <f t="shared" si="393"/>
        <v>75</v>
      </c>
      <c r="BI317" s="29">
        <f t="shared" si="393"/>
        <v>82.5</v>
      </c>
      <c r="BJ317" s="29">
        <f t="shared" si="393"/>
        <v>90</v>
      </c>
      <c r="BK317" s="138"/>
      <c r="BL317" s="162" t="s">
        <v>96</v>
      </c>
      <c r="BM317" s="29">
        <f t="shared" ref="BM317:BY317" si="394">BM302</f>
        <v>0</v>
      </c>
      <c r="BN317" s="29">
        <f t="shared" si="394"/>
        <v>7.5</v>
      </c>
      <c r="BO317" s="29">
        <f t="shared" si="394"/>
        <v>15</v>
      </c>
      <c r="BP317" s="29">
        <f t="shared" si="394"/>
        <v>22.5</v>
      </c>
      <c r="BQ317" s="29">
        <f t="shared" si="394"/>
        <v>30</v>
      </c>
      <c r="BR317" s="29">
        <f t="shared" si="394"/>
        <v>37.5</v>
      </c>
      <c r="BS317" s="29">
        <f t="shared" si="394"/>
        <v>45</v>
      </c>
      <c r="BT317" s="29">
        <f t="shared" si="394"/>
        <v>52.5</v>
      </c>
      <c r="BU317" s="29">
        <f t="shared" si="394"/>
        <v>60</v>
      </c>
      <c r="BV317" s="29">
        <f t="shared" si="394"/>
        <v>67.5</v>
      </c>
      <c r="BW317" s="29">
        <f t="shared" si="394"/>
        <v>75</v>
      </c>
      <c r="BX317" s="29">
        <f t="shared" si="394"/>
        <v>82.5</v>
      </c>
      <c r="BY317" s="29">
        <f t="shared" si="394"/>
        <v>90</v>
      </c>
      <c r="BZ317" s="138"/>
      <c r="CA317" s="150" t="s">
        <v>96</v>
      </c>
      <c r="CB317" s="29">
        <f t="shared" ref="CB317:CN317" si="395">CB302</f>
        <v>0</v>
      </c>
      <c r="CC317" s="29">
        <f t="shared" si="395"/>
        <v>7.5</v>
      </c>
      <c r="CD317" s="29">
        <f t="shared" si="395"/>
        <v>15</v>
      </c>
      <c r="CE317" s="29">
        <f t="shared" si="395"/>
        <v>22.5</v>
      </c>
      <c r="CF317" s="29">
        <f t="shared" si="395"/>
        <v>30</v>
      </c>
      <c r="CG317" s="29">
        <f t="shared" si="395"/>
        <v>37.5</v>
      </c>
      <c r="CH317" s="29">
        <f t="shared" si="395"/>
        <v>45</v>
      </c>
      <c r="CI317" s="29">
        <f t="shared" si="395"/>
        <v>52.5</v>
      </c>
      <c r="CJ317" s="29">
        <f t="shared" si="395"/>
        <v>60</v>
      </c>
      <c r="CK317" s="29">
        <f t="shared" si="395"/>
        <v>67.5</v>
      </c>
      <c r="CL317" s="29">
        <f t="shared" si="395"/>
        <v>75</v>
      </c>
      <c r="CM317" s="29">
        <f t="shared" si="395"/>
        <v>82.5</v>
      </c>
      <c r="CN317" s="29">
        <f t="shared" si="395"/>
        <v>90</v>
      </c>
      <c r="CP317" s="150" t="s">
        <v>96</v>
      </c>
      <c r="CQ317" s="29">
        <f t="shared" ref="CQ317:DC317" si="396">CQ302</f>
        <v>0</v>
      </c>
      <c r="CR317" s="29">
        <f t="shared" si="396"/>
        <v>7.5</v>
      </c>
      <c r="CS317" s="29">
        <f t="shared" ref="CS317" si="397">BO317</f>
        <v>15</v>
      </c>
      <c r="CT317" s="29">
        <f t="shared" ref="CT317" si="398">BP317</f>
        <v>22.5</v>
      </c>
      <c r="CU317" s="29">
        <f t="shared" ref="CU317" si="399">BQ317</f>
        <v>30</v>
      </c>
      <c r="CV317" s="29">
        <f t="shared" ref="CV317" si="400">BR317</f>
        <v>37.5</v>
      </c>
      <c r="CW317" s="29">
        <f t="shared" ref="CW317" si="401">BS317</f>
        <v>45</v>
      </c>
      <c r="CX317" s="29">
        <f t="shared" ref="CX317" si="402">BT317</f>
        <v>52.5</v>
      </c>
      <c r="CY317" s="29">
        <f t="shared" ref="CY317" si="403">BU317</f>
        <v>60</v>
      </c>
      <c r="CZ317" s="29">
        <f t="shared" si="396"/>
        <v>67.5</v>
      </c>
      <c r="DA317" s="29">
        <f t="shared" si="396"/>
        <v>75</v>
      </c>
      <c r="DB317" s="29">
        <f t="shared" si="396"/>
        <v>82.5</v>
      </c>
      <c r="DC317" s="29">
        <f t="shared" si="396"/>
        <v>90</v>
      </c>
      <c r="DE317" s="162" t="s">
        <v>96</v>
      </c>
      <c r="DF317" s="29">
        <f t="shared" ref="DF317:DR317" si="404">DF302</f>
        <v>0</v>
      </c>
      <c r="DG317" s="29">
        <f t="shared" si="404"/>
        <v>7.5</v>
      </c>
      <c r="DH317" s="29">
        <f t="shared" si="404"/>
        <v>15</v>
      </c>
      <c r="DI317" s="29">
        <f t="shared" si="404"/>
        <v>22.5</v>
      </c>
      <c r="DJ317" s="29">
        <f t="shared" si="404"/>
        <v>30</v>
      </c>
      <c r="DK317" s="29">
        <f t="shared" si="404"/>
        <v>37.5</v>
      </c>
      <c r="DL317" s="29">
        <f t="shared" si="404"/>
        <v>45</v>
      </c>
      <c r="DM317" s="29">
        <f t="shared" si="404"/>
        <v>52.5</v>
      </c>
      <c r="DN317" s="29">
        <f t="shared" si="404"/>
        <v>60</v>
      </c>
      <c r="DO317" s="29">
        <f t="shared" si="404"/>
        <v>67.5</v>
      </c>
      <c r="DP317" s="29">
        <f t="shared" si="404"/>
        <v>75</v>
      </c>
      <c r="DQ317" s="29">
        <f t="shared" si="404"/>
        <v>82.5</v>
      </c>
      <c r="DR317" s="29">
        <f t="shared" si="404"/>
        <v>90</v>
      </c>
      <c r="DT317" s="307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9"/>
      <c r="EI317" s="748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9"/>
    </row>
    <row r="318" spans="1:153">
      <c r="S318" s="18">
        <f t="shared" ref="S318:S330" si="405">S303</f>
        <v>0</v>
      </c>
      <c r="T318" s="114">
        <f ca="1">T258-T288</f>
        <v>-115.45182226660015</v>
      </c>
      <c r="U318" s="114">
        <f t="shared" ref="U318:AF318" ca="1" si="406">U258-U288</f>
        <v>-116.53338305159811</v>
      </c>
      <c r="V318" s="114">
        <f t="shared" ca="1" si="406"/>
        <v>-112.10329196625301</v>
      </c>
      <c r="W318" s="114">
        <f t="shared" ca="1" si="406"/>
        <v>-100.69050315784246</v>
      </c>
      <c r="X318" s="114">
        <f t="shared" ca="1" si="406"/>
        <v>-81.120978572097769</v>
      </c>
      <c r="Y318" s="114">
        <f t="shared" ca="1" si="406"/>
        <v>-58.617671704752325</v>
      </c>
      <c r="Z318" s="114">
        <f t="shared" ca="1" si="406"/>
        <v>-40.095990464887258</v>
      </c>
      <c r="AA318" s="114">
        <f t="shared" ca="1" si="406"/>
        <v>-27.86216265393028</v>
      </c>
      <c r="AB318" s="114">
        <f t="shared" ca="1" si="406"/>
        <v>-20.659478111434286</v>
      </c>
      <c r="AC318" s="114">
        <f t="shared" ca="1" si="406"/>
        <v>-16.638393149925214</v>
      </c>
      <c r="AD318" s="114">
        <f t="shared" ca="1" si="406"/>
        <v>-14.479901482935936</v>
      </c>
      <c r="AE318" s="114">
        <f t="shared" ca="1" si="406"/>
        <v>-13.428450722243731</v>
      </c>
      <c r="AF318" s="114">
        <f t="shared" ca="1" si="406"/>
        <v>-13.114176064997967</v>
      </c>
      <c r="AH318" s="164">
        <f t="shared" ref="AH318:AH330" si="407">AH303</f>
        <v>0</v>
      </c>
      <c r="AI318" s="155">
        <f ca="1">AI258-AI288</f>
        <v>-119.11624541074798</v>
      </c>
      <c r="AJ318" s="155">
        <f t="shared" ref="AJ318:AU318" ca="1" si="408">AJ258-AJ288</f>
        <v>-118.87339928418706</v>
      </c>
      <c r="AK318" s="155">
        <f t="shared" ca="1" si="408"/>
        <v>-113.20706962068391</v>
      </c>
      <c r="AL318" s="155">
        <f t="shared" ca="1" si="408"/>
        <v>-101.26813397976485</v>
      </c>
      <c r="AM318" s="155">
        <f t="shared" ca="1" si="408"/>
        <v>-81.530425114040767</v>
      </c>
      <c r="AN318" s="155">
        <f t="shared" ca="1" si="408"/>
        <v>-59.024952968571668</v>
      </c>
      <c r="AO318" s="155">
        <f t="shared" ca="1" si="408"/>
        <v>-40.640151049706645</v>
      </c>
      <c r="AP318" s="155">
        <f t="shared" ca="1" si="408"/>
        <v>-28.775485294714571</v>
      </c>
      <c r="AQ318" s="155">
        <f t="shared" ca="1" si="408"/>
        <v>-22.456330273485936</v>
      </c>
      <c r="AR318" s="155">
        <f t="shared" ca="1" si="408"/>
        <v>-20.412723878869315</v>
      </c>
      <c r="AS318" s="155">
        <f t="shared" ca="1" si="408"/>
        <v>-22.070571363530227</v>
      </c>
      <c r="AT318" s="155">
        <f t="shared" ca="1" si="408"/>
        <v>-26.761128791643323</v>
      </c>
      <c r="AU318" s="155">
        <f t="shared" ca="1" si="408"/>
        <v>-30.119157368268237</v>
      </c>
      <c r="AW318" s="164">
        <f t="shared" ref="AW318:AW330" si="409">AW303</f>
        <v>0</v>
      </c>
      <c r="AX318" s="155">
        <f ca="1">AX258-AX288</f>
        <v>-12.255651443788942</v>
      </c>
      <c r="AY318" s="155">
        <f t="shared" ref="AY318:BJ318" ca="1" si="410">AY258-AY288</f>
        <v>-5.4625974752125828</v>
      </c>
      <c r="AZ318" s="155">
        <f t="shared" ca="1" si="410"/>
        <v>-5.0667367589251313</v>
      </c>
      <c r="BA318" s="155">
        <f t="shared" ca="1" si="410"/>
        <v>-6.1694393588058425</v>
      </c>
      <c r="BB318" s="155">
        <f t="shared" ca="1" si="410"/>
        <v>-7.1771608647125582</v>
      </c>
      <c r="BC318" s="155">
        <f t="shared" ca="1" si="410"/>
        <v>-7.0247436844342044</v>
      </c>
      <c r="BD318" s="155">
        <f t="shared" ca="1" si="410"/>
        <v>-5.9725097531160838</v>
      </c>
      <c r="BE318" s="155">
        <f t="shared" ca="1" si="410"/>
        <v>-4.867830814798416</v>
      </c>
      <c r="BF318" s="155">
        <f t="shared" ca="1" si="410"/>
        <v>-4.4224887095939351</v>
      </c>
      <c r="BG318" s="155">
        <f t="shared" ca="1" si="410"/>
        <v>-5.2668283462134964</v>
      </c>
      <c r="BH318" s="155">
        <f t="shared" ca="1" si="410"/>
        <v>-8.1399153828977369</v>
      </c>
      <c r="BI318" s="155">
        <f t="shared" ca="1" si="410"/>
        <v>-13.257439171486599</v>
      </c>
      <c r="BJ318" s="155">
        <f t="shared" ca="1" si="410"/>
        <v>-16.715794427727374</v>
      </c>
      <c r="BK318" s="138"/>
      <c r="BL318" s="29">
        <f t="shared" ref="BL318:BL330" si="411">BL303</f>
        <v>0</v>
      </c>
      <c r="BM318" s="155">
        <f ca="1">BM258-BM288</f>
        <v>-25.624073762318204</v>
      </c>
      <c r="BN318" s="155">
        <f t="shared" ref="BN318:BY318" ca="1" si="412">BN258-BN288</f>
        <v>-23.890019256782285</v>
      </c>
      <c r="BO318" s="155">
        <f t="shared" ca="1" si="412"/>
        <v>-16.705332254485342</v>
      </c>
      <c r="BP318" s="155">
        <f t="shared" ca="1" si="412"/>
        <v>-12.859015972088272</v>
      </c>
      <c r="BQ318" s="155">
        <f t="shared" ca="1" si="412"/>
        <v>-11.213076010048987</v>
      </c>
      <c r="BR318" s="155">
        <f t="shared" ca="1" si="412"/>
        <v>-9.9258418014915382</v>
      </c>
      <c r="BS318" s="155">
        <f t="shared" ca="1" si="412"/>
        <v>-8.5435298614515354</v>
      </c>
      <c r="BT318" s="155">
        <f t="shared" ca="1" si="412"/>
        <v>-7.5690414856166779</v>
      </c>
      <c r="BU318" s="155">
        <f t="shared" ca="1" si="412"/>
        <v>-7.612213973743577</v>
      </c>
      <c r="BV318" s="155">
        <f t="shared" ca="1" si="412"/>
        <v>-9.3585620080564631</v>
      </c>
      <c r="BW318" s="155">
        <f t="shared" ca="1" si="412"/>
        <v>-13.835269737432458</v>
      </c>
      <c r="BX318" s="155">
        <f t="shared" ca="1" si="412"/>
        <v>-21.496787449187241</v>
      </c>
      <c r="BY318" s="155">
        <f t="shared" ca="1" si="412"/>
        <v>-26.657884717497545</v>
      </c>
      <c r="BZ318" s="138"/>
      <c r="CA318" s="29">
        <f t="shared" ref="CA318:CA330" si="413">CA303</f>
        <v>0</v>
      </c>
      <c r="CB318" s="155">
        <f ca="1">CB258-CB288</f>
        <v>-8.7368946580129858</v>
      </c>
      <c r="CC318" s="155">
        <f t="shared" ref="CC318:CN318" ca="1" si="414">CC258-CC288</f>
        <v>-2.1400705948087335</v>
      </c>
      <c r="CD318" s="155">
        <f t="shared" ca="1" si="414"/>
        <v>-3.9117454180370572</v>
      </c>
      <c r="CE318" s="155">
        <f t="shared" ca="1" si="414"/>
        <v>-6.1689304873458184</v>
      </c>
      <c r="CF318" s="155">
        <f t="shared" ca="1" si="414"/>
        <v>-7.6675605251463139</v>
      </c>
      <c r="CG318" s="155">
        <f t="shared" ca="1" si="414"/>
        <v>-7.5261550253600475</v>
      </c>
      <c r="CH318" s="155">
        <f t="shared" ca="1" si="414"/>
        <v>-6.1293342643569382</v>
      </c>
      <c r="CI318" s="155">
        <f t="shared" ca="1" si="414"/>
        <v>-4.3836032750723781</v>
      </c>
      <c r="CJ318" s="155">
        <f t="shared" ca="1" si="414"/>
        <v>-2.8465803618761534</v>
      </c>
      <c r="CK318" s="155">
        <f t="shared" ca="1" si="414"/>
        <v>-1.6886890104897763</v>
      </c>
      <c r="CL318" s="155">
        <f t="shared" ca="1" si="414"/>
        <v>-0.90833887276873604</v>
      </c>
      <c r="CM318" s="155">
        <f t="shared" ca="1" si="414"/>
        <v>-0.46308991497862806</v>
      </c>
      <c r="CN318" s="155">
        <f t="shared" ca="1" si="414"/>
        <v>-0.31860915581779281</v>
      </c>
      <c r="CP318" s="29">
        <f t="shared" ref="CP318:CP330" si="415">CP303</f>
        <v>0</v>
      </c>
      <c r="CQ318" s="155">
        <f ca="1">CQ258-CQ288</f>
        <v>-57.836603784316765</v>
      </c>
      <c r="CR318" s="155">
        <f t="shared" ref="CR318:DC318" ca="1" si="416">CR258-CR288</f>
        <v>-49.506238533154921</v>
      </c>
      <c r="CS318" s="155">
        <f t="shared" ca="1" si="416"/>
        <v>-33.593223184620179</v>
      </c>
      <c r="CT318" s="155">
        <f t="shared" ca="1" si="416"/>
        <v>-23.50628226838516</v>
      </c>
      <c r="CU318" s="155">
        <f t="shared" ca="1" si="416"/>
        <v>-18.141638982475396</v>
      </c>
      <c r="CV318" s="155">
        <f t="shared" ca="1" si="416"/>
        <v>-15.393862982803626</v>
      </c>
      <c r="CW318" s="155">
        <f t="shared" ca="1" si="416"/>
        <v>-14.313571969490516</v>
      </c>
      <c r="CX318" s="155">
        <f t="shared" ca="1" si="416"/>
        <v>-14.758634448040517</v>
      </c>
      <c r="CY318" s="155">
        <f t="shared" ca="1" si="416"/>
        <v>-17.106194383264999</v>
      </c>
      <c r="CZ318" s="155">
        <f t="shared" ca="1" si="416"/>
        <v>-22.394347257100115</v>
      </c>
      <c r="DA318" s="155">
        <f t="shared" ca="1" si="416"/>
        <v>-32.601057527372078</v>
      </c>
      <c r="DB318" s="155">
        <f t="shared" ca="1" si="416"/>
        <v>-48.651484257517723</v>
      </c>
      <c r="DC318" s="155">
        <f t="shared" ca="1" si="416"/>
        <v>-59.210934897712157</v>
      </c>
      <c r="DE318" s="29">
        <f t="shared" ref="DE318:DE330" si="417">DE303</f>
        <v>0</v>
      </c>
      <c r="DF318" s="155">
        <f ca="1">DF258-DF288</f>
        <v>-57.825151349861891</v>
      </c>
      <c r="DG318" s="155">
        <f t="shared" ref="DG318:DR318" ca="1" si="418">DG258-DG288</f>
        <v>-53.046484129630628</v>
      </c>
      <c r="DH318" s="155">
        <f t="shared" ca="1" si="418"/>
        <v>-49.961313742117852</v>
      </c>
      <c r="DI318" s="155">
        <f t="shared" ca="1" si="418"/>
        <v>-45.856006040992369</v>
      </c>
      <c r="DJ318" s="155">
        <f t="shared" ca="1" si="418"/>
        <v>-38.700453071623954</v>
      </c>
      <c r="DK318" s="155">
        <f t="shared" ca="1" si="418"/>
        <v>-29.521628088460936</v>
      </c>
      <c r="DL318" s="155">
        <f t="shared" ca="1" si="418"/>
        <v>-21.240185201623422</v>
      </c>
      <c r="DM318" s="155">
        <f t="shared" ca="1" si="418"/>
        <v>-15.466980665694324</v>
      </c>
      <c r="DN318" s="155">
        <f t="shared" ca="1" si="418"/>
        <v>-12.29554784832245</v>
      </c>
      <c r="DO318" s="155">
        <f t="shared" ca="1" si="418"/>
        <v>-11.555325333535825</v>
      </c>
      <c r="DP318" s="155">
        <f t="shared" ca="1" si="418"/>
        <v>-13.480903196834273</v>
      </c>
      <c r="DQ318" s="155">
        <f t="shared" ca="1" si="418"/>
        <v>-18.081526830426462</v>
      </c>
      <c r="DR318" s="155">
        <f t="shared" ca="1" si="418"/>
        <v>-21.37585047504427</v>
      </c>
      <c r="DT318" s="96"/>
      <c r="DU318" s="803"/>
      <c r="DV318" s="803"/>
      <c r="DW318" s="803"/>
      <c r="DX318" s="803"/>
      <c r="DY318" s="803"/>
      <c r="DZ318" s="803"/>
      <c r="EA318" s="803"/>
      <c r="EB318" s="803"/>
      <c r="EC318" s="803"/>
      <c r="ED318" s="803"/>
      <c r="EE318" s="803"/>
      <c r="EF318" s="803"/>
      <c r="EG318" s="803"/>
      <c r="EH318" s="99"/>
      <c r="EI318" s="96"/>
      <c r="EJ318" s="803"/>
      <c r="EK318" s="803"/>
      <c r="EL318" s="803"/>
      <c r="EM318" s="803"/>
      <c r="EN318" s="803"/>
      <c r="EO318" s="803"/>
      <c r="EP318" s="803"/>
      <c r="EQ318" s="803"/>
      <c r="ER318" s="803"/>
      <c r="ES318" s="803"/>
      <c r="ET318" s="803"/>
      <c r="EU318" s="803"/>
      <c r="EV318" s="803"/>
      <c r="EW318" s="99"/>
    </row>
    <row r="319" spans="1:153">
      <c r="S319" s="18">
        <f t="shared" si="405"/>
        <v>7.5</v>
      </c>
      <c r="T319" s="114">
        <f t="shared" ref="T319:AF330" ca="1" si="419">T259-T289</f>
        <v>-116.53338305159811</v>
      </c>
      <c r="U319" s="114">
        <f t="shared" ca="1" si="419"/>
        <v>-115.79984792523719</v>
      </c>
      <c r="V319" s="114">
        <f t="shared" ca="1" si="419"/>
        <v>-112.03287976311674</v>
      </c>
      <c r="W319" s="114">
        <f t="shared" ca="1" si="419"/>
        <v>-101.44168953065596</v>
      </c>
      <c r="X319" s="114">
        <f t="shared" ca="1" si="419"/>
        <v>-82.262468513669006</v>
      </c>
      <c r="Y319" s="114">
        <f t="shared" ca="1" si="419"/>
        <v>-59.501255668800759</v>
      </c>
      <c r="Z319" s="114">
        <f t="shared" ca="1" si="419"/>
        <v>-40.522944765337421</v>
      </c>
      <c r="AA319" s="114">
        <f t="shared" ca="1" si="419"/>
        <v>-27.979451748902761</v>
      </c>
      <c r="AB319" s="114">
        <f t="shared" ca="1" si="419"/>
        <v>-20.631498413577781</v>
      </c>
      <c r="AC319" s="114">
        <f t="shared" ca="1" si="419"/>
        <v>-16.555961523288865</v>
      </c>
      <c r="AD319" s="114">
        <f t="shared" ca="1" si="419"/>
        <v>-14.381397979273348</v>
      </c>
      <c r="AE319" s="114">
        <f t="shared" ca="1" si="419"/>
        <v>-13.326958663474246</v>
      </c>
      <c r="AF319" s="114">
        <f t="shared" ca="1" si="419"/>
        <v>-13.012573894627362</v>
      </c>
      <c r="AH319" s="29">
        <f t="shared" si="407"/>
        <v>7.5</v>
      </c>
      <c r="AI319" s="155">
        <f t="shared" ref="AI319:AU330" ca="1" si="420">AI259-AI289</f>
        <v>-118.87339928418706</v>
      </c>
      <c r="AJ319" s="155">
        <f t="shared" ca="1" si="420"/>
        <v>-117.5028815648339</v>
      </c>
      <c r="AK319" s="155">
        <f t="shared" ca="1" si="420"/>
        <v>-112.91073763309601</v>
      </c>
      <c r="AL319" s="155">
        <f t="shared" ca="1" si="420"/>
        <v>-101.92733120854908</v>
      </c>
      <c r="AM319" s="155">
        <f t="shared" ca="1" si="420"/>
        <v>-82.616334893702998</v>
      </c>
      <c r="AN319" s="155">
        <f t="shared" ca="1" si="420"/>
        <v>-59.858551730228903</v>
      </c>
      <c r="AO319" s="155">
        <f t="shared" ca="1" si="420"/>
        <v>-41.004725129050414</v>
      </c>
      <c r="AP319" s="155">
        <f t="shared" ca="1" si="420"/>
        <v>-28.791160586117503</v>
      </c>
      <c r="AQ319" s="155">
        <f t="shared" ca="1" si="420"/>
        <v>-22.224654300962918</v>
      </c>
      <c r="AR319" s="155">
        <f t="shared" ca="1" si="420"/>
        <v>-19.870931964989719</v>
      </c>
      <c r="AS319" s="155">
        <f t="shared" ca="1" si="420"/>
        <v>-20.895663992293017</v>
      </c>
      <c r="AT319" s="155">
        <f t="shared" ca="1" si="420"/>
        <v>-24.290714461395424</v>
      </c>
      <c r="AU319" s="155">
        <f t="shared" ca="1" si="420"/>
        <v>-26.596952730090344</v>
      </c>
      <c r="AW319" s="29">
        <f t="shared" si="409"/>
        <v>7.5</v>
      </c>
      <c r="AX319" s="155">
        <f t="shared" ref="AX319:BJ330" ca="1" si="421">AX259-AX289</f>
        <v>-5.4625974752125828</v>
      </c>
      <c r="AY319" s="155">
        <f t="shared" ca="1" si="421"/>
        <v>-5.0492637116733334</v>
      </c>
      <c r="AZ319" s="155">
        <f t="shared" ca="1" si="421"/>
        <v>-5.3373421638059284</v>
      </c>
      <c r="BA319" s="155">
        <f t="shared" ca="1" si="421"/>
        <v>-6.7403560078537268</v>
      </c>
      <c r="BB319" s="155">
        <f t="shared" ca="1" si="421"/>
        <v>-7.8611799110237151</v>
      </c>
      <c r="BC319" s="155">
        <f t="shared" ca="1" si="421"/>
        <v>-7.6553512350464281</v>
      </c>
      <c r="BD319" s="155">
        <f t="shared" ca="1" si="421"/>
        <v>-6.4352671935216286</v>
      </c>
      <c r="BE319" s="155">
        <f t="shared" ca="1" si="421"/>
        <v>-5.1290296219257669</v>
      </c>
      <c r="BF319" s="155">
        <f t="shared" ca="1" si="421"/>
        <v>-4.4566029718098177</v>
      </c>
      <c r="BG319" s="155">
        <f t="shared" ca="1" si="421"/>
        <v>-4.9627061897532654</v>
      </c>
      <c r="BH319" s="155">
        <f t="shared" ca="1" si="421"/>
        <v>-7.1663083975785531</v>
      </c>
      <c r="BI319" s="155">
        <f t="shared" ca="1" si="421"/>
        <v>-10.959848892575053</v>
      </c>
      <c r="BJ319" s="155">
        <f t="shared" ca="1" si="421"/>
        <v>-13.355993631747241</v>
      </c>
      <c r="BK319" s="138"/>
      <c r="BL319" s="29">
        <f t="shared" si="411"/>
        <v>7.5</v>
      </c>
      <c r="BM319" s="155">
        <f t="shared" ref="BM319:BY330" ca="1" si="422">BM259-BM289</f>
        <v>-23.890019256782285</v>
      </c>
      <c r="BN319" s="155">
        <f t="shared" ca="1" si="422"/>
        <v>-20.493136134799098</v>
      </c>
      <c r="BO319" s="155">
        <f t="shared" ca="1" si="422"/>
        <v>-15.316499367976661</v>
      </c>
      <c r="BP319" s="155">
        <f t="shared" ca="1" si="422"/>
        <v>-12.516925990834807</v>
      </c>
      <c r="BQ319" s="155">
        <f t="shared" ca="1" si="422"/>
        <v>-11.350833509036953</v>
      </c>
      <c r="BR319" s="155">
        <f t="shared" ca="1" si="422"/>
        <v>-10.177963339538829</v>
      </c>
      <c r="BS319" s="155">
        <f t="shared" ca="1" si="422"/>
        <v>-8.6913066922428417</v>
      </c>
      <c r="BT319" s="155">
        <f t="shared" ca="1" si="422"/>
        <v>-7.5205276897287145</v>
      </c>
      <c r="BU319" s="155">
        <f t="shared" ca="1" si="422"/>
        <v>-7.2968348013016291</v>
      </c>
      <c r="BV319" s="155">
        <f t="shared" ca="1" si="422"/>
        <v>-8.5962900040716885</v>
      </c>
      <c r="BW319" s="155">
        <f t="shared" ca="1" si="422"/>
        <v>-12.11850777981731</v>
      </c>
      <c r="BX319" s="155">
        <f t="shared" ca="1" si="422"/>
        <v>-17.823586231780741</v>
      </c>
      <c r="BY319" s="155">
        <f t="shared" ca="1" si="422"/>
        <v>-21.400473710228212</v>
      </c>
      <c r="BZ319" s="138"/>
      <c r="CA319" s="29">
        <f t="shared" si="413"/>
        <v>7.5</v>
      </c>
      <c r="CB319" s="155">
        <f t="shared" ref="CB319:CN330" ca="1" si="423">CB259-CB289</f>
        <v>-2.1400705948087335</v>
      </c>
      <c r="CC319" s="155">
        <f t="shared" ca="1" si="423"/>
        <v>-2.8003577464618843</v>
      </c>
      <c r="CD319" s="155">
        <f t="shared" ca="1" si="423"/>
        <v>-4.6396158265395684</v>
      </c>
      <c r="CE319" s="155">
        <f t="shared" ca="1" si="423"/>
        <v>-7.0022645476306735</v>
      </c>
      <c r="CF319" s="155">
        <f t="shared" ca="1" si="423"/>
        <v>-8.5645385496508482</v>
      </c>
      <c r="CG319" s="155">
        <f t="shared" ca="1" si="423"/>
        <v>-8.3476892816003243</v>
      </c>
      <c r="CH319" s="155">
        <f t="shared" ca="1" si="423"/>
        <v>-6.7708866159178207</v>
      </c>
      <c r="CI319" s="155">
        <f t="shared" ca="1" si="423"/>
        <v>-4.8425104846018812</v>
      </c>
      <c r="CJ319" s="155">
        <f t="shared" ca="1" si="423"/>
        <v>-3.1691748861107669</v>
      </c>
      <c r="CK319" s="155">
        <f t="shared" ca="1" si="423"/>
        <v>-1.9225545577149283</v>
      </c>
      <c r="CL319" s="155">
        <f t="shared" ca="1" si="423"/>
        <v>-1.0891010957352361</v>
      </c>
      <c r="CM319" s="155">
        <f t="shared" ca="1" si="423"/>
        <v>-0.61597814241894433</v>
      </c>
      <c r="CN319" s="155">
        <f t="shared" ca="1" si="423"/>
        <v>-0.46283310810286515</v>
      </c>
      <c r="CP319" s="29">
        <f t="shared" si="415"/>
        <v>7.5</v>
      </c>
      <c r="CQ319" s="155">
        <f t="shared" ref="CQ319:DC330" ca="1" si="424">CQ259-CQ289</f>
        <v>-49.506238533154921</v>
      </c>
      <c r="CR319" s="155">
        <f t="shared" ca="1" si="424"/>
        <v>-42.163518809148187</v>
      </c>
      <c r="CS319" s="155">
        <f t="shared" ca="1" si="424"/>
        <v>-30.109468349307832</v>
      </c>
      <c r="CT319" s="155">
        <f t="shared" ca="1" si="424"/>
        <v>-21.831741008251058</v>
      </c>
      <c r="CU319" s="155">
        <f t="shared" ca="1" si="424"/>
        <v>-17.191650117247949</v>
      </c>
      <c r="CV319" s="155">
        <f t="shared" ca="1" si="424"/>
        <v>-14.710242363312219</v>
      </c>
      <c r="CW319" s="155">
        <f t="shared" ca="1" si="424"/>
        <v>-13.673166516123782</v>
      </c>
      <c r="CX319" s="155">
        <f t="shared" ca="1" si="424"/>
        <v>-14.011386596683428</v>
      </c>
      <c r="CY319" s="155">
        <f t="shared" ca="1" si="424"/>
        <v>-16.055802001941046</v>
      </c>
      <c r="CZ319" s="155">
        <f t="shared" ca="1" si="424"/>
        <v>-20.614207583279807</v>
      </c>
      <c r="DA319" s="155">
        <f t="shared" ca="1" si="424"/>
        <v>-29.018941382948885</v>
      </c>
      <c r="DB319" s="155">
        <f t="shared" ca="1" si="424"/>
        <v>-41.216094568319953</v>
      </c>
      <c r="DC319" s="155">
        <f t="shared" ca="1" si="424"/>
        <v>-48.626152256609529</v>
      </c>
      <c r="DE319" s="29">
        <f t="shared" si="417"/>
        <v>7.5</v>
      </c>
      <c r="DF319" s="155">
        <f t="shared" ref="DF319:DR330" ca="1" si="425">DF259-DF289</f>
        <v>-53.046484129630628</v>
      </c>
      <c r="DG319" s="155">
        <f t="shared" ca="1" si="425"/>
        <v>-51.918740199015616</v>
      </c>
      <c r="DH319" s="155">
        <f t="shared" ca="1" si="425"/>
        <v>-49.970341097143034</v>
      </c>
      <c r="DI319" s="155">
        <f t="shared" ca="1" si="425"/>
        <v>-46.556429324004284</v>
      </c>
      <c r="DJ319" s="155">
        <f t="shared" ca="1" si="425"/>
        <v>-39.685238528891183</v>
      </c>
      <c r="DK319" s="155">
        <f t="shared" ca="1" si="425"/>
        <v>-30.368392106318261</v>
      </c>
      <c r="DL319" s="155">
        <f t="shared" ca="1" si="425"/>
        <v>-21.764380081751099</v>
      </c>
      <c r="DM319" s="155">
        <f t="shared" ca="1" si="425"/>
        <v>-15.692274289071968</v>
      </c>
      <c r="DN319" s="155">
        <f t="shared" ca="1" si="425"/>
        <v>-12.256342543930922</v>
      </c>
      <c r="DO319" s="155">
        <f t="shared" ca="1" si="425"/>
        <v>-11.171349726914404</v>
      </c>
      <c r="DP319" s="155">
        <f t="shared" ca="1" si="425"/>
        <v>-12.4281811859565</v>
      </c>
      <c r="DQ319" s="155">
        <f t="shared" ca="1" si="425"/>
        <v>-15.703666938746675</v>
      </c>
      <c r="DR319" s="155">
        <f t="shared" ca="1" si="425"/>
        <v>-17.934818118725719</v>
      </c>
      <c r="DT319" s="96"/>
      <c r="DU319" s="803"/>
      <c r="DV319" s="803"/>
      <c r="DW319" s="803"/>
      <c r="DX319" s="803"/>
      <c r="DY319" s="803"/>
      <c r="DZ319" s="803"/>
      <c r="EA319" s="803"/>
      <c r="EB319" s="803"/>
      <c r="EC319" s="803"/>
      <c r="ED319" s="803"/>
      <c r="EE319" s="803"/>
      <c r="EF319" s="803"/>
      <c r="EG319" s="803"/>
      <c r="EH319" s="99"/>
      <c r="EI319" s="96"/>
      <c r="EJ319" s="803"/>
      <c r="EK319" s="803"/>
      <c r="EL319" s="803"/>
      <c r="EM319" s="803"/>
      <c r="EN319" s="803"/>
      <c r="EO319" s="803"/>
      <c r="EP319" s="803"/>
      <c r="EQ319" s="803"/>
      <c r="ER319" s="803"/>
      <c r="ES319" s="803"/>
      <c r="ET319" s="803"/>
      <c r="EU319" s="803"/>
      <c r="EV319" s="803"/>
      <c r="EW319" s="99"/>
    </row>
    <row r="320" spans="1:153">
      <c r="A320" s="2"/>
      <c r="S320" s="18">
        <f t="shared" si="405"/>
        <v>15</v>
      </c>
      <c r="T320" s="114">
        <f t="shared" ca="1" si="419"/>
        <v>-112.10329196625301</v>
      </c>
      <c r="U320" s="114">
        <f t="shared" ca="1" si="419"/>
        <v>-112.03287976311674</v>
      </c>
      <c r="V320" s="114">
        <f t="shared" ca="1" si="419"/>
        <v>-110.27038457677618</v>
      </c>
      <c r="W320" s="114">
        <f t="shared" ca="1" si="419"/>
        <v>-102.49399437339247</v>
      </c>
      <c r="X320" s="114">
        <f t="shared" ca="1" si="419"/>
        <v>-85.135807987391203</v>
      </c>
      <c r="Y320" s="114">
        <f t="shared" ca="1" si="419"/>
        <v>-62.031278398133004</v>
      </c>
      <c r="Z320" s="114">
        <f t="shared" ca="1" si="419"/>
        <v>-41.780769748346771</v>
      </c>
      <c r="AA320" s="114">
        <f t="shared" ca="1" si="419"/>
        <v>-28.305640275489367</v>
      </c>
      <c r="AB320" s="114">
        <f t="shared" ca="1" si="419"/>
        <v>-20.519652796366369</v>
      </c>
      <c r="AC320" s="114">
        <f t="shared" ca="1" si="419"/>
        <v>-16.285156762222861</v>
      </c>
      <c r="AD320" s="114">
        <f t="shared" ca="1" si="419"/>
        <v>-14.067555431376267</v>
      </c>
      <c r="AE320" s="114">
        <f t="shared" ca="1" si="419"/>
        <v>-13.007577872664712</v>
      </c>
      <c r="AF320" s="114">
        <f t="shared" ca="1" si="419"/>
        <v>-12.694017415572782</v>
      </c>
      <c r="AH320" s="29">
        <f t="shared" si="407"/>
        <v>15</v>
      </c>
      <c r="AI320" s="155">
        <f t="shared" ca="1" si="420"/>
        <v>-113.20706962068391</v>
      </c>
      <c r="AJ320" s="155">
        <f t="shared" ca="1" si="420"/>
        <v>-112.91073763309601</v>
      </c>
      <c r="AK320" s="155">
        <f t="shared" ca="1" si="420"/>
        <v>-110.79674139135233</v>
      </c>
      <c r="AL320" s="155">
        <f t="shared" ca="1" si="420"/>
        <v>-102.81577748109166</v>
      </c>
      <c r="AM320" s="155">
        <f t="shared" ca="1" si="420"/>
        <v>-85.381836959336894</v>
      </c>
      <c r="AN320" s="155">
        <f t="shared" ca="1" si="420"/>
        <v>-62.286483269932383</v>
      </c>
      <c r="AO320" s="155">
        <f t="shared" ca="1" si="420"/>
        <v>-42.132129530025125</v>
      </c>
      <c r="AP320" s="155">
        <f t="shared" ca="1" si="420"/>
        <v>-28.905176093410908</v>
      </c>
      <c r="AQ320" s="155">
        <f t="shared" ca="1" si="420"/>
        <v>-21.696693459581788</v>
      </c>
      <c r="AR320" s="155">
        <f t="shared" ca="1" si="420"/>
        <v>-18.699890548152375</v>
      </c>
      <c r="AS320" s="155">
        <f t="shared" ca="1" si="420"/>
        <v>-18.631560025339894</v>
      </c>
      <c r="AT320" s="155">
        <f t="shared" ca="1" si="420"/>
        <v>-20.172797104434412</v>
      </c>
      <c r="AU320" s="155">
        <f t="shared" ca="1" si="420"/>
        <v>-21.191805165136792</v>
      </c>
      <c r="AW320" s="29">
        <f t="shared" si="409"/>
        <v>15</v>
      </c>
      <c r="AX320" s="155">
        <f t="shared" ca="1" si="421"/>
        <v>-5.0667367589251313</v>
      </c>
      <c r="AY320" s="155">
        <f t="shared" ca="1" si="421"/>
        <v>-5.3373421638059284</v>
      </c>
      <c r="AZ320" s="155">
        <f t="shared" ca="1" si="421"/>
        <v>-6.5579940853963095</v>
      </c>
      <c r="BA320" s="155">
        <f t="shared" ca="1" si="421"/>
        <v>-8.5996886038611535</v>
      </c>
      <c r="BB320" s="155">
        <f t="shared" ca="1" si="421"/>
        <v>-10.089909876607251</v>
      </c>
      <c r="BC320" s="155">
        <f t="shared" ca="1" si="421"/>
        <v>-9.7726765837959562</v>
      </c>
      <c r="BD320" s="155">
        <f t="shared" ca="1" si="421"/>
        <v>-8.0395027366125547</v>
      </c>
      <c r="BE320" s="155">
        <f t="shared" ca="1" si="421"/>
        <v>-6.1208922212174208</v>
      </c>
      <c r="BF320" s="155">
        <f t="shared" ca="1" si="421"/>
        <v>-4.8364679537116553</v>
      </c>
      <c r="BG320" s="155">
        <f t="shared" ca="1" si="421"/>
        <v>-4.5864621653635753</v>
      </c>
      <c r="BH320" s="155">
        <f t="shared" ca="1" si="421"/>
        <v>-5.5634094347392953</v>
      </c>
      <c r="BI320" s="155">
        <f t="shared" ca="1" si="421"/>
        <v>-7.4019560581108523</v>
      </c>
      <c r="BJ320" s="155">
        <f t="shared" ca="1" si="421"/>
        <v>-8.4742846834389685</v>
      </c>
      <c r="BK320" s="138"/>
      <c r="BL320" s="29">
        <f t="shared" si="411"/>
        <v>15</v>
      </c>
      <c r="BM320" s="155">
        <f t="shared" ca="1" si="422"/>
        <v>-16.705332254485342</v>
      </c>
      <c r="BN320" s="155">
        <f t="shared" ca="1" si="422"/>
        <v>-15.316499367976661</v>
      </c>
      <c r="BO320" s="155">
        <f t="shared" ca="1" si="422"/>
        <v>-13.186398147948816</v>
      </c>
      <c r="BP320" s="155">
        <f t="shared" ca="1" si="422"/>
        <v>-12.43775306782539</v>
      </c>
      <c r="BQ320" s="155">
        <f t="shared" ca="1" si="422"/>
        <v>-12.399928562975568</v>
      </c>
      <c r="BR320" s="155">
        <f t="shared" ca="1" si="422"/>
        <v>-11.461738402160236</v>
      </c>
      <c r="BS320" s="155">
        <f t="shared" ca="1" si="422"/>
        <v>-9.5849276480310088</v>
      </c>
      <c r="BT320" s="155">
        <f t="shared" ca="1" si="422"/>
        <v>-7.7987783741921</v>
      </c>
      <c r="BU320" s="155">
        <f t="shared" ca="1" si="422"/>
        <v>-6.8640067874574289</v>
      </c>
      <c r="BV320" s="155">
        <f t="shared" ca="1" si="422"/>
        <v>-7.1825544904878038</v>
      </c>
      <c r="BW320" s="155">
        <f t="shared" ca="1" si="422"/>
        <v>-8.9865881557195699</v>
      </c>
      <c r="BX320" s="155">
        <f t="shared" ca="1" si="422"/>
        <v>-11.833320404557984</v>
      </c>
      <c r="BY320" s="155">
        <f t="shared" ca="1" si="422"/>
        <v>-13.447735961522795</v>
      </c>
      <c r="BZ320" s="138"/>
      <c r="CA320" s="29">
        <f t="shared" si="413"/>
        <v>15</v>
      </c>
      <c r="CB320" s="155">
        <f t="shared" ca="1" si="423"/>
        <v>-3.9117454180370572</v>
      </c>
      <c r="CC320" s="155">
        <f t="shared" ca="1" si="423"/>
        <v>-4.6396158265395684</v>
      </c>
      <c r="CD320" s="155">
        <f t="shared" ca="1" si="423"/>
        <v>-6.7088817986525839</v>
      </c>
      <c r="CE320" s="155">
        <f t="shared" ca="1" si="423"/>
        <v>-9.4700977077832675</v>
      </c>
      <c r="CF320" s="155">
        <f t="shared" ca="1" si="423"/>
        <v>-11.35680264185909</v>
      </c>
      <c r="CG320" s="155">
        <f t="shared" ca="1" si="423"/>
        <v>-10.993147776092542</v>
      </c>
      <c r="CH320" s="155">
        <f t="shared" ca="1" si="423"/>
        <v>-8.8552815341172231</v>
      </c>
      <c r="CI320" s="155">
        <f t="shared" ca="1" si="423"/>
        <v>-6.3233769726980391</v>
      </c>
      <c r="CJ320" s="155">
        <f t="shared" ca="1" si="423"/>
        <v>-4.1973800421176692</v>
      </c>
      <c r="CK320" s="155">
        <f t="shared" ca="1" si="423"/>
        <v>-2.6586357322495218</v>
      </c>
      <c r="CL320" s="155">
        <f t="shared" ca="1" si="423"/>
        <v>-1.652117168719343</v>
      </c>
      <c r="CM320" s="155">
        <f t="shared" ca="1" si="423"/>
        <v>-1.0888540478825188</v>
      </c>
      <c r="CN320" s="155">
        <f t="shared" ca="1" si="423"/>
        <v>-0.90780382347191768</v>
      </c>
      <c r="CP320" s="29">
        <f t="shared" si="415"/>
        <v>15</v>
      </c>
      <c r="CQ320" s="155">
        <f t="shared" ca="1" si="424"/>
        <v>-33.593223184620179</v>
      </c>
      <c r="CR320" s="155">
        <f t="shared" ca="1" si="424"/>
        <v>-30.109468349307832</v>
      </c>
      <c r="CS320" s="155">
        <f t="shared" ca="1" si="424"/>
        <v>-23.589054992128332</v>
      </c>
      <c r="CT320" s="155">
        <f t="shared" ca="1" si="424"/>
        <v>-18.422526163039432</v>
      </c>
      <c r="CU320" s="155">
        <f t="shared" ca="1" si="424"/>
        <v>-15.200571698746646</v>
      </c>
      <c r="CV320" s="155">
        <f t="shared" ca="1" si="424"/>
        <v>-13.25946966319243</v>
      </c>
      <c r="CW320" s="155">
        <f t="shared" ca="1" si="424"/>
        <v>-12.274234791890628</v>
      </c>
      <c r="CX320" s="155">
        <f t="shared" ca="1" si="424"/>
        <v>-12.345564619757575</v>
      </c>
      <c r="CY320" s="155">
        <f t="shared" ca="1" si="424"/>
        <v>-13.740993632061</v>
      </c>
      <c r="CZ320" s="155">
        <f t="shared" ca="1" si="424"/>
        <v>-16.884546925483011</v>
      </c>
      <c r="DA320" s="155">
        <f t="shared" ca="1" si="424"/>
        <v>-22.211137343948081</v>
      </c>
      <c r="DB320" s="155">
        <f t="shared" ca="1" si="424"/>
        <v>-28.892903565289984</v>
      </c>
      <c r="DC320" s="155">
        <f t="shared" ca="1" si="424"/>
        <v>-32.442656154135371</v>
      </c>
      <c r="DE320" s="29">
        <f t="shared" si="417"/>
        <v>15</v>
      </c>
      <c r="DF320" s="155">
        <f t="shared" ca="1" si="425"/>
        <v>-49.961313742117852</v>
      </c>
      <c r="DG320" s="155">
        <f t="shared" ca="1" si="425"/>
        <v>-49.970341097143034</v>
      </c>
      <c r="DH320" s="155">
        <f t="shared" ca="1" si="425"/>
        <v>-49.981468967479863</v>
      </c>
      <c r="DI320" s="155">
        <f t="shared" ca="1" si="425"/>
        <v>-48.390730056004557</v>
      </c>
      <c r="DJ320" s="155">
        <f t="shared" ca="1" si="425"/>
        <v>-42.610891835225075</v>
      </c>
      <c r="DK320" s="155">
        <f t="shared" ca="1" si="425"/>
        <v>-33.079645845143354</v>
      </c>
      <c r="DL320" s="155">
        <f t="shared" ca="1" si="425"/>
        <v>-23.537545452066581</v>
      </c>
      <c r="DM320" s="155">
        <f t="shared" ca="1" si="425"/>
        <v>-16.567363254473708</v>
      </c>
      <c r="DN320" s="155">
        <f t="shared" ca="1" si="425"/>
        <v>-12.411917979647383</v>
      </c>
      <c r="DO320" s="155">
        <f t="shared" ca="1" si="425"/>
        <v>-10.555996651506559</v>
      </c>
      <c r="DP320" s="155">
        <f t="shared" ca="1" si="425"/>
        <v>-10.594068814510795</v>
      </c>
      <c r="DQ320" s="155">
        <f t="shared" ca="1" si="425"/>
        <v>-11.915049303136605</v>
      </c>
      <c r="DR320" s="155">
        <f t="shared" ca="1" si="425"/>
        <v>-12.820532684670431</v>
      </c>
      <c r="DT320" s="96"/>
      <c r="DU320" s="803"/>
      <c r="DV320" s="803"/>
      <c r="DW320" s="803"/>
      <c r="DX320" s="803"/>
      <c r="DY320" s="803"/>
      <c r="DZ320" s="803"/>
      <c r="EA320" s="803"/>
      <c r="EB320" s="803"/>
      <c r="EC320" s="803"/>
      <c r="ED320" s="803"/>
      <c r="EE320" s="803"/>
      <c r="EF320" s="803"/>
      <c r="EG320" s="803"/>
      <c r="EH320" s="99"/>
      <c r="EI320" s="96"/>
      <c r="EJ320" s="803"/>
      <c r="EK320" s="803"/>
      <c r="EL320" s="803"/>
      <c r="EM320" s="803"/>
      <c r="EN320" s="803"/>
      <c r="EO320" s="803"/>
      <c r="EP320" s="803"/>
      <c r="EQ320" s="803"/>
      <c r="ER320" s="803"/>
      <c r="ES320" s="803"/>
      <c r="ET320" s="803"/>
      <c r="EU320" s="803"/>
      <c r="EV320" s="803"/>
      <c r="EW320" s="99"/>
    </row>
    <row r="321" spans="1:154">
      <c r="Q321" s="16"/>
      <c r="S321" s="18">
        <f t="shared" si="405"/>
        <v>22.5</v>
      </c>
      <c r="T321" s="114">
        <f t="shared" ca="1" si="419"/>
        <v>-100.69050315784246</v>
      </c>
      <c r="U321" s="114">
        <f t="shared" ca="1" si="419"/>
        <v>-101.44168953065596</v>
      </c>
      <c r="V321" s="114">
        <f t="shared" ca="1" si="419"/>
        <v>-102.49399437339247</v>
      </c>
      <c r="W321" s="114">
        <f t="shared" ca="1" si="419"/>
        <v>-99.721694817165044</v>
      </c>
      <c r="X321" s="114">
        <f t="shared" ca="1" si="419"/>
        <v>-87.269474050813869</v>
      </c>
      <c r="Y321" s="114">
        <f t="shared" ca="1" si="419"/>
        <v>-65.420167569673168</v>
      </c>
      <c r="Z321" s="114">
        <f t="shared" ca="1" si="419"/>
        <v>-43.667408482691904</v>
      </c>
      <c r="AA321" s="114">
        <f t="shared" ca="1" si="419"/>
        <v>-28.719355986313087</v>
      </c>
      <c r="AB321" s="114">
        <f t="shared" ca="1" si="419"/>
        <v>-20.221481927494366</v>
      </c>
      <c r="AC321" s="114">
        <f t="shared" ca="1" si="419"/>
        <v>-15.746958413648526</v>
      </c>
      <c r="AD321" s="114">
        <f t="shared" ca="1" si="419"/>
        <v>-13.479646525454967</v>
      </c>
      <c r="AE321" s="114">
        <f t="shared" ca="1" si="419"/>
        <v>-12.423964435834749</v>
      </c>
      <c r="AF321" s="114">
        <f t="shared" ca="1" si="419"/>
        <v>-12.116218409606329</v>
      </c>
      <c r="AH321" s="29">
        <f t="shared" si="407"/>
        <v>22.5</v>
      </c>
      <c r="AI321" s="155">
        <f t="shared" ca="1" si="420"/>
        <v>-101.26813397976485</v>
      </c>
      <c r="AJ321" s="155">
        <f t="shared" ca="1" si="420"/>
        <v>-101.92733120854908</v>
      </c>
      <c r="AK321" s="155">
        <f t="shared" ca="1" si="420"/>
        <v>-102.81577748109166</v>
      </c>
      <c r="AL321" s="155">
        <f t="shared" ca="1" si="420"/>
        <v>-99.930717860627993</v>
      </c>
      <c r="AM321" s="155">
        <f t="shared" ca="1" si="420"/>
        <v>-87.431358022625119</v>
      </c>
      <c r="AN321" s="155">
        <f t="shared" ca="1" si="420"/>
        <v>-65.588402409022848</v>
      </c>
      <c r="AO321" s="155">
        <f t="shared" ca="1" si="420"/>
        <v>-43.902645292960116</v>
      </c>
      <c r="AP321" s="155">
        <f t="shared" ca="1" si="420"/>
        <v>-29.1299214359573</v>
      </c>
      <c r="AQ321" s="155">
        <f t="shared" ca="1" si="420"/>
        <v>-21.041724078291928</v>
      </c>
      <c r="AR321" s="155">
        <f t="shared" ca="1" si="420"/>
        <v>-17.440667994276438</v>
      </c>
      <c r="AS321" s="155">
        <f t="shared" ca="1" si="420"/>
        <v>-16.63324721090461</v>
      </c>
      <c r="AT321" s="155">
        <f t="shared" ca="1" si="420"/>
        <v>-17.178975097177833</v>
      </c>
      <c r="AU321" s="155">
        <f t="shared" ca="1" si="420"/>
        <v>-17.613621896225027</v>
      </c>
      <c r="AW321" s="29">
        <f t="shared" si="409"/>
        <v>22.5</v>
      </c>
      <c r="AX321" s="155">
        <f t="shared" ca="1" si="421"/>
        <v>-6.1694393588058425</v>
      </c>
      <c r="AY321" s="155">
        <f t="shared" ca="1" si="421"/>
        <v>-6.7403560078537268</v>
      </c>
      <c r="AZ321" s="155">
        <f t="shared" ca="1" si="421"/>
        <v>-8.5996886038611535</v>
      </c>
      <c r="BA321" s="155">
        <f t="shared" ca="1" si="421"/>
        <v>-11.519130174025392</v>
      </c>
      <c r="BB321" s="155">
        <f t="shared" ca="1" si="421"/>
        <v>-13.950819888648464</v>
      </c>
      <c r="BC321" s="155">
        <f t="shared" ca="1" si="421"/>
        <v>-13.827036188274917</v>
      </c>
      <c r="BD321" s="155">
        <f t="shared" ca="1" si="421"/>
        <v>-11.303962362921654</v>
      </c>
      <c r="BE321" s="155">
        <f t="shared" ca="1" si="421"/>
        <v>-8.2960374127132539</v>
      </c>
      <c r="BF321" s="155">
        <f t="shared" ca="1" si="421"/>
        <v>-6.042773191772552</v>
      </c>
      <c r="BG321" s="155">
        <f t="shared" ca="1" si="421"/>
        <v>-4.8921568079846676</v>
      </c>
      <c r="BH321" s="155">
        <f t="shared" ca="1" si="421"/>
        <v>-4.8239009926901311</v>
      </c>
      <c r="BI321" s="155">
        <f t="shared" ca="1" si="421"/>
        <v>-5.445531542437049</v>
      </c>
      <c r="BJ321" s="155">
        <f t="shared" ca="1" si="421"/>
        <v>-5.8548641170882245</v>
      </c>
      <c r="BK321" s="138"/>
      <c r="BL321" s="29">
        <f t="shared" si="411"/>
        <v>22.5</v>
      </c>
      <c r="BM321" s="155">
        <f t="shared" ca="1" si="422"/>
        <v>-12.859015972088272</v>
      </c>
      <c r="BN321" s="155">
        <f t="shared" ca="1" si="422"/>
        <v>-12.516925990834807</v>
      </c>
      <c r="BO321" s="155">
        <f t="shared" ca="1" si="422"/>
        <v>-12.43775306782539</v>
      </c>
      <c r="BP321" s="155">
        <f t="shared" ca="1" si="422"/>
        <v>-13.698985322172632</v>
      </c>
      <c r="BQ321" s="155">
        <f t="shared" ca="1" si="422"/>
        <v>-15.235221745476604</v>
      </c>
      <c r="BR321" s="155">
        <f t="shared" ca="1" si="422"/>
        <v>-14.761496270188832</v>
      </c>
      <c r="BS321" s="155">
        <f t="shared" ca="1" si="422"/>
        <v>-12.173445252405198</v>
      </c>
      <c r="BT321" s="155">
        <f t="shared" ca="1" si="422"/>
        <v>-9.2644885621638089</v>
      </c>
      <c r="BU321" s="155">
        <f t="shared" ca="1" si="422"/>
        <v>-7.2373787015808375</v>
      </c>
      <c r="BV321" s="155">
        <f t="shared" ca="1" si="422"/>
        <v>-6.431905085884587</v>
      </c>
      <c r="BW321" s="155">
        <f t="shared" ca="1" si="422"/>
        <v>-6.8180138268477144</v>
      </c>
      <c r="BX321" s="155">
        <f t="shared" ca="1" si="422"/>
        <v>-7.9253526243938763</v>
      </c>
      <c r="BY321" s="155">
        <f t="shared" ca="1" si="422"/>
        <v>-8.5718333087405867</v>
      </c>
      <c r="BZ321" s="138"/>
      <c r="CA321" s="29">
        <f t="shared" si="413"/>
        <v>22.5</v>
      </c>
      <c r="CB321" s="155">
        <f t="shared" ca="1" si="423"/>
        <v>-6.1689304873458184</v>
      </c>
      <c r="CC321" s="155">
        <f t="shared" ca="1" si="423"/>
        <v>-7.0022645476306735</v>
      </c>
      <c r="CD321" s="155">
        <f t="shared" ca="1" si="423"/>
        <v>-9.4700977077832675</v>
      </c>
      <c r="CE321" s="155">
        <f t="shared" ca="1" si="423"/>
        <v>-13.083072629979252</v>
      </c>
      <c r="CF321" s="155">
        <f t="shared" ca="1" si="423"/>
        <v>-16.011594714332777</v>
      </c>
      <c r="CG321" s="155">
        <f t="shared" ca="1" si="423"/>
        <v>-15.872562707299931</v>
      </c>
      <c r="CH321" s="155">
        <f t="shared" ca="1" si="423"/>
        <v>-12.853534660750583</v>
      </c>
      <c r="CI321" s="155">
        <f t="shared" ca="1" si="423"/>
        <v>-9.1521886291156438</v>
      </c>
      <c r="CJ321" s="155">
        <f t="shared" ca="1" si="423"/>
        <v>-6.1200470705221157</v>
      </c>
      <c r="CK321" s="155">
        <f t="shared" ca="1" si="423"/>
        <v>-4.002115021403629</v>
      </c>
      <c r="CL321" s="155">
        <f t="shared" ca="1" si="423"/>
        <v>-2.6584230683505332</v>
      </c>
      <c r="CM321" s="155">
        <f t="shared" ca="1" si="423"/>
        <v>-1.9220613157434361</v>
      </c>
      <c r="CN321" s="155">
        <f t="shared" ca="1" si="423"/>
        <v>-1.687838233445202</v>
      </c>
      <c r="CP321" s="29">
        <f t="shared" si="415"/>
        <v>22.5</v>
      </c>
      <c r="CQ321" s="155">
        <f t="shared" ca="1" si="424"/>
        <v>-23.50628226838516</v>
      </c>
      <c r="CR321" s="155">
        <f t="shared" ca="1" si="424"/>
        <v>-21.831741008251058</v>
      </c>
      <c r="CS321" s="155">
        <f t="shared" ca="1" si="424"/>
        <v>-18.422526163039432</v>
      </c>
      <c r="CT321" s="155">
        <f t="shared" ca="1" si="424"/>
        <v>-15.478232224616338</v>
      </c>
      <c r="CU321" s="155">
        <f t="shared" ca="1" si="424"/>
        <v>-13.523753563779115</v>
      </c>
      <c r="CV321" s="155">
        <f t="shared" ca="1" si="424"/>
        <v>-12.104483811674342</v>
      </c>
      <c r="CW321" s="155">
        <f t="shared" ca="1" si="424"/>
        <v>-11.066627932375063</v>
      </c>
      <c r="CX321" s="155">
        <f t="shared" ca="1" si="424"/>
        <v>-10.757517618604439</v>
      </c>
      <c r="CY321" s="155">
        <f t="shared" ca="1" si="424"/>
        <v>-11.488124402053515</v>
      </c>
      <c r="CZ321" s="155">
        <f t="shared" ca="1" si="424"/>
        <v>-13.44718511171682</v>
      </c>
      <c r="DA321" s="155">
        <f t="shared" ca="1" si="424"/>
        <v>-16.636547663483903</v>
      </c>
      <c r="DB321" s="155">
        <f t="shared" ca="1" si="424"/>
        <v>-20.239298015741195</v>
      </c>
      <c r="DC321" s="155">
        <f t="shared" ca="1" si="424"/>
        <v>-21.983471955971751</v>
      </c>
      <c r="DE321" s="29">
        <f t="shared" si="417"/>
        <v>22.5</v>
      </c>
      <c r="DF321" s="155">
        <f t="shared" ca="1" si="425"/>
        <v>-45.856006040992369</v>
      </c>
      <c r="DG321" s="155">
        <f t="shared" ca="1" si="425"/>
        <v>-46.556429324004284</v>
      </c>
      <c r="DH321" s="155">
        <f t="shared" ca="1" si="425"/>
        <v>-48.390730056004557</v>
      </c>
      <c r="DI321" s="155">
        <f t="shared" ca="1" si="425"/>
        <v>-49.619401372032137</v>
      </c>
      <c r="DJ321" s="155">
        <f t="shared" ca="1" si="425"/>
        <v>-46.618728804660847</v>
      </c>
      <c r="DK321" s="155">
        <f t="shared" ca="1" si="425"/>
        <v>-37.759386041476873</v>
      </c>
      <c r="DL321" s="155">
        <f t="shared" ca="1" si="425"/>
        <v>-26.954685667879232</v>
      </c>
      <c r="DM321" s="155">
        <f t="shared" ca="1" si="425"/>
        <v>-18.473989625977122</v>
      </c>
      <c r="DN321" s="155">
        <f t="shared" ca="1" si="425"/>
        <v>-13.198742885298723</v>
      </c>
      <c r="DO321" s="155">
        <f t="shared" ca="1" si="425"/>
        <v>-10.43943310876967</v>
      </c>
      <c r="DP321" s="155">
        <f t="shared" ca="1" si="425"/>
        <v>-9.466176116359712</v>
      </c>
      <c r="DQ321" s="155">
        <f t="shared" ca="1" si="425"/>
        <v>-9.5873111095903294</v>
      </c>
      <c r="DR321" s="155">
        <f t="shared" ca="1" si="425"/>
        <v>-9.8321175043945779</v>
      </c>
      <c r="DT321" s="96"/>
      <c r="DU321" s="803"/>
      <c r="DV321" s="803"/>
      <c r="DW321" s="803"/>
      <c r="DX321" s="803"/>
      <c r="DY321" s="803"/>
      <c r="DZ321" s="803"/>
      <c r="EA321" s="803"/>
      <c r="EB321" s="803"/>
      <c r="EC321" s="803"/>
      <c r="ED321" s="803"/>
      <c r="EE321" s="803"/>
      <c r="EF321" s="803"/>
      <c r="EG321" s="803"/>
      <c r="EH321" s="99"/>
      <c r="EI321" s="96"/>
      <c r="EJ321" s="803"/>
      <c r="EK321" s="803"/>
      <c r="EL321" s="803"/>
      <c r="EM321" s="803"/>
      <c r="EN321" s="803"/>
      <c r="EO321" s="803"/>
      <c r="EP321" s="803"/>
      <c r="EQ321" s="803"/>
      <c r="ER321" s="803"/>
      <c r="ES321" s="803"/>
      <c r="ET321" s="803"/>
      <c r="EU321" s="803"/>
      <c r="EV321" s="803"/>
      <c r="EW321" s="99"/>
    </row>
    <row r="322" spans="1:154">
      <c r="Q322" s="16"/>
      <c r="S322" s="18">
        <f t="shared" si="405"/>
        <v>30</v>
      </c>
      <c r="T322" s="114">
        <f t="shared" ca="1" si="419"/>
        <v>-81.120978572097769</v>
      </c>
      <c r="U322" s="114">
        <f t="shared" ca="1" si="419"/>
        <v>-82.262468513669006</v>
      </c>
      <c r="V322" s="114">
        <f t="shared" ca="1" si="419"/>
        <v>-85.135807987391203</v>
      </c>
      <c r="W322" s="114">
        <f t="shared" ca="1" si="419"/>
        <v>-87.269474050813869</v>
      </c>
      <c r="X322" s="114">
        <f t="shared" ca="1" si="419"/>
        <v>-82.813713650449799</v>
      </c>
      <c r="Y322" s="114">
        <f t="shared" ca="1" si="419"/>
        <v>-66.704681448088252</v>
      </c>
      <c r="Z322" s="114">
        <f t="shared" ca="1" si="419"/>
        <v>-45.229840442416375</v>
      </c>
      <c r="AA322" s="114">
        <f t="shared" ca="1" si="419"/>
        <v>-28.82619488451963</v>
      </c>
      <c r="AB322" s="114">
        <f t="shared" ca="1" si="419"/>
        <v>-19.49618060399818</v>
      </c>
      <c r="AC322" s="114">
        <f t="shared" ca="1" si="419"/>
        <v>-14.782455292489402</v>
      </c>
      <c r="AD322" s="114">
        <f t="shared" ca="1" si="419"/>
        <v>-12.51037099888779</v>
      </c>
      <c r="AE322" s="114">
        <f t="shared" ca="1" si="419"/>
        <v>-11.496768889869005</v>
      </c>
      <c r="AF322" s="114">
        <f t="shared" ca="1" si="419"/>
        <v>-11.208571406146573</v>
      </c>
      <c r="AH322" s="29">
        <f t="shared" si="407"/>
        <v>30</v>
      </c>
      <c r="AI322" s="155">
        <f t="shared" ca="1" si="420"/>
        <v>-81.530425114040767</v>
      </c>
      <c r="AJ322" s="155">
        <f t="shared" ca="1" si="420"/>
        <v>-82.616334893702998</v>
      </c>
      <c r="AK322" s="155">
        <f t="shared" ca="1" si="420"/>
        <v>-85.381836959336894</v>
      </c>
      <c r="AL322" s="155">
        <f t="shared" ca="1" si="420"/>
        <v>-87.431358022625119</v>
      </c>
      <c r="AM322" s="155">
        <f t="shared" ca="1" si="420"/>
        <v>-82.934008176370313</v>
      </c>
      <c r="AN322" s="155">
        <f t="shared" ca="1" si="420"/>
        <v>-66.822757493054468</v>
      </c>
      <c r="AO322" s="155">
        <f t="shared" ca="1" si="420"/>
        <v>-45.392053909177427</v>
      </c>
      <c r="AP322" s="155">
        <f t="shared" ca="1" si="420"/>
        <v>-29.116759025863651</v>
      </c>
      <c r="AQ322" s="155">
        <f t="shared" ca="1" si="420"/>
        <v>-20.104394065227783</v>
      </c>
      <c r="AR322" s="155">
        <f t="shared" ca="1" si="420"/>
        <v>-16.10302507392743</v>
      </c>
      <c r="AS322" s="155">
        <f t="shared" ca="1" si="420"/>
        <v>-15.039676389333792</v>
      </c>
      <c r="AT322" s="155">
        <f t="shared" ca="1" si="420"/>
        <v>-15.282596635802868</v>
      </c>
      <c r="AU322" s="155">
        <f t="shared" ca="1" si="420"/>
        <v>-15.539379902058371</v>
      </c>
      <c r="AW322" s="29">
        <f t="shared" si="409"/>
        <v>30</v>
      </c>
      <c r="AX322" s="155">
        <f t="shared" ca="1" si="421"/>
        <v>-7.1771608647125582</v>
      </c>
      <c r="AY322" s="155">
        <f t="shared" ca="1" si="421"/>
        <v>-7.8611799110237151</v>
      </c>
      <c r="AZ322" s="155">
        <f t="shared" ca="1" si="421"/>
        <v>-10.089909876607251</v>
      </c>
      <c r="BA322" s="155">
        <f t="shared" ca="1" si="421"/>
        <v>-13.950819888648464</v>
      </c>
      <c r="BB322" s="155">
        <f t="shared" ca="1" si="421"/>
        <v>-18.215296329728758</v>
      </c>
      <c r="BC322" s="155">
        <f t="shared" ca="1" si="421"/>
        <v>-19.639057823270445</v>
      </c>
      <c r="BD322" s="155">
        <f t="shared" ca="1" si="421"/>
        <v>-16.713708675067593</v>
      </c>
      <c r="BE322" s="155">
        <f t="shared" ca="1" si="421"/>
        <v>-12.15024561582964</v>
      </c>
      <c r="BF322" s="155">
        <f t="shared" ca="1" si="421"/>
        <v>-8.4389660288392001</v>
      </c>
      <c r="BG322" s="155">
        <f t="shared" ca="1" si="421"/>
        <v>-6.1834699048958415</v>
      </c>
      <c r="BH322" s="155">
        <f t="shared" ca="1" si="421"/>
        <v>-5.2139684011906571</v>
      </c>
      <c r="BI322" s="155">
        <f t="shared" ca="1" si="421"/>
        <v>-5.0886720204449212</v>
      </c>
      <c r="BJ322" s="155">
        <f t="shared" ca="1" si="421"/>
        <v>-5.1673433154761224</v>
      </c>
      <c r="BK322" s="138"/>
      <c r="BL322" s="29">
        <f t="shared" si="411"/>
        <v>30</v>
      </c>
      <c r="BM322" s="155">
        <f t="shared" ca="1" si="422"/>
        <v>-11.213076010048987</v>
      </c>
      <c r="BN322" s="155">
        <f t="shared" ca="1" si="422"/>
        <v>-11.350833509036953</v>
      </c>
      <c r="BO322" s="155">
        <f t="shared" ca="1" si="422"/>
        <v>-12.399928562975568</v>
      </c>
      <c r="BP322" s="155">
        <f t="shared" ca="1" si="422"/>
        <v>-15.235221745476604</v>
      </c>
      <c r="BQ322" s="155">
        <f t="shared" ca="1" si="422"/>
        <v>-18.934072457528835</v>
      </c>
      <c r="BR322" s="155">
        <f t="shared" ca="1" si="422"/>
        <v>-20.130533124474617</v>
      </c>
      <c r="BS322" s="155">
        <f t="shared" ca="1" si="422"/>
        <v>-17.157389506196104</v>
      </c>
      <c r="BT322" s="155">
        <f t="shared" ca="1" si="422"/>
        <v>-12.644309673505965</v>
      </c>
      <c r="BU322" s="155">
        <f t="shared" ca="1" si="422"/>
        <v>-9.0500894234117872</v>
      </c>
      <c r="BV322" s="155">
        <f t="shared" ca="1" si="422"/>
        <v>-6.9631854169578835</v>
      </c>
      <c r="BW322" s="155">
        <f t="shared" ca="1" si="422"/>
        <v>-6.1981080981542274</v>
      </c>
      <c r="BX322" s="155">
        <f t="shared" ca="1" si="422"/>
        <v>-6.2763006182056387</v>
      </c>
      <c r="BY322" s="155">
        <f t="shared" ca="1" si="422"/>
        <v>-6.4509233279404903</v>
      </c>
      <c r="BZ322" s="138"/>
      <c r="CA322" s="29">
        <f t="shared" si="413"/>
        <v>30</v>
      </c>
      <c r="CB322" s="155">
        <f t="shared" ca="1" si="423"/>
        <v>-7.6675605251463139</v>
      </c>
      <c r="CC322" s="155">
        <f t="shared" ca="1" si="423"/>
        <v>-8.5645385496508482</v>
      </c>
      <c r="CD322" s="155">
        <f t="shared" ca="1" si="423"/>
        <v>-11.35680264185909</v>
      </c>
      <c r="CE322" s="155">
        <f t="shared" ca="1" si="423"/>
        <v>-16.011594714332777</v>
      </c>
      <c r="CF322" s="155">
        <f t="shared" ca="1" si="423"/>
        <v>-21.064184413317449</v>
      </c>
      <c r="CG322" s="155">
        <f t="shared" ca="1" si="423"/>
        <v>-22.741184717113683</v>
      </c>
      <c r="CH322" s="155">
        <f t="shared" ca="1" si="423"/>
        <v>-19.286069021960259</v>
      </c>
      <c r="CI322" s="155">
        <f t="shared" ca="1" si="423"/>
        <v>-13.839736750395382</v>
      </c>
      <c r="CJ322" s="155">
        <f t="shared" ca="1" si="423"/>
        <v>-9.2486852684027916</v>
      </c>
      <c r="CK322" s="155">
        <f t="shared" ca="1" si="423"/>
        <v>-6.1199603478176048</v>
      </c>
      <c r="CL322" s="155">
        <f t="shared" ca="1" si="423"/>
        <v>-4.1970266341525413</v>
      </c>
      <c r="CM322" s="155">
        <f t="shared" ca="1" si="423"/>
        <v>-3.1684583070967971</v>
      </c>
      <c r="CN322" s="155">
        <f t="shared" ca="1" si="423"/>
        <v>-2.8453828074668781</v>
      </c>
      <c r="CP322" s="29">
        <f t="shared" si="415"/>
        <v>30</v>
      </c>
      <c r="CQ322" s="155">
        <f t="shared" ca="1" si="424"/>
        <v>-18.141638982475396</v>
      </c>
      <c r="CR322" s="155">
        <f t="shared" ca="1" si="424"/>
        <v>-17.191650117247949</v>
      </c>
      <c r="CS322" s="155">
        <f t="shared" ca="1" si="424"/>
        <v>-15.200571698746646</v>
      </c>
      <c r="CT322" s="155">
        <f t="shared" ca="1" si="424"/>
        <v>-13.523753563779115</v>
      </c>
      <c r="CU322" s="155">
        <f t="shared" ca="1" si="424"/>
        <v>-12.614721893719414</v>
      </c>
      <c r="CV322" s="155">
        <f t="shared" ca="1" si="424"/>
        <v>-11.852385263632103</v>
      </c>
      <c r="CW322" s="155">
        <f t="shared" ca="1" si="424"/>
        <v>-10.732467277627258</v>
      </c>
      <c r="CX322" s="155">
        <f t="shared" ca="1" si="424"/>
        <v>-9.8871461899069448</v>
      </c>
      <c r="CY322" s="155">
        <f t="shared" ca="1" si="424"/>
        <v>-9.9545450272832312</v>
      </c>
      <c r="CZ322" s="155">
        <f t="shared" ca="1" si="424"/>
        <v>-11.076310278946359</v>
      </c>
      <c r="DA322" s="155">
        <f t="shared" ca="1" si="424"/>
        <v>-13.078646347024524</v>
      </c>
      <c r="DB322" s="155">
        <f t="shared" ca="1" si="424"/>
        <v>-15.266287878274721</v>
      </c>
      <c r="DC322" s="155">
        <f t="shared" ca="1" si="424"/>
        <v>-16.279797361828951</v>
      </c>
      <c r="DE322" s="29">
        <f t="shared" si="417"/>
        <v>30</v>
      </c>
      <c r="DF322" s="155">
        <f t="shared" ca="1" si="425"/>
        <v>-38.700453071623954</v>
      </c>
      <c r="DG322" s="155">
        <f t="shared" ca="1" si="425"/>
        <v>-39.685238528891183</v>
      </c>
      <c r="DH322" s="155">
        <f t="shared" ca="1" si="425"/>
        <v>-42.610891835225075</v>
      </c>
      <c r="DI322" s="155">
        <f t="shared" ca="1" si="425"/>
        <v>-46.618728804660847</v>
      </c>
      <c r="DJ322" s="155">
        <f t="shared" ca="1" si="425"/>
        <v>-48.356180544614247</v>
      </c>
      <c r="DK322" s="155">
        <f t="shared" ca="1" si="425"/>
        <v>-43.084688746115262</v>
      </c>
      <c r="DL322" s="155">
        <f t="shared" ca="1" si="425"/>
        <v>-32.052317432974966</v>
      </c>
      <c r="DM322" s="155">
        <f t="shared" ca="1" si="425"/>
        <v>-21.684370477706452</v>
      </c>
      <c r="DN322" s="155">
        <f t="shared" ca="1" si="425"/>
        <v>-14.845598825238863</v>
      </c>
      <c r="DO322" s="155">
        <f t="shared" ca="1" si="425"/>
        <v>-11.040799789361607</v>
      </c>
      <c r="DP322" s="155">
        <f t="shared" ca="1" si="425"/>
        <v>-9.2565359330231267</v>
      </c>
      <c r="DQ322" s="155">
        <f t="shared" ca="1" si="425"/>
        <v>-8.6855805788854283</v>
      </c>
      <c r="DR322" s="155">
        <f t="shared" ca="1" si="425"/>
        <v>-8.6145143089675997</v>
      </c>
      <c r="DT322" s="96"/>
      <c r="DU322" s="803"/>
      <c r="DV322" s="803"/>
      <c r="DW322" s="803"/>
      <c r="DX322" s="803"/>
      <c r="DY322" s="803"/>
      <c r="DZ322" s="803"/>
      <c r="EA322" s="803"/>
      <c r="EB322" s="803"/>
      <c r="EC322" s="803"/>
      <c r="ED322" s="803"/>
      <c r="EE322" s="803"/>
      <c r="EF322" s="803"/>
      <c r="EG322" s="803"/>
      <c r="EH322" s="99"/>
      <c r="EI322" s="96"/>
      <c r="EJ322" s="803"/>
      <c r="EK322" s="803"/>
      <c r="EL322" s="803"/>
      <c r="EM322" s="803"/>
      <c r="EN322" s="803"/>
      <c r="EO322" s="803"/>
      <c r="EP322" s="803"/>
      <c r="EQ322" s="803"/>
      <c r="ER322" s="803"/>
      <c r="ES322" s="803"/>
      <c r="ET322" s="803"/>
      <c r="EU322" s="803"/>
      <c r="EV322" s="803"/>
      <c r="EW322" s="99"/>
    </row>
    <row r="323" spans="1:154">
      <c r="Q323" s="16"/>
      <c r="S323" s="18">
        <f t="shared" si="405"/>
        <v>37.5</v>
      </c>
      <c r="T323" s="114">
        <f t="shared" ca="1" si="419"/>
        <v>-58.617671704752325</v>
      </c>
      <c r="U323" s="114">
        <f t="shared" ca="1" si="419"/>
        <v>-59.501255668800759</v>
      </c>
      <c r="V323" s="114">
        <f t="shared" ca="1" si="419"/>
        <v>-62.031278398133004</v>
      </c>
      <c r="W323" s="114">
        <f t="shared" ca="1" si="419"/>
        <v>-65.420167569673168</v>
      </c>
      <c r="X323" s="114">
        <f t="shared" ca="1" si="419"/>
        <v>-66.704681448088252</v>
      </c>
      <c r="Y323" s="114">
        <f t="shared" ca="1" si="419"/>
        <v>-59.881732442880612</v>
      </c>
      <c r="Z323" s="114">
        <f t="shared" ca="1" si="419"/>
        <v>-43.627089441657454</v>
      </c>
      <c r="AA323" s="114">
        <f t="shared" ca="1" si="419"/>
        <v>-27.579048776792952</v>
      </c>
      <c r="AB323" s="114">
        <f t="shared" ca="1" si="419"/>
        <v>-17.861919930258285</v>
      </c>
      <c r="AC323" s="114">
        <f t="shared" ca="1" si="419"/>
        <v>-13.131816601865236</v>
      </c>
      <c r="AD323" s="114">
        <f t="shared" ca="1" si="419"/>
        <v>-11.009643887724444</v>
      </c>
      <c r="AE323" s="114">
        <f t="shared" ca="1" si="419"/>
        <v>-10.128473705532357</v>
      </c>
      <c r="AF323" s="114">
        <f t="shared" ca="1" si="419"/>
        <v>-9.8891578914171809</v>
      </c>
      <c r="AH323" s="29">
        <f t="shared" si="407"/>
        <v>37.5</v>
      </c>
      <c r="AI323" s="155">
        <f t="shared" ca="1" si="420"/>
        <v>-59.024952968571668</v>
      </c>
      <c r="AJ323" s="155">
        <f t="shared" ca="1" si="420"/>
        <v>-59.858551730228903</v>
      </c>
      <c r="AK323" s="155">
        <f t="shared" ca="1" si="420"/>
        <v>-62.286483269932383</v>
      </c>
      <c r="AL323" s="155">
        <f t="shared" ca="1" si="420"/>
        <v>-65.588402409022848</v>
      </c>
      <c r="AM323" s="155">
        <f t="shared" ca="1" si="420"/>
        <v>-66.822757493054468</v>
      </c>
      <c r="AN323" s="155">
        <f t="shared" ca="1" si="420"/>
        <v>-59.98552550065812</v>
      </c>
      <c r="AO323" s="155">
        <f t="shared" ca="1" si="420"/>
        <v>-43.758312111429177</v>
      </c>
      <c r="AP323" s="155">
        <f t="shared" ca="1" si="420"/>
        <v>-27.815861970083013</v>
      </c>
      <c r="AQ323" s="155">
        <f t="shared" ca="1" si="420"/>
        <v>-18.402414114625049</v>
      </c>
      <c r="AR323" s="155">
        <f t="shared" ca="1" si="420"/>
        <v>-14.471126371154751</v>
      </c>
      <c r="AS323" s="155">
        <f t="shared" ca="1" si="420"/>
        <v>-13.817155250732387</v>
      </c>
      <c r="AT323" s="155">
        <f t="shared" ca="1" si="420"/>
        <v>-14.353466345381062</v>
      </c>
      <c r="AU323" s="155">
        <f t="shared" ca="1" si="420"/>
        <v>-14.675993685072964</v>
      </c>
      <c r="AW323" s="29">
        <f t="shared" si="409"/>
        <v>37.5</v>
      </c>
      <c r="AX323" s="155">
        <f t="shared" ca="1" si="421"/>
        <v>-7.0247436844342044</v>
      </c>
      <c r="AY323" s="155">
        <f t="shared" ca="1" si="421"/>
        <v>-7.6553512350464281</v>
      </c>
      <c r="AZ323" s="155">
        <f t="shared" ca="1" si="421"/>
        <v>-9.7726765837959562</v>
      </c>
      <c r="BA323" s="155">
        <f t="shared" ca="1" si="421"/>
        <v>-13.827036188274917</v>
      </c>
      <c r="BB323" s="155">
        <f t="shared" ca="1" si="421"/>
        <v>-19.639057823270445</v>
      </c>
      <c r="BC323" s="155">
        <f t="shared" ca="1" si="421"/>
        <v>-24.385889844805604</v>
      </c>
      <c r="BD323" s="155">
        <f t="shared" ca="1" si="421"/>
        <v>-23.437049175429884</v>
      </c>
      <c r="BE323" s="155">
        <f t="shared" ca="1" si="421"/>
        <v>-17.820477682804956</v>
      </c>
      <c r="BF323" s="155">
        <f t="shared" ca="1" si="421"/>
        <v>-12.215494508458306</v>
      </c>
      <c r="BG323" s="155">
        <f t="shared" ca="1" si="421"/>
        <v>-8.4994860266014722</v>
      </c>
      <c r="BH323" s="155">
        <f t="shared" ca="1" si="421"/>
        <v>-6.5593269529861793</v>
      </c>
      <c r="BI323" s="155">
        <f t="shared" ca="1" si="421"/>
        <v>-5.8288513539053302</v>
      </c>
      <c r="BJ323" s="155">
        <f t="shared" ca="1" si="421"/>
        <v>-5.6867352702023934</v>
      </c>
      <c r="BK323" s="138"/>
      <c r="BL323" s="29">
        <f t="shared" si="411"/>
        <v>37.5</v>
      </c>
      <c r="BM323" s="155">
        <f t="shared" ca="1" si="422"/>
        <v>-9.9258418014915382</v>
      </c>
      <c r="BN323" s="155">
        <f t="shared" ca="1" si="422"/>
        <v>-10.177963339538829</v>
      </c>
      <c r="BO323" s="155">
        <f t="shared" ca="1" si="422"/>
        <v>-11.461738402160236</v>
      </c>
      <c r="BP323" s="155">
        <f t="shared" ca="1" si="422"/>
        <v>-14.761496270188832</v>
      </c>
      <c r="BQ323" s="155">
        <f t="shared" ca="1" si="422"/>
        <v>-20.130533124474617</v>
      </c>
      <c r="BR323" s="155">
        <f t="shared" ca="1" si="422"/>
        <v>-24.681652550418455</v>
      </c>
      <c r="BS323" s="155">
        <f t="shared" ca="1" si="422"/>
        <v>-23.672903064088008</v>
      </c>
      <c r="BT323" s="155">
        <f t="shared" ca="1" si="422"/>
        <v>-18.065274123019712</v>
      </c>
      <c r="BU323" s="155">
        <f t="shared" ca="1" si="422"/>
        <v>-12.503804121218874</v>
      </c>
      <c r="BV323" s="155">
        <f t="shared" ca="1" si="422"/>
        <v>-8.8418953416754338</v>
      </c>
      <c r="BW323" s="155">
        <f t="shared" ca="1" si="422"/>
        <v>-6.9479042373676787</v>
      </c>
      <c r="BX323" s="155">
        <f t="shared" ca="1" si="422"/>
        <v>-6.253142017854767</v>
      </c>
      <c r="BY323" s="155">
        <f t="shared" ca="1" si="422"/>
        <v>-6.1282259179148513</v>
      </c>
      <c r="BZ323" s="138"/>
      <c r="CA323" s="29">
        <f t="shared" si="413"/>
        <v>37.5</v>
      </c>
      <c r="CB323" s="155">
        <f t="shared" ca="1" si="423"/>
        <v>-7.5261550253600475</v>
      </c>
      <c r="CC323" s="155">
        <f t="shared" ca="1" si="423"/>
        <v>-8.3476892816003243</v>
      </c>
      <c r="CD323" s="155">
        <f t="shared" ca="1" si="423"/>
        <v>-10.993147776092542</v>
      </c>
      <c r="CE323" s="155">
        <f t="shared" ca="1" si="423"/>
        <v>-15.872562707299931</v>
      </c>
      <c r="CF323" s="155">
        <f t="shared" ca="1" si="423"/>
        <v>-22.741184717113683</v>
      </c>
      <c r="CG323" s="155">
        <f t="shared" ca="1" si="423"/>
        <v>-28.312670368255176</v>
      </c>
      <c r="CH323" s="155">
        <f t="shared" ca="1" si="423"/>
        <v>-27.190135629597322</v>
      </c>
      <c r="CI323" s="155">
        <f t="shared" ca="1" si="423"/>
        <v>-20.559817628687252</v>
      </c>
      <c r="CJ323" s="155">
        <f t="shared" ca="1" si="423"/>
        <v>-13.840179295036645</v>
      </c>
      <c r="CK323" s="155">
        <f t="shared" ca="1" si="423"/>
        <v>-9.1523603391117661</v>
      </c>
      <c r="CL323" s="155">
        <f t="shared" ca="1" si="423"/>
        <v>-6.323098239947722</v>
      </c>
      <c r="CM323" s="155">
        <f t="shared" ca="1" si="423"/>
        <v>-4.8416957309986959</v>
      </c>
      <c r="CN323" s="155">
        <f t="shared" ca="1" si="423"/>
        <v>-4.382105812631389</v>
      </c>
      <c r="CP323" s="29">
        <f t="shared" si="415"/>
        <v>37.5</v>
      </c>
      <c r="CQ323" s="155">
        <f t="shared" ca="1" si="424"/>
        <v>-15.393862982803626</v>
      </c>
      <c r="CR323" s="155">
        <f t="shared" ca="1" si="424"/>
        <v>-14.710242363312219</v>
      </c>
      <c r="CS323" s="155">
        <f t="shared" ca="1" si="424"/>
        <v>-13.25946966319243</v>
      </c>
      <c r="CT323" s="155">
        <f t="shared" ca="1" si="424"/>
        <v>-12.104483811674342</v>
      </c>
      <c r="CU323" s="155">
        <f t="shared" ca="1" si="424"/>
        <v>-11.852385263632103</v>
      </c>
      <c r="CV323" s="155">
        <f t="shared" ca="1" si="424"/>
        <v>-12.06688455639061</v>
      </c>
      <c r="CW323" s="155">
        <f t="shared" ca="1" si="424"/>
        <v>-11.398402481462421</v>
      </c>
      <c r="CX323" s="155">
        <f t="shared" ca="1" si="424"/>
        <v>-10.032624255496044</v>
      </c>
      <c r="CY323" s="155">
        <f t="shared" ca="1" si="424"/>
        <v>-9.3212655794894843</v>
      </c>
      <c r="CZ323" s="155">
        <f t="shared" ca="1" si="424"/>
        <v>-9.7390474395219186</v>
      </c>
      <c r="DA323" s="155">
        <f t="shared" ca="1" si="424"/>
        <v>-11.050340776419493</v>
      </c>
      <c r="DB323" s="155">
        <f t="shared" ca="1" si="424"/>
        <v>-12.580305528291948</v>
      </c>
      <c r="DC323" s="155">
        <f t="shared" ca="1" si="424"/>
        <v>-13.288794070450242</v>
      </c>
      <c r="DE323" s="29">
        <f t="shared" si="417"/>
        <v>37.5</v>
      </c>
      <c r="DF323" s="155">
        <f t="shared" ca="1" si="425"/>
        <v>-29.521628088460936</v>
      </c>
      <c r="DG323" s="155">
        <f t="shared" ca="1" si="425"/>
        <v>-30.368392106318261</v>
      </c>
      <c r="DH323" s="155">
        <f t="shared" ca="1" si="425"/>
        <v>-33.079645845143354</v>
      </c>
      <c r="DI323" s="155">
        <f t="shared" ca="1" si="425"/>
        <v>-37.759386041476873</v>
      </c>
      <c r="DJ323" s="155">
        <f t="shared" ca="1" si="425"/>
        <v>-43.084688746115262</v>
      </c>
      <c r="DK323" s="155">
        <f t="shared" ca="1" si="425"/>
        <v>-44.295711483125586</v>
      </c>
      <c r="DL323" s="155">
        <f t="shared" ca="1" si="425"/>
        <v>-36.995408422156849</v>
      </c>
      <c r="DM323" s="155">
        <f t="shared" ca="1" si="425"/>
        <v>-25.886945965549486</v>
      </c>
      <c r="DN323" s="155">
        <f t="shared" ca="1" si="425"/>
        <v>-17.306888238208742</v>
      </c>
      <c r="DO323" s="155">
        <f t="shared" ca="1" si="425"/>
        <v>-12.263596116400642</v>
      </c>
      <c r="DP323" s="155">
        <f t="shared" ca="1" si="425"/>
        <v>-9.7014889199575727</v>
      </c>
      <c r="DQ323" s="155">
        <f t="shared" ca="1" si="425"/>
        <v>-8.6364522336629292</v>
      </c>
      <c r="DR323" s="155">
        <f t="shared" ca="1" si="425"/>
        <v>-8.3773527090431621</v>
      </c>
      <c r="DT323" s="96"/>
      <c r="DU323" s="803"/>
      <c r="DV323" s="803"/>
      <c r="DW323" s="803"/>
      <c r="DX323" s="803"/>
      <c r="DY323" s="803"/>
      <c r="DZ323" s="803"/>
      <c r="EA323" s="803"/>
      <c r="EB323" s="803"/>
      <c r="EC323" s="803"/>
      <c r="ED323" s="803"/>
      <c r="EE323" s="803"/>
      <c r="EF323" s="803"/>
      <c r="EG323" s="803"/>
      <c r="EH323" s="99"/>
      <c r="EI323" s="96"/>
      <c r="EJ323" s="803"/>
      <c r="EK323" s="803"/>
      <c r="EL323" s="803"/>
      <c r="EM323" s="803"/>
      <c r="EN323" s="803"/>
      <c r="EO323" s="803"/>
      <c r="EP323" s="803"/>
      <c r="EQ323" s="803"/>
      <c r="ER323" s="803"/>
      <c r="ES323" s="803"/>
      <c r="ET323" s="803"/>
      <c r="EU323" s="803"/>
      <c r="EV323" s="803"/>
      <c r="EW323" s="99"/>
    </row>
    <row r="324" spans="1:154">
      <c r="Q324" s="16"/>
      <c r="S324" s="18">
        <f t="shared" si="405"/>
        <v>45</v>
      </c>
      <c r="T324" s="114">
        <f t="shared" ca="1" si="419"/>
        <v>-40.095990464887258</v>
      </c>
      <c r="U324" s="114">
        <f t="shared" ca="1" si="419"/>
        <v>-40.522944765337421</v>
      </c>
      <c r="V324" s="114">
        <f t="shared" ca="1" si="419"/>
        <v>-41.780769748346771</v>
      </c>
      <c r="W324" s="114">
        <f t="shared" ca="1" si="419"/>
        <v>-43.667408482691904</v>
      </c>
      <c r="X324" s="114">
        <f t="shared" ca="1" si="419"/>
        <v>-45.229840442416375</v>
      </c>
      <c r="Y324" s="114">
        <f t="shared" ca="1" si="419"/>
        <v>-43.627089441657454</v>
      </c>
      <c r="Z324" s="114">
        <f t="shared" ca="1" si="419"/>
        <v>-35.289870971583483</v>
      </c>
      <c r="AA324" s="114">
        <f t="shared" ca="1" si="419"/>
        <v>-23.267777258396812</v>
      </c>
      <c r="AB324" s="114">
        <f t="shared" ca="1" si="419"/>
        <v>-14.662786032756637</v>
      </c>
      <c r="AC324" s="114">
        <f t="shared" ca="1" si="419"/>
        <v>-10.526770660359649</v>
      </c>
      <c r="AD324" s="114">
        <f t="shared" ca="1" si="419"/>
        <v>-11.395436043949967</v>
      </c>
      <c r="AE324" s="114">
        <f t="shared" ca="1" si="419"/>
        <v>-13.000928330285934</v>
      </c>
      <c r="AF324" s="114">
        <f t="shared" ca="1" si="419"/>
        <v>-13.475686737899458</v>
      </c>
      <c r="AH324" s="29">
        <f t="shared" si="407"/>
        <v>45</v>
      </c>
      <c r="AI324" s="155">
        <f t="shared" ca="1" si="420"/>
        <v>-40.640151049706645</v>
      </c>
      <c r="AJ324" s="155">
        <f t="shared" ca="1" si="420"/>
        <v>-41.004725129050414</v>
      </c>
      <c r="AK324" s="155">
        <f t="shared" ca="1" si="420"/>
        <v>-42.132129530025125</v>
      </c>
      <c r="AL324" s="155">
        <f t="shared" ca="1" si="420"/>
        <v>-43.902645292960116</v>
      </c>
      <c r="AM324" s="155">
        <f t="shared" ca="1" si="420"/>
        <v>-45.392053909177427</v>
      </c>
      <c r="AN324" s="155">
        <f t="shared" ca="1" si="420"/>
        <v>-43.758312111429177</v>
      </c>
      <c r="AO324" s="155">
        <f t="shared" ca="1" si="420"/>
        <v>-35.437377269783489</v>
      </c>
      <c r="AP324" s="155">
        <f t="shared" ca="1" si="420"/>
        <v>-23.528263727532419</v>
      </c>
      <c r="AQ324" s="155">
        <f t="shared" ca="1" si="420"/>
        <v>-15.371918795716741</v>
      </c>
      <c r="AR324" s="155">
        <f t="shared" ca="1" si="420"/>
        <v>-13.012386491801053</v>
      </c>
      <c r="AS324" s="155">
        <f t="shared" ca="1" si="420"/>
        <v>-14.395834458079605</v>
      </c>
      <c r="AT324" s="155">
        <f t="shared" ca="1" si="420"/>
        <v>-15.820457121496291</v>
      </c>
      <c r="AU324" s="155">
        <f t="shared" ca="1" si="420"/>
        <v>-16.339165556481792</v>
      </c>
      <c r="AW324" s="29">
        <f t="shared" si="409"/>
        <v>45</v>
      </c>
      <c r="AX324" s="155">
        <f t="shared" ca="1" si="421"/>
        <v>-5.9725097531160838</v>
      </c>
      <c r="AY324" s="155">
        <f t="shared" ca="1" si="421"/>
        <v>-6.4352671935216286</v>
      </c>
      <c r="AZ324" s="155">
        <f t="shared" ca="1" si="421"/>
        <v>-8.0395027366125547</v>
      </c>
      <c r="BA324" s="155">
        <f t="shared" ca="1" si="421"/>
        <v>-11.303962362921654</v>
      </c>
      <c r="BB324" s="155">
        <f t="shared" ca="1" si="421"/>
        <v>-16.713708675067593</v>
      </c>
      <c r="BC324" s="155">
        <f t="shared" ca="1" si="421"/>
        <v>-23.437049175429884</v>
      </c>
      <c r="BD324" s="155">
        <f t="shared" ca="1" si="421"/>
        <v>-26.994778913441767</v>
      </c>
      <c r="BE324" s="155">
        <f t="shared" ca="1" si="421"/>
        <v>-23.471450875871824</v>
      </c>
      <c r="BF324" s="155">
        <f t="shared" ca="1" si="421"/>
        <v>-16.813939709100211</v>
      </c>
      <c r="BG324" s="155">
        <f t="shared" ca="1" si="421"/>
        <v>-11.54583829756502</v>
      </c>
      <c r="BH324" s="155">
        <f t="shared" ca="1" si="421"/>
        <v>-8.5297407558389544</v>
      </c>
      <c r="BI324" s="155">
        <f t="shared" ca="1" si="421"/>
        <v>-7.2121236301135481</v>
      </c>
      <c r="BJ324" s="155">
        <f t="shared" ca="1" si="421"/>
        <v>-6.8831794565053546</v>
      </c>
      <c r="BK324" s="138"/>
      <c r="BL324" s="29">
        <f t="shared" si="411"/>
        <v>45</v>
      </c>
      <c r="BM324" s="155">
        <f t="shared" ca="1" si="422"/>
        <v>-8.5435298614515354</v>
      </c>
      <c r="BN324" s="155">
        <f t="shared" ca="1" si="422"/>
        <v>-8.6913066922428417</v>
      </c>
      <c r="BO324" s="155">
        <f t="shared" ca="1" si="422"/>
        <v>-9.5849276480310088</v>
      </c>
      <c r="BP324" s="155">
        <f t="shared" ca="1" si="422"/>
        <v>-12.173445252405198</v>
      </c>
      <c r="BQ324" s="155">
        <f t="shared" ca="1" si="422"/>
        <v>-17.157389506196104</v>
      </c>
      <c r="BR324" s="155">
        <f t="shared" ca="1" si="422"/>
        <v>-23.672903064088008</v>
      </c>
      <c r="BS324" s="155">
        <f t="shared" ca="1" si="422"/>
        <v>-27.14796412850388</v>
      </c>
      <c r="BT324" s="155">
        <f t="shared" ca="1" si="422"/>
        <v>-23.602159608886968</v>
      </c>
      <c r="BU324" s="155">
        <f t="shared" ca="1" si="422"/>
        <v>-16.942271748087457</v>
      </c>
      <c r="BV324" s="155">
        <f t="shared" ca="1" si="422"/>
        <v>-11.658066178645001</v>
      </c>
      <c r="BW324" s="155">
        <f t="shared" ca="1" si="422"/>
        <v>-8.5865747152432839</v>
      </c>
      <c r="BX324" s="155">
        <f t="shared" ca="1" si="422"/>
        <v>-7.1931729076534694</v>
      </c>
      <c r="BY324" s="155">
        <f t="shared" ca="1" si="422"/>
        <v>-6.8288009811174106</v>
      </c>
      <c r="BZ324" s="138"/>
      <c r="CA324" s="29">
        <f t="shared" si="413"/>
        <v>45</v>
      </c>
      <c r="CB324" s="155">
        <f t="shared" ca="1" si="423"/>
        <v>-6.1293342643569382</v>
      </c>
      <c r="CC324" s="155">
        <f t="shared" ca="1" si="423"/>
        <v>-6.7708866159178207</v>
      </c>
      <c r="CD324" s="155">
        <f t="shared" ca="1" si="423"/>
        <v>-8.8552815341172231</v>
      </c>
      <c r="CE324" s="155">
        <f t="shared" ca="1" si="423"/>
        <v>-12.853534660750583</v>
      </c>
      <c r="CF324" s="155">
        <f t="shared" ca="1" si="423"/>
        <v>-19.286069021960259</v>
      </c>
      <c r="CG324" s="155">
        <f t="shared" ca="1" si="423"/>
        <v>-27.190135629597322</v>
      </c>
      <c r="CH324" s="155">
        <f t="shared" ca="1" si="423"/>
        <v>-31.35034582931528</v>
      </c>
      <c r="CI324" s="155">
        <f t="shared" ca="1" si="423"/>
        <v>-27.192303036678595</v>
      </c>
      <c r="CJ324" s="155">
        <f t="shared" ca="1" si="423"/>
        <v>-19.288256250917023</v>
      </c>
      <c r="CK324" s="155">
        <f t="shared" ca="1" si="423"/>
        <v>-12.854819746718253</v>
      </c>
      <c r="CL324" s="155">
        <f t="shared" ca="1" si="423"/>
        <v>-8.8556367523934743</v>
      </c>
      <c r="CM324" s="155">
        <f t="shared" ca="1" si="423"/>
        <v>-6.7703638161127824</v>
      </c>
      <c r="CN324" s="155">
        <f t="shared" ca="1" si="423"/>
        <v>-6.1278269288803333</v>
      </c>
      <c r="CP324" s="29">
        <f t="shared" si="415"/>
        <v>45</v>
      </c>
      <c r="CQ324" s="155">
        <f t="shared" ca="1" si="424"/>
        <v>-14.313571969490516</v>
      </c>
      <c r="CR324" s="155">
        <f t="shared" ca="1" si="424"/>
        <v>-13.673166516123782</v>
      </c>
      <c r="CS324" s="155">
        <f t="shared" ca="1" si="424"/>
        <v>-12.274234791890628</v>
      </c>
      <c r="CT324" s="155">
        <f t="shared" ca="1" si="424"/>
        <v>-11.066627932375063</v>
      </c>
      <c r="CU324" s="155">
        <f t="shared" ca="1" si="424"/>
        <v>-10.732467277627258</v>
      </c>
      <c r="CV324" s="155">
        <f t="shared" ca="1" si="424"/>
        <v>-11.398402481462421</v>
      </c>
      <c r="CW324" s="155">
        <f t="shared" ca="1" si="424"/>
        <v>-11.872288886395609</v>
      </c>
      <c r="CX324" s="155">
        <f t="shared" ca="1" si="424"/>
        <v>-10.853140627416547</v>
      </c>
      <c r="CY324" s="155">
        <f t="shared" ca="1" si="424"/>
        <v>-9.5301600206717971</v>
      </c>
      <c r="CZ324" s="155">
        <f t="shared" ca="1" si="424"/>
        <v>-9.2663302629227786</v>
      </c>
      <c r="DA324" s="155">
        <f t="shared" ca="1" si="424"/>
        <v>-10.09663801296513</v>
      </c>
      <c r="DB324" s="155">
        <f t="shared" ca="1" si="424"/>
        <v>-11.316754980649549</v>
      </c>
      <c r="DC324" s="155">
        <f t="shared" ca="1" si="424"/>
        <v>-11.907817435602388</v>
      </c>
      <c r="DE324" s="29">
        <f t="shared" si="417"/>
        <v>45</v>
      </c>
      <c r="DF324" s="155">
        <f t="shared" ca="1" si="425"/>
        <v>-21.240185201623422</v>
      </c>
      <c r="DG324" s="155">
        <f t="shared" ca="1" si="425"/>
        <v>-21.764380081751099</v>
      </c>
      <c r="DH324" s="155">
        <f t="shared" ca="1" si="425"/>
        <v>-23.537545452066581</v>
      </c>
      <c r="DI324" s="155">
        <f t="shared" ca="1" si="425"/>
        <v>-26.954685667879232</v>
      </c>
      <c r="DJ324" s="155">
        <f t="shared" ca="1" si="425"/>
        <v>-32.052317432974966</v>
      </c>
      <c r="DK324" s="155">
        <f t="shared" ca="1" si="425"/>
        <v>-36.995408422156849</v>
      </c>
      <c r="DL324" s="155">
        <f t="shared" ca="1" si="425"/>
        <v>-36.614592131759196</v>
      </c>
      <c r="DM324" s="155">
        <f t="shared" ca="1" si="425"/>
        <v>-28.857164765422262</v>
      </c>
      <c r="DN324" s="155">
        <f t="shared" ca="1" si="425"/>
        <v>-19.838594604879262</v>
      </c>
      <c r="DO324" s="155">
        <f t="shared" ca="1" si="425"/>
        <v>-13.726567592134376</v>
      </c>
      <c r="DP324" s="155">
        <f t="shared" ca="1" si="425"/>
        <v>-10.428138596708202</v>
      </c>
      <c r="DQ324" s="155">
        <f t="shared" ca="1" si="425"/>
        <v>-8.9533959499470015</v>
      </c>
      <c r="DR324" s="155">
        <f t="shared" ca="1" si="425"/>
        <v>-8.5579019986814657</v>
      </c>
      <c r="DT324" s="96"/>
      <c r="DU324" s="803"/>
      <c r="DV324" s="803"/>
      <c r="DW324" s="803"/>
      <c r="DX324" s="803"/>
      <c r="DY324" s="803"/>
      <c r="DZ324" s="803"/>
      <c r="EA324" s="803"/>
      <c r="EB324" s="803"/>
      <c r="EC324" s="803"/>
      <c r="ED324" s="803"/>
      <c r="EE324" s="803"/>
      <c r="EF324" s="803"/>
      <c r="EG324" s="803"/>
      <c r="EH324" s="99"/>
      <c r="EI324" s="96"/>
      <c r="EJ324" s="803"/>
      <c r="EK324" s="803"/>
      <c r="EL324" s="803"/>
      <c r="EM324" s="803"/>
      <c r="EN324" s="803"/>
      <c r="EO324" s="803"/>
      <c r="EP324" s="803"/>
      <c r="EQ324" s="803"/>
      <c r="ER324" s="803"/>
      <c r="ES324" s="803"/>
      <c r="ET324" s="803"/>
      <c r="EU324" s="803"/>
      <c r="EV324" s="803"/>
      <c r="EW324" s="99"/>
    </row>
    <row r="325" spans="1:154">
      <c r="Q325" s="16"/>
      <c r="R325" s="2"/>
      <c r="S325" s="18">
        <f t="shared" si="405"/>
        <v>52.5</v>
      </c>
      <c r="T325" s="114">
        <f t="shared" ca="1" si="419"/>
        <v>-27.86216265393028</v>
      </c>
      <c r="U325" s="114">
        <f t="shared" ca="1" si="419"/>
        <v>-27.979451748902761</v>
      </c>
      <c r="V325" s="114">
        <f t="shared" ca="1" si="419"/>
        <v>-28.305640275489367</v>
      </c>
      <c r="W325" s="114">
        <f t="shared" ca="1" si="419"/>
        <v>-28.719355986313087</v>
      </c>
      <c r="X325" s="114">
        <f t="shared" ca="1" si="419"/>
        <v>-28.82619488451963</v>
      </c>
      <c r="Y325" s="114">
        <f t="shared" ca="1" si="419"/>
        <v>-27.579048776792952</v>
      </c>
      <c r="Z325" s="114">
        <f t="shared" ca="1" si="419"/>
        <v>-23.267777258396812</v>
      </c>
      <c r="AA325" s="114">
        <f t="shared" ca="1" si="419"/>
        <v>-16.081164652718485</v>
      </c>
      <c r="AB325" s="114">
        <f t="shared" ca="1" si="419"/>
        <v>-10.0181683707138</v>
      </c>
      <c r="AC325" s="114">
        <f t="shared" ca="1" si="419"/>
        <v>-15.690766503488721</v>
      </c>
      <c r="AD325" s="114">
        <f t="shared" ca="1" si="419"/>
        <v>-19.226449136130078</v>
      </c>
      <c r="AE325" s="114">
        <f t="shared" ca="1" si="419"/>
        <v>-20.797235400474289</v>
      </c>
      <c r="AF325" s="114">
        <f t="shared" ca="1" si="419"/>
        <v>-21.236530555900391</v>
      </c>
      <c r="AH325" s="29">
        <f t="shared" si="407"/>
        <v>52.5</v>
      </c>
      <c r="AI325" s="155">
        <f t="shared" ca="1" si="420"/>
        <v>-28.775485294714571</v>
      </c>
      <c r="AJ325" s="155">
        <f t="shared" ca="1" si="420"/>
        <v>-28.791160586117503</v>
      </c>
      <c r="AK325" s="155">
        <f t="shared" ca="1" si="420"/>
        <v>-28.905176093410908</v>
      </c>
      <c r="AL325" s="155">
        <f t="shared" ca="1" si="420"/>
        <v>-29.1299214359573</v>
      </c>
      <c r="AM325" s="155">
        <f t="shared" ca="1" si="420"/>
        <v>-29.116759025863651</v>
      </c>
      <c r="AN325" s="155">
        <f t="shared" ca="1" si="420"/>
        <v>-27.815861970083013</v>
      </c>
      <c r="AO325" s="155">
        <f t="shared" ca="1" si="420"/>
        <v>-23.528263727532419</v>
      </c>
      <c r="AP325" s="155">
        <f t="shared" ca="1" si="420"/>
        <v>-16.583628400567733</v>
      </c>
      <c r="AQ325" s="155">
        <f t="shared" ca="1" si="420"/>
        <v>-12.726823039837228</v>
      </c>
      <c r="AR325" s="155">
        <f t="shared" ca="1" si="420"/>
        <v>-17.037193727158122</v>
      </c>
      <c r="AS325" s="155">
        <f t="shared" ca="1" si="420"/>
        <v>-20.50229570818184</v>
      </c>
      <c r="AT325" s="155">
        <f t="shared" ca="1" si="420"/>
        <v>-22.258529458976479</v>
      </c>
      <c r="AU325" s="155">
        <f t="shared" ca="1" si="420"/>
        <v>-22.806184389118329</v>
      </c>
      <c r="AW325" s="29">
        <f t="shared" si="409"/>
        <v>52.5</v>
      </c>
      <c r="AX325" s="155">
        <f t="shared" ca="1" si="421"/>
        <v>-4.867830814798416</v>
      </c>
      <c r="AY325" s="155">
        <f t="shared" ca="1" si="421"/>
        <v>-5.1290296219257669</v>
      </c>
      <c r="AZ325" s="155">
        <f t="shared" ca="1" si="421"/>
        <v>-6.1208922212174208</v>
      </c>
      <c r="BA325" s="155">
        <f t="shared" ca="1" si="421"/>
        <v>-8.2960374127132539</v>
      </c>
      <c r="BB325" s="155">
        <f t="shared" ca="1" si="421"/>
        <v>-12.15024561582964</v>
      </c>
      <c r="BC325" s="155">
        <f t="shared" ca="1" si="421"/>
        <v>-17.820477682804956</v>
      </c>
      <c r="BD325" s="155">
        <f t="shared" ca="1" si="421"/>
        <v>-23.471450875871824</v>
      </c>
      <c r="BE325" s="155">
        <f t="shared" ca="1" si="421"/>
        <v>-24.456988248783446</v>
      </c>
      <c r="BF325" s="155">
        <f t="shared" ca="1" si="421"/>
        <v>-19.783240256822555</v>
      </c>
      <c r="BG325" s="155">
        <f t="shared" ca="1" si="421"/>
        <v>-14.134658203990631</v>
      </c>
      <c r="BH325" s="155">
        <f t="shared" ca="1" si="421"/>
        <v>-10.381907775126876</v>
      </c>
      <c r="BI325" s="155">
        <f t="shared" ca="1" si="421"/>
        <v>-8.6291155576025993</v>
      </c>
      <c r="BJ325" s="155">
        <f t="shared" ca="1" si="421"/>
        <v>-8.1732699181704689</v>
      </c>
      <c r="BK325" s="138"/>
      <c r="BL325" s="29">
        <f t="shared" si="411"/>
        <v>52.5</v>
      </c>
      <c r="BM325" s="155">
        <f t="shared" ca="1" si="422"/>
        <v>-7.5690414856166779</v>
      </c>
      <c r="BN325" s="155">
        <f t="shared" ca="1" si="422"/>
        <v>-7.5205276897287145</v>
      </c>
      <c r="BO325" s="155">
        <f t="shared" ca="1" si="422"/>
        <v>-7.7987783741921</v>
      </c>
      <c r="BP325" s="155">
        <f t="shared" ca="1" si="422"/>
        <v>-9.2644885621638089</v>
      </c>
      <c r="BQ325" s="155">
        <f t="shared" ca="1" si="422"/>
        <v>-12.644309673505965</v>
      </c>
      <c r="BR325" s="155">
        <f t="shared" ca="1" si="422"/>
        <v>-18.065274123019712</v>
      </c>
      <c r="BS325" s="155">
        <f t="shared" ca="1" si="422"/>
        <v>-23.602159608886968</v>
      </c>
      <c r="BT325" s="155">
        <f t="shared" ca="1" si="422"/>
        <v>-24.537006701740538</v>
      </c>
      <c r="BU325" s="155">
        <f t="shared" ca="1" si="422"/>
        <v>-19.825958537006116</v>
      </c>
      <c r="BV325" s="155">
        <f t="shared" ca="1" si="422"/>
        <v>-14.105243937680203</v>
      </c>
      <c r="BW325" s="155">
        <f t="shared" ca="1" si="422"/>
        <v>-10.205113106976007</v>
      </c>
      <c r="BX325" s="155">
        <f t="shared" ca="1" si="422"/>
        <v>-8.266436290161721</v>
      </c>
      <c r="BY325" s="155">
        <f t="shared" ca="1" si="422"/>
        <v>-7.7218122613774796</v>
      </c>
      <c r="BZ325" s="138"/>
      <c r="CA325" s="29">
        <f t="shared" si="413"/>
        <v>52.5</v>
      </c>
      <c r="CB325" s="155">
        <f t="shared" ca="1" si="423"/>
        <v>-4.3836032750723781</v>
      </c>
      <c r="CC325" s="155">
        <f t="shared" ca="1" si="423"/>
        <v>-4.8425104846018812</v>
      </c>
      <c r="CD325" s="155">
        <f t="shared" ca="1" si="423"/>
        <v>-6.3233769726980391</v>
      </c>
      <c r="CE325" s="155">
        <f t="shared" ca="1" si="423"/>
        <v>-9.1521886291156438</v>
      </c>
      <c r="CF325" s="155">
        <f t="shared" ca="1" si="423"/>
        <v>-13.839736750395382</v>
      </c>
      <c r="CG325" s="155">
        <f t="shared" ca="1" si="423"/>
        <v>-20.559817628687252</v>
      </c>
      <c r="CH325" s="155">
        <f t="shared" ca="1" si="423"/>
        <v>-27.192303036678595</v>
      </c>
      <c r="CI325" s="155">
        <f t="shared" ca="1" si="423"/>
        <v>-28.317718002336136</v>
      </c>
      <c r="CJ325" s="155">
        <f t="shared" ca="1" si="423"/>
        <v>-22.746525359359918</v>
      </c>
      <c r="CK325" s="155">
        <f t="shared" ca="1" si="423"/>
        <v>-15.876249380109261</v>
      </c>
      <c r="CL325" s="155">
        <f t="shared" ca="1" si="423"/>
        <v>-10.9951078493444</v>
      </c>
      <c r="CM325" s="155">
        <f t="shared" ca="1" si="423"/>
        <v>-8.3482273160470708</v>
      </c>
      <c r="CN325" s="155">
        <f t="shared" ca="1" si="423"/>
        <v>-7.5253414875586806</v>
      </c>
      <c r="CP325" s="29">
        <f t="shared" si="415"/>
        <v>52.5</v>
      </c>
      <c r="CQ325" s="155">
        <f t="shared" ca="1" si="424"/>
        <v>-14.758634448040517</v>
      </c>
      <c r="CR325" s="155">
        <f t="shared" ca="1" si="424"/>
        <v>-14.011386596683428</v>
      </c>
      <c r="CS325" s="155">
        <f t="shared" ca="1" si="424"/>
        <v>-12.345564619757575</v>
      </c>
      <c r="CT325" s="155">
        <f t="shared" ca="1" si="424"/>
        <v>-10.757517618604439</v>
      </c>
      <c r="CU325" s="155">
        <f t="shared" ca="1" si="424"/>
        <v>-9.8871461899069448</v>
      </c>
      <c r="CV325" s="155">
        <f t="shared" ca="1" si="424"/>
        <v>-10.032624255496044</v>
      </c>
      <c r="CW325" s="155">
        <f t="shared" ca="1" si="424"/>
        <v>-10.853140627416547</v>
      </c>
      <c r="CX325" s="155">
        <f t="shared" ca="1" si="424"/>
        <v>-10.941445709233083</v>
      </c>
      <c r="CY325" s="155">
        <f t="shared" ca="1" si="424"/>
        <v>-9.9493190297717771</v>
      </c>
      <c r="CZ325" s="155">
        <f t="shared" ca="1" si="424"/>
        <v>-9.3733636725048903</v>
      </c>
      <c r="DA325" s="155">
        <f t="shared" ca="1" si="424"/>
        <v>-9.9467791287191325</v>
      </c>
      <c r="DB325" s="155">
        <f t="shared" ca="1" si="424"/>
        <v>-11.112222917485951</v>
      </c>
      <c r="DC325" s="155">
        <f t="shared" ca="1" si="424"/>
        <v>-11.71693677387308</v>
      </c>
      <c r="DE325" s="29">
        <f t="shared" si="417"/>
        <v>52.5</v>
      </c>
      <c r="DF325" s="155">
        <f t="shared" ca="1" si="425"/>
        <v>-15.466980665694324</v>
      </c>
      <c r="DG325" s="155">
        <f t="shared" ca="1" si="425"/>
        <v>-15.692274289071968</v>
      </c>
      <c r="DH325" s="155">
        <f t="shared" ca="1" si="425"/>
        <v>-16.567363254473708</v>
      </c>
      <c r="DI325" s="155">
        <f t="shared" ca="1" si="425"/>
        <v>-18.473989625977122</v>
      </c>
      <c r="DJ325" s="155">
        <f t="shared" ca="1" si="425"/>
        <v>-21.684370477706452</v>
      </c>
      <c r="DK325" s="155">
        <f t="shared" ca="1" si="425"/>
        <v>-25.886945965549486</v>
      </c>
      <c r="DL325" s="155">
        <f t="shared" ca="1" si="425"/>
        <v>-28.857164765422262</v>
      </c>
      <c r="DM325" s="155">
        <f t="shared" ca="1" si="425"/>
        <v>-26.786864949269681</v>
      </c>
      <c r="DN325" s="155">
        <f t="shared" ca="1" si="425"/>
        <v>-20.429258057330827</v>
      </c>
      <c r="DO325" s="155">
        <f t="shared" ca="1" si="425"/>
        <v>-14.492813172561757</v>
      </c>
      <c r="DP325" s="155">
        <f t="shared" ca="1" si="425"/>
        <v>-10.858612976946773</v>
      </c>
      <c r="DQ325" s="155">
        <f t="shared" ca="1" si="425"/>
        <v>-9.1422316349188115</v>
      </c>
      <c r="DR325" s="155">
        <f t="shared" ca="1" si="425"/>
        <v>-8.6680708550273362</v>
      </c>
      <c r="DT325" s="96"/>
      <c r="DU325" s="803"/>
      <c r="DV325" s="803"/>
      <c r="DW325" s="803"/>
      <c r="DX325" s="803"/>
      <c r="DY325" s="803"/>
      <c r="DZ325" s="803"/>
      <c r="EA325" s="803"/>
      <c r="EB325" s="803"/>
      <c r="EC325" s="803"/>
      <c r="ED325" s="803"/>
      <c r="EE325" s="803"/>
      <c r="EF325" s="803"/>
      <c r="EG325" s="803"/>
      <c r="EH325" s="99"/>
      <c r="EI325" s="96"/>
      <c r="EJ325" s="803"/>
      <c r="EK325" s="803"/>
      <c r="EL325" s="803"/>
      <c r="EM325" s="803"/>
      <c r="EN325" s="803"/>
      <c r="EO325" s="803"/>
      <c r="EP325" s="803"/>
      <c r="EQ325" s="803"/>
      <c r="ER325" s="803"/>
      <c r="ES325" s="803"/>
      <c r="ET325" s="803"/>
      <c r="EU325" s="803"/>
      <c r="EV325" s="803"/>
      <c r="EW325" s="99"/>
    </row>
    <row r="326" spans="1:154">
      <c r="S326" s="18">
        <f t="shared" si="405"/>
        <v>60</v>
      </c>
      <c r="T326" s="114">
        <f t="shared" ca="1" si="419"/>
        <v>-20.659478111434286</v>
      </c>
      <c r="U326" s="114">
        <f t="shared" ca="1" si="419"/>
        <v>-20.631498413577781</v>
      </c>
      <c r="V326" s="114">
        <f t="shared" ca="1" si="419"/>
        <v>-20.519652796366369</v>
      </c>
      <c r="W326" s="114">
        <f t="shared" ca="1" si="419"/>
        <v>-20.221481927494366</v>
      </c>
      <c r="X326" s="114">
        <f t="shared" ca="1" si="419"/>
        <v>-19.49618060399818</v>
      </c>
      <c r="Y326" s="114">
        <f t="shared" ca="1" si="419"/>
        <v>-17.861919930258285</v>
      </c>
      <c r="Z326" s="114">
        <f t="shared" ca="1" si="419"/>
        <v>-14.662786032756637</v>
      </c>
      <c r="AA326" s="114">
        <f t="shared" ca="1" si="419"/>
        <v>-10.0181683707138</v>
      </c>
      <c r="AB326" s="114">
        <f t="shared" ca="1" si="419"/>
        <v>-18.821416102325156</v>
      </c>
      <c r="AC326" s="114">
        <f t="shared" ca="1" si="419"/>
        <v>-26.464835972202675</v>
      </c>
      <c r="AD326" s="114">
        <f t="shared" ca="1" si="419"/>
        <v>-30.387346735711123</v>
      </c>
      <c r="AE326" s="114">
        <f t="shared" ca="1" si="419"/>
        <v>-31.943644245549969</v>
      </c>
      <c r="AF326" s="114">
        <f t="shared" ca="1" si="419"/>
        <v>-32.334681384437005</v>
      </c>
      <c r="AH326" s="29">
        <f t="shared" si="407"/>
        <v>60</v>
      </c>
      <c r="AI326" s="155">
        <f t="shared" ca="1" si="420"/>
        <v>-22.456330273485936</v>
      </c>
      <c r="AJ326" s="155">
        <f t="shared" ca="1" si="420"/>
        <v>-22.224654300962918</v>
      </c>
      <c r="AK326" s="155">
        <f t="shared" ca="1" si="420"/>
        <v>-21.696693459581788</v>
      </c>
      <c r="AL326" s="155">
        <f t="shared" ca="1" si="420"/>
        <v>-21.041724078291928</v>
      </c>
      <c r="AM326" s="155">
        <f t="shared" ca="1" si="420"/>
        <v>-20.104394065227783</v>
      </c>
      <c r="AN326" s="155">
        <f t="shared" ca="1" si="420"/>
        <v>-18.402414114625049</v>
      </c>
      <c r="AO326" s="155">
        <f t="shared" ca="1" si="420"/>
        <v>-15.371918795716741</v>
      </c>
      <c r="AP326" s="155">
        <f t="shared" ca="1" si="420"/>
        <v>-12.726823039837228</v>
      </c>
      <c r="AQ326" s="155">
        <f t="shared" ca="1" si="420"/>
        <v>-19.720010499134258</v>
      </c>
      <c r="AR326" s="155">
        <f t="shared" ca="1" si="420"/>
        <v>-27.189603050331513</v>
      </c>
      <c r="AS326" s="155">
        <f t="shared" ca="1" si="420"/>
        <v>-31.256192091289201</v>
      </c>
      <c r="AT326" s="155">
        <f t="shared" ca="1" si="420"/>
        <v>-33.055429038336669</v>
      </c>
      <c r="AU326" s="155">
        <f t="shared" ca="1" si="420"/>
        <v>-33.575037343676101</v>
      </c>
      <c r="AW326" s="29">
        <f t="shared" si="409"/>
        <v>60</v>
      </c>
      <c r="AX326" s="155">
        <f t="shared" ca="1" si="421"/>
        <v>-4.4224887095939351</v>
      </c>
      <c r="AY326" s="155">
        <f t="shared" ca="1" si="421"/>
        <v>-4.4566029718098177</v>
      </c>
      <c r="AZ326" s="155">
        <f t="shared" ca="1" si="421"/>
        <v>-4.8364679537116553</v>
      </c>
      <c r="BA326" s="155">
        <f t="shared" ca="1" si="421"/>
        <v>-6.042773191772552</v>
      </c>
      <c r="BB326" s="155">
        <f t="shared" ca="1" si="421"/>
        <v>-8.4389660288392001</v>
      </c>
      <c r="BC326" s="155">
        <f t="shared" ca="1" si="421"/>
        <v>-12.215494508458306</v>
      </c>
      <c r="BD326" s="155">
        <f t="shared" ca="1" si="421"/>
        <v>-16.813939709100211</v>
      </c>
      <c r="BE326" s="155">
        <f t="shared" ca="1" si="421"/>
        <v>-19.783240256822555</v>
      </c>
      <c r="BF326" s="155">
        <f t="shared" ca="1" si="421"/>
        <v>-18.457617356314412</v>
      </c>
      <c r="BG326" s="155">
        <f t="shared" ca="1" si="421"/>
        <v>-14.423399997472067</v>
      </c>
      <c r="BH326" s="155">
        <f t="shared" ca="1" si="421"/>
        <v>-11.010949306355123</v>
      </c>
      <c r="BI326" s="155">
        <f t="shared" ca="1" si="421"/>
        <v>-9.3499056689986944</v>
      </c>
      <c r="BJ326" s="155">
        <f t="shared" ca="1" si="421"/>
        <v>-8.9446848387282696</v>
      </c>
      <c r="BK326" s="138"/>
      <c r="BL326" s="29">
        <f t="shared" si="411"/>
        <v>60</v>
      </c>
      <c r="BM326" s="155">
        <f t="shared" ca="1" si="422"/>
        <v>-7.612213973743577</v>
      </c>
      <c r="BN326" s="155">
        <f t="shared" ca="1" si="422"/>
        <v>-7.2968348013016291</v>
      </c>
      <c r="BO326" s="155">
        <f t="shared" ca="1" si="422"/>
        <v>-6.8640067874574289</v>
      </c>
      <c r="BP326" s="155">
        <f t="shared" ca="1" si="422"/>
        <v>-7.2373787015808375</v>
      </c>
      <c r="BQ326" s="155">
        <f t="shared" ca="1" si="422"/>
        <v>-9.0500894234117872</v>
      </c>
      <c r="BR326" s="155">
        <f t="shared" ca="1" si="422"/>
        <v>-12.503804121218874</v>
      </c>
      <c r="BS326" s="155">
        <f t="shared" ca="1" si="422"/>
        <v>-16.942271748087457</v>
      </c>
      <c r="BT326" s="155">
        <f t="shared" ca="1" si="422"/>
        <v>-19.825958537006116</v>
      </c>
      <c r="BU326" s="155">
        <f t="shared" ca="1" si="422"/>
        <v>-18.420739401697134</v>
      </c>
      <c r="BV326" s="155">
        <f t="shared" ca="1" si="422"/>
        <v>-14.237136799624295</v>
      </c>
      <c r="BW326" s="155">
        <f t="shared" ca="1" si="422"/>
        <v>-10.532103989721143</v>
      </c>
      <c r="BX326" s="155">
        <f t="shared" ca="1" si="422"/>
        <v>-8.5006604738946052</v>
      </c>
      <c r="BY326" s="155">
        <f t="shared" ca="1" si="422"/>
        <v>-7.9168542950322447</v>
      </c>
      <c r="BZ326" s="138"/>
      <c r="CA326" s="29">
        <f t="shared" si="413"/>
        <v>60</v>
      </c>
      <c r="CB326" s="155">
        <f t="shared" ca="1" si="423"/>
        <v>-2.8465803618761534</v>
      </c>
      <c r="CC326" s="155">
        <f t="shared" ca="1" si="423"/>
        <v>-3.1691748861107669</v>
      </c>
      <c r="CD326" s="155">
        <f t="shared" ca="1" si="423"/>
        <v>-4.1973800421176692</v>
      </c>
      <c r="CE326" s="155">
        <f t="shared" ca="1" si="423"/>
        <v>-6.1200470705221157</v>
      </c>
      <c r="CF326" s="155">
        <f t="shared" ca="1" si="423"/>
        <v>-9.2486852684027916</v>
      </c>
      <c r="CG326" s="155">
        <f t="shared" ca="1" si="423"/>
        <v>-13.840179295036645</v>
      </c>
      <c r="CH326" s="155">
        <f t="shared" ca="1" si="423"/>
        <v>-19.288256250917023</v>
      </c>
      <c r="CI326" s="155">
        <f t="shared" ca="1" si="423"/>
        <v>-22.746525359359918</v>
      </c>
      <c r="CJ326" s="155">
        <f t="shared" ca="1" si="423"/>
        <v>-21.071388778760369</v>
      </c>
      <c r="CK326" s="155">
        <f t="shared" ca="1" si="423"/>
        <v>-16.017767562004881</v>
      </c>
      <c r="CL326" s="155">
        <f t="shared" ca="1" si="423"/>
        <v>-11.360906750354008</v>
      </c>
      <c r="CM326" s="155">
        <f t="shared" ca="1" si="423"/>
        <v>-8.5667827926888673</v>
      </c>
      <c r="CN326" s="155">
        <f t="shared" ca="1" si="423"/>
        <v>-7.6681984131754319</v>
      </c>
      <c r="CP326" s="29">
        <f t="shared" si="415"/>
        <v>60</v>
      </c>
      <c r="CQ326" s="155">
        <f t="shared" ca="1" si="424"/>
        <v>-17.106194383264999</v>
      </c>
      <c r="CR326" s="155">
        <f t="shared" ca="1" si="424"/>
        <v>-16.055802001941046</v>
      </c>
      <c r="CS326" s="155">
        <f t="shared" ca="1" si="424"/>
        <v>-13.740993632061</v>
      </c>
      <c r="CT326" s="155">
        <f t="shared" ca="1" si="424"/>
        <v>-11.488124402053515</v>
      </c>
      <c r="CU326" s="155">
        <f t="shared" ca="1" si="424"/>
        <v>-9.9545450272832312</v>
      </c>
      <c r="CV326" s="155">
        <f t="shared" ca="1" si="424"/>
        <v>-9.3212655794894843</v>
      </c>
      <c r="CW326" s="155">
        <f t="shared" ca="1" si="424"/>
        <v>-9.5301600206717971</v>
      </c>
      <c r="CX326" s="155">
        <f t="shared" ca="1" si="424"/>
        <v>-9.9493190297717771</v>
      </c>
      <c r="CY326" s="155">
        <f t="shared" ca="1" si="424"/>
        <v>-9.7976419451744654</v>
      </c>
      <c r="CZ326" s="155">
        <f t="shared" ca="1" si="424"/>
        <v>-9.6512380635915473</v>
      </c>
      <c r="DA326" s="155">
        <f t="shared" ca="1" si="424"/>
        <v>-10.492693916697331</v>
      </c>
      <c r="DB326" s="155">
        <f t="shared" ca="1" si="424"/>
        <v>-12.03663438060719</v>
      </c>
      <c r="DC326" s="155">
        <f t="shared" ca="1" si="424"/>
        <v>-12.857759350161064</v>
      </c>
      <c r="DE326" s="29">
        <f t="shared" si="417"/>
        <v>60</v>
      </c>
      <c r="DF326" s="155">
        <f t="shared" ca="1" si="425"/>
        <v>-12.29554784832245</v>
      </c>
      <c r="DG326" s="155">
        <f t="shared" ca="1" si="425"/>
        <v>-12.256342543930922</v>
      </c>
      <c r="DH326" s="155">
        <f t="shared" ca="1" si="425"/>
        <v>-12.411917979647383</v>
      </c>
      <c r="DI326" s="155">
        <f t="shared" ca="1" si="425"/>
        <v>-13.198742885298723</v>
      </c>
      <c r="DJ326" s="155">
        <f t="shared" ca="1" si="425"/>
        <v>-14.845598825238863</v>
      </c>
      <c r="DK326" s="155">
        <f t="shared" ca="1" si="425"/>
        <v>-17.306888238208742</v>
      </c>
      <c r="DL326" s="155">
        <f t="shared" ca="1" si="425"/>
        <v>-19.838594604879262</v>
      </c>
      <c r="DM326" s="155">
        <f t="shared" ca="1" si="425"/>
        <v>-20.429258057330827</v>
      </c>
      <c r="DN326" s="155">
        <f t="shared" ca="1" si="425"/>
        <v>-17.661284748658623</v>
      </c>
      <c r="DO326" s="155">
        <f t="shared" ca="1" si="425"/>
        <v>-13.488202325365654</v>
      </c>
      <c r="DP326" s="155">
        <f t="shared" ca="1" si="425"/>
        <v>-10.339227826484969</v>
      </c>
      <c r="DQ326" s="155">
        <f t="shared" ca="1" si="425"/>
        <v>-8.7413594137240054</v>
      </c>
      <c r="DR326" s="155">
        <f t="shared" ca="1" si="425"/>
        <v>-8.2997154045399704</v>
      </c>
      <c r="DT326" s="96"/>
      <c r="DU326" s="803"/>
      <c r="DV326" s="803"/>
      <c r="DW326" s="803"/>
      <c r="DX326" s="803"/>
      <c r="DY326" s="803"/>
      <c r="DZ326" s="803"/>
      <c r="EA326" s="803"/>
      <c r="EB326" s="803"/>
      <c r="EC326" s="803"/>
      <c r="ED326" s="803"/>
      <c r="EE326" s="803"/>
      <c r="EF326" s="803"/>
      <c r="EG326" s="803"/>
      <c r="EH326" s="99"/>
      <c r="EI326" s="96"/>
      <c r="EJ326" s="803"/>
      <c r="EK326" s="803"/>
      <c r="EL326" s="803"/>
      <c r="EM326" s="803"/>
      <c r="EN326" s="803"/>
      <c r="EO326" s="803"/>
      <c r="EP326" s="803"/>
      <c r="EQ326" s="803"/>
      <c r="ER326" s="803"/>
      <c r="ES326" s="803"/>
      <c r="ET326" s="803"/>
      <c r="EU326" s="803"/>
      <c r="EV326" s="803"/>
      <c r="EW326" s="99"/>
    </row>
    <row r="327" spans="1:154">
      <c r="S327" s="18">
        <f t="shared" si="405"/>
        <v>67.5</v>
      </c>
      <c r="T327" s="114">
        <f t="shared" ca="1" si="419"/>
        <v>-16.638393149925214</v>
      </c>
      <c r="U327" s="114">
        <f t="shared" ca="1" si="419"/>
        <v>-16.555961523288865</v>
      </c>
      <c r="V327" s="114">
        <f t="shared" ca="1" si="419"/>
        <v>-16.285156762222861</v>
      </c>
      <c r="W327" s="114">
        <f t="shared" ca="1" si="419"/>
        <v>-15.746958413648526</v>
      </c>
      <c r="X327" s="114">
        <f t="shared" ca="1" si="419"/>
        <v>-14.782455292489402</v>
      </c>
      <c r="Y327" s="114">
        <f t="shared" ca="1" si="419"/>
        <v>-13.131816601865236</v>
      </c>
      <c r="Z327" s="114">
        <f t="shared" ca="1" si="419"/>
        <v>-10.526770660359649</v>
      </c>
      <c r="AA327" s="114">
        <f t="shared" ca="1" si="419"/>
        <v>-15.690766503488721</v>
      </c>
      <c r="AB327" s="114">
        <f t="shared" ca="1" si="419"/>
        <v>-26.464835972202675</v>
      </c>
      <c r="AC327" s="114">
        <f t="shared" ca="1" si="419"/>
        <v>-35.830245931654211</v>
      </c>
      <c r="AD327" s="114">
        <f t="shared" ca="1" si="419"/>
        <v>-41.089482815224287</v>
      </c>
      <c r="AE327" s="114">
        <f t="shared" ca="1" si="419"/>
        <v>-43.208652458620463</v>
      </c>
      <c r="AF327" s="114">
        <f t="shared" ca="1" si="419"/>
        <v>-43.726701432401654</v>
      </c>
      <c r="AH327" s="29">
        <f t="shared" si="407"/>
        <v>67.5</v>
      </c>
      <c r="AI327" s="155">
        <f t="shared" ca="1" si="420"/>
        <v>-20.412723878869315</v>
      </c>
      <c r="AJ327" s="155">
        <f t="shared" ca="1" si="420"/>
        <v>-19.870931964989719</v>
      </c>
      <c r="AK327" s="155">
        <f t="shared" ca="1" si="420"/>
        <v>-18.699890548152375</v>
      </c>
      <c r="AL327" s="155">
        <f t="shared" ca="1" si="420"/>
        <v>-17.440667994276438</v>
      </c>
      <c r="AM327" s="155">
        <f t="shared" ca="1" si="420"/>
        <v>-16.10302507392743</v>
      </c>
      <c r="AN327" s="155">
        <f t="shared" ca="1" si="420"/>
        <v>-14.471126371154751</v>
      </c>
      <c r="AO327" s="155">
        <f t="shared" ca="1" si="420"/>
        <v>-13.012386491801053</v>
      </c>
      <c r="AP327" s="155">
        <f t="shared" ca="1" si="420"/>
        <v>-17.037193727158122</v>
      </c>
      <c r="AQ327" s="155">
        <f t="shared" ca="1" si="420"/>
        <v>-27.189603050331513</v>
      </c>
      <c r="AR327" s="155">
        <f t="shared" ca="1" si="420"/>
        <v>-36.535186704775235</v>
      </c>
      <c r="AS327" s="155">
        <f t="shared" ca="1" si="420"/>
        <v>-42.018941466200801</v>
      </c>
      <c r="AT327" s="155">
        <f t="shared" ca="1" si="420"/>
        <v>-44.499634327384435</v>
      </c>
      <c r="AU327" s="155">
        <f t="shared" ca="1" si="420"/>
        <v>-45.221103873249888</v>
      </c>
      <c r="AW327" s="29">
        <f t="shared" si="409"/>
        <v>67.5</v>
      </c>
      <c r="AX327" s="155">
        <f t="shared" ca="1" si="421"/>
        <v>-5.2668283462134964</v>
      </c>
      <c r="AY327" s="155">
        <f t="shared" ca="1" si="421"/>
        <v>-4.9627061897532654</v>
      </c>
      <c r="AZ327" s="155">
        <f t="shared" ca="1" si="421"/>
        <v>-4.5864621653635753</v>
      </c>
      <c r="BA327" s="155">
        <f t="shared" ca="1" si="421"/>
        <v>-4.8921568079846676</v>
      </c>
      <c r="BB327" s="155">
        <f t="shared" ca="1" si="421"/>
        <v>-6.1834699048958415</v>
      </c>
      <c r="BC327" s="155">
        <f t="shared" ca="1" si="421"/>
        <v>-8.4994860266014722</v>
      </c>
      <c r="BD327" s="155">
        <f t="shared" ca="1" si="421"/>
        <v>-11.54583829756502</v>
      </c>
      <c r="BE327" s="155">
        <f t="shared" ca="1" si="421"/>
        <v>-14.134658203990631</v>
      </c>
      <c r="BF327" s="155">
        <f t="shared" ca="1" si="421"/>
        <v>-14.423399997472067</v>
      </c>
      <c r="BG327" s="155">
        <f t="shared" ca="1" si="421"/>
        <v>-12.395249083405186</v>
      </c>
      <c r="BH327" s="155">
        <f t="shared" ca="1" si="421"/>
        <v>-10.290075762578429</v>
      </c>
      <c r="BI327" s="155">
        <f t="shared" ca="1" si="421"/>
        <v>-9.4839652382582269</v>
      </c>
      <c r="BJ327" s="155">
        <f t="shared" ca="1" si="421"/>
        <v>-9.4347558959599329</v>
      </c>
      <c r="BK327" s="138"/>
      <c r="BL327" s="29">
        <f t="shared" si="411"/>
        <v>67.5</v>
      </c>
      <c r="BM327" s="155">
        <f t="shared" ca="1" si="422"/>
        <v>-9.3585620080564631</v>
      </c>
      <c r="BN327" s="155">
        <f t="shared" ca="1" si="422"/>
        <v>-8.5962900040716885</v>
      </c>
      <c r="BO327" s="155">
        <f t="shared" ca="1" si="422"/>
        <v>-7.1825544904878038</v>
      </c>
      <c r="BP327" s="155">
        <f t="shared" ca="1" si="422"/>
        <v>-6.431905085884587</v>
      </c>
      <c r="BQ327" s="155">
        <f t="shared" ca="1" si="422"/>
        <v>-6.9631854169578835</v>
      </c>
      <c r="BR327" s="155">
        <f t="shared" ca="1" si="422"/>
        <v>-8.8418953416754338</v>
      </c>
      <c r="BS327" s="155">
        <f t="shared" ca="1" si="422"/>
        <v>-11.658066178645001</v>
      </c>
      <c r="BT327" s="155">
        <f t="shared" ca="1" si="422"/>
        <v>-14.105243937680203</v>
      </c>
      <c r="BU327" s="155">
        <f t="shared" ca="1" si="422"/>
        <v>-14.237136799624295</v>
      </c>
      <c r="BV327" s="155">
        <f t="shared" ca="1" si="422"/>
        <v>-11.902247638389248</v>
      </c>
      <c r="BW327" s="155">
        <f t="shared" ca="1" si="422"/>
        <v>-9.19770491684055</v>
      </c>
      <c r="BX327" s="155">
        <f t="shared" ca="1" si="422"/>
        <v>-7.6441604965493113</v>
      </c>
      <c r="BY327" s="155">
        <f t="shared" ca="1" si="422"/>
        <v>-7.2420969088845624</v>
      </c>
      <c r="BZ327" s="138"/>
      <c r="CA327" s="29">
        <f t="shared" si="413"/>
        <v>67.5</v>
      </c>
      <c r="CB327" s="155">
        <f t="shared" ca="1" si="423"/>
        <v>-1.6886890104897763</v>
      </c>
      <c r="CC327" s="155">
        <f t="shared" ca="1" si="423"/>
        <v>-1.9225545577149283</v>
      </c>
      <c r="CD327" s="155">
        <f t="shared" ca="1" si="423"/>
        <v>-2.6586357322495218</v>
      </c>
      <c r="CE327" s="155">
        <f t="shared" ca="1" si="423"/>
        <v>-4.002115021403629</v>
      </c>
      <c r="CF327" s="155">
        <f t="shared" ca="1" si="423"/>
        <v>-6.1199603478176048</v>
      </c>
      <c r="CG327" s="155">
        <f t="shared" ca="1" si="423"/>
        <v>-9.1523603391117661</v>
      </c>
      <c r="CH327" s="155">
        <f t="shared" ca="1" si="423"/>
        <v>-12.854819746718253</v>
      </c>
      <c r="CI327" s="155">
        <f t="shared" ca="1" si="423"/>
        <v>-15.876249380109261</v>
      </c>
      <c r="CJ327" s="155">
        <f t="shared" ca="1" si="423"/>
        <v>-16.017767562004881</v>
      </c>
      <c r="CK327" s="155">
        <f t="shared" ca="1" si="423"/>
        <v>-13.089634050870085</v>
      </c>
      <c r="CL327" s="155">
        <f t="shared" ca="1" si="423"/>
        <v>-9.4752691650329552</v>
      </c>
      <c r="CM327" s="155">
        <f t="shared" ca="1" si="423"/>
        <v>-7.0056935572584962</v>
      </c>
      <c r="CN327" s="155">
        <f t="shared" ca="1" si="423"/>
        <v>-6.170792565239017</v>
      </c>
      <c r="CP327" s="29">
        <f t="shared" si="415"/>
        <v>67.5</v>
      </c>
      <c r="CQ327" s="155">
        <f t="shared" ca="1" si="424"/>
        <v>-22.394347257100115</v>
      </c>
      <c r="CR327" s="155">
        <f t="shared" ca="1" si="424"/>
        <v>-20.614207583279807</v>
      </c>
      <c r="CS327" s="155">
        <f t="shared" ca="1" si="424"/>
        <v>-16.884546925483011</v>
      </c>
      <c r="CT327" s="155">
        <f t="shared" ca="1" si="424"/>
        <v>-13.44718511171682</v>
      </c>
      <c r="CU327" s="155">
        <f t="shared" ca="1" si="424"/>
        <v>-11.076310278946359</v>
      </c>
      <c r="CV327" s="155">
        <f t="shared" ca="1" si="424"/>
        <v>-9.7390474395219186</v>
      </c>
      <c r="CW327" s="155">
        <f t="shared" ca="1" si="424"/>
        <v>-9.2663302629227786</v>
      </c>
      <c r="CX327" s="155">
        <f t="shared" ca="1" si="424"/>
        <v>-9.3733636725048903</v>
      </c>
      <c r="CY327" s="155">
        <f t="shared" ca="1" si="424"/>
        <v>-9.6512380635915473</v>
      </c>
      <c r="CZ327" s="155">
        <f t="shared" ca="1" si="424"/>
        <v>-10.312773092050467</v>
      </c>
      <c r="DA327" s="155">
        <f t="shared" ca="1" si="424"/>
        <v>-12.165510071428878</v>
      </c>
      <c r="DB327" s="155">
        <f t="shared" ca="1" si="424"/>
        <v>-14.94300263951817</v>
      </c>
      <c r="DC327" s="155">
        <f t="shared" ca="1" si="424"/>
        <v>-16.427180206733958</v>
      </c>
      <c r="DE327" s="29">
        <f t="shared" si="417"/>
        <v>67.5</v>
      </c>
      <c r="DF327" s="155">
        <f t="shared" ca="1" si="425"/>
        <v>-11.555325333535825</v>
      </c>
      <c r="DG327" s="155">
        <f t="shared" ca="1" si="425"/>
        <v>-11.171349726914404</v>
      </c>
      <c r="DH327" s="155">
        <f t="shared" ca="1" si="425"/>
        <v>-10.555996651506559</v>
      </c>
      <c r="DI327" s="155">
        <f t="shared" ca="1" si="425"/>
        <v>-10.43943310876967</v>
      </c>
      <c r="DJ327" s="155">
        <f t="shared" ca="1" si="425"/>
        <v>-11.040799789361607</v>
      </c>
      <c r="DK327" s="155">
        <f t="shared" ca="1" si="425"/>
        <v>-12.263596116400642</v>
      </c>
      <c r="DL327" s="155">
        <f t="shared" ca="1" si="425"/>
        <v>-13.726567592134376</v>
      </c>
      <c r="DM327" s="155">
        <f t="shared" ca="1" si="425"/>
        <v>-14.492813172561757</v>
      </c>
      <c r="DN327" s="155">
        <f t="shared" ca="1" si="425"/>
        <v>-13.488202325365654</v>
      </c>
      <c r="DO327" s="155">
        <f t="shared" ca="1" si="425"/>
        <v>-11.10861239867306</v>
      </c>
      <c r="DP327" s="155">
        <f t="shared" ca="1" si="425"/>
        <v>-8.9495897021237774</v>
      </c>
      <c r="DQ327" s="155">
        <f t="shared" ca="1" si="425"/>
        <v>-7.8522574774216842</v>
      </c>
      <c r="DR327" s="155">
        <f t="shared" ca="1" si="425"/>
        <v>-7.5966174516528806</v>
      </c>
      <c r="DT327" s="96"/>
      <c r="DU327" s="803"/>
      <c r="DV327" s="803"/>
      <c r="DW327" s="803"/>
      <c r="DX327" s="803"/>
      <c r="DY327" s="803"/>
      <c r="DZ327" s="803"/>
      <c r="EA327" s="803"/>
      <c r="EB327" s="803"/>
      <c r="EC327" s="803"/>
      <c r="ED327" s="803"/>
      <c r="EE327" s="803"/>
      <c r="EF327" s="803"/>
      <c r="EG327" s="803"/>
      <c r="EH327" s="99"/>
      <c r="EI327" s="96"/>
      <c r="EJ327" s="803"/>
      <c r="EK327" s="803"/>
      <c r="EL327" s="803"/>
      <c r="EM327" s="803"/>
      <c r="EN327" s="803"/>
      <c r="EO327" s="803"/>
      <c r="EP327" s="803"/>
      <c r="EQ327" s="803"/>
      <c r="ER327" s="803"/>
      <c r="ES327" s="803"/>
      <c r="ET327" s="803"/>
      <c r="EU327" s="803"/>
      <c r="EV327" s="803"/>
      <c r="EW327" s="99"/>
    </row>
    <row r="328" spans="1:154">
      <c r="S328" s="18">
        <f t="shared" si="405"/>
        <v>75</v>
      </c>
      <c r="T328" s="114">
        <f t="shared" ca="1" si="419"/>
        <v>-14.479901482935936</v>
      </c>
      <c r="U328" s="114">
        <f t="shared" ca="1" si="419"/>
        <v>-14.381397979273348</v>
      </c>
      <c r="V328" s="114">
        <f t="shared" ca="1" si="419"/>
        <v>-14.067555431376267</v>
      </c>
      <c r="W328" s="114">
        <f t="shared" ca="1" si="419"/>
        <v>-13.479646525454967</v>
      </c>
      <c r="X328" s="114">
        <f t="shared" ca="1" si="419"/>
        <v>-12.51037099888779</v>
      </c>
      <c r="Y328" s="114">
        <f t="shared" ca="1" si="419"/>
        <v>-11.009643887724444</v>
      </c>
      <c r="Z328" s="114">
        <f t="shared" ca="1" si="419"/>
        <v>-11.395436043949967</v>
      </c>
      <c r="AA328" s="114">
        <f t="shared" ca="1" si="419"/>
        <v>-19.226449136130078</v>
      </c>
      <c r="AB328" s="114">
        <f t="shared" ca="1" si="419"/>
        <v>-30.387346735711123</v>
      </c>
      <c r="AC328" s="114">
        <f t="shared" ca="1" si="419"/>
        <v>-41.089482815224287</v>
      </c>
      <c r="AD328" s="114">
        <f t="shared" ca="1" si="419"/>
        <v>-47.938734788642705</v>
      </c>
      <c r="AE328" s="114">
        <f t="shared" ca="1" si="419"/>
        <v>-51.038852536234678</v>
      </c>
      <c r="AF328" s="114">
        <f t="shared" ca="1" si="419"/>
        <v>-51.85518507867215</v>
      </c>
      <c r="AH328" s="29">
        <f t="shared" si="407"/>
        <v>75</v>
      </c>
      <c r="AI328" s="155">
        <f t="shared" ca="1" si="420"/>
        <v>-22.070571363530227</v>
      </c>
      <c r="AJ328" s="155">
        <f t="shared" ca="1" si="420"/>
        <v>-20.895663992293017</v>
      </c>
      <c r="AK328" s="155">
        <f t="shared" ca="1" si="420"/>
        <v>-18.631560025339894</v>
      </c>
      <c r="AL328" s="155">
        <f t="shared" ca="1" si="420"/>
        <v>-16.63324721090461</v>
      </c>
      <c r="AM328" s="155">
        <f t="shared" ca="1" si="420"/>
        <v>-15.039676389333792</v>
      </c>
      <c r="AN328" s="155">
        <f t="shared" ca="1" si="420"/>
        <v>-13.817155250732387</v>
      </c>
      <c r="AO328" s="155">
        <f t="shared" ca="1" si="420"/>
        <v>-14.395834458079605</v>
      </c>
      <c r="AP328" s="155">
        <f t="shared" ca="1" si="420"/>
        <v>-20.50229570818184</v>
      </c>
      <c r="AQ328" s="155">
        <f t="shared" ca="1" si="420"/>
        <v>-31.256192091289201</v>
      </c>
      <c r="AR328" s="155">
        <f t="shared" ca="1" si="420"/>
        <v>-42.018941466200801</v>
      </c>
      <c r="AS328" s="155">
        <f t="shared" ca="1" si="420"/>
        <v>-49.285851603732958</v>
      </c>
      <c r="AT328" s="155">
        <f t="shared" ca="1" si="420"/>
        <v>-53.130783265549283</v>
      </c>
      <c r="AU328" s="155">
        <f t="shared" ca="1" si="420"/>
        <v>-54.418942957911966</v>
      </c>
      <c r="AW328" s="29">
        <f t="shared" si="409"/>
        <v>75</v>
      </c>
      <c r="AX328" s="155">
        <f t="shared" ca="1" si="421"/>
        <v>-8.1399153828977369</v>
      </c>
      <c r="AY328" s="155">
        <f t="shared" ca="1" si="421"/>
        <v>-7.1663083975785531</v>
      </c>
      <c r="AZ328" s="155">
        <f t="shared" ca="1" si="421"/>
        <v>-5.5634094347392953</v>
      </c>
      <c r="BA328" s="155">
        <f t="shared" ca="1" si="421"/>
        <v>-4.8239009926901311</v>
      </c>
      <c r="BB328" s="155">
        <f t="shared" ca="1" si="421"/>
        <v>-5.2139684011906571</v>
      </c>
      <c r="BC328" s="155">
        <f t="shared" ca="1" si="421"/>
        <v>-6.5593269529861793</v>
      </c>
      <c r="BD328" s="155">
        <f t="shared" ca="1" si="421"/>
        <v>-8.5297407558389544</v>
      </c>
      <c r="BE328" s="155">
        <f t="shared" ca="1" si="421"/>
        <v>-10.381907775126876</v>
      </c>
      <c r="BF328" s="155">
        <f t="shared" ca="1" si="421"/>
        <v>-11.010949306355123</v>
      </c>
      <c r="BG328" s="155">
        <f t="shared" ca="1" si="421"/>
        <v>-10.290075762578429</v>
      </c>
      <c r="BH328" s="155">
        <f t="shared" ca="1" si="421"/>
        <v>-9.7975345585166025</v>
      </c>
      <c r="BI328" s="155">
        <f t="shared" ca="1" si="421"/>
        <v>-10.568777787876485</v>
      </c>
      <c r="BJ328" s="155">
        <f t="shared" ca="1" si="421"/>
        <v>-11.294767214609651</v>
      </c>
      <c r="BK328" s="138"/>
      <c r="BL328" s="29">
        <f t="shared" si="411"/>
        <v>75</v>
      </c>
      <c r="BM328" s="155">
        <f t="shared" ca="1" si="422"/>
        <v>-13.835269737432458</v>
      </c>
      <c r="BN328" s="155">
        <f t="shared" ca="1" si="422"/>
        <v>-12.11850777981731</v>
      </c>
      <c r="BO328" s="155">
        <f t="shared" ca="1" si="422"/>
        <v>-8.9865881557195699</v>
      </c>
      <c r="BP328" s="155">
        <f t="shared" ca="1" si="422"/>
        <v>-6.8180138268477144</v>
      </c>
      <c r="BQ328" s="155">
        <f t="shared" ca="1" si="422"/>
        <v>-6.1981080981542274</v>
      </c>
      <c r="BR328" s="155">
        <f t="shared" ca="1" si="422"/>
        <v>-6.9479042373676787</v>
      </c>
      <c r="BS328" s="155">
        <f t="shared" ca="1" si="422"/>
        <v>-8.5865747152432839</v>
      </c>
      <c r="BT328" s="155">
        <f t="shared" ca="1" si="422"/>
        <v>-10.205113106976007</v>
      </c>
      <c r="BU328" s="155">
        <f t="shared" ca="1" si="422"/>
        <v>-10.532103989721143</v>
      </c>
      <c r="BV328" s="155">
        <f t="shared" ca="1" si="422"/>
        <v>-9.19770491684055</v>
      </c>
      <c r="BW328" s="155">
        <f t="shared" ca="1" si="422"/>
        <v>-7.5461848085491248</v>
      </c>
      <c r="BX328" s="155">
        <f t="shared" ca="1" si="422"/>
        <v>-6.9722242737692071</v>
      </c>
      <c r="BY328" s="155">
        <f t="shared" ca="1" si="422"/>
        <v>-7.1048028032389752</v>
      </c>
      <c r="BZ328" s="138"/>
      <c r="CA328" s="29">
        <f t="shared" si="413"/>
        <v>75</v>
      </c>
      <c r="CB328" s="155">
        <f t="shared" ca="1" si="423"/>
        <v>-0.90833887276873604</v>
      </c>
      <c r="CC328" s="155">
        <f t="shared" ca="1" si="423"/>
        <v>-1.0891010957352361</v>
      </c>
      <c r="CD328" s="155">
        <f t="shared" ca="1" si="423"/>
        <v>-1.652117168719343</v>
      </c>
      <c r="CE328" s="155">
        <f t="shared" ca="1" si="423"/>
        <v>-2.6584230683505332</v>
      </c>
      <c r="CF328" s="155">
        <f t="shared" ca="1" si="423"/>
        <v>-4.1970266341525413</v>
      </c>
      <c r="CG328" s="155">
        <f t="shared" ca="1" si="423"/>
        <v>-6.323098239947722</v>
      </c>
      <c r="CH328" s="155">
        <f t="shared" ca="1" si="423"/>
        <v>-8.8556367523934743</v>
      </c>
      <c r="CI328" s="155">
        <f t="shared" ca="1" si="423"/>
        <v>-10.9951078493444</v>
      </c>
      <c r="CJ328" s="155">
        <f t="shared" ca="1" si="423"/>
        <v>-11.360906750354008</v>
      </c>
      <c r="CK328" s="155">
        <f t="shared" ca="1" si="423"/>
        <v>-9.4752691650329552</v>
      </c>
      <c r="CL328" s="155">
        <f t="shared" ca="1" si="423"/>
        <v>-6.7134782440934089</v>
      </c>
      <c r="CM328" s="155">
        <f t="shared" ca="1" si="423"/>
        <v>-4.6429021049691475</v>
      </c>
      <c r="CN328" s="155">
        <f t="shared" ca="1" si="423"/>
        <v>-3.9136749596286839</v>
      </c>
      <c r="CP328" s="29">
        <f t="shared" si="415"/>
        <v>75</v>
      </c>
      <c r="CQ328" s="155">
        <f t="shared" ca="1" si="424"/>
        <v>-32.601057527372078</v>
      </c>
      <c r="CR328" s="155">
        <f t="shared" ca="1" si="424"/>
        <v>-29.018941382948885</v>
      </c>
      <c r="CS328" s="155">
        <f t="shared" ca="1" si="424"/>
        <v>-22.211137343948081</v>
      </c>
      <c r="CT328" s="155">
        <f t="shared" ca="1" si="424"/>
        <v>-16.636547663483903</v>
      </c>
      <c r="CU328" s="155">
        <f t="shared" ca="1" si="424"/>
        <v>-13.078646347024524</v>
      </c>
      <c r="CV328" s="155">
        <f t="shared" ca="1" si="424"/>
        <v>-11.050340776419493</v>
      </c>
      <c r="CW328" s="155">
        <f t="shared" ca="1" si="424"/>
        <v>-10.09663801296513</v>
      </c>
      <c r="CX328" s="155">
        <f t="shared" ca="1" si="424"/>
        <v>-9.9467791287191325</v>
      </c>
      <c r="CY328" s="155">
        <f t="shared" ca="1" si="424"/>
        <v>-10.492693916697331</v>
      </c>
      <c r="CZ328" s="155">
        <f t="shared" ca="1" si="424"/>
        <v>-12.165510071428878</v>
      </c>
      <c r="DA328" s="155">
        <f t="shared" ca="1" si="424"/>
        <v>-15.990746070297185</v>
      </c>
      <c r="DB328" s="155">
        <f t="shared" ca="1" si="424"/>
        <v>-21.696758768195771</v>
      </c>
      <c r="DC328" s="155">
        <f t="shared" ca="1" si="424"/>
        <v>-24.928381712740677</v>
      </c>
      <c r="DE328" s="29">
        <f t="shared" si="417"/>
        <v>75</v>
      </c>
      <c r="DF328" s="155">
        <f t="shared" ca="1" si="425"/>
        <v>-13.480903196834273</v>
      </c>
      <c r="DG328" s="155">
        <f t="shared" ca="1" si="425"/>
        <v>-12.4281811859565</v>
      </c>
      <c r="DH328" s="155">
        <f t="shared" ca="1" si="425"/>
        <v>-10.594068814510795</v>
      </c>
      <c r="DI328" s="155">
        <f t="shared" ca="1" si="425"/>
        <v>-9.466176116359712</v>
      </c>
      <c r="DJ328" s="155">
        <f t="shared" ca="1" si="425"/>
        <v>-9.2565359330231267</v>
      </c>
      <c r="DK328" s="155">
        <f t="shared" ca="1" si="425"/>
        <v>-9.7014889199575727</v>
      </c>
      <c r="DL328" s="155">
        <f t="shared" ca="1" si="425"/>
        <v>-10.428138596708202</v>
      </c>
      <c r="DM328" s="155">
        <f t="shared" ca="1" si="425"/>
        <v>-10.858612976946773</v>
      </c>
      <c r="DN328" s="155">
        <f t="shared" ca="1" si="425"/>
        <v>-10.339227826484969</v>
      </c>
      <c r="DO328" s="155">
        <f t="shared" ca="1" si="425"/>
        <v>-8.9495897021237774</v>
      </c>
      <c r="DP328" s="155">
        <f t="shared" ca="1" si="425"/>
        <v>-7.7248091126717444</v>
      </c>
      <c r="DQ328" s="155">
        <f t="shared" ca="1" si="425"/>
        <v>-7.4609756228216249</v>
      </c>
      <c r="DR328" s="155">
        <f t="shared" ca="1" si="425"/>
        <v>-7.6464853749135617</v>
      </c>
      <c r="DT328" s="96"/>
      <c r="DU328" s="803"/>
      <c r="DV328" s="803"/>
      <c r="DW328" s="803"/>
      <c r="DX328" s="803"/>
      <c r="DY328" s="803"/>
      <c r="DZ328" s="803"/>
      <c r="EA328" s="803"/>
      <c r="EB328" s="803"/>
      <c r="EC328" s="803"/>
      <c r="ED328" s="803"/>
      <c r="EE328" s="803"/>
      <c r="EF328" s="803"/>
      <c r="EG328" s="803"/>
      <c r="EH328" s="99"/>
      <c r="EI328" s="96"/>
      <c r="EJ328" s="803"/>
      <c r="EK328" s="803"/>
      <c r="EL328" s="803"/>
      <c r="EM328" s="803"/>
      <c r="EN328" s="803"/>
      <c r="EO328" s="803"/>
      <c r="EP328" s="803"/>
      <c r="EQ328" s="803"/>
      <c r="ER328" s="803"/>
      <c r="ES328" s="803"/>
      <c r="ET328" s="803"/>
      <c r="EU328" s="803"/>
      <c r="EV328" s="803"/>
      <c r="EW328" s="99"/>
    </row>
    <row r="329" spans="1:154">
      <c r="S329" s="18">
        <f t="shared" si="405"/>
        <v>82.5</v>
      </c>
      <c r="T329" s="114">
        <f t="shared" ca="1" si="419"/>
        <v>-13.428450722243731</v>
      </c>
      <c r="U329" s="114">
        <f t="shared" ca="1" si="419"/>
        <v>-13.326958663474246</v>
      </c>
      <c r="V329" s="114">
        <f t="shared" ca="1" si="419"/>
        <v>-13.007577872664712</v>
      </c>
      <c r="W329" s="114">
        <f t="shared" ca="1" si="419"/>
        <v>-12.423964435834749</v>
      </c>
      <c r="X329" s="114">
        <f t="shared" ca="1" si="419"/>
        <v>-11.496768889869005</v>
      </c>
      <c r="Y329" s="114">
        <f t="shared" ca="1" si="419"/>
        <v>-10.128473705532357</v>
      </c>
      <c r="Z329" s="114">
        <f t="shared" ca="1" si="419"/>
        <v>-13.000928330285934</v>
      </c>
      <c r="AA329" s="114">
        <f t="shared" ca="1" si="419"/>
        <v>-20.797235400474289</v>
      </c>
      <c r="AB329" s="114">
        <f t="shared" ca="1" si="419"/>
        <v>-31.943644245549969</v>
      </c>
      <c r="AC329" s="114">
        <f t="shared" ca="1" si="419"/>
        <v>-43.208652458620463</v>
      </c>
      <c r="AD329" s="114">
        <f t="shared" ca="1" si="419"/>
        <v>-51.038852536234678</v>
      </c>
      <c r="AE329" s="114">
        <f t="shared" ca="1" si="419"/>
        <v>-54.895538195212687</v>
      </c>
      <c r="AF329" s="114">
        <f t="shared" ca="1" si="419"/>
        <v>-55.971592230424378</v>
      </c>
      <c r="AH329" s="29">
        <f t="shared" si="407"/>
        <v>82.5</v>
      </c>
      <c r="AI329" s="155">
        <f t="shared" ca="1" si="420"/>
        <v>-26.761128791643323</v>
      </c>
      <c r="AJ329" s="155">
        <f t="shared" ca="1" si="420"/>
        <v>-24.290714461395424</v>
      </c>
      <c r="AK329" s="155">
        <f t="shared" ca="1" si="420"/>
        <v>-20.172797104434412</v>
      </c>
      <c r="AL329" s="155">
        <f t="shared" ca="1" si="420"/>
        <v>-17.178975097177833</v>
      </c>
      <c r="AM329" s="155">
        <f t="shared" ca="1" si="420"/>
        <v>-15.282596635802868</v>
      </c>
      <c r="AN329" s="155">
        <f t="shared" ca="1" si="420"/>
        <v>-14.353466345381062</v>
      </c>
      <c r="AO329" s="155">
        <f t="shared" ca="1" si="420"/>
        <v>-15.820457121496291</v>
      </c>
      <c r="AP329" s="155">
        <f t="shared" ca="1" si="420"/>
        <v>-22.258529458976479</v>
      </c>
      <c r="AQ329" s="155">
        <f t="shared" ca="1" si="420"/>
        <v>-33.055429038336669</v>
      </c>
      <c r="AR329" s="155">
        <f t="shared" ca="1" si="420"/>
        <v>-44.499634327384435</v>
      </c>
      <c r="AS329" s="155">
        <f t="shared" ca="1" si="420"/>
        <v>-53.130783265549283</v>
      </c>
      <c r="AT329" s="155">
        <f t="shared" ca="1" si="420"/>
        <v>-58.659709215203399</v>
      </c>
      <c r="AU329" s="155">
        <f t="shared" ca="1" si="420"/>
        <v>-60.978624777496179</v>
      </c>
      <c r="AW329" s="29">
        <f t="shared" si="409"/>
        <v>82.5</v>
      </c>
      <c r="AX329" s="155">
        <f t="shared" ca="1" si="421"/>
        <v>-13.257439171486599</v>
      </c>
      <c r="AY329" s="155">
        <f t="shared" ca="1" si="421"/>
        <v>-10.959848892575053</v>
      </c>
      <c r="AZ329" s="155">
        <f t="shared" ca="1" si="421"/>
        <v>-7.4019560581108523</v>
      </c>
      <c r="BA329" s="155">
        <f t="shared" ca="1" si="421"/>
        <v>-5.445531542437049</v>
      </c>
      <c r="BB329" s="155">
        <f t="shared" ca="1" si="421"/>
        <v>-5.0886720204449212</v>
      </c>
      <c r="BC329" s="155">
        <f t="shared" ca="1" si="421"/>
        <v>-5.8288513539053302</v>
      </c>
      <c r="BD329" s="155">
        <f t="shared" ca="1" si="421"/>
        <v>-7.2121236301135481</v>
      </c>
      <c r="BE329" s="155">
        <f t="shared" ca="1" si="421"/>
        <v>-8.6291155576025993</v>
      </c>
      <c r="BF329" s="155">
        <f t="shared" ca="1" si="421"/>
        <v>-9.3499056689986944</v>
      </c>
      <c r="BG329" s="155">
        <f t="shared" ca="1" si="421"/>
        <v>-9.4839652382582269</v>
      </c>
      <c r="BH329" s="155">
        <f t="shared" ca="1" si="421"/>
        <v>-10.568777787876485</v>
      </c>
      <c r="BI329" s="155">
        <f t="shared" ca="1" si="421"/>
        <v>-13.539482634746593</v>
      </c>
      <c r="BJ329" s="155">
        <f t="shared" ca="1" si="421"/>
        <v>-15.660501481318432</v>
      </c>
      <c r="BK329" s="138"/>
      <c r="BL329" s="29">
        <f t="shared" si="411"/>
        <v>82.5</v>
      </c>
      <c r="BM329" s="155">
        <f t="shared" ca="1" si="422"/>
        <v>-21.496787449187241</v>
      </c>
      <c r="BN329" s="155">
        <f t="shared" ca="1" si="422"/>
        <v>-17.823586231780741</v>
      </c>
      <c r="BO329" s="155">
        <f t="shared" ca="1" si="422"/>
        <v>-11.833320404557984</v>
      </c>
      <c r="BP329" s="155">
        <f t="shared" ca="1" si="422"/>
        <v>-7.9253526243938763</v>
      </c>
      <c r="BQ329" s="155">
        <f t="shared" ca="1" si="422"/>
        <v>-6.2763006182056387</v>
      </c>
      <c r="BR329" s="155">
        <f t="shared" ca="1" si="422"/>
        <v>-6.253142017854767</v>
      </c>
      <c r="BS329" s="155">
        <f t="shared" ca="1" si="422"/>
        <v>-7.1931729076534694</v>
      </c>
      <c r="BT329" s="155">
        <f t="shared" ca="1" si="422"/>
        <v>-8.266436290161721</v>
      </c>
      <c r="BU329" s="155">
        <f t="shared" ca="1" si="422"/>
        <v>-8.5006604738946052</v>
      </c>
      <c r="BV329" s="155">
        <f t="shared" ca="1" si="422"/>
        <v>-7.6441604965493113</v>
      </c>
      <c r="BW329" s="155">
        <f t="shared" ca="1" si="422"/>
        <v>-6.9722242737692071</v>
      </c>
      <c r="BX329" s="155">
        <f t="shared" ca="1" si="422"/>
        <v>-8.1240572532488002</v>
      </c>
      <c r="BY329" s="155">
        <f t="shared" ca="1" si="422"/>
        <v>-9.5766034147090622</v>
      </c>
      <c r="BZ329" s="138"/>
      <c r="CA329" s="29">
        <f t="shared" si="413"/>
        <v>82.5</v>
      </c>
      <c r="CB329" s="155">
        <f t="shared" ca="1" si="423"/>
        <v>-0.46308991497862806</v>
      </c>
      <c r="CC329" s="155">
        <f t="shared" ca="1" si="423"/>
        <v>-0.61597814241894433</v>
      </c>
      <c r="CD329" s="155">
        <f t="shared" ca="1" si="423"/>
        <v>-1.0888540478825188</v>
      </c>
      <c r="CE329" s="155">
        <f t="shared" ca="1" si="423"/>
        <v>-1.9220613157434361</v>
      </c>
      <c r="CF329" s="155">
        <f t="shared" ca="1" si="423"/>
        <v>-3.1684583070967971</v>
      </c>
      <c r="CG329" s="155">
        <f t="shared" ca="1" si="423"/>
        <v>-4.8416957309986959</v>
      </c>
      <c r="CH329" s="155">
        <f t="shared" ca="1" si="423"/>
        <v>-6.7703638161127824</v>
      </c>
      <c r="CI329" s="155">
        <f t="shared" ca="1" si="423"/>
        <v>-8.3482273160470708</v>
      </c>
      <c r="CJ329" s="155">
        <f t="shared" ca="1" si="423"/>
        <v>-8.5667827926888673</v>
      </c>
      <c r="CK329" s="155">
        <f t="shared" ca="1" si="423"/>
        <v>-7.0056935572584962</v>
      </c>
      <c r="CL329" s="155">
        <f t="shared" ca="1" si="423"/>
        <v>-4.6429021049691475</v>
      </c>
      <c r="CM329" s="155">
        <f t="shared" ca="1" si="423"/>
        <v>-2.8026602886439989</v>
      </c>
      <c r="CN329" s="155">
        <f t="shared" ca="1" si="423"/>
        <v>-2.1411845067894522</v>
      </c>
      <c r="CP329" s="29">
        <f t="shared" si="415"/>
        <v>82.5</v>
      </c>
      <c r="CQ329" s="155">
        <f t="shared" ca="1" si="424"/>
        <v>-48.651484257517723</v>
      </c>
      <c r="CR329" s="155">
        <f t="shared" ca="1" si="424"/>
        <v>-41.216094568319953</v>
      </c>
      <c r="CS329" s="155">
        <f t="shared" ca="1" si="424"/>
        <v>-28.892903565289984</v>
      </c>
      <c r="CT329" s="155">
        <f t="shared" ca="1" si="424"/>
        <v>-20.239298015741195</v>
      </c>
      <c r="CU329" s="155">
        <f t="shared" ca="1" si="424"/>
        <v>-15.266287878274721</v>
      </c>
      <c r="CV329" s="155">
        <f t="shared" ca="1" si="424"/>
        <v>-12.580305528291948</v>
      </c>
      <c r="CW329" s="155">
        <f t="shared" ca="1" si="424"/>
        <v>-11.316754980649549</v>
      </c>
      <c r="CX329" s="155">
        <f t="shared" ca="1" si="424"/>
        <v>-11.112222917485951</v>
      </c>
      <c r="CY329" s="155">
        <f t="shared" ca="1" si="424"/>
        <v>-12.03663438060719</v>
      </c>
      <c r="CZ329" s="155">
        <f t="shared" ca="1" si="424"/>
        <v>-14.94300263951817</v>
      </c>
      <c r="DA329" s="155">
        <f t="shared" ca="1" si="424"/>
        <v>-21.696758768195771</v>
      </c>
      <c r="DB329" s="155">
        <f t="shared" ca="1" si="424"/>
        <v>-32.801246149795205</v>
      </c>
      <c r="DC329" s="155">
        <f t="shared" ca="1" si="424"/>
        <v>-39.848690829663035</v>
      </c>
      <c r="DE329" s="29">
        <f t="shared" si="417"/>
        <v>82.5</v>
      </c>
      <c r="DF329" s="155">
        <f t="shared" ca="1" si="425"/>
        <v>-18.081526830426462</v>
      </c>
      <c r="DG329" s="155">
        <f t="shared" ca="1" si="425"/>
        <v>-15.703666938746675</v>
      </c>
      <c r="DH329" s="155">
        <f t="shared" ca="1" si="425"/>
        <v>-11.915049303136605</v>
      </c>
      <c r="DI329" s="155">
        <f t="shared" ca="1" si="425"/>
        <v>-9.5873111095903294</v>
      </c>
      <c r="DJ329" s="155">
        <f t="shared" ca="1" si="425"/>
        <v>-8.6855805788854283</v>
      </c>
      <c r="DK329" s="155">
        <f t="shared" ca="1" si="425"/>
        <v>-8.6364522336629292</v>
      </c>
      <c r="DL329" s="155">
        <f t="shared" ca="1" si="425"/>
        <v>-8.9533959499470015</v>
      </c>
      <c r="DM329" s="155">
        <f t="shared" ca="1" si="425"/>
        <v>-9.1422316349188115</v>
      </c>
      <c r="DN329" s="155">
        <f t="shared" ca="1" si="425"/>
        <v>-8.7413594137240054</v>
      </c>
      <c r="DO329" s="155">
        <f t="shared" ca="1" si="425"/>
        <v>-7.8522574774216842</v>
      </c>
      <c r="DP329" s="155">
        <f t="shared" ca="1" si="425"/>
        <v>-7.4609756228216249</v>
      </c>
      <c r="DQ329" s="155">
        <f t="shared" ca="1" si="425"/>
        <v>-8.5734429222582413</v>
      </c>
      <c r="DR329" s="155">
        <f t="shared" ca="1" si="425"/>
        <v>-9.7785887740479254</v>
      </c>
      <c r="DT329" s="96"/>
      <c r="DU329" s="803"/>
      <c r="DV329" s="803"/>
      <c r="DW329" s="803"/>
      <c r="DX329" s="803"/>
      <c r="DY329" s="803"/>
      <c r="DZ329" s="803"/>
      <c r="EA329" s="803"/>
      <c r="EB329" s="803"/>
      <c r="EC329" s="803"/>
      <c r="ED329" s="803"/>
      <c r="EE329" s="803"/>
      <c r="EF329" s="803"/>
      <c r="EG329" s="803"/>
      <c r="EH329" s="99"/>
      <c r="EI329" s="96"/>
      <c r="EJ329" s="803"/>
      <c r="EK329" s="803"/>
      <c r="EL329" s="803"/>
      <c r="EM329" s="803"/>
      <c r="EN329" s="803"/>
      <c r="EO329" s="803"/>
      <c r="EP329" s="803"/>
      <c r="EQ329" s="803"/>
      <c r="ER329" s="803"/>
      <c r="ES329" s="803"/>
      <c r="ET329" s="803"/>
      <c r="EU329" s="803"/>
      <c r="EV329" s="803"/>
      <c r="EW329" s="99"/>
    </row>
    <row r="330" spans="1:154">
      <c r="S330" s="18">
        <f t="shared" si="405"/>
        <v>90</v>
      </c>
      <c r="T330" s="114">
        <f t="shared" ca="1" si="419"/>
        <v>-13.114176064997967</v>
      </c>
      <c r="U330" s="114">
        <f t="shared" ca="1" si="419"/>
        <v>-13.012573894627362</v>
      </c>
      <c r="V330" s="114">
        <f t="shared" ca="1" si="419"/>
        <v>-12.694017415572782</v>
      </c>
      <c r="W330" s="114">
        <f t="shared" ca="1" si="419"/>
        <v>-12.116218409606329</v>
      </c>
      <c r="X330" s="114">
        <f t="shared" ca="1" si="419"/>
        <v>-11.208571406146573</v>
      </c>
      <c r="Y330" s="114">
        <f t="shared" ca="1" si="419"/>
        <v>-9.8891578914171809</v>
      </c>
      <c r="Z330" s="114">
        <f t="shared" ca="1" si="419"/>
        <v>-13.475686737899458</v>
      </c>
      <c r="AA330" s="114">
        <f t="shared" ca="1" si="419"/>
        <v>-21.236530555900391</v>
      </c>
      <c r="AB330" s="114">
        <f t="shared" ca="1" si="419"/>
        <v>-32.334681384437005</v>
      </c>
      <c r="AC330" s="114">
        <f t="shared" ca="1" si="419"/>
        <v>-43.726701432401654</v>
      </c>
      <c r="AD330" s="114">
        <f t="shared" ca="1" si="419"/>
        <v>-51.85518507867215</v>
      </c>
      <c r="AE330" s="114">
        <f t="shared" ca="1" si="419"/>
        <v>-55.971592230424378</v>
      </c>
      <c r="AF330" s="114">
        <f t="shared" ca="1" si="419"/>
        <v>-57.142166370506651</v>
      </c>
      <c r="AH330" s="29">
        <f t="shared" si="407"/>
        <v>90</v>
      </c>
      <c r="AI330" s="155">
        <f t="shared" ca="1" si="420"/>
        <v>-30.119157368268237</v>
      </c>
      <c r="AJ330" s="155">
        <f t="shared" ca="1" si="420"/>
        <v>-26.596952730090344</v>
      </c>
      <c r="AK330" s="155">
        <f t="shared" ca="1" si="420"/>
        <v>-21.191805165136792</v>
      </c>
      <c r="AL330" s="155">
        <f t="shared" ca="1" si="420"/>
        <v>-17.613621896225027</v>
      </c>
      <c r="AM330" s="155">
        <f t="shared" ca="1" si="420"/>
        <v>-15.539379902058371</v>
      </c>
      <c r="AN330" s="155">
        <f t="shared" ca="1" si="420"/>
        <v>-14.675993685072964</v>
      </c>
      <c r="AO330" s="155">
        <f t="shared" ca="1" si="420"/>
        <v>-16.339165556481792</v>
      </c>
      <c r="AP330" s="155">
        <f t="shared" ca="1" si="420"/>
        <v>-22.806184389118329</v>
      </c>
      <c r="AQ330" s="155">
        <f t="shared" ca="1" si="420"/>
        <v>-33.575037343676101</v>
      </c>
      <c r="AR330" s="155">
        <f t="shared" ca="1" si="420"/>
        <v>-45.221103873249888</v>
      </c>
      <c r="AS330" s="155">
        <f t="shared" ca="1" si="420"/>
        <v>-54.418942957911966</v>
      </c>
      <c r="AT330" s="155">
        <f t="shared" ca="1" si="420"/>
        <v>-60.978624777496179</v>
      </c>
      <c r="AU330" s="155">
        <f t="shared" ca="1" si="420"/>
        <v>-64.137338430867345</v>
      </c>
      <c r="AW330" s="29">
        <f t="shared" si="409"/>
        <v>90</v>
      </c>
      <c r="AX330" s="155">
        <f t="shared" ca="1" si="421"/>
        <v>-16.715794427727374</v>
      </c>
      <c r="AY330" s="155">
        <f t="shared" ca="1" si="421"/>
        <v>-13.355993631747241</v>
      </c>
      <c r="AZ330" s="155">
        <f t="shared" ca="1" si="421"/>
        <v>-8.4742846834389685</v>
      </c>
      <c r="BA330" s="155">
        <f t="shared" ca="1" si="421"/>
        <v>-5.8548641170882245</v>
      </c>
      <c r="BB330" s="155">
        <f t="shared" ca="1" si="421"/>
        <v>-5.1673433154761224</v>
      </c>
      <c r="BC330" s="155">
        <f t="shared" ca="1" si="421"/>
        <v>-5.6867352702023934</v>
      </c>
      <c r="BD330" s="155">
        <f t="shared" ca="1" si="421"/>
        <v>-6.8831794565053546</v>
      </c>
      <c r="BE330" s="155">
        <f t="shared" ca="1" si="421"/>
        <v>-8.1732699181704689</v>
      </c>
      <c r="BF330" s="155">
        <f t="shared" ca="1" si="421"/>
        <v>-8.9446848387282696</v>
      </c>
      <c r="BG330" s="155">
        <f t="shared" ca="1" si="421"/>
        <v>-9.4347558959599329</v>
      </c>
      <c r="BH330" s="155">
        <f t="shared" ca="1" si="421"/>
        <v>-11.294767214609651</v>
      </c>
      <c r="BI330" s="155">
        <f t="shared" ca="1" si="421"/>
        <v>-15.660501481318432</v>
      </c>
      <c r="BJ330" s="155">
        <f t="shared" ca="1" si="421"/>
        <v>-18.863971314015245</v>
      </c>
      <c r="BK330" s="138"/>
      <c r="BL330" s="29">
        <f t="shared" si="411"/>
        <v>90</v>
      </c>
      <c r="BM330" s="155">
        <f t="shared" ca="1" si="422"/>
        <v>-26.657884717497545</v>
      </c>
      <c r="BN330" s="155">
        <f t="shared" ca="1" si="422"/>
        <v>-21.400473710228212</v>
      </c>
      <c r="BO330" s="155">
        <f t="shared" ca="1" si="422"/>
        <v>-13.447735961522795</v>
      </c>
      <c r="BP330" s="155">
        <f t="shared" ca="1" si="422"/>
        <v>-8.5718333087405867</v>
      </c>
      <c r="BQ330" s="155">
        <f t="shared" ca="1" si="422"/>
        <v>-6.4509233279404903</v>
      </c>
      <c r="BR330" s="155">
        <f t="shared" ca="1" si="422"/>
        <v>-6.1282259179148513</v>
      </c>
      <c r="BS330" s="155">
        <f t="shared" ca="1" si="422"/>
        <v>-6.8288009811174106</v>
      </c>
      <c r="BT330" s="155">
        <f t="shared" ca="1" si="422"/>
        <v>-7.7218122613774796</v>
      </c>
      <c r="BU330" s="155">
        <f t="shared" ca="1" si="422"/>
        <v>-7.9168542950322447</v>
      </c>
      <c r="BV330" s="155">
        <f t="shared" ca="1" si="422"/>
        <v>-7.2420969088845624</v>
      </c>
      <c r="BW330" s="155">
        <f t="shared" ca="1" si="422"/>
        <v>-7.1048028032389752</v>
      </c>
      <c r="BX330" s="155">
        <f t="shared" ca="1" si="422"/>
        <v>-9.5766034147090622</v>
      </c>
      <c r="BY330" s="155">
        <f t="shared" ca="1" si="422"/>
        <v>-12.252861397674756</v>
      </c>
      <c r="BZ330" s="138"/>
      <c r="CA330" s="29">
        <f t="shared" si="413"/>
        <v>90</v>
      </c>
      <c r="CB330" s="155">
        <f t="shared" ca="1" si="423"/>
        <v>-0.31860915581779281</v>
      </c>
      <c r="CC330" s="155">
        <f t="shared" ca="1" si="423"/>
        <v>-0.46283310810286515</v>
      </c>
      <c r="CD330" s="155">
        <f t="shared" ca="1" si="423"/>
        <v>-0.90780382347191768</v>
      </c>
      <c r="CE330" s="155">
        <f t="shared" ca="1" si="423"/>
        <v>-1.687838233445202</v>
      </c>
      <c r="CF330" s="155">
        <f t="shared" ca="1" si="423"/>
        <v>-2.8453828074668781</v>
      </c>
      <c r="CG330" s="155">
        <f t="shared" ca="1" si="423"/>
        <v>-4.382105812631389</v>
      </c>
      <c r="CH330" s="155">
        <f t="shared" ca="1" si="423"/>
        <v>-6.1278269288803333</v>
      </c>
      <c r="CI330" s="155">
        <f t="shared" ca="1" si="423"/>
        <v>-7.5253414875586806</v>
      </c>
      <c r="CJ330" s="155">
        <f t="shared" ca="1" si="423"/>
        <v>-7.6681984131754319</v>
      </c>
      <c r="CK330" s="155">
        <f t="shared" ca="1" si="423"/>
        <v>-6.170792565239017</v>
      </c>
      <c r="CL330" s="155">
        <f t="shared" ca="1" si="423"/>
        <v>-3.9136749596286839</v>
      </c>
      <c r="CM330" s="155">
        <f t="shared" ca="1" si="423"/>
        <v>-2.1411845067894522</v>
      </c>
      <c r="CN330" s="155">
        <f t="shared" ca="1" si="423"/>
        <v>-1.5005690858439564</v>
      </c>
      <c r="CP330" s="29">
        <f t="shared" si="415"/>
        <v>90</v>
      </c>
      <c r="CQ330" s="155">
        <f t="shared" ca="1" si="424"/>
        <v>-59.210934897712157</v>
      </c>
      <c r="CR330" s="155">
        <f t="shared" ca="1" si="424"/>
        <v>-48.626152256609529</v>
      </c>
      <c r="CS330" s="155">
        <f t="shared" ca="1" si="424"/>
        <v>-32.442656154135371</v>
      </c>
      <c r="CT330" s="155">
        <f t="shared" ca="1" si="424"/>
        <v>-21.983471955971751</v>
      </c>
      <c r="CU330" s="155">
        <f t="shared" ca="1" si="424"/>
        <v>-16.279797361828951</v>
      </c>
      <c r="CV330" s="155">
        <f t="shared" ca="1" si="424"/>
        <v>-13.288794070450242</v>
      </c>
      <c r="CW330" s="155">
        <f t="shared" ca="1" si="424"/>
        <v>-11.907817435602388</v>
      </c>
      <c r="CX330" s="155">
        <f t="shared" ca="1" si="424"/>
        <v>-11.71693677387308</v>
      </c>
      <c r="CY330" s="155">
        <f t="shared" ca="1" si="424"/>
        <v>-12.857759350161064</v>
      </c>
      <c r="CZ330" s="155">
        <f t="shared" ca="1" si="424"/>
        <v>-16.427180206733958</v>
      </c>
      <c r="DA330" s="155">
        <f t="shared" ca="1" si="424"/>
        <v>-24.928381712740677</v>
      </c>
      <c r="DB330" s="155">
        <f t="shared" ca="1" si="424"/>
        <v>-39.848690829663035</v>
      </c>
      <c r="DC330" s="155">
        <f t="shared" ca="1" si="424"/>
        <v>-50.033922315455683</v>
      </c>
      <c r="DE330" s="29">
        <f t="shared" si="417"/>
        <v>90</v>
      </c>
      <c r="DF330" s="155">
        <f t="shared" ca="1" si="425"/>
        <v>-21.37585047504427</v>
      </c>
      <c r="DG330" s="155">
        <f t="shared" ca="1" si="425"/>
        <v>-17.934818118725719</v>
      </c>
      <c r="DH330" s="155">
        <f t="shared" ca="1" si="425"/>
        <v>-12.820532684670431</v>
      </c>
      <c r="DI330" s="155">
        <f t="shared" ca="1" si="425"/>
        <v>-9.8321175043945779</v>
      </c>
      <c r="DJ330" s="155">
        <f t="shared" ca="1" si="425"/>
        <v>-8.6145143089675997</v>
      </c>
      <c r="DK330" s="155">
        <f t="shared" ca="1" si="425"/>
        <v>-8.3773527090431621</v>
      </c>
      <c r="DL330" s="155">
        <f t="shared" ca="1" si="425"/>
        <v>-8.5579019986814657</v>
      </c>
      <c r="DM330" s="155">
        <f t="shared" ca="1" si="425"/>
        <v>-8.6680708550273362</v>
      </c>
      <c r="DN330" s="155">
        <f t="shared" ca="1" si="425"/>
        <v>-8.2997154045399704</v>
      </c>
      <c r="DO330" s="155">
        <f t="shared" ca="1" si="425"/>
        <v>-7.5966174516528806</v>
      </c>
      <c r="DP330" s="155">
        <f t="shared" ca="1" si="425"/>
        <v>-7.6464853749135617</v>
      </c>
      <c r="DQ330" s="155">
        <f t="shared" ca="1" si="425"/>
        <v>-9.7785887740479254</v>
      </c>
      <c r="DR330" s="155">
        <f t="shared" ca="1" si="425"/>
        <v>-11.894972655238448</v>
      </c>
      <c r="DT330" s="63"/>
      <c r="DU330" s="155"/>
      <c r="DV330" s="155"/>
      <c r="DW330" s="155"/>
      <c r="DX330" s="155"/>
      <c r="DY330" s="155"/>
      <c r="DZ330" s="155"/>
      <c r="EA330" s="155"/>
      <c r="EB330" s="155"/>
      <c r="EC330" s="155"/>
      <c r="ED330" s="155"/>
      <c r="EE330" s="155"/>
      <c r="EF330" s="155"/>
      <c r="EG330" s="155"/>
      <c r="EH330" s="91"/>
      <c r="EI330" s="63"/>
      <c r="EJ330" s="155"/>
      <c r="EK330" s="155"/>
      <c r="EL330" s="155"/>
      <c r="EM330" s="155"/>
      <c r="EN330" s="155"/>
      <c r="EO330" s="155"/>
      <c r="EP330" s="155"/>
      <c r="EQ330" s="155"/>
      <c r="ER330" s="155"/>
      <c r="ES330" s="155"/>
      <c r="ET330" s="155"/>
      <c r="EU330" s="155"/>
      <c r="EV330" s="155"/>
      <c r="EW330" s="91"/>
      <c r="EX330" s="91"/>
    </row>
    <row r="331" spans="1:154" s="2" customForma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R331" s="1"/>
      <c r="S331" s="2" t="s">
        <v>69</v>
      </c>
      <c r="T331" s="154"/>
      <c r="U331" s="154"/>
      <c r="V331" s="154"/>
      <c r="W331" s="154"/>
      <c r="X331" s="154"/>
      <c r="Y331" s="154"/>
      <c r="Z331" s="154"/>
      <c r="AA331" s="154"/>
      <c r="AB331" s="154"/>
      <c r="AC331" s="154"/>
      <c r="AD331" s="154"/>
      <c r="AE331" s="154"/>
      <c r="AF331" s="154"/>
      <c r="AH331" s="2" t="s">
        <v>70</v>
      </c>
      <c r="AW331" s="2" t="s">
        <v>71</v>
      </c>
      <c r="BL331" s="2" t="s">
        <v>72</v>
      </c>
      <c r="CA331" s="2" t="s">
        <v>73</v>
      </c>
      <c r="CP331" s="2" t="s">
        <v>74</v>
      </c>
      <c r="DE331" s="2" t="s">
        <v>75</v>
      </c>
      <c r="DT331" s="801"/>
      <c r="DU331" s="801"/>
      <c r="DV331" s="801"/>
      <c r="DW331" s="801"/>
      <c r="DX331" s="801"/>
      <c r="DY331" s="801"/>
      <c r="DZ331" s="801"/>
      <c r="EA331" s="801"/>
      <c r="EB331" s="801"/>
      <c r="EC331" s="801"/>
      <c r="ED331" s="801"/>
      <c r="EE331" s="801"/>
      <c r="EF331" s="801"/>
      <c r="EG331" s="801"/>
      <c r="EH331" s="801"/>
      <c r="EI331" s="801"/>
      <c r="EJ331" s="801"/>
      <c r="EK331" s="801"/>
      <c r="EL331" s="801"/>
      <c r="EM331" s="801"/>
      <c r="EN331" s="801"/>
      <c r="EO331" s="801"/>
      <c r="EP331" s="801"/>
      <c r="EQ331" s="801"/>
      <c r="ER331" s="801"/>
      <c r="ES331" s="801"/>
      <c r="ET331" s="801"/>
      <c r="EU331" s="801"/>
      <c r="EV331" s="801"/>
      <c r="EW331" s="801"/>
      <c r="EX331" s="801"/>
    </row>
    <row r="332" spans="1:154">
      <c r="S332" s="112" t="s">
        <v>97</v>
      </c>
      <c r="T332" s="113">
        <f t="shared" ref="T332:AF332" si="426">T317</f>
        <v>0</v>
      </c>
      <c r="U332" s="113">
        <f t="shared" si="426"/>
        <v>7.5</v>
      </c>
      <c r="V332" s="113">
        <f t="shared" si="426"/>
        <v>15</v>
      </c>
      <c r="W332" s="113">
        <f t="shared" si="426"/>
        <v>22.5</v>
      </c>
      <c r="X332" s="113">
        <f t="shared" si="426"/>
        <v>30</v>
      </c>
      <c r="Y332" s="113">
        <f t="shared" si="426"/>
        <v>37.5</v>
      </c>
      <c r="Z332" s="113">
        <f t="shared" si="426"/>
        <v>45</v>
      </c>
      <c r="AA332" s="113">
        <f t="shared" si="426"/>
        <v>52.5</v>
      </c>
      <c r="AB332" s="113">
        <f t="shared" si="426"/>
        <v>60</v>
      </c>
      <c r="AC332" s="113">
        <f t="shared" si="426"/>
        <v>67.5</v>
      </c>
      <c r="AD332" s="113">
        <f t="shared" si="426"/>
        <v>75</v>
      </c>
      <c r="AE332" s="113">
        <f t="shared" si="426"/>
        <v>82.5</v>
      </c>
      <c r="AF332" s="113">
        <f t="shared" si="426"/>
        <v>90</v>
      </c>
      <c r="AG332" s="591">
        <f ca="1">INDEX(T333:AF345,Sheet1!$R$17,Sheet1!$R$18)</f>
        <v>0.92638832162667084</v>
      </c>
      <c r="AH332" s="150" t="s">
        <v>97</v>
      </c>
      <c r="AI332" s="29">
        <f t="shared" ref="AI332:AU332" si="427">AI317</f>
        <v>0</v>
      </c>
      <c r="AJ332" s="29">
        <f t="shared" si="427"/>
        <v>7.5</v>
      </c>
      <c r="AK332" s="29">
        <f t="shared" si="427"/>
        <v>15</v>
      </c>
      <c r="AL332" s="29">
        <f t="shared" si="427"/>
        <v>22.5</v>
      </c>
      <c r="AM332" s="29">
        <f t="shared" si="427"/>
        <v>30</v>
      </c>
      <c r="AN332" s="29">
        <f t="shared" si="427"/>
        <v>37.5</v>
      </c>
      <c r="AO332" s="29">
        <f t="shared" si="427"/>
        <v>45</v>
      </c>
      <c r="AP332" s="29">
        <f t="shared" si="427"/>
        <v>52.5</v>
      </c>
      <c r="AQ332" s="29">
        <f t="shared" si="427"/>
        <v>60</v>
      </c>
      <c r="AR332" s="29">
        <f t="shared" si="427"/>
        <v>67.5</v>
      </c>
      <c r="AS332" s="29">
        <f t="shared" si="427"/>
        <v>75</v>
      </c>
      <c r="AT332" s="29">
        <f t="shared" si="427"/>
        <v>82.5</v>
      </c>
      <c r="AU332" s="29">
        <f t="shared" si="427"/>
        <v>90</v>
      </c>
      <c r="AV332" s="591">
        <f ca="1">INDEX(AI333:AU345,Sheet1!$R$17,Sheet1!$R$18)</f>
        <v>0.86633731214951648</v>
      </c>
      <c r="AW332" s="150" t="s">
        <v>97</v>
      </c>
      <c r="AX332" s="29">
        <f t="shared" ref="AX332:BJ332" si="428">AX317</f>
        <v>0</v>
      </c>
      <c r="AY332" s="29">
        <f t="shared" si="428"/>
        <v>7.5</v>
      </c>
      <c r="AZ332" s="29">
        <f t="shared" si="428"/>
        <v>15</v>
      </c>
      <c r="BA332" s="29">
        <f t="shared" si="428"/>
        <v>22.5</v>
      </c>
      <c r="BB332" s="29">
        <f t="shared" si="428"/>
        <v>30</v>
      </c>
      <c r="BC332" s="29">
        <f t="shared" si="428"/>
        <v>37.5</v>
      </c>
      <c r="BD332" s="29">
        <f t="shared" si="428"/>
        <v>45</v>
      </c>
      <c r="BE332" s="29">
        <f t="shared" si="428"/>
        <v>52.5</v>
      </c>
      <c r="BF332" s="29">
        <f t="shared" si="428"/>
        <v>60</v>
      </c>
      <c r="BG332" s="29">
        <f t="shared" si="428"/>
        <v>67.5</v>
      </c>
      <c r="BH332" s="29">
        <f t="shared" si="428"/>
        <v>75</v>
      </c>
      <c r="BI332" s="29">
        <f t="shared" si="428"/>
        <v>82.5</v>
      </c>
      <c r="BJ332" s="29">
        <f t="shared" si="428"/>
        <v>90</v>
      </c>
      <c r="BK332" s="591">
        <f ca="1">INDEX(AX333:BJ345,Sheet1!$R$17,Sheet1!$R$18)</f>
        <v>0.55380067081878659</v>
      </c>
      <c r="BL332" s="150" t="s">
        <v>97</v>
      </c>
      <c r="BM332" s="29">
        <f t="shared" ref="BM332:BY332" si="429">BM317</f>
        <v>0</v>
      </c>
      <c r="BN332" s="29">
        <f t="shared" si="429"/>
        <v>7.5</v>
      </c>
      <c r="BO332" s="29">
        <f t="shared" si="429"/>
        <v>15</v>
      </c>
      <c r="BP332" s="29">
        <f t="shared" si="429"/>
        <v>22.5</v>
      </c>
      <c r="BQ332" s="29">
        <f t="shared" si="429"/>
        <v>30</v>
      </c>
      <c r="BR332" s="29">
        <f t="shared" si="429"/>
        <v>37.5</v>
      </c>
      <c r="BS332" s="29">
        <f t="shared" si="429"/>
        <v>45</v>
      </c>
      <c r="BT332" s="29">
        <f t="shared" si="429"/>
        <v>52.5</v>
      </c>
      <c r="BU332" s="29">
        <f t="shared" si="429"/>
        <v>60</v>
      </c>
      <c r="BV332" s="29">
        <f t="shared" si="429"/>
        <v>67.5</v>
      </c>
      <c r="BW332" s="29">
        <f t="shared" si="429"/>
        <v>75</v>
      </c>
      <c r="BX332" s="29">
        <f t="shared" si="429"/>
        <v>82.5</v>
      </c>
      <c r="BY332" s="29">
        <f t="shared" si="429"/>
        <v>90</v>
      </c>
      <c r="BZ332" s="591">
        <f ca="1">INDEX(BM333:BY345,Sheet1!$R$17,Sheet1!$R$18)</f>
        <v>0.42143970358239052</v>
      </c>
      <c r="CA332" s="150" t="s">
        <v>97</v>
      </c>
      <c r="CB332" s="29">
        <f t="shared" ref="CB332:CN332" si="430">CB317</f>
        <v>0</v>
      </c>
      <c r="CC332" s="29">
        <f t="shared" si="430"/>
        <v>7.5</v>
      </c>
      <c r="CD332" s="29">
        <f t="shared" si="430"/>
        <v>15</v>
      </c>
      <c r="CE332" s="29">
        <f t="shared" si="430"/>
        <v>22.5</v>
      </c>
      <c r="CF332" s="29">
        <f t="shared" si="430"/>
        <v>30</v>
      </c>
      <c r="CG332" s="29">
        <f t="shared" si="430"/>
        <v>37.5</v>
      </c>
      <c r="CH332" s="29">
        <f t="shared" si="430"/>
        <v>45</v>
      </c>
      <c r="CI332" s="29">
        <f t="shared" si="430"/>
        <v>52.5</v>
      </c>
      <c r="CJ332" s="29">
        <f t="shared" si="430"/>
        <v>60</v>
      </c>
      <c r="CK332" s="29">
        <f t="shared" si="430"/>
        <v>67.5</v>
      </c>
      <c r="CL332" s="29">
        <f t="shared" si="430"/>
        <v>75</v>
      </c>
      <c r="CM332" s="29">
        <f t="shared" si="430"/>
        <v>82.5</v>
      </c>
      <c r="CN332" s="29">
        <f t="shared" si="430"/>
        <v>90</v>
      </c>
      <c r="CO332" s="591">
        <f ca="1">INDEX(CB333:CN345,Sheet1!$R$17,Sheet1!$R$18)</f>
        <v>0.51583737063592772</v>
      </c>
      <c r="CP332" s="150" t="s">
        <v>97</v>
      </c>
      <c r="CQ332" s="29">
        <f t="shared" ref="CQ332:DC332" si="431">CQ317</f>
        <v>0</v>
      </c>
      <c r="CR332" s="29">
        <f t="shared" si="431"/>
        <v>7.5</v>
      </c>
      <c r="CS332" s="29">
        <f t="shared" ref="CS332" si="432">BO332</f>
        <v>15</v>
      </c>
      <c r="CT332" s="29">
        <f t="shared" ref="CT332" si="433">BP332</f>
        <v>22.5</v>
      </c>
      <c r="CU332" s="29">
        <f t="shared" ref="CU332" si="434">BQ332</f>
        <v>30</v>
      </c>
      <c r="CV332" s="29">
        <f t="shared" ref="CV332" si="435">BR332</f>
        <v>37.5</v>
      </c>
      <c r="CW332" s="29">
        <f t="shared" ref="CW332" si="436">BS332</f>
        <v>45</v>
      </c>
      <c r="CX332" s="29">
        <f t="shared" ref="CX332" si="437">BT332</f>
        <v>52.5</v>
      </c>
      <c r="CY332" s="29">
        <f t="shared" ref="CY332" si="438">BU332</f>
        <v>60</v>
      </c>
      <c r="CZ332" s="29">
        <f t="shared" si="431"/>
        <v>67.5</v>
      </c>
      <c r="DA332" s="29">
        <f t="shared" si="431"/>
        <v>75</v>
      </c>
      <c r="DB332" s="29">
        <f t="shared" si="431"/>
        <v>82.5</v>
      </c>
      <c r="DC332" s="29">
        <f t="shared" si="431"/>
        <v>90</v>
      </c>
      <c r="DD332" s="591">
        <f ca="1">INDEX(CQ333:DC345,Sheet1!$R$17,Sheet1!$R$18)</f>
        <v>0.46385552602794466</v>
      </c>
      <c r="DE332" s="150" t="s">
        <v>97</v>
      </c>
      <c r="DF332" s="29">
        <f t="shared" ref="DF332:DR332" si="439">DF317</f>
        <v>0</v>
      </c>
      <c r="DG332" s="29">
        <f t="shared" si="439"/>
        <v>7.5</v>
      </c>
      <c r="DH332" s="29">
        <f t="shared" si="439"/>
        <v>15</v>
      </c>
      <c r="DI332" s="29">
        <f t="shared" si="439"/>
        <v>22.5</v>
      </c>
      <c r="DJ332" s="29">
        <f t="shared" si="439"/>
        <v>30</v>
      </c>
      <c r="DK332" s="29">
        <f t="shared" si="439"/>
        <v>37.5</v>
      </c>
      <c r="DL332" s="29">
        <f t="shared" si="439"/>
        <v>45</v>
      </c>
      <c r="DM332" s="29">
        <f t="shared" si="439"/>
        <v>52.5</v>
      </c>
      <c r="DN332" s="29">
        <f t="shared" si="439"/>
        <v>60</v>
      </c>
      <c r="DO332" s="29">
        <f t="shared" si="439"/>
        <v>67.5</v>
      </c>
      <c r="DP332" s="29">
        <f t="shared" si="439"/>
        <v>75</v>
      </c>
      <c r="DQ332" s="29">
        <f t="shared" si="439"/>
        <v>82.5</v>
      </c>
      <c r="DR332" s="29">
        <f t="shared" si="439"/>
        <v>90</v>
      </c>
      <c r="DS332" s="591">
        <f ca="1">INDEX(DF333:DR345,Sheet1!$R$17,Sheet1!$R$18)</f>
        <v>0.55048390711031248</v>
      </c>
      <c r="DT332" s="802"/>
      <c r="DU332" s="63"/>
      <c r="DV332" s="63"/>
      <c r="DW332" s="63"/>
      <c r="DX332" s="63"/>
      <c r="DY332" s="63"/>
      <c r="DZ332" s="63"/>
      <c r="EA332" s="63"/>
      <c r="EB332" s="63"/>
      <c r="EC332" s="63"/>
      <c r="ED332" s="63"/>
      <c r="EE332" s="63"/>
      <c r="EF332" s="63"/>
      <c r="EG332" s="63"/>
      <c r="EH332" s="805"/>
      <c r="EI332" s="802"/>
      <c r="EJ332" s="63"/>
      <c r="EK332" s="63"/>
      <c r="EL332" s="63"/>
      <c r="EM332" s="63"/>
      <c r="EN332" s="63"/>
      <c r="EO332" s="63"/>
      <c r="EP332" s="63"/>
      <c r="EQ332" s="63"/>
      <c r="ER332" s="63"/>
      <c r="ES332" s="63"/>
      <c r="ET332" s="63"/>
      <c r="EU332" s="63"/>
      <c r="EV332" s="63"/>
      <c r="EW332" s="805"/>
      <c r="EX332" s="91"/>
    </row>
    <row r="333" spans="1:154">
      <c r="S333" s="18">
        <f t="shared" ref="S333:S345" si="440">S318</f>
        <v>0</v>
      </c>
      <c r="T333" s="153">
        <f t="shared" ref="T333:AF345" ca="1" si="441">1/((IF(T303&gt;0,T303/$F$2,-T303/$G$2))^2+(IF(T318&gt;0,T318/$F$2,-T318/$G$2))^2)^0.5</f>
        <v>0.12168275546482188</v>
      </c>
      <c r="U333" s="153">
        <f t="shared" ca="1" si="441"/>
        <v>0.1208549749938627</v>
      </c>
      <c r="V333" s="153">
        <f t="shared" ca="1" si="441"/>
        <v>0.12557561133521919</v>
      </c>
      <c r="W333" s="153">
        <f t="shared" ca="1" si="441"/>
        <v>0.13934652014573912</v>
      </c>
      <c r="X333" s="153">
        <f t="shared" ca="1" si="441"/>
        <v>0.17186725057018623</v>
      </c>
      <c r="Y333" s="153">
        <f t="shared" ca="1" si="441"/>
        <v>0.23694637873662405</v>
      </c>
      <c r="Z333" s="153">
        <f t="shared" ca="1" si="441"/>
        <v>0.34859964114595904</v>
      </c>
      <c r="AA333" s="153">
        <f t="shared" ca="1" si="441"/>
        <v>0.50546157545035675</v>
      </c>
      <c r="AB333" s="153">
        <f t="shared" ca="1" si="441"/>
        <v>0.6765618039119663</v>
      </c>
      <c r="AC333" s="153">
        <f t="shared" ca="1" si="441"/>
        <v>0.82014985767918214</v>
      </c>
      <c r="AD333" s="153">
        <f t="shared" ca="1" si="441"/>
        <v>0.91187784154178997</v>
      </c>
      <c r="AE333" s="153">
        <f t="shared" ca="1" si="441"/>
        <v>0.95729889312628291</v>
      </c>
      <c r="AF333" s="153">
        <f t="shared" ca="1" si="441"/>
        <v>0.97045087048946255</v>
      </c>
      <c r="AG333" s="22"/>
      <c r="AH333" s="29">
        <f t="shared" ref="AH333:AH345" si="442">AH318</f>
        <v>0</v>
      </c>
      <c r="AI333" s="165">
        <f t="shared" ref="AI333:AU345" ca="1" si="443">1/((IF(AI303&gt;0,AI303/$F$2,-AI303/$G$2))^2+(IF(AI318&gt;0,AI318/$F$2,-AI318/$G$2))^2)^0.5</f>
        <v>0.11815054502545143</v>
      </c>
      <c r="AJ333" s="165">
        <f t="shared" ca="1" si="443"/>
        <v>0.11842559622206189</v>
      </c>
      <c r="AK333" s="165">
        <f t="shared" ca="1" si="443"/>
        <v>0.12425757216353717</v>
      </c>
      <c r="AL333" s="165">
        <f t="shared" ca="1" si="443"/>
        <v>0.13841442775815707</v>
      </c>
      <c r="AM333" s="165">
        <f t="shared" ca="1" si="443"/>
        <v>0.17077584557240436</v>
      </c>
      <c r="AN333" s="165">
        <f t="shared" ca="1" si="443"/>
        <v>0.23481319332800313</v>
      </c>
      <c r="AO333" s="165">
        <f t="shared" ca="1" si="443"/>
        <v>0.34278925470850263</v>
      </c>
      <c r="AP333" s="165">
        <f t="shared" ca="1" si="443"/>
        <v>0.48892199084402488</v>
      </c>
      <c r="AQ333" s="165">
        <f t="shared" ca="1" si="443"/>
        <v>0.62680814402161533</v>
      </c>
      <c r="AR333" s="165">
        <f t="shared" ca="1" si="443"/>
        <v>0.68976629743866924</v>
      </c>
      <c r="AS333" s="165">
        <f t="shared" ca="1" si="443"/>
        <v>0.62581165485440748</v>
      </c>
      <c r="AT333" s="165">
        <f t="shared" ca="1" si="443"/>
        <v>0.46248836546197841</v>
      </c>
      <c r="AU333" s="165">
        <f t="shared" ca="1" si="443"/>
        <v>0.38111368088827802</v>
      </c>
      <c r="AV333" s="22"/>
      <c r="AW333" s="29">
        <f t="shared" ref="AW333:AW345" si="444">AW318</f>
        <v>0</v>
      </c>
      <c r="AX333" s="165">
        <f t="shared" ref="AX333:BJ345" ca="1" si="445">1/((IF(AX303&gt;0,AX303/$F$2,-AX303/$G$2))^2+(IF(AX318&gt;0,AX318/$F$2,-AX318/$G$2))^2)^0.5</f>
        <v>9.0952646051992214E-2</v>
      </c>
      <c r="AY333" s="165">
        <f t="shared" ca="1" si="445"/>
        <v>9.5237862958550815E-2</v>
      </c>
      <c r="AZ333" s="165">
        <f t="shared" ca="1" si="445"/>
        <v>0.10038102361608778</v>
      </c>
      <c r="BA333" s="165">
        <f t="shared" ca="1" si="445"/>
        <v>0.11086034637368755</v>
      </c>
      <c r="BB333" s="165">
        <f t="shared" ca="1" si="445"/>
        <v>0.13469452585374092</v>
      </c>
      <c r="BC333" s="165">
        <f t="shared" ca="1" si="445"/>
        <v>0.18136270736516927</v>
      </c>
      <c r="BD333" s="165">
        <f t="shared" ca="1" si="445"/>
        <v>0.25742787750934454</v>
      </c>
      <c r="BE333" s="165">
        <f t="shared" ca="1" si="445"/>
        <v>0.35736688734289229</v>
      </c>
      <c r="BF333" s="165">
        <f t="shared" ca="1" si="445"/>
        <v>0.45040019833673306</v>
      </c>
      <c r="BG333" s="165">
        <f t="shared" ca="1" si="445"/>
        <v>0.4805967518518337</v>
      </c>
      <c r="BH333" s="165">
        <f t="shared" ca="1" si="445"/>
        <v>0.41887268290556839</v>
      </c>
      <c r="BI333" s="165">
        <f t="shared" ca="1" si="445"/>
        <v>0.320431361753655</v>
      </c>
      <c r="BJ333" s="165">
        <f t="shared" ca="1" si="445"/>
        <v>0.27445100659790689</v>
      </c>
      <c r="BK333" s="22"/>
      <c r="BL333" s="29">
        <f t="shared" ref="BL333:BL345" si="446">BL318</f>
        <v>0</v>
      </c>
      <c r="BM333" s="165">
        <f t="shared" ref="BM333:BY345" ca="1" si="447">1/((IF(BM303&gt;0,BM303/$F$2,-BM303/$G$2))^2+(IF(BM318&gt;0,BM318/$F$2,-BM318/$G$2))^2)^0.5</f>
        <v>0.15826516710456642</v>
      </c>
      <c r="BN333" s="165">
        <f t="shared" ca="1" si="447"/>
        <v>0.24453660795617463</v>
      </c>
      <c r="BO333" s="165">
        <f t="shared" ca="1" si="447"/>
        <v>0.35682865624494137</v>
      </c>
      <c r="BP333" s="165">
        <f t="shared" ca="1" si="447"/>
        <v>0.49304330171091598</v>
      </c>
      <c r="BQ333" s="165">
        <f t="shared" ca="1" si="447"/>
        <v>0.58341147872740595</v>
      </c>
      <c r="BR333" s="165">
        <f t="shared" ca="1" si="447"/>
        <v>0.61384207368979815</v>
      </c>
      <c r="BS333" s="165">
        <f t="shared" ca="1" si="447"/>
        <v>0.61037194523499239</v>
      </c>
      <c r="BT333" s="165">
        <f t="shared" ca="1" si="447"/>
        <v>0.58014286924154201</v>
      </c>
      <c r="BU333" s="165">
        <f t="shared" ca="1" si="447"/>
        <v>0.51929561792412537</v>
      </c>
      <c r="BV333" s="165">
        <f t="shared" ca="1" si="447"/>
        <v>0.42781063241841311</v>
      </c>
      <c r="BW333" s="165">
        <f t="shared" ca="1" si="447"/>
        <v>0.3198767929028507</v>
      </c>
      <c r="BX333" s="165">
        <f t="shared" ca="1" si="447"/>
        <v>0.22851477622469585</v>
      </c>
      <c r="BY333" s="165">
        <f t="shared" ca="1" si="447"/>
        <v>0.19221925493166994</v>
      </c>
      <c r="BZ333" s="22"/>
      <c r="CA333" s="29">
        <f t="shared" ref="CA333:CA345" si="448">CA318</f>
        <v>0</v>
      </c>
      <c r="CB333" s="165">
        <f t="shared" ref="CB333:CN345" ca="1" si="449">1/((IF(CB303&gt;0,CB303/$F$2,-CB303/$G$2))^2+(IF(CB318&gt;0,CB318/$F$2,-CB318/$G$2))^2)^0.5</f>
        <v>8.3199371678853495E-2</v>
      </c>
      <c r="CC333" s="165">
        <f t="shared" ca="1" si="449"/>
        <v>8.5864930713268506E-2</v>
      </c>
      <c r="CD333" s="165">
        <f t="shared" ca="1" si="449"/>
        <v>8.8210924886217471E-2</v>
      </c>
      <c r="CE333" s="165">
        <f t="shared" ca="1" si="449"/>
        <v>9.6379745381707654E-2</v>
      </c>
      <c r="CF333" s="165">
        <f t="shared" ca="1" si="449"/>
        <v>0.11683573385746281</v>
      </c>
      <c r="CG333" s="165">
        <f t="shared" ca="1" si="449"/>
        <v>0.15786151987798627</v>
      </c>
      <c r="CH333" s="165">
        <f t="shared" ca="1" si="449"/>
        <v>0.22684495459918344</v>
      </c>
      <c r="CI333" s="165">
        <f t="shared" ca="1" si="449"/>
        <v>0.32542854851760983</v>
      </c>
      <c r="CJ333" s="165">
        <f t="shared" ca="1" si="449"/>
        <v>0.44495125193704699</v>
      </c>
      <c r="CK333" s="165">
        <f t="shared" ca="1" si="449"/>
        <v>0.56682733167309252</v>
      </c>
      <c r="CL333" s="165">
        <f t="shared" ca="1" si="449"/>
        <v>0.66950781874261278</v>
      </c>
      <c r="CM333" s="165">
        <f t="shared" ca="1" si="449"/>
        <v>0.7366164541176361</v>
      </c>
      <c r="CN333" s="165">
        <f t="shared" ca="1" si="449"/>
        <v>0.75977650036649125</v>
      </c>
      <c r="CO333" s="22"/>
      <c r="CP333" s="29">
        <f t="shared" ref="CP333:CP345" si="450">CP318</f>
        <v>0</v>
      </c>
      <c r="CQ333" s="165">
        <f t="shared" ref="CQ333:DC345" ca="1" si="451">1/((IF(CQ303&gt;0,CQ303/$F$2,-CQ303/$G$2))^2+(IF(CQ318&gt;0,CQ318/$F$2,-CQ318/$G$2))^2)^0.5</f>
        <v>0.10142926951607183</v>
      </c>
      <c r="CR333" s="165">
        <f t="shared" ca="1" si="451"/>
        <v>0.12630712075726791</v>
      </c>
      <c r="CS333" s="165">
        <f t="shared" ca="1" si="451"/>
        <v>0.18671443966083431</v>
      </c>
      <c r="CT333" s="165">
        <f t="shared" ca="1" si="451"/>
        <v>0.26963345115641629</v>
      </c>
      <c r="CU333" s="165">
        <f t="shared" ca="1" si="451"/>
        <v>0.35161087087181353</v>
      </c>
      <c r="CV333" s="165">
        <f t="shared" ca="1" si="451"/>
        <v>0.40818842736595212</v>
      </c>
      <c r="CW333" s="165">
        <f t="shared" ca="1" si="451"/>
        <v>0.42487041252237856</v>
      </c>
      <c r="CX333" s="165">
        <f t="shared" ca="1" si="451"/>
        <v>0.39996130202117686</v>
      </c>
      <c r="CY333" s="165">
        <f t="shared" ca="1" si="451"/>
        <v>0.34102411452664849</v>
      </c>
      <c r="CZ333" s="165">
        <f t="shared" ca="1" si="451"/>
        <v>0.26242466072230725</v>
      </c>
      <c r="DA333" s="165">
        <f t="shared" ca="1" si="451"/>
        <v>0.18350936636150847</v>
      </c>
      <c r="DB333" s="165">
        <f t="shared" ca="1" si="451"/>
        <v>0.12504108957558888</v>
      </c>
      <c r="DC333" s="165">
        <f t="shared" ca="1" si="451"/>
        <v>0.10342927368017656</v>
      </c>
      <c r="DD333" s="22"/>
      <c r="DE333" s="29">
        <f t="shared" ref="DE333:DE345" si="452">DE318</f>
        <v>0</v>
      </c>
      <c r="DF333" s="165">
        <f t="shared" ref="DF333:DR345" ca="1" si="453">1/((IF(DF303&gt;0,DF303/$F$2,-DF303/$G$2))^2+(IF(DF318&gt;0,DF318/$F$2,-DF318/$G$2))^2)^0.5</f>
        <v>0.19181625044797454</v>
      </c>
      <c r="DG333" s="165">
        <f t="shared" ca="1" si="453"/>
        <v>0.25354875388435244</v>
      </c>
      <c r="DH333" s="165">
        <f t="shared" ca="1" si="453"/>
        <v>0.27188283240330635</v>
      </c>
      <c r="DI333" s="165">
        <f t="shared" ca="1" si="453"/>
        <v>0.29272008766085372</v>
      </c>
      <c r="DJ333" s="165">
        <f t="shared" ca="1" si="453"/>
        <v>0.33532929226599412</v>
      </c>
      <c r="DK333" s="165">
        <f t="shared" ca="1" si="453"/>
        <v>0.41453218775270856</v>
      </c>
      <c r="DL333" s="165">
        <f t="shared" ca="1" si="453"/>
        <v>0.52916445045352123</v>
      </c>
      <c r="DM333" s="165">
        <f t="shared" ca="1" si="453"/>
        <v>0.65185872890766261</v>
      </c>
      <c r="DN333" s="165">
        <f t="shared" ca="1" si="453"/>
        <v>0.72391062717920396</v>
      </c>
      <c r="DO333" s="165">
        <f t="shared" ca="1" si="453"/>
        <v>0.68031848496085034</v>
      </c>
      <c r="DP333" s="165">
        <f t="shared" ca="1" si="453"/>
        <v>0.52922359055793367</v>
      </c>
      <c r="DQ333" s="165">
        <f t="shared" ca="1" si="453"/>
        <v>0.3739628267552294</v>
      </c>
      <c r="DR333" s="165">
        <f t="shared" ca="1" si="453"/>
        <v>0.3113596398116914</v>
      </c>
      <c r="DS333" s="22"/>
      <c r="DT333" s="63"/>
      <c r="DU333" s="165"/>
      <c r="DV333" s="165"/>
      <c r="DW333" s="165"/>
      <c r="DX333" s="165"/>
      <c r="DY333" s="165"/>
      <c r="DZ333" s="165"/>
      <c r="EA333" s="165"/>
      <c r="EB333" s="165"/>
      <c r="EC333" s="165"/>
      <c r="ED333" s="165"/>
      <c r="EE333" s="165"/>
      <c r="EF333" s="165"/>
      <c r="EG333" s="165"/>
      <c r="EH333" s="101"/>
      <c r="EI333" s="63"/>
      <c r="EJ333" s="165"/>
      <c r="EK333" s="165"/>
      <c r="EL333" s="165"/>
      <c r="EM333" s="165"/>
      <c r="EN333" s="165"/>
      <c r="EO333" s="165"/>
      <c r="EP333" s="165"/>
      <c r="EQ333" s="165"/>
      <c r="ER333" s="165"/>
      <c r="ES333" s="165"/>
      <c r="ET333" s="165"/>
      <c r="EU333" s="165"/>
      <c r="EV333" s="165"/>
      <c r="EW333" s="101"/>
      <c r="EX333" s="91"/>
    </row>
    <row r="334" spans="1:154">
      <c r="S334" s="18">
        <f t="shared" si="440"/>
        <v>7.5</v>
      </c>
      <c r="T334" s="153">
        <f t="shared" ca="1" si="441"/>
        <v>0.1208549749938627</v>
      </c>
      <c r="U334" s="153">
        <f t="shared" ca="1" si="441"/>
        <v>0.12162048740011842</v>
      </c>
      <c r="V334" s="153">
        <f t="shared" ca="1" si="441"/>
        <v>0.1255760044128777</v>
      </c>
      <c r="W334" s="153">
        <f t="shared" ca="1" si="441"/>
        <v>0.13805993370734315</v>
      </c>
      <c r="X334" s="153">
        <f t="shared" ca="1" si="441"/>
        <v>0.16889225241665443</v>
      </c>
      <c r="Y334" s="153">
        <f t="shared" ca="1" si="441"/>
        <v>0.23232374825391286</v>
      </c>
      <c r="Z334" s="153">
        <f t="shared" ca="1" si="441"/>
        <v>0.34357895590203852</v>
      </c>
      <c r="AA334" s="153">
        <f t="shared" ca="1" si="441"/>
        <v>0.50334268596383702</v>
      </c>
      <c r="AB334" s="153">
        <f t="shared" ca="1" si="441"/>
        <v>0.67824285103193938</v>
      </c>
      <c r="AC334" s="153">
        <f t="shared" ca="1" si="441"/>
        <v>0.82513289587563599</v>
      </c>
      <c r="AD334" s="153">
        <f t="shared" ca="1" si="441"/>
        <v>0.91813663245312815</v>
      </c>
      <c r="AE334" s="153">
        <f t="shared" ca="1" si="441"/>
        <v>0.96354795244699087</v>
      </c>
      <c r="AF334" s="153">
        <f t="shared" ca="1" si="441"/>
        <v>0.97655697294997068</v>
      </c>
      <c r="AG334" s="22"/>
      <c r="AH334" s="29">
        <f t="shared" si="442"/>
        <v>7.5</v>
      </c>
      <c r="AI334" s="165">
        <f t="shared" ca="1" si="443"/>
        <v>0.11842559622206189</v>
      </c>
      <c r="AJ334" s="165">
        <f t="shared" ca="1" si="443"/>
        <v>0.11979146062170132</v>
      </c>
      <c r="AK334" s="165">
        <f t="shared" ca="1" si="443"/>
        <v>0.12449867305365529</v>
      </c>
      <c r="AL334" s="165">
        <f t="shared" ca="1" si="443"/>
        <v>0.13726774234983444</v>
      </c>
      <c r="AM334" s="165">
        <f t="shared" ca="1" si="443"/>
        <v>0.16795259404575316</v>
      </c>
      <c r="AN334" s="165">
        <f t="shared" ca="1" si="443"/>
        <v>0.23046245802095061</v>
      </c>
      <c r="AO334" s="165">
        <f t="shared" ca="1" si="443"/>
        <v>0.33838193310231579</v>
      </c>
      <c r="AP334" s="165">
        <f t="shared" ca="1" si="443"/>
        <v>0.48815453831457362</v>
      </c>
      <c r="AQ334" s="165">
        <f t="shared" ca="1" si="443"/>
        <v>0.63333280810597903</v>
      </c>
      <c r="AR334" s="165">
        <f t="shared" ca="1" si="443"/>
        <v>0.70813706822736511</v>
      </c>
      <c r="AS334" s="165">
        <f t="shared" ca="1" si="443"/>
        <v>0.66982819272040539</v>
      </c>
      <c r="AT334" s="165">
        <f t="shared" ca="1" si="443"/>
        <v>0.5373487483423216</v>
      </c>
      <c r="AU334" s="165">
        <f t="shared" ca="1" si="443"/>
        <v>0.46405055280000967</v>
      </c>
      <c r="AV334" s="22"/>
      <c r="AW334" s="29">
        <f t="shared" si="444"/>
        <v>7.5</v>
      </c>
      <c r="AX334" s="165">
        <f t="shared" ca="1" si="445"/>
        <v>9.5237862958550815E-2</v>
      </c>
      <c r="AY334" s="165">
        <f t="shared" ca="1" si="445"/>
        <v>9.6721683549785581E-2</v>
      </c>
      <c r="AZ334" s="165">
        <f t="shared" ca="1" si="445"/>
        <v>0.10049256338656855</v>
      </c>
      <c r="BA334" s="165">
        <f t="shared" ca="1" si="445"/>
        <v>0.1096982117934238</v>
      </c>
      <c r="BB334" s="165">
        <f t="shared" ca="1" si="445"/>
        <v>0.13216957969064858</v>
      </c>
      <c r="BC334" s="165">
        <f t="shared" ca="1" si="445"/>
        <v>0.17757417560716454</v>
      </c>
      <c r="BD334" s="165">
        <f t="shared" ca="1" si="445"/>
        <v>0.25313627263295202</v>
      </c>
      <c r="BE334" s="165">
        <f t="shared" ca="1" si="445"/>
        <v>0.35467986524970546</v>
      </c>
      <c r="BF334" s="165">
        <f t="shared" ca="1" si="445"/>
        <v>0.45377673745581881</v>
      </c>
      <c r="BG334" s="165">
        <f t="shared" ca="1" si="445"/>
        <v>0.49652814403982004</v>
      </c>
      <c r="BH334" s="165">
        <f t="shared" ca="1" si="445"/>
        <v>0.45064617132517132</v>
      </c>
      <c r="BI334" s="165">
        <f t="shared" ca="1" si="445"/>
        <v>0.36410882291080454</v>
      </c>
      <c r="BJ334" s="165">
        <f t="shared" ca="1" si="445"/>
        <v>0.32230369545481469</v>
      </c>
      <c r="BK334" s="22"/>
      <c r="BL334" s="29">
        <f t="shared" si="446"/>
        <v>7.5</v>
      </c>
      <c r="BM334" s="165">
        <f t="shared" ca="1" si="447"/>
        <v>0.24453660795617463</v>
      </c>
      <c r="BN334" s="165">
        <f t="shared" ca="1" si="447"/>
        <v>0.28617430182236508</v>
      </c>
      <c r="BO334" s="165">
        <f t="shared" ca="1" si="447"/>
        <v>0.3965407212796711</v>
      </c>
      <c r="BP334" s="165">
        <f t="shared" ca="1" si="447"/>
        <v>0.52335945248344073</v>
      </c>
      <c r="BQ334" s="165">
        <f t="shared" ca="1" si="447"/>
        <v>0.59657735482174967</v>
      </c>
      <c r="BR334" s="165">
        <f t="shared" ca="1" si="447"/>
        <v>0.61587604719775924</v>
      </c>
      <c r="BS334" s="165">
        <f t="shared" ca="1" si="447"/>
        <v>0.61098279138693889</v>
      </c>
      <c r="BT334" s="165">
        <f t="shared" ca="1" si="447"/>
        <v>0.58513871975183251</v>
      </c>
      <c r="BU334" s="165">
        <f t="shared" ca="1" si="447"/>
        <v>0.53151390558844258</v>
      </c>
      <c r="BV334" s="165">
        <f t="shared" ca="1" si="447"/>
        <v>0.44830735410404149</v>
      </c>
      <c r="BW334" s="165">
        <f t="shared" ca="1" si="447"/>
        <v>0.34802578891873021</v>
      </c>
      <c r="BX334" s="165">
        <f t="shared" ca="1" si="447"/>
        <v>0.26199367379923644</v>
      </c>
      <c r="BY334" s="165">
        <f t="shared" ca="1" si="447"/>
        <v>0.22758625702898494</v>
      </c>
      <c r="BZ334" s="22"/>
      <c r="CA334" s="29">
        <f t="shared" si="448"/>
        <v>7.5</v>
      </c>
      <c r="CB334" s="165">
        <f t="shared" ca="1" si="449"/>
        <v>8.5864930713268506E-2</v>
      </c>
      <c r="CC334" s="165">
        <f t="shared" ca="1" si="449"/>
        <v>8.6050559077659031E-2</v>
      </c>
      <c r="CD334" s="165">
        <f t="shared" ca="1" si="449"/>
        <v>8.7856738921124569E-2</v>
      </c>
      <c r="CE334" s="165">
        <f t="shared" ca="1" si="449"/>
        <v>9.5138913519363266E-2</v>
      </c>
      <c r="CF334" s="165">
        <f t="shared" ca="1" si="449"/>
        <v>0.1144339423763409</v>
      </c>
      <c r="CG334" s="165">
        <f t="shared" ca="1" si="449"/>
        <v>0.15421944781279606</v>
      </c>
      <c r="CH334" s="165">
        <f t="shared" ca="1" si="449"/>
        <v>0.22223056227729976</v>
      </c>
      <c r="CI334" s="165">
        <f t="shared" ca="1" si="449"/>
        <v>0.32051567125689628</v>
      </c>
      <c r="CJ334" s="165">
        <f t="shared" ca="1" si="449"/>
        <v>0.4406291877073113</v>
      </c>
      <c r="CK334" s="165">
        <f t="shared" ca="1" si="449"/>
        <v>0.56378263272740003</v>
      </c>
      <c r="CL334" s="165">
        <f t="shared" ca="1" si="449"/>
        <v>0.66788702251454701</v>
      </c>
      <c r="CM334" s="165">
        <f t="shared" ca="1" si="449"/>
        <v>0.73603807671592569</v>
      </c>
      <c r="CN334" s="165">
        <f t="shared" ca="1" si="449"/>
        <v>0.75957142501393649</v>
      </c>
      <c r="CO334" s="22"/>
      <c r="CP334" s="29">
        <f t="shared" si="450"/>
        <v>7.5</v>
      </c>
      <c r="CQ334" s="165">
        <f t="shared" ca="1" si="451"/>
        <v>0.12630712075726791</v>
      </c>
      <c r="CR334" s="165">
        <f t="shared" ca="1" si="451"/>
        <v>0.14838683334802566</v>
      </c>
      <c r="CS334" s="165">
        <f t="shared" ref="CS334:CY334" ca="1" si="454">1/((IF(CS304&gt;0,CS304/$F$2,-CS304/$G$2))^2+(IF(CS319&gt;0,CS319/$F$2,-CS319/$G$2))^2)^0.5</f>
        <v>0.20895305882251858</v>
      </c>
      <c r="CT334" s="165">
        <f t="shared" ca="1" si="454"/>
        <v>0.29211816696052867</v>
      </c>
      <c r="CU334" s="165">
        <f t="shared" ca="1" si="454"/>
        <v>0.37395830256855728</v>
      </c>
      <c r="CV334" s="165">
        <f t="shared" ca="1" si="454"/>
        <v>0.4297376232903814</v>
      </c>
      <c r="CW334" s="165">
        <f t="shared" ca="1" si="454"/>
        <v>0.44551962073151613</v>
      </c>
      <c r="CX334" s="165">
        <f t="shared" ca="1" si="454"/>
        <v>0.42014513346406751</v>
      </c>
      <c r="CY334" s="165">
        <f t="shared" ca="1" si="454"/>
        <v>0.36124389830986769</v>
      </c>
      <c r="CZ334" s="165">
        <f t="shared" ca="1" si="451"/>
        <v>0.28300330152946362</v>
      </c>
      <c r="DA334" s="165">
        <f t="shared" ca="1" si="451"/>
        <v>0.2045388511495384</v>
      </c>
      <c r="DB334" s="165">
        <f t="shared" ca="1" si="451"/>
        <v>0.14642043656449355</v>
      </c>
      <c r="DC334" s="165">
        <f t="shared" ca="1" si="451"/>
        <v>0.12493844095998594</v>
      </c>
      <c r="DD334" s="22"/>
      <c r="DE334" s="29">
        <f t="shared" si="452"/>
        <v>7.5</v>
      </c>
      <c r="DF334" s="165">
        <f t="shared" ca="1" si="453"/>
        <v>0.25354875388435244</v>
      </c>
      <c r="DG334" s="165">
        <f t="shared" ca="1" si="453"/>
        <v>0.26095824436782528</v>
      </c>
      <c r="DH334" s="165">
        <f t="shared" ca="1" si="453"/>
        <v>0.2718276173694345</v>
      </c>
      <c r="DI334" s="165">
        <f t="shared" ca="1" si="453"/>
        <v>0.28733734904159092</v>
      </c>
      <c r="DJ334" s="165">
        <f t="shared" ca="1" si="453"/>
        <v>0.32502358715824331</v>
      </c>
      <c r="DK334" s="165">
        <f t="shared" ca="1" si="453"/>
        <v>0.39948520844064533</v>
      </c>
      <c r="DL334" s="165">
        <f t="shared" ca="1" si="453"/>
        <v>0.51094507029002634</v>
      </c>
      <c r="DM334" s="165">
        <f t="shared" ca="1" si="453"/>
        <v>0.63554781663719895</v>
      </c>
      <c r="DN334" s="165">
        <f t="shared" ca="1" si="453"/>
        <v>0.72018150187087981</v>
      </c>
      <c r="DO334" s="165">
        <f t="shared" ca="1" si="453"/>
        <v>0.70107753219522118</v>
      </c>
      <c r="DP334" s="165">
        <f t="shared" ca="1" si="453"/>
        <v>0.5741971073640123</v>
      </c>
      <c r="DQ334" s="165">
        <f t="shared" ca="1" si="453"/>
        <v>0.4315758393947054</v>
      </c>
      <c r="DR334" s="165">
        <f t="shared" ca="1" si="453"/>
        <v>0.37216773536458519</v>
      </c>
      <c r="DS334" s="22"/>
      <c r="DT334" s="63"/>
      <c r="DU334" s="165"/>
      <c r="DV334" s="165"/>
      <c r="DW334" s="165"/>
      <c r="DX334" s="165"/>
      <c r="DY334" s="165"/>
      <c r="DZ334" s="165"/>
      <c r="EA334" s="165"/>
      <c r="EB334" s="165"/>
      <c r="EC334" s="165"/>
      <c r="ED334" s="165"/>
      <c r="EE334" s="165"/>
      <c r="EF334" s="165"/>
      <c r="EG334" s="165"/>
      <c r="EH334" s="101"/>
      <c r="EI334" s="63"/>
      <c r="EJ334" s="165"/>
      <c r="EK334" s="165"/>
      <c r="EL334" s="165"/>
      <c r="EM334" s="165"/>
      <c r="EN334" s="165"/>
      <c r="EO334" s="165"/>
      <c r="EP334" s="165"/>
      <c r="EQ334" s="165"/>
      <c r="ER334" s="165"/>
      <c r="ES334" s="165"/>
      <c r="ET334" s="165"/>
      <c r="EU334" s="165"/>
      <c r="EV334" s="165"/>
      <c r="EW334" s="101"/>
      <c r="EX334" s="91"/>
    </row>
    <row r="335" spans="1:154">
      <c r="S335" s="18">
        <f t="shared" si="440"/>
        <v>15</v>
      </c>
      <c r="T335" s="153">
        <f t="shared" ca="1" si="441"/>
        <v>0.12557561133521919</v>
      </c>
      <c r="U335" s="153">
        <f t="shared" ca="1" si="441"/>
        <v>0.1255760044128777</v>
      </c>
      <c r="V335" s="153">
        <f t="shared" ca="1" si="441"/>
        <v>0.12716925956379763</v>
      </c>
      <c r="W335" s="153">
        <f t="shared" ca="1" si="441"/>
        <v>0.13564243685965249</v>
      </c>
      <c r="X335" s="153">
        <f t="shared" ca="1" si="441"/>
        <v>0.16107278357822374</v>
      </c>
      <c r="Y335" s="153">
        <f t="shared" ca="1" si="441"/>
        <v>0.21887897344674398</v>
      </c>
      <c r="Z335" s="153">
        <f t="shared" ca="1" si="441"/>
        <v>0.3277777222166513</v>
      </c>
      <c r="AA335" s="153">
        <f t="shared" ca="1" si="441"/>
        <v>0.49559610567123802</v>
      </c>
      <c r="AB335" s="153">
        <f t="shared" ca="1" si="441"/>
        <v>0.68385524477059412</v>
      </c>
      <c r="AC335" s="153">
        <f t="shared" ca="1" si="441"/>
        <v>0.84115714080174042</v>
      </c>
      <c r="AD335" s="153">
        <f t="shared" ca="1" si="441"/>
        <v>0.93768570507757421</v>
      </c>
      <c r="AE335" s="153">
        <f t="shared" ca="1" si="441"/>
        <v>0.98251256191410463</v>
      </c>
      <c r="AF335" s="153">
        <f t="shared" ca="1" si="441"/>
        <v>0.99485936643432549</v>
      </c>
      <c r="AG335" s="22"/>
      <c r="AH335" s="29">
        <f t="shared" si="442"/>
        <v>15</v>
      </c>
      <c r="AI335" s="165">
        <f t="shared" ca="1" si="443"/>
        <v>0.12425757216353717</v>
      </c>
      <c r="AJ335" s="165">
        <f t="shared" ca="1" si="443"/>
        <v>0.12449867305365529</v>
      </c>
      <c r="AK335" s="165">
        <f t="shared" ca="1" si="443"/>
        <v>0.12645510163432847</v>
      </c>
      <c r="AL335" s="165">
        <f t="shared" ca="1" si="443"/>
        <v>0.1350941829893095</v>
      </c>
      <c r="AM335" s="165">
        <f t="shared" ca="1" si="443"/>
        <v>0.16042723082193786</v>
      </c>
      <c r="AN335" s="165">
        <f t="shared" ca="1" si="443"/>
        <v>0.21758724834462559</v>
      </c>
      <c r="AO335" s="165">
        <f t="shared" ca="1" si="443"/>
        <v>0.32394407023696586</v>
      </c>
      <c r="AP335" s="165">
        <f t="shared" ca="1" si="443"/>
        <v>0.483270065556267</v>
      </c>
      <c r="AQ335" s="165">
        <f t="shared" ca="1" si="443"/>
        <v>0.64889065531683887</v>
      </c>
      <c r="AR335" s="165">
        <f t="shared" ca="1" si="443"/>
        <v>0.75081544100578834</v>
      </c>
      <c r="AS335" s="165">
        <f t="shared" ca="1" si="443"/>
        <v>0.7553802257670359</v>
      </c>
      <c r="AT335" s="165">
        <f t="shared" ca="1" si="443"/>
        <v>0.6937943249195051</v>
      </c>
      <c r="AU335" s="165">
        <f t="shared" ca="1" si="443"/>
        <v>0.65053920255534037</v>
      </c>
      <c r="AV335" s="22"/>
      <c r="AW335" s="29">
        <f t="shared" si="444"/>
        <v>15</v>
      </c>
      <c r="AX335" s="165">
        <f t="shared" ca="1" si="445"/>
        <v>0.10038102361608778</v>
      </c>
      <c r="AY335" s="165">
        <f t="shared" ca="1" si="445"/>
        <v>0.10049256338656855</v>
      </c>
      <c r="AZ335" s="165">
        <f t="shared" ca="1" si="445"/>
        <v>0.10149395869689409</v>
      </c>
      <c r="BA335" s="165">
        <f t="shared" ca="1" si="445"/>
        <v>0.10723524184326326</v>
      </c>
      <c r="BB335" s="165">
        <f t="shared" ca="1" si="445"/>
        <v>0.12553267654808759</v>
      </c>
      <c r="BC335" s="165">
        <f t="shared" ca="1" si="445"/>
        <v>0.16672438307518017</v>
      </c>
      <c r="BD335" s="165">
        <f t="shared" ca="1" si="445"/>
        <v>0.23982514477550393</v>
      </c>
      <c r="BE335" s="165">
        <f t="shared" ca="1" si="445"/>
        <v>0.34406661583972564</v>
      </c>
      <c r="BF335" s="165">
        <f t="shared" ca="1" si="445"/>
        <v>0.45662939073653797</v>
      </c>
      <c r="BG335" s="165">
        <f t="shared" ca="1" si="445"/>
        <v>0.52887354384184482</v>
      </c>
      <c r="BH335" s="165">
        <f t="shared" ca="1" si="445"/>
        <v>0.52227405192896026</v>
      </c>
      <c r="BI335" s="165">
        <f t="shared" ca="1" si="445"/>
        <v>0.46675695741287676</v>
      </c>
      <c r="BJ335" s="165">
        <f t="shared" ca="1" si="445"/>
        <v>0.43613604091501734</v>
      </c>
      <c r="BK335" s="22"/>
      <c r="BL335" s="29">
        <f t="shared" si="446"/>
        <v>15</v>
      </c>
      <c r="BM335" s="165">
        <f t="shared" ca="1" si="447"/>
        <v>0.35682865624494137</v>
      </c>
      <c r="BN335" s="165">
        <f t="shared" ca="1" si="447"/>
        <v>0.3965407212796711</v>
      </c>
      <c r="BO335" s="165">
        <f t="shared" ca="1" si="447"/>
        <v>0.49449053216705458</v>
      </c>
      <c r="BP335" s="165">
        <f t="shared" ca="1" si="447"/>
        <v>0.57977926363989352</v>
      </c>
      <c r="BQ335" s="165">
        <f t="shared" ca="1" si="447"/>
        <v>0.59827725545562371</v>
      </c>
      <c r="BR335" s="165">
        <f t="shared" ca="1" si="447"/>
        <v>0.59029565881633539</v>
      </c>
      <c r="BS335" s="165">
        <f t="shared" ca="1" si="447"/>
        <v>0.58576924484161841</v>
      </c>
      <c r="BT335" s="165">
        <f t="shared" ca="1" si="447"/>
        <v>0.57530989282917433</v>
      </c>
      <c r="BU335" s="165">
        <f t="shared" ca="1" si="447"/>
        <v>0.5443528906083186</v>
      </c>
      <c r="BV335" s="165">
        <f t="shared" ca="1" si="447"/>
        <v>0.48655131846840632</v>
      </c>
      <c r="BW335" s="165">
        <f t="shared" ca="1" si="447"/>
        <v>0.40973392559169169</v>
      </c>
      <c r="BX335" s="165">
        <f t="shared" ca="1" si="447"/>
        <v>0.34013203941365105</v>
      </c>
      <c r="BY335" s="165">
        <f t="shared" ca="1" si="447"/>
        <v>0.31157441428727739</v>
      </c>
      <c r="BZ335" s="22"/>
      <c r="CA335" s="29">
        <f t="shared" si="448"/>
        <v>15</v>
      </c>
      <c r="CB335" s="165">
        <f t="shared" ca="1" si="449"/>
        <v>8.8210924886217471E-2</v>
      </c>
      <c r="CC335" s="165">
        <f t="shared" ca="1" si="449"/>
        <v>8.7856738921124569E-2</v>
      </c>
      <c r="CD335" s="165">
        <f t="shared" ca="1" si="449"/>
        <v>8.8033335267765009E-2</v>
      </c>
      <c r="CE335" s="165">
        <f t="shared" ca="1" si="449"/>
        <v>9.2611431018006771E-2</v>
      </c>
      <c r="CF335" s="165">
        <f t="shared" ca="1" si="449"/>
        <v>0.10830826951062787</v>
      </c>
      <c r="CG335" s="165">
        <f t="shared" ca="1" si="449"/>
        <v>0.14415224629957427</v>
      </c>
      <c r="CH335" s="165">
        <f t="shared" ca="1" si="449"/>
        <v>0.20892202453111061</v>
      </c>
      <c r="CI335" s="165">
        <f t="shared" ca="1" si="449"/>
        <v>0.30595440752228381</v>
      </c>
      <c r="CJ335" s="165">
        <f t="shared" ca="1" si="449"/>
        <v>0.42757426814927546</v>
      </c>
      <c r="CK335" s="165">
        <f t="shared" ca="1" si="449"/>
        <v>0.55446876937174505</v>
      </c>
      <c r="CL335" s="165">
        <f t="shared" ca="1" si="449"/>
        <v>0.66289280100279468</v>
      </c>
      <c r="CM335" s="165">
        <f t="shared" ca="1" si="449"/>
        <v>0.73425155590170998</v>
      </c>
      <c r="CN335" s="165">
        <f t="shared" ca="1" si="449"/>
        <v>0.75893945325624568</v>
      </c>
      <c r="CO335" s="22"/>
      <c r="CP335" s="29">
        <f t="shared" si="450"/>
        <v>15</v>
      </c>
      <c r="CQ335" s="165">
        <f t="shared" ca="1" si="451"/>
        <v>0.18671443966083431</v>
      </c>
      <c r="CR335" s="165">
        <f t="shared" ca="1" si="451"/>
        <v>0.20895305882251858</v>
      </c>
      <c r="CS335" s="165">
        <f t="shared" ref="CS335:CY335" ca="1" si="455">1/((IF(CS305&gt;0,CS305/$F$2,-CS305/$G$2))^2+(IF(CS320&gt;0,CS320/$F$2,-CS320/$G$2))^2)^0.5</f>
        <v>0.27008465579022017</v>
      </c>
      <c r="CT335" s="165">
        <f t="shared" ca="1" si="455"/>
        <v>0.35380020367519688</v>
      </c>
      <c r="CU335" s="165">
        <f t="shared" ca="1" si="455"/>
        <v>0.43444359263227544</v>
      </c>
      <c r="CV335" s="165">
        <f t="shared" ca="1" si="455"/>
        <v>0.48690576627039561</v>
      </c>
      <c r="CW335" s="165">
        <f t="shared" ca="1" si="455"/>
        <v>0.49975253370092859</v>
      </c>
      <c r="CX335" s="165">
        <f t="shared" ca="1" si="455"/>
        <v>0.47327921032850262</v>
      </c>
      <c r="CY335" s="165">
        <f t="shared" ca="1" si="455"/>
        <v>0.41484975348436171</v>
      </c>
      <c r="CZ335" s="165">
        <f t="shared" ca="1" si="451"/>
        <v>0.33792739898373536</v>
      </c>
      <c r="DA335" s="165">
        <f t="shared" ca="1" si="451"/>
        <v>0.26093160429561901</v>
      </c>
      <c r="DB335" s="165">
        <f t="shared" ca="1" si="451"/>
        <v>0.2039027209214746</v>
      </c>
      <c r="DC335" s="165">
        <f t="shared" ca="1" si="451"/>
        <v>0.18281795827470027</v>
      </c>
      <c r="DD335" s="22"/>
      <c r="DE335" s="29">
        <f t="shared" si="452"/>
        <v>15</v>
      </c>
      <c r="DF335" s="165">
        <f t="shared" ca="1" si="453"/>
        <v>0.27188283240330635</v>
      </c>
      <c r="DG335" s="165">
        <f t="shared" ca="1" si="453"/>
        <v>0.2718276173694345</v>
      </c>
      <c r="DH335" s="165">
        <f t="shared" ca="1" si="453"/>
        <v>0.26989171303604914</v>
      </c>
      <c r="DI335" s="165">
        <f t="shared" ca="1" si="453"/>
        <v>0.27253759997335503</v>
      </c>
      <c r="DJ335" s="165">
        <f t="shared" ca="1" si="453"/>
        <v>0.29613760640784897</v>
      </c>
      <c r="DK335" s="165">
        <f t="shared" ca="1" si="453"/>
        <v>0.35584863862236771</v>
      </c>
      <c r="DL335" s="165">
        <f t="shared" ca="1" si="453"/>
        <v>0.4552098983943671</v>
      </c>
      <c r="DM335" s="165">
        <f t="shared" ca="1" si="453"/>
        <v>0.57815583382508595</v>
      </c>
      <c r="DN335" s="165">
        <f t="shared" ca="1" si="453"/>
        <v>0.6851678246020324</v>
      </c>
      <c r="DO335" s="165">
        <f t="shared" ca="1" si="453"/>
        <v>0.72142149644278675</v>
      </c>
      <c r="DP335" s="165">
        <f t="shared" ca="1" si="453"/>
        <v>0.66155674463488356</v>
      </c>
      <c r="DQ335" s="165">
        <f t="shared" ca="1" si="453"/>
        <v>0.56220867747112591</v>
      </c>
      <c r="DR335" s="165">
        <f t="shared" ca="1" si="453"/>
        <v>0.51568343170592956</v>
      </c>
      <c r="DS335" s="22"/>
      <c r="DT335" s="63"/>
      <c r="DU335" s="165"/>
      <c r="DV335" s="165"/>
      <c r="DW335" s="165"/>
      <c r="DX335" s="165"/>
      <c r="DY335" s="165"/>
      <c r="DZ335" s="165"/>
      <c r="EA335" s="165"/>
      <c r="EB335" s="165"/>
      <c r="EC335" s="165"/>
      <c r="ED335" s="165"/>
      <c r="EE335" s="165"/>
      <c r="EF335" s="165"/>
      <c r="EG335" s="165"/>
      <c r="EH335" s="101"/>
      <c r="EI335" s="63"/>
      <c r="EJ335" s="165"/>
      <c r="EK335" s="165"/>
      <c r="EL335" s="165"/>
      <c r="EM335" s="165"/>
      <c r="EN335" s="165"/>
      <c r="EO335" s="165"/>
      <c r="EP335" s="165"/>
      <c r="EQ335" s="165"/>
      <c r="ER335" s="165"/>
      <c r="ES335" s="165"/>
      <c r="ET335" s="165"/>
      <c r="EU335" s="165"/>
      <c r="EV335" s="165"/>
      <c r="EW335" s="101"/>
      <c r="EX335" s="91"/>
    </row>
    <row r="336" spans="1:154">
      <c r="S336" s="18">
        <f t="shared" si="440"/>
        <v>22.5</v>
      </c>
      <c r="T336" s="153">
        <f t="shared" ca="1" si="441"/>
        <v>0.13934652014573912</v>
      </c>
      <c r="U336" s="153">
        <f t="shared" ca="1" si="441"/>
        <v>0.13805993370734315</v>
      </c>
      <c r="V336" s="153">
        <f t="shared" ca="1" si="441"/>
        <v>0.13564243685965249</v>
      </c>
      <c r="W336" s="153">
        <f t="shared" ca="1" si="441"/>
        <v>0.13712377705795983</v>
      </c>
      <c r="X336" s="153">
        <f t="shared" ca="1" si="441"/>
        <v>0.15274758881292402</v>
      </c>
      <c r="Y336" s="153">
        <f t="shared" ca="1" si="441"/>
        <v>0.19938387867894478</v>
      </c>
      <c r="Z336" s="153">
        <f t="shared" ca="1" si="441"/>
        <v>0.30080751529389721</v>
      </c>
      <c r="AA336" s="153">
        <f t="shared" ca="1" si="441"/>
        <v>0.47853088892970491</v>
      </c>
      <c r="AB336" s="153">
        <f t="shared" ca="1" si="441"/>
        <v>0.69588863234936971</v>
      </c>
      <c r="AC336" s="153">
        <f t="shared" ca="1" si="441"/>
        <v>0.87208279666217758</v>
      </c>
      <c r="AD336" s="153">
        <f t="shared" ca="1" si="441"/>
        <v>0.97253714349918674</v>
      </c>
      <c r="AE336" s="153">
        <f t="shared" ca="1" si="441"/>
        <v>1.013750710208136</v>
      </c>
      <c r="AF336" s="153">
        <f t="shared" ca="1" si="441"/>
        <v>1.0239683804636375</v>
      </c>
      <c r="AG336" s="22"/>
      <c r="AH336" s="29">
        <f t="shared" si="442"/>
        <v>22.5</v>
      </c>
      <c r="AI336" s="165">
        <f t="shared" ca="1" si="443"/>
        <v>0.13841442775815707</v>
      </c>
      <c r="AJ336" s="165">
        <f t="shared" ca="1" si="443"/>
        <v>0.13726774234983444</v>
      </c>
      <c r="AK336" s="165">
        <f t="shared" ca="1" si="443"/>
        <v>0.1350941829893095</v>
      </c>
      <c r="AL336" s="165">
        <f t="shared" ca="1" si="443"/>
        <v>0.13672062490244277</v>
      </c>
      <c r="AM336" s="165">
        <f t="shared" ca="1" si="443"/>
        <v>0.15232260967978614</v>
      </c>
      <c r="AN336" s="165">
        <f t="shared" ca="1" si="443"/>
        <v>0.19859061344158535</v>
      </c>
      <c r="AO336" s="165">
        <f t="shared" ca="1" si="443"/>
        <v>0.29832820520662007</v>
      </c>
      <c r="AP336" s="165">
        <f t="shared" ca="1" si="443"/>
        <v>0.46917251803074822</v>
      </c>
      <c r="AQ336" s="165">
        <f t="shared" ca="1" si="443"/>
        <v>0.66932750121785556</v>
      </c>
      <c r="AR336" s="165">
        <f t="shared" ca="1" si="443"/>
        <v>0.80282615753492115</v>
      </c>
      <c r="AS336" s="165">
        <f t="shared" ca="1" si="443"/>
        <v>0.83980956845440646</v>
      </c>
      <c r="AT336" s="165">
        <f t="shared" ca="1" si="443"/>
        <v>0.81687430166139885</v>
      </c>
      <c r="AU336" s="165">
        <f t="shared" ca="1" si="443"/>
        <v>0.79828063007382055</v>
      </c>
      <c r="AV336" s="22"/>
      <c r="AW336" s="29">
        <f t="shared" si="444"/>
        <v>22.5</v>
      </c>
      <c r="AX336" s="165">
        <f t="shared" ca="1" si="445"/>
        <v>0.11086034637368755</v>
      </c>
      <c r="AY336" s="165">
        <f t="shared" ca="1" si="445"/>
        <v>0.1096982117934238</v>
      </c>
      <c r="AZ336" s="165">
        <f t="shared" ca="1" si="445"/>
        <v>0.10723524184326326</v>
      </c>
      <c r="BA336" s="165">
        <f t="shared" ca="1" si="445"/>
        <v>0.10752550140023588</v>
      </c>
      <c r="BB336" s="165">
        <f t="shared" ca="1" si="445"/>
        <v>0.11854715113934602</v>
      </c>
      <c r="BC336" s="165">
        <f t="shared" ca="1" si="445"/>
        <v>0.15164638989986071</v>
      </c>
      <c r="BD336" s="165">
        <f t="shared" ca="1" si="445"/>
        <v>0.21837027729175204</v>
      </c>
      <c r="BE336" s="165">
        <f t="shared" ca="1" si="445"/>
        <v>0.32249285091726293</v>
      </c>
      <c r="BF336" s="165">
        <f t="shared" ca="1" si="445"/>
        <v>0.44780107296600286</v>
      </c>
      <c r="BG336" s="165">
        <f t="shared" ca="1" si="445"/>
        <v>0.55169616242174302</v>
      </c>
      <c r="BH336" s="165">
        <f t="shared" ca="1" si="445"/>
        <v>0.59037972714950926</v>
      </c>
      <c r="BI336" s="165">
        <f t="shared" ca="1" si="445"/>
        <v>0.57306020709817407</v>
      </c>
      <c r="BJ336" s="165">
        <f t="shared" ca="1" si="445"/>
        <v>0.55672604762126843</v>
      </c>
      <c r="BK336" s="22"/>
      <c r="BL336" s="29">
        <f t="shared" si="446"/>
        <v>22.5</v>
      </c>
      <c r="BM336" s="165">
        <f t="shared" ca="1" si="447"/>
        <v>0.49304330171091598</v>
      </c>
      <c r="BN336" s="165">
        <f t="shared" ca="1" si="447"/>
        <v>0.52335945248344073</v>
      </c>
      <c r="BO336" s="165">
        <f t="shared" ca="1" si="447"/>
        <v>0.57977926363989352</v>
      </c>
      <c r="BP336" s="165">
        <f t="shared" ca="1" si="447"/>
        <v>0.58230113868227662</v>
      </c>
      <c r="BQ336" s="165">
        <f t="shared" ca="1" si="447"/>
        <v>0.53014678988376651</v>
      </c>
      <c r="BR336" s="165">
        <f t="shared" ca="1" si="447"/>
        <v>0.4949685465947235</v>
      </c>
      <c r="BS336" s="165">
        <f t="shared" ca="1" si="447"/>
        <v>0.49439305247563087</v>
      </c>
      <c r="BT336" s="165">
        <f t="shared" ca="1" si="447"/>
        <v>0.5062402987959016</v>
      </c>
      <c r="BU336" s="165">
        <f t="shared" ca="1" si="447"/>
        <v>0.50814109858671896</v>
      </c>
      <c r="BV336" s="165">
        <f t="shared" ca="1" si="447"/>
        <v>0.48845770439919667</v>
      </c>
      <c r="BW336" s="165">
        <f t="shared" ca="1" si="447"/>
        <v>0.44844232878981471</v>
      </c>
      <c r="BX336" s="165">
        <f t="shared" ca="1" si="447"/>
        <v>0.40563608763435083</v>
      </c>
      <c r="BY336" s="165">
        <f t="shared" ca="1" si="447"/>
        <v>0.38683627495582695</v>
      </c>
      <c r="BZ336" s="22"/>
      <c r="CA336" s="29">
        <f t="shared" si="448"/>
        <v>22.5</v>
      </c>
      <c r="CB336" s="165">
        <f t="shared" ca="1" si="449"/>
        <v>9.6379745381707654E-2</v>
      </c>
      <c r="CC336" s="165">
        <f t="shared" ca="1" si="449"/>
        <v>9.5138913519363266E-2</v>
      </c>
      <c r="CD336" s="165">
        <f t="shared" ca="1" si="449"/>
        <v>9.2611431018006771E-2</v>
      </c>
      <c r="CE336" s="165">
        <f t="shared" ca="1" si="449"/>
        <v>9.2609915922528763E-2</v>
      </c>
      <c r="CF336" s="165">
        <f t="shared" ca="1" si="449"/>
        <v>0.10201806656422142</v>
      </c>
      <c r="CG336" s="165">
        <f t="shared" ca="1" si="449"/>
        <v>0.13064170838478001</v>
      </c>
      <c r="CH336" s="165">
        <f t="shared" ca="1" si="449"/>
        <v>0.1889618440965882</v>
      </c>
      <c r="CI336" s="165">
        <f t="shared" ca="1" si="449"/>
        <v>0.28266305997256003</v>
      </c>
      <c r="CJ336" s="165">
        <f t="shared" ca="1" si="449"/>
        <v>0.40578273815354698</v>
      </c>
      <c r="CK336" s="165">
        <f t="shared" ca="1" si="449"/>
        <v>0.53848560133037748</v>
      </c>
      <c r="CL336" s="165">
        <f t="shared" ca="1" si="449"/>
        <v>0.65420173714193053</v>
      </c>
      <c r="CM336" s="165">
        <f t="shared" ca="1" si="449"/>
        <v>0.73115528577735622</v>
      </c>
      <c r="CN336" s="165">
        <f t="shared" ca="1" si="449"/>
        <v>0.75788046368545692</v>
      </c>
      <c r="CO336" s="22"/>
      <c r="CP336" s="29">
        <f t="shared" si="450"/>
        <v>22.5</v>
      </c>
      <c r="CQ336" s="165">
        <f t="shared" ca="1" si="451"/>
        <v>0.26963345115641629</v>
      </c>
      <c r="CR336" s="165">
        <f t="shared" ca="1" si="451"/>
        <v>0.29211816696052867</v>
      </c>
      <c r="CS336" s="165">
        <f t="shared" ref="CS336:CY336" ca="1" si="456">1/((IF(CS306&gt;0,CS306/$F$2,-CS306/$G$2))^2+(IF(CS321&gt;0,CS321/$F$2,-CS321/$G$2))^2)^0.5</f>
        <v>0.35380020367519688</v>
      </c>
      <c r="CT336" s="165">
        <f t="shared" ca="1" si="456"/>
        <v>0.43662980350337371</v>
      </c>
      <c r="CU336" s="165">
        <f t="shared" ca="1" si="456"/>
        <v>0.51101237043770509</v>
      </c>
      <c r="CV336" s="165">
        <f t="shared" ca="1" si="456"/>
        <v>0.55380831879730474</v>
      </c>
      <c r="CW336" s="165">
        <f t="shared" ca="1" si="456"/>
        <v>0.56179877845703574</v>
      </c>
      <c r="CX336" s="165">
        <f t="shared" ca="1" si="456"/>
        <v>0.53615714597642494</v>
      </c>
      <c r="CY336" s="165">
        <f t="shared" ca="1" si="456"/>
        <v>0.48104866351880271</v>
      </c>
      <c r="CZ336" s="165">
        <f t="shared" ca="1" si="451"/>
        <v>0.4079092546581925</v>
      </c>
      <c r="DA336" s="165">
        <f t="shared" ca="1" si="451"/>
        <v>0.33415879426259337</v>
      </c>
      <c r="DB336" s="165">
        <f t="shared" ca="1" si="451"/>
        <v>0.2792725109226904</v>
      </c>
      <c r="DC336" s="165">
        <f t="shared" ca="1" si="451"/>
        <v>0.25893239137169077</v>
      </c>
      <c r="DD336" s="22"/>
      <c r="DE336" s="29">
        <f t="shared" si="452"/>
        <v>22.5</v>
      </c>
      <c r="DF336" s="165">
        <f t="shared" ca="1" si="453"/>
        <v>0.29272008766085372</v>
      </c>
      <c r="DG336" s="165">
        <f t="shared" ca="1" si="453"/>
        <v>0.28733734904159092</v>
      </c>
      <c r="DH336" s="165">
        <f t="shared" ca="1" si="453"/>
        <v>0.27253759997335503</v>
      </c>
      <c r="DI336" s="165">
        <f t="shared" ca="1" si="453"/>
        <v>0.25731343761679271</v>
      </c>
      <c r="DJ336" s="165">
        <f t="shared" ca="1" si="453"/>
        <v>0.25877821114207439</v>
      </c>
      <c r="DK336" s="165">
        <f t="shared" ca="1" si="453"/>
        <v>0.29385162269118925</v>
      </c>
      <c r="DL336" s="165">
        <f t="shared" ca="1" si="453"/>
        <v>0.36973497085891915</v>
      </c>
      <c r="DM336" s="165">
        <f t="shared" ca="1" si="453"/>
        <v>0.47769397379826073</v>
      </c>
      <c r="DN336" s="165">
        <f t="shared" ca="1" si="453"/>
        <v>0.59170541428601731</v>
      </c>
      <c r="DO336" s="165">
        <f t="shared" ca="1" si="453"/>
        <v>0.67242639217940248</v>
      </c>
      <c r="DP336" s="165">
        <f t="shared" ca="1" si="453"/>
        <v>0.68782833073965721</v>
      </c>
      <c r="DQ336" s="165">
        <f t="shared" ca="1" si="453"/>
        <v>0.65376542617588795</v>
      </c>
      <c r="DR336" s="165">
        <f t="shared" ca="1" si="453"/>
        <v>0.63099567935008682</v>
      </c>
      <c r="DS336" s="22"/>
      <c r="DT336" s="63"/>
      <c r="DU336" s="165"/>
      <c r="DV336" s="165"/>
      <c r="DW336" s="165"/>
      <c r="DX336" s="165"/>
      <c r="DY336" s="165"/>
      <c r="DZ336" s="165"/>
      <c r="EA336" s="165"/>
      <c r="EB336" s="165"/>
      <c r="EC336" s="165"/>
      <c r="ED336" s="165"/>
      <c r="EE336" s="165"/>
      <c r="EF336" s="165"/>
      <c r="EG336" s="165"/>
      <c r="EH336" s="101"/>
      <c r="EI336" s="63"/>
      <c r="EJ336" s="165"/>
      <c r="EK336" s="165"/>
      <c r="EL336" s="165"/>
      <c r="EM336" s="165"/>
      <c r="EN336" s="165"/>
      <c r="EO336" s="165"/>
      <c r="EP336" s="165"/>
      <c r="EQ336" s="165"/>
      <c r="ER336" s="165"/>
      <c r="ES336" s="165"/>
      <c r="ET336" s="165"/>
      <c r="EU336" s="165"/>
      <c r="EV336" s="165"/>
      <c r="EW336" s="101"/>
      <c r="EX336" s="91"/>
    </row>
    <row r="337" spans="13:154">
      <c r="S337" s="18">
        <f t="shared" si="440"/>
        <v>30</v>
      </c>
      <c r="T337" s="153">
        <f t="shared" ca="1" si="441"/>
        <v>0.17186725057018623</v>
      </c>
      <c r="U337" s="153">
        <f t="shared" ca="1" si="441"/>
        <v>0.16889225241665443</v>
      </c>
      <c r="V337" s="153">
        <f t="shared" ca="1" si="441"/>
        <v>0.16107278357822374</v>
      </c>
      <c r="W337" s="153">
        <f t="shared" ca="1" si="441"/>
        <v>0.15274758881292402</v>
      </c>
      <c r="X337" s="153">
        <f t="shared" ca="1" si="441"/>
        <v>0.1539756350660294</v>
      </c>
      <c r="Y337" s="153">
        <f t="shared" ca="1" si="441"/>
        <v>0.1829568805216728</v>
      </c>
      <c r="Z337" s="153">
        <f t="shared" ca="1" si="441"/>
        <v>0.26875073034306601</v>
      </c>
      <c r="AA337" s="153">
        <f t="shared" ca="1" si="441"/>
        <v>0.45264565979466675</v>
      </c>
      <c r="AB337" s="153">
        <f t="shared" ca="1" si="441"/>
        <v>0.72228662823101586</v>
      </c>
      <c r="AC337" s="153">
        <f t="shared" ca="1" si="441"/>
        <v>0.92638832162667084</v>
      </c>
      <c r="AD337" s="153">
        <f t="shared" ca="1" si="441"/>
        <v>1.0225764091289462</v>
      </c>
      <c r="AE337" s="153">
        <f t="shared" ca="1" si="441"/>
        <v>1.049622522409569</v>
      </c>
      <c r="AF337" s="153">
        <f t="shared" ca="1" si="441"/>
        <v>1.0538148189612764</v>
      </c>
      <c r="AG337" s="22"/>
      <c r="AH337" s="29">
        <f t="shared" si="442"/>
        <v>30</v>
      </c>
      <c r="AI337" s="165">
        <f t="shared" ca="1" si="443"/>
        <v>0.17077584557240436</v>
      </c>
      <c r="AJ337" s="165">
        <f t="shared" ca="1" si="443"/>
        <v>0.16795259404575316</v>
      </c>
      <c r="AK337" s="165">
        <f t="shared" ca="1" si="443"/>
        <v>0.16042723082193786</v>
      </c>
      <c r="AL337" s="165">
        <f t="shared" ca="1" si="443"/>
        <v>0.15232260967978614</v>
      </c>
      <c r="AM337" s="165">
        <f t="shared" ca="1" si="443"/>
        <v>0.1536222247865493</v>
      </c>
      <c r="AN337" s="165">
        <f t="shared" ca="1" si="443"/>
        <v>0.18243689141501654</v>
      </c>
      <c r="AO337" s="165">
        <f t="shared" ca="1" si="443"/>
        <v>0.26720599535032208</v>
      </c>
      <c r="AP337" s="165">
        <f t="shared" ca="1" si="443"/>
        <v>0.44564051458122511</v>
      </c>
      <c r="AQ337" s="165">
        <f t="shared" ca="1" si="443"/>
        <v>0.69850427055699105</v>
      </c>
      <c r="AR337" s="165">
        <f t="shared" ca="1" si="443"/>
        <v>0.86633731214951648</v>
      </c>
      <c r="AS337" s="165">
        <f t="shared" ca="1" si="443"/>
        <v>0.91555272127929499</v>
      </c>
      <c r="AT337" s="165">
        <f t="shared" ca="1" si="443"/>
        <v>0.90278643355677424</v>
      </c>
      <c r="AU337" s="165">
        <f t="shared" ca="1" si="443"/>
        <v>0.89044840830541594</v>
      </c>
      <c r="AV337" s="22"/>
      <c r="AW337" s="29">
        <f t="shared" si="444"/>
        <v>30</v>
      </c>
      <c r="AX337" s="165">
        <f t="shared" ca="1" si="445"/>
        <v>0.13469452585374092</v>
      </c>
      <c r="AY337" s="165">
        <f t="shared" ca="1" si="445"/>
        <v>0.13216957969064858</v>
      </c>
      <c r="AZ337" s="165">
        <f t="shared" ca="1" si="445"/>
        <v>0.12553267654808759</v>
      </c>
      <c r="BA337" s="165">
        <f t="shared" ca="1" si="445"/>
        <v>0.11854715113934602</v>
      </c>
      <c r="BB337" s="165">
        <f t="shared" ca="1" si="445"/>
        <v>0.11909900531220162</v>
      </c>
      <c r="BC337" s="165">
        <f t="shared" ca="1" si="445"/>
        <v>0.13946099412578516</v>
      </c>
      <c r="BD337" s="165">
        <f t="shared" ca="1" si="445"/>
        <v>0.1940644175384508</v>
      </c>
      <c r="BE337" s="165">
        <f t="shared" ca="1" si="445"/>
        <v>0.29206485730883297</v>
      </c>
      <c r="BF337" s="165">
        <f t="shared" ca="1" si="445"/>
        <v>0.42438100524643402</v>
      </c>
      <c r="BG337" s="165">
        <f t="shared" ca="1" si="445"/>
        <v>0.55380067081878659</v>
      </c>
      <c r="BH337" s="165">
        <f t="shared" ca="1" si="445"/>
        <v>0.63177703412062092</v>
      </c>
      <c r="BI337" s="165">
        <f t="shared" ca="1" si="445"/>
        <v>0.64907071860860766</v>
      </c>
      <c r="BJ337" s="165">
        <f t="shared" ca="1" si="445"/>
        <v>0.64597996268584268</v>
      </c>
      <c r="BK337" s="22"/>
      <c r="BL337" s="29">
        <f t="shared" si="446"/>
        <v>30</v>
      </c>
      <c r="BM337" s="165">
        <f t="shared" ca="1" si="447"/>
        <v>0.58341147872740595</v>
      </c>
      <c r="BN337" s="165">
        <f t="shared" ca="1" si="447"/>
        <v>0.59657735482174967</v>
      </c>
      <c r="BO337" s="165">
        <f t="shared" ca="1" si="447"/>
        <v>0.59827725545562371</v>
      </c>
      <c r="BP337" s="165">
        <f t="shared" ca="1" si="447"/>
        <v>0.53014678988376651</v>
      </c>
      <c r="BQ337" s="165">
        <f t="shared" ca="1" si="447"/>
        <v>0.42917399824073588</v>
      </c>
      <c r="BR337" s="165">
        <f t="shared" ca="1" si="447"/>
        <v>0.36817946415090491</v>
      </c>
      <c r="BS337" s="165">
        <f t="shared" ca="1" si="447"/>
        <v>0.36052743186567104</v>
      </c>
      <c r="BT337" s="165">
        <f t="shared" ca="1" si="447"/>
        <v>0.38250063136181811</v>
      </c>
      <c r="BU337" s="165">
        <f t="shared" ca="1" si="447"/>
        <v>0.40812658018136116</v>
      </c>
      <c r="BV337" s="165">
        <f t="shared" ca="1" si="447"/>
        <v>0.42143970358239052</v>
      </c>
      <c r="BW337" s="165">
        <f t="shared" ca="1" si="447"/>
        <v>0.41751962211564697</v>
      </c>
      <c r="BX337" s="165">
        <f t="shared" ca="1" si="447"/>
        <v>0.40365761482668128</v>
      </c>
      <c r="BY337" s="165">
        <f t="shared" ca="1" si="447"/>
        <v>0.39599021601203982</v>
      </c>
      <c r="BZ337" s="22"/>
      <c r="CA337" s="29">
        <f t="shared" si="448"/>
        <v>30</v>
      </c>
      <c r="CB337" s="165">
        <f t="shared" ca="1" si="449"/>
        <v>0.11683573385746281</v>
      </c>
      <c r="CC337" s="165">
        <f t="shared" ca="1" si="449"/>
        <v>0.1144339423763409</v>
      </c>
      <c r="CD337" s="165">
        <f t="shared" ca="1" si="449"/>
        <v>0.10830826951062787</v>
      </c>
      <c r="CE337" s="165">
        <f t="shared" ca="1" si="449"/>
        <v>0.10201806656422142</v>
      </c>
      <c r="CF337" s="165">
        <f t="shared" ca="1" si="449"/>
        <v>0.10237828910427738</v>
      </c>
      <c r="CG337" s="165">
        <f t="shared" ca="1" si="449"/>
        <v>0.11991069021904537</v>
      </c>
      <c r="CH337" s="165">
        <f t="shared" ca="1" si="449"/>
        <v>0.1672513446407311</v>
      </c>
      <c r="CI337" s="165">
        <f t="shared" ca="1" si="449"/>
        <v>0.2536266959377208</v>
      </c>
      <c r="CJ337" s="165">
        <f t="shared" ca="1" si="449"/>
        <v>0.37635405882407719</v>
      </c>
      <c r="CK337" s="165">
        <f t="shared" ca="1" si="449"/>
        <v>0.51583737063592772</v>
      </c>
      <c r="CL337" s="165">
        <f t="shared" ca="1" si="449"/>
        <v>0.64166955050095398</v>
      </c>
      <c r="CM337" s="165">
        <f t="shared" ca="1" si="449"/>
        <v>0.72687581096939546</v>
      </c>
      <c r="CN337" s="165">
        <f t="shared" ca="1" si="449"/>
        <v>0.75667192656575477</v>
      </c>
      <c r="CO337" s="22"/>
      <c r="CP337" s="29">
        <f t="shared" si="450"/>
        <v>30</v>
      </c>
      <c r="CQ337" s="165">
        <f t="shared" ca="1" si="451"/>
        <v>0.35161087087181353</v>
      </c>
      <c r="CR337" s="165">
        <f t="shared" ca="1" si="451"/>
        <v>0.37395830256855728</v>
      </c>
      <c r="CS337" s="165">
        <f t="shared" ref="CS337:CY337" ca="1" si="457">1/((IF(CS307&gt;0,CS307/$F$2,-CS307/$G$2))^2+(IF(CS322&gt;0,CS322/$F$2,-CS322/$G$2))^2)^0.5</f>
        <v>0.43444359263227544</v>
      </c>
      <c r="CT337" s="165">
        <f t="shared" ca="1" si="457"/>
        <v>0.51101237043770509</v>
      </c>
      <c r="CU337" s="165">
        <f t="shared" ca="1" si="457"/>
        <v>0.56609546943742861</v>
      </c>
      <c r="CV337" s="165">
        <f t="shared" ca="1" si="457"/>
        <v>0.58305767727222702</v>
      </c>
      <c r="CW337" s="165">
        <f t="shared" ca="1" si="457"/>
        <v>0.58289254815885261</v>
      </c>
      <c r="CX337" s="165">
        <f t="shared" ca="1" si="457"/>
        <v>0.56705195393001773</v>
      </c>
      <c r="CY337" s="165">
        <f t="shared" ca="1" si="457"/>
        <v>0.525771352071292</v>
      </c>
      <c r="CZ337" s="165">
        <f t="shared" ca="1" si="451"/>
        <v>0.46385552602794466</v>
      </c>
      <c r="DA337" s="165">
        <f t="shared" ca="1" si="451"/>
        <v>0.39772145793146163</v>
      </c>
      <c r="DB337" s="165">
        <f t="shared" ca="1" si="451"/>
        <v>0.34717212300747763</v>
      </c>
      <c r="DC337" s="165">
        <f t="shared" ca="1" si="451"/>
        <v>0.32823609564277439</v>
      </c>
      <c r="DD337" s="22"/>
      <c r="DE337" s="29">
        <f t="shared" si="452"/>
        <v>30</v>
      </c>
      <c r="DF337" s="165">
        <f t="shared" ca="1" si="453"/>
        <v>0.33532929226599412</v>
      </c>
      <c r="DG337" s="165">
        <f t="shared" ca="1" si="453"/>
        <v>0.32502358715824331</v>
      </c>
      <c r="DH337" s="165">
        <f t="shared" ca="1" si="453"/>
        <v>0.29613760640784897</v>
      </c>
      <c r="DI337" s="165">
        <f t="shared" ca="1" si="453"/>
        <v>0.25877821114207439</v>
      </c>
      <c r="DJ337" s="165">
        <f t="shared" ca="1" si="453"/>
        <v>0.23180816813925206</v>
      </c>
      <c r="DK337" s="165">
        <f t="shared" ca="1" si="453"/>
        <v>0.2347915278527079</v>
      </c>
      <c r="DL337" s="165">
        <f t="shared" ca="1" si="453"/>
        <v>0.27829622024062045</v>
      </c>
      <c r="DM337" s="165">
        <f t="shared" ca="1" si="453"/>
        <v>0.3586259322320402</v>
      </c>
      <c r="DN337" s="165">
        <f t="shared" ca="1" si="453"/>
        <v>0.45839436482208168</v>
      </c>
      <c r="DO337" s="165">
        <f t="shared" ca="1" si="453"/>
        <v>0.55048390711031248</v>
      </c>
      <c r="DP337" s="165">
        <f t="shared" ca="1" si="453"/>
        <v>0.60768281953990511</v>
      </c>
      <c r="DQ337" s="165">
        <f t="shared" ca="1" si="453"/>
        <v>0.62379780763792025</v>
      </c>
      <c r="DR337" s="165">
        <f t="shared" ca="1" si="453"/>
        <v>0.62305276647017915</v>
      </c>
      <c r="DS337" s="22"/>
      <c r="DT337" s="63"/>
      <c r="DU337" s="165"/>
      <c r="DV337" s="165"/>
      <c r="DW337" s="165"/>
      <c r="DX337" s="165"/>
      <c r="DY337" s="165"/>
      <c r="DZ337" s="165"/>
      <c r="EA337" s="165"/>
      <c r="EB337" s="165"/>
      <c r="EC337" s="165"/>
      <c r="ED337" s="165"/>
      <c r="EE337" s="165"/>
      <c r="EF337" s="165"/>
      <c r="EG337" s="165"/>
      <c r="EH337" s="101"/>
      <c r="EI337" s="63"/>
      <c r="EJ337" s="165"/>
      <c r="EK337" s="165"/>
      <c r="EL337" s="165"/>
      <c r="EM337" s="165"/>
      <c r="EN337" s="165"/>
      <c r="EO337" s="165"/>
      <c r="EP337" s="165"/>
      <c r="EQ337" s="165"/>
      <c r="ER337" s="165"/>
      <c r="ES337" s="165"/>
      <c r="ET337" s="165"/>
      <c r="EU337" s="165"/>
      <c r="EV337" s="165"/>
      <c r="EW337" s="101"/>
      <c r="EX337" s="91"/>
    </row>
    <row r="338" spans="13:154">
      <c r="S338" s="18">
        <f t="shared" si="440"/>
        <v>37.5</v>
      </c>
      <c r="T338" s="153">
        <f t="shared" ca="1" si="441"/>
        <v>0.23694637873662405</v>
      </c>
      <c r="U338" s="153">
        <f t="shared" ca="1" si="441"/>
        <v>0.23232374825391286</v>
      </c>
      <c r="V338" s="153">
        <f t="shared" ca="1" si="441"/>
        <v>0.21887897344674398</v>
      </c>
      <c r="W338" s="153">
        <f t="shared" ca="1" si="441"/>
        <v>0.19938387867894478</v>
      </c>
      <c r="X338" s="153">
        <f t="shared" ca="1" si="441"/>
        <v>0.1829568805216728</v>
      </c>
      <c r="Y338" s="153">
        <f t="shared" ca="1" si="441"/>
        <v>0.18914229320530326</v>
      </c>
      <c r="Z338" s="153">
        <f t="shared" ca="1" si="441"/>
        <v>0.25253412048418011</v>
      </c>
      <c r="AA338" s="153">
        <f t="shared" ca="1" si="441"/>
        <v>0.4391802649222622</v>
      </c>
      <c r="AB338" s="153">
        <f t="shared" ca="1" si="441"/>
        <v>0.78761961830945248</v>
      </c>
      <c r="AC338" s="153">
        <f t="shared" ca="1" si="441"/>
        <v>1.0134187632847804</v>
      </c>
      <c r="AD338" s="153">
        <f t="shared" ca="1" si="441"/>
        <v>1.062863895473918</v>
      </c>
      <c r="AE338" s="153">
        <f t="shared" ca="1" si="441"/>
        <v>1.0497691945690375</v>
      </c>
      <c r="AF338" s="153">
        <f t="shared" ca="1" si="441"/>
        <v>1.0410426139621851</v>
      </c>
      <c r="AG338" s="22"/>
      <c r="AH338" s="29">
        <f t="shared" si="442"/>
        <v>37.5</v>
      </c>
      <c r="AI338" s="165">
        <f t="shared" ca="1" si="443"/>
        <v>0.23481319332800313</v>
      </c>
      <c r="AJ338" s="165">
        <f t="shared" ca="1" si="443"/>
        <v>0.23046245802095061</v>
      </c>
      <c r="AK338" s="165">
        <f t="shared" ca="1" si="443"/>
        <v>0.21758724834462559</v>
      </c>
      <c r="AL338" s="165">
        <f t="shared" ca="1" si="443"/>
        <v>0.19859061344158535</v>
      </c>
      <c r="AM338" s="165">
        <f t="shared" ca="1" si="443"/>
        <v>0.18243689141501654</v>
      </c>
      <c r="AN338" s="165">
        <f t="shared" ca="1" si="443"/>
        <v>0.18862054482677745</v>
      </c>
      <c r="AO338" s="165">
        <f t="shared" ca="1" si="443"/>
        <v>0.25133980180252119</v>
      </c>
      <c r="AP338" s="165">
        <f t="shared" ca="1" si="443"/>
        <v>0.43317321516120838</v>
      </c>
      <c r="AQ338" s="165">
        <f t="shared" ca="1" si="443"/>
        <v>0.76123956376358803</v>
      </c>
      <c r="AR338" s="165">
        <f t="shared" ca="1" si="443"/>
        <v>0.95014811743746708</v>
      </c>
      <c r="AS338" s="165">
        <f t="shared" ca="1" si="443"/>
        <v>0.96781865363437991</v>
      </c>
      <c r="AT338" s="165">
        <f t="shared" ca="1" si="443"/>
        <v>0.934909226441341</v>
      </c>
      <c r="AU338" s="165">
        <f t="shared" ca="1" si="443"/>
        <v>0.91844751464231666</v>
      </c>
      <c r="AV338" s="22"/>
      <c r="AW338" s="29">
        <f t="shared" si="444"/>
        <v>37.5</v>
      </c>
      <c r="AX338" s="165">
        <f t="shared" ca="1" si="445"/>
        <v>0.18136270736516927</v>
      </c>
      <c r="AY338" s="165">
        <f t="shared" ca="1" si="445"/>
        <v>0.17757417560716454</v>
      </c>
      <c r="AZ338" s="165">
        <f t="shared" ca="1" si="445"/>
        <v>0.16672438307518017</v>
      </c>
      <c r="BA338" s="165">
        <f t="shared" ca="1" si="445"/>
        <v>0.15164638989986071</v>
      </c>
      <c r="BB338" s="165">
        <f t="shared" ca="1" si="445"/>
        <v>0.13946099412578516</v>
      </c>
      <c r="BC338" s="165">
        <f t="shared" ca="1" si="445"/>
        <v>0.14272564280490072</v>
      </c>
      <c r="BD338" s="165">
        <f t="shared" ca="1" si="445"/>
        <v>0.17851256351032052</v>
      </c>
      <c r="BE338" s="165">
        <f t="shared" ca="1" si="445"/>
        <v>0.26198740593148256</v>
      </c>
      <c r="BF338" s="165">
        <f t="shared" ca="1" si="445"/>
        <v>0.39249632521511385</v>
      </c>
      <c r="BG338" s="165">
        <f t="shared" ca="1" si="445"/>
        <v>0.53878254593485375</v>
      </c>
      <c r="BH338" s="165">
        <f t="shared" ca="1" si="445"/>
        <v>0.64720785341123366</v>
      </c>
      <c r="BI338" s="165">
        <f t="shared" ca="1" si="445"/>
        <v>0.69167298515352338</v>
      </c>
      <c r="BJ338" s="165">
        <f t="shared" ca="1" si="445"/>
        <v>0.6988542608099888</v>
      </c>
      <c r="BK338" s="22"/>
      <c r="BL338" s="29">
        <f t="shared" si="446"/>
        <v>37.5</v>
      </c>
      <c r="BM338" s="165">
        <f t="shared" ca="1" si="447"/>
        <v>0.61384207368979815</v>
      </c>
      <c r="BN338" s="165">
        <f t="shared" ca="1" si="447"/>
        <v>0.61587604719775924</v>
      </c>
      <c r="BO338" s="165">
        <f t="shared" ca="1" si="447"/>
        <v>0.59029565881633539</v>
      </c>
      <c r="BP338" s="165">
        <f t="shared" ca="1" si="447"/>
        <v>0.4949685465947235</v>
      </c>
      <c r="BQ338" s="165">
        <f t="shared" ca="1" si="447"/>
        <v>0.36817946415090491</v>
      </c>
      <c r="BR338" s="165">
        <f t="shared" ca="1" si="447"/>
        <v>0.27900090055090004</v>
      </c>
      <c r="BS338" s="165">
        <f t="shared" ca="1" si="447"/>
        <v>0.24831318124494645</v>
      </c>
      <c r="BT338" s="165">
        <f t="shared" ca="1" si="447"/>
        <v>0.25945780566432453</v>
      </c>
      <c r="BU338" s="165">
        <f t="shared" ca="1" si="447"/>
        <v>0.28756314849414277</v>
      </c>
      <c r="BV338" s="165">
        <f t="shared" ca="1" si="447"/>
        <v>0.31416952315108437</v>
      </c>
      <c r="BW338" s="165">
        <f t="shared" ca="1" si="447"/>
        <v>0.33003515797176702</v>
      </c>
      <c r="BX338" s="165">
        <f t="shared" ca="1" si="447"/>
        <v>0.33481133489924358</v>
      </c>
      <c r="BY338" s="165">
        <f t="shared" ca="1" si="447"/>
        <v>0.33493164103066886</v>
      </c>
      <c r="BZ338" s="22"/>
      <c r="CA338" s="29">
        <f t="shared" si="448"/>
        <v>37.5</v>
      </c>
      <c r="CB338" s="165">
        <f t="shared" ca="1" si="449"/>
        <v>0.15786151987798627</v>
      </c>
      <c r="CC338" s="165">
        <f t="shared" ca="1" si="449"/>
        <v>0.15421944781279606</v>
      </c>
      <c r="CD338" s="165">
        <f t="shared" ca="1" si="449"/>
        <v>0.14415224629957427</v>
      </c>
      <c r="CE338" s="165">
        <f t="shared" ca="1" si="449"/>
        <v>0.13064170838478001</v>
      </c>
      <c r="CF338" s="165">
        <f t="shared" ca="1" si="449"/>
        <v>0.11991069021904537</v>
      </c>
      <c r="CG338" s="165">
        <f t="shared" ca="1" si="449"/>
        <v>0.12265423322588201</v>
      </c>
      <c r="CH338" s="165">
        <f t="shared" ca="1" si="449"/>
        <v>0.15357062125914853</v>
      </c>
      <c r="CI338" s="165">
        <f t="shared" ca="1" si="449"/>
        <v>0.22639612013314994</v>
      </c>
      <c r="CJ338" s="165">
        <f t="shared" ca="1" si="449"/>
        <v>0.34387753029792922</v>
      </c>
      <c r="CK338" s="165">
        <f t="shared" ca="1" si="449"/>
        <v>0.48874822122377154</v>
      </c>
      <c r="CL338" s="165">
        <f t="shared" ca="1" si="449"/>
        <v>0.62660743625785509</v>
      </c>
      <c r="CM338" s="165">
        <f t="shared" ca="1" si="449"/>
        <v>0.72278052107429913</v>
      </c>
      <c r="CN338" s="165">
        <f t="shared" ca="1" si="449"/>
        <v>0.75681528586804925</v>
      </c>
      <c r="CO338" s="22"/>
      <c r="CP338" s="29">
        <f t="shared" si="450"/>
        <v>37.5</v>
      </c>
      <c r="CQ338" s="165">
        <f t="shared" ca="1" si="451"/>
        <v>0.40818842736595212</v>
      </c>
      <c r="CR338" s="165">
        <f t="shared" ca="1" si="451"/>
        <v>0.4297376232903814</v>
      </c>
      <c r="CS338" s="165">
        <f t="shared" ref="CS338:CY338" ca="1" si="458">1/((IF(CS308&gt;0,CS308/$F$2,-CS308/$G$2))^2+(IF(CS323&gt;0,CS323/$F$2,-CS323/$G$2))^2)^0.5</f>
        <v>0.48690576627039561</v>
      </c>
      <c r="CT338" s="165">
        <f t="shared" ca="1" si="458"/>
        <v>0.55380831879730474</v>
      </c>
      <c r="CU338" s="165">
        <f t="shared" ca="1" si="458"/>
        <v>0.58305767727222702</v>
      </c>
      <c r="CV338" s="165">
        <f t="shared" ca="1" si="458"/>
        <v>0.55549407173218324</v>
      </c>
      <c r="CW338" s="165">
        <f t="shared" ca="1" si="458"/>
        <v>0.5275476997286529</v>
      </c>
      <c r="CX338" s="165">
        <f t="shared" ca="1" si="458"/>
        <v>0.52242484821413682</v>
      </c>
      <c r="CY338" s="165">
        <f t="shared" ca="1" si="458"/>
        <v>0.50970754650344297</v>
      </c>
      <c r="CZ338" s="165">
        <f t="shared" ca="1" si="451"/>
        <v>0.47314842484576985</v>
      </c>
      <c r="DA338" s="165">
        <f t="shared" ca="1" si="451"/>
        <v>0.42347243042994165</v>
      </c>
      <c r="DB338" s="165">
        <f t="shared" ca="1" si="451"/>
        <v>0.38161556411965442</v>
      </c>
      <c r="DC338" s="165">
        <f t="shared" ca="1" si="451"/>
        <v>0.36535659129363196</v>
      </c>
      <c r="DD338" s="22"/>
      <c r="DE338" s="29">
        <f t="shared" si="452"/>
        <v>37.5</v>
      </c>
      <c r="DF338" s="165">
        <f t="shared" ca="1" si="453"/>
        <v>0.41453218775270856</v>
      </c>
      <c r="DG338" s="165">
        <f t="shared" ca="1" si="453"/>
        <v>0.39948520844064533</v>
      </c>
      <c r="DH338" s="165">
        <f t="shared" ca="1" si="453"/>
        <v>0.35584863862236771</v>
      </c>
      <c r="DI338" s="165">
        <f t="shared" ca="1" si="453"/>
        <v>0.29385162269118925</v>
      </c>
      <c r="DJ338" s="165">
        <f t="shared" ca="1" si="453"/>
        <v>0.2347915278527079</v>
      </c>
      <c r="DK338" s="165">
        <f t="shared" ca="1" si="453"/>
        <v>0.2017571371775351</v>
      </c>
      <c r="DL338" s="165">
        <f t="shared" ca="1" si="453"/>
        <v>0.20858154371777646</v>
      </c>
      <c r="DM338" s="165">
        <f t="shared" ca="1" si="453"/>
        <v>0.25492467943384339</v>
      </c>
      <c r="DN338" s="165">
        <f t="shared" ca="1" si="453"/>
        <v>0.32808308515938844</v>
      </c>
      <c r="DO338" s="165">
        <f t="shared" ca="1" si="453"/>
        <v>0.40760188180242324</v>
      </c>
      <c r="DP338" s="165">
        <f t="shared" ca="1" si="453"/>
        <v>0.4714151179370214</v>
      </c>
      <c r="DQ338" s="165">
        <f t="shared" ca="1" si="453"/>
        <v>0.50636877859680496</v>
      </c>
      <c r="DR338" s="165">
        <f t="shared" ca="1" si="453"/>
        <v>0.51595506419317116</v>
      </c>
      <c r="DS338" s="22"/>
      <c r="DT338" s="63"/>
      <c r="DU338" s="165"/>
      <c r="DV338" s="165"/>
      <c r="DW338" s="165"/>
      <c r="DX338" s="165"/>
      <c r="DY338" s="165"/>
      <c r="DZ338" s="165"/>
      <c r="EA338" s="165"/>
      <c r="EB338" s="165"/>
      <c r="EC338" s="165"/>
      <c r="ED338" s="165"/>
      <c r="EE338" s="165"/>
      <c r="EF338" s="165"/>
      <c r="EG338" s="165"/>
      <c r="EH338" s="101"/>
      <c r="EI338" s="63"/>
      <c r="EJ338" s="165"/>
      <c r="EK338" s="165"/>
      <c r="EL338" s="165"/>
      <c r="EM338" s="165"/>
      <c r="EN338" s="165"/>
      <c r="EO338" s="165"/>
      <c r="EP338" s="165"/>
      <c r="EQ338" s="165"/>
      <c r="ER338" s="165"/>
      <c r="ES338" s="165"/>
      <c r="ET338" s="165"/>
      <c r="EU338" s="165"/>
      <c r="EV338" s="165"/>
      <c r="EW338" s="101"/>
      <c r="EX338" s="91"/>
    </row>
    <row r="339" spans="13:154">
      <c r="S339" s="18">
        <f t="shared" si="440"/>
        <v>45</v>
      </c>
      <c r="T339" s="153">
        <f t="shared" ca="1" si="441"/>
        <v>0.34859964114595904</v>
      </c>
      <c r="U339" s="153">
        <f t="shared" ca="1" si="441"/>
        <v>0.34357895590203852</v>
      </c>
      <c r="V339" s="153">
        <f t="shared" ca="1" si="441"/>
        <v>0.3277777222166513</v>
      </c>
      <c r="W339" s="153">
        <f t="shared" ca="1" si="441"/>
        <v>0.30080751529389721</v>
      </c>
      <c r="X339" s="153">
        <f t="shared" ca="1" si="441"/>
        <v>0.26875073034306601</v>
      </c>
      <c r="Y339" s="153">
        <f t="shared" ca="1" si="441"/>
        <v>0.25253412048418011</v>
      </c>
      <c r="Z339" s="153">
        <f t="shared" ca="1" si="441"/>
        <v>0.2970497750892952</v>
      </c>
      <c r="AA339" s="153">
        <f t="shared" ca="1" si="441"/>
        <v>0.51322297488138136</v>
      </c>
      <c r="AB339" s="153">
        <f t="shared" ca="1" si="441"/>
        <v>0.95221235410599003</v>
      </c>
      <c r="AC339" s="153">
        <f t="shared" ca="1" si="441"/>
        <v>1.0626087079202333</v>
      </c>
      <c r="AD339" s="153">
        <f t="shared" ca="1" si="441"/>
        <v>0.97522127124404623</v>
      </c>
      <c r="AE339" s="153">
        <f t="shared" ca="1" si="441"/>
        <v>0.91362291517064198</v>
      </c>
      <c r="AF339" s="153">
        <f t="shared" ca="1" si="441"/>
        <v>0.89454041532034467</v>
      </c>
      <c r="AG339" s="22"/>
      <c r="AH339" s="29">
        <f t="shared" si="442"/>
        <v>45</v>
      </c>
      <c r="AI339" s="165">
        <f t="shared" ca="1" si="443"/>
        <v>0.34278925470850263</v>
      </c>
      <c r="AJ339" s="165">
        <f t="shared" ca="1" si="443"/>
        <v>0.33838193310231579</v>
      </c>
      <c r="AK339" s="165">
        <f t="shared" ca="1" si="443"/>
        <v>0.32394407023696586</v>
      </c>
      <c r="AL339" s="165">
        <f t="shared" ca="1" si="443"/>
        <v>0.29832820520662007</v>
      </c>
      <c r="AM339" s="165">
        <f t="shared" ca="1" si="443"/>
        <v>0.26720599535032208</v>
      </c>
      <c r="AN339" s="165">
        <f t="shared" ca="1" si="443"/>
        <v>0.25133980180252119</v>
      </c>
      <c r="AO339" s="165">
        <f t="shared" ca="1" si="443"/>
        <v>0.29514840170466733</v>
      </c>
      <c r="AP339" s="165">
        <f t="shared" ca="1" si="443"/>
        <v>0.50410154804668739</v>
      </c>
      <c r="AQ339" s="165">
        <f t="shared" ca="1" si="443"/>
        <v>0.9132787290436386</v>
      </c>
      <c r="AR339" s="165">
        <f t="shared" ca="1" si="443"/>
        <v>0.99507696227197351</v>
      </c>
      <c r="AS339" s="165">
        <f t="shared" ca="1" si="443"/>
        <v>0.90588225349606366</v>
      </c>
      <c r="AT339" s="165">
        <f t="shared" ca="1" si="443"/>
        <v>0.84146309738568592</v>
      </c>
      <c r="AU339" s="165">
        <f t="shared" ca="1" si="443"/>
        <v>0.82023210124084256</v>
      </c>
      <c r="AV339" s="22"/>
      <c r="AW339" s="29">
        <f t="shared" si="444"/>
        <v>45</v>
      </c>
      <c r="AX339" s="165">
        <f t="shared" ca="1" si="445"/>
        <v>0.25742787750934454</v>
      </c>
      <c r="AY339" s="165">
        <f t="shared" ca="1" si="445"/>
        <v>0.25313627263295202</v>
      </c>
      <c r="AZ339" s="165">
        <f t="shared" ca="1" si="445"/>
        <v>0.23982514477550393</v>
      </c>
      <c r="BA339" s="165">
        <f t="shared" ca="1" si="445"/>
        <v>0.21837027729175204</v>
      </c>
      <c r="BB339" s="165">
        <f t="shared" ca="1" si="445"/>
        <v>0.1940644175384508</v>
      </c>
      <c r="BC339" s="165">
        <f t="shared" ca="1" si="445"/>
        <v>0.17851256351032052</v>
      </c>
      <c r="BD339" s="165">
        <f t="shared" ca="1" si="445"/>
        <v>0.1902545362880747</v>
      </c>
      <c r="BE339" s="165">
        <f t="shared" ca="1" si="445"/>
        <v>0.25022148511307751</v>
      </c>
      <c r="BF339" s="165">
        <f t="shared" ca="1" si="445"/>
        <v>0.36763479722651055</v>
      </c>
      <c r="BG339" s="165">
        <f t="shared" ca="1" si="445"/>
        <v>0.51975053773847923</v>
      </c>
      <c r="BH339" s="165">
        <f t="shared" ca="1" si="445"/>
        <v>0.64885690734725221</v>
      </c>
      <c r="BI339" s="165">
        <f t="shared" ca="1" si="445"/>
        <v>0.71205926921117502</v>
      </c>
      <c r="BJ339" s="165">
        <f t="shared" ca="1" si="445"/>
        <v>0.72580873667573853</v>
      </c>
      <c r="BK339" s="22"/>
      <c r="BL339" s="29">
        <f t="shared" si="446"/>
        <v>45</v>
      </c>
      <c r="BM339" s="165">
        <f t="shared" ca="1" si="447"/>
        <v>0.61037194523499239</v>
      </c>
      <c r="BN339" s="165">
        <f t="shared" ca="1" si="447"/>
        <v>0.61098279138693889</v>
      </c>
      <c r="BO339" s="165">
        <f t="shared" ca="1" si="447"/>
        <v>0.58576924484161841</v>
      </c>
      <c r="BP339" s="165">
        <f t="shared" ca="1" si="447"/>
        <v>0.49439305247563087</v>
      </c>
      <c r="BQ339" s="165">
        <f t="shared" ca="1" si="447"/>
        <v>0.36052743186567104</v>
      </c>
      <c r="BR339" s="165">
        <f t="shared" ca="1" si="447"/>
        <v>0.24831318124494645</v>
      </c>
      <c r="BS339" s="165">
        <f t="shared" ca="1" si="447"/>
        <v>0.18944483454813588</v>
      </c>
      <c r="BT339" s="165">
        <f t="shared" ca="1" si="447"/>
        <v>0.17775237057307622</v>
      </c>
      <c r="BU339" s="165">
        <f t="shared" ca="1" si="447"/>
        <v>0.19280915628126891</v>
      </c>
      <c r="BV339" s="165">
        <f t="shared" ca="1" si="447"/>
        <v>0.21590675788320271</v>
      </c>
      <c r="BW339" s="165">
        <f t="shared" ca="1" si="447"/>
        <v>0.2352762874741787</v>
      </c>
      <c r="BX339" s="165">
        <f t="shared" ca="1" si="447"/>
        <v>0.24619143659476078</v>
      </c>
      <c r="BY339" s="165">
        <f t="shared" ca="1" si="447"/>
        <v>0.24935234254869793</v>
      </c>
      <c r="BZ339" s="22"/>
      <c r="CA339" s="29">
        <f t="shared" si="448"/>
        <v>45</v>
      </c>
      <c r="CB339" s="165">
        <f t="shared" ca="1" si="449"/>
        <v>0.22684495459918344</v>
      </c>
      <c r="CC339" s="165">
        <f t="shared" ca="1" si="449"/>
        <v>0.22223056227729976</v>
      </c>
      <c r="CD339" s="165">
        <f t="shared" ca="1" si="449"/>
        <v>0.20892202453111061</v>
      </c>
      <c r="CE339" s="165">
        <f t="shared" ca="1" si="449"/>
        <v>0.1889618440965882</v>
      </c>
      <c r="CF339" s="165">
        <f t="shared" ca="1" si="449"/>
        <v>0.1672513446407311</v>
      </c>
      <c r="CG339" s="165">
        <f t="shared" ca="1" si="449"/>
        <v>0.15357062125914853</v>
      </c>
      <c r="CH339" s="165">
        <f t="shared" ca="1" si="449"/>
        <v>0.16367729910562168</v>
      </c>
      <c r="CI339" s="165">
        <f t="shared" ca="1" si="449"/>
        <v>0.21587035774386301</v>
      </c>
      <c r="CJ339" s="165">
        <f t="shared" ca="1" si="449"/>
        <v>0.32033952233778884</v>
      </c>
      <c r="CK339" s="165">
        <f t="shared" ca="1" si="449"/>
        <v>0.46563347170860919</v>
      </c>
      <c r="CL339" s="165">
        <f t="shared" ca="1" si="449"/>
        <v>0.61518776361971583</v>
      </c>
      <c r="CM339" s="165">
        <f t="shared" ca="1" si="449"/>
        <v>0.7244180797925025</v>
      </c>
      <c r="CN339" s="165">
        <f t="shared" ca="1" si="449"/>
        <v>0.76382385859880531</v>
      </c>
      <c r="CO339" s="22"/>
      <c r="CP339" s="29">
        <f t="shared" si="450"/>
        <v>45</v>
      </c>
      <c r="CQ339" s="165">
        <f t="shared" ca="1" si="451"/>
        <v>0.42487041252237856</v>
      </c>
      <c r="CR339" s="165">
        <f t="shared" ca="1" si="451"/>
        <v>0.44551962073151613</v>
      </c>
      <c r="CS339" s="165">
        <f t="shared" ref="CS339:CY339" ca="1" si="459">1/((IF(CS309&gt;0,CS309/$F$2,-CS309/$G$2))^2+(IF(CS324&gt;0,CS324/$F$2,-CS324/$G$2))^2)^0.5</f>
        <v>0.49975253370092859</v>
      </c>
      <c r="CT339" s="165">
        <f t="shared" ca="1" si="459"/>
        <v>0.56179877845703574</v>
      </c>
      <c r="CU339" s="165">
        <f t="shared" ca="1" si="459"/>
        <v>0.58289254815885261</v>
      </c>
      <c r="CV339" s="165">
        <f t="shared" ca="1" si="459"/>
        <v>0.5275476997286529</v>
      </c>
      <c r="CW339" s="165">
        <f t="shared" ca="1" si="459"/>
        <v>0.45383965321396175</v>
      </c>
      <c r="CX339" s="165">
        <f t="shared" ca="1" si="459"/>
        <v>0.42711180161782164</v>
      </c>
      <c r="CY339" s="165">
        <f t="shared" ca="1" si="459"/>
        <v>0.42932278917121997</v>
      </c>
      <c r="CZ339" s="165">
        <f t="shared" ca="1" si="451"/>
        <v>0.42188762275945463</v>
      </c>
      <c r="DA339" s="165">
        <f t="shared" ca="1" si="451"/>
        <v>0.39597487161380768</v>
      </c>
      <c r="DB339" s="165">
        <f t="shared" ca="1" si="451"/>
        <v>0.36746857517985587</v>
      </c>
      <c r="DC339" s="165">
        <f t="shared" ca="1" si="451"/>
        <v>0.3553435645464732</v>
      </c>
      <c r="DD339" s="22"/>
      <c r="DE339" s="29">
        <f t="shared" si="452"/>
        <v>45</v>
      </c>
      <c r="DF339" s="165">
        <f t="shared" ca="1" si="453"/>
        <v>0.52916445045352123</v>
      </c>
      <c r="DG339" s="165">
        <f t="shared" ca="1" si="453"/>
        <v>0.51094507029002634</v>
      </c>
      <c r="DH339" s="165">
        <f t="shared" ca="1" si="453"/>
        <v>0.4552098983943671</v>
      </c>
      <c r="DI339" s="165">
        <f t="shared" ca="1" si="453"/>
        <v>0.36973497085891915</v>
      </c>
      <c r="DJ339" s="165">
        <f t="shared" ca="1" si="453"/>
        <v>0.27829622024062045</v>
      </c>
      <c r="DK339" s="165">
        <f t="shared" ca="1" si="453"/>
        <v>0.20858154371777646</v>
      </c>
      <c r="DL339" s="165">
        <f t="shared" ca="1" si="453"/>
        <v>0.17809858079140259</v>
      </c>
      <c r="DM339" s="165">
        <f t="shared" ca="1" si="453"/>
        <v>0.18920793159219154</v>
      </c>
      <c r="DN339" s="165">
        <f t="shared" ca="1" si="453"/>
        <v>0.23196402808795993</v>
      </c>
      <c r="DO339" s="165">
        <f t="shared" ca="1" si="453"/>
        <v>0.28936427648556146</v>
      </c>
      <c r="DP339" s="165">
        <f t="shared" ca="1" si="453"/>
        <v>0.34251488653547441</v>
      </c>
      <c r="DQ339" s="165">
        <f t="shared" ca="1" si="453"/>
        <v>0.3769802439552063</v>
      </c>
      <c r="DR339" s="165">
        <f t="shared" ca="1" si="453"/>
        <v>0.38823386967969964</v>
      </c>
      <c r="DS339" s="22"/>
      <c r="DT339" s="63"/>
      <c r="DU339" s="165"/>
      <c r="DV339" s="165"/>
      <c r="DW339" s="165"/>
      <c r="DX339" s="165"/>
      <c r="DY339" s="165"/>
      <c r="DZ339" s="165"/>
      <c r="EA339" s="165"/>
      <c r="EB339" s="165"/>
      <c r="EC339" s="165"/>
      <c r="ED339" s="165"/>
      <c r="EE339" s="165"/>
      <c r="EF339" s="165"/>
      <c r="EG339" s="165"/>
      <c r="EH339" s="101"/>
      <c r="EI339" s="63"/>
      <c r="EJ339" s="165"/>
      <c r="EK339" s="165"/>
      <c r="EL339" s="165"/>
      <c r="EM339" s="165"/>
      <c r="EN339" s="165"/>
      <c r="EO339" s="165"/>
      <c r="EP339" s="165"/>
      <c r="EQ339" s="165"/>
      <c r="ER339" s="165"/>
      <c r="ES339" s="165"/>
      <c r="ET339" s="165"/>
      <c r="EU339" s="165"/>
      <c r="EV339" s="165"/>
      <c r="EW339" s="101"/>
      <c r="EX339" s="91"/>
    </row>
    <row r="340" spans="13:154">
      <c r="S340" s="18">
        <f t="shared" si="440"/>
        <v>52.5</v>
      </c>
      <c r="T340" s="153">
        <f t="shared" ca="1" si="441"/>
        <v>0.50546157545035675</v>
      </c>
      <c r="U340" s="153">
        <f t="shared" ca="1" si="441"/>
        <v>0.50334268596383702</v>
      </c>
      <c r="V340" s="153">
        <f t="shared" ca="1" si="441"/>
        <v>0.49559610567123802</v>
      </c>
      <c r="W340" s="153">
        <f t="shared" ca="1" si="441"/>
        <v>0.47853088892970491</v>
      </c>
      <c r="X340" s="153">
        <f t="shared" ca="1" si="441"/>
        <v>0.45264565979466675</v>
      </c>
      <c r="Y340" s="153">
        <f t="shared" ca="1" si="441"/>
        <v>0.4391802649222622</v>
      </c>
      <c r="Z340" s="153">
        <f t="shared" ca="1" si="441"/>
        <v>0.51322297488138136</v>
      </c>
      <c r="AA340" s="153">
        <f t="shared" ca="1" si="441"/>
        <v>0.87467336981988475</v>
      </c>
      <c r="AB340" s="153">
        <f t="shared" ca="1" si="441"/>
        <v>1.0472917338946817</v>
      </c>
      <c r="AC340" s="153">
        <f t="shared" ca="1" si="441"/>
        <v>0.81641713429787821</v>
      </c>
      <c r="AD340" s="153">
        <f t="shared" ca="1" si="441"/>
        <v>0.69582966810593894</v>
      </c>
      <c r="AE340" s="153">
        <f t="shared" ca="1" si="441"/>
        <v>0.64897884591484778</v>
      </c>
      <c r="AF340" s="153">
        <f t="shared" ca="1" si="441"/>
        <v>0.6365582397161702</v>
      </c>
      <c r="AG340" s="22"/>
      <c r="AH340" s="29">
        <f t="shared" si="442"/>
        <v>52.5</v>
      </c>
      <c r="AI340" s="165">
        <f t="shared" ca="1" si="443"/>
        <v>0.48892199084402488</v>
      </c>
      <c r="AJ340" s="165">
        <f t="shared" ca="1" si="443"/>
        <v>0.48815453831457362</v>
      </c>
      <c r="AK340" s="165">
        <f t="shared" ca="1" si="443"/>
        <v>0.483270065556267</v>
      </c>
      <c r="AL340" s="165">
        <f t="shared" ca="1" si="443"/>
        <v>0.46917251803074822</v>
      </c>
      <c r="AM340" s="165">
        <f t="shared" ca="1" si="443"/>
        <v>0.44564051458122511</v>
      </c>
      <c r="AN340" s="165">
        <f t="shared" ca="1" si="443"/>
        <v>0.43317321516120838</v>
      </c>
      <c r="AO340" s="165">
        <f t="shared" ca="1" si="443"/>
        <v>0.50410154804668739</v>
      </c>
      <c r="AP340" s="165">
        <f t="shared" ca="1" si="443"/>
        <v>0.84423571855614454</v>
      </c>
      <c r="AQ340" s="165">
        <f t="shared" ca="1" si="443"/>
        <v>0.99292544692815532</v>
      </c>
      <c r="AR340" s="165">
        <f t="shared" ca="1" si="443"/>
        <v>0.78223680267781748</v>
      </c>
      <c r="AS340" s="165">
        <f t="shared" ca="1" si="443"/>
        <v>0.66700383541853914</v>
      </c>
      <c r="AT340" s="165">
        <f t="shared" ca="1" si="443"/>
        <v>0.61887294978166851</v>
      </c>
      <c r="AU340" s="165">
        <f t="shared" ca="1" si="443"/>
        <v>0.6051614471536414</v>
      </c>
      <c r="AV340" s="22"/>
      <c r="AW340" s="29">
        <f t="shared" si="444"/>
        <v>52.5</v>
      </c>
      <c r="AX340" s="165">
        <f t="shared" ca="1" si="445"/>
        <v>0.35736688734289229</v>
      </c>
      <c r="AY340" s="165">
        <f t="shared" ca="1" si="445"/>
        <v>0.35467986524970546</v>
      </c>
      <c r="AZ340" s="165">
        <f t="shared" ca="1" si="445"/>
        <v>0.34406661583972564</v>
      </c>
      <c r="BA340" s="165">
        <f t="shared" ca="1" si="445"/>
        <v>0.32249285091726293</v>
      </c>
      <c r="BB340" s="165">
        <f t="shared" ca="1" si="445"/>
        <v>0.29206485730883297</v>
      </c>
      <c r="BC340" s="165">
        <f t="shared" ca="1" si="445"/>
        <v>0.26198740593148256</v>
      </c>
      <c r="BD340" s="165">
        <f t="shared" ca="1" si="445"/>
        <v>0.25022148511307751</v>
      </c>
      <c r="BE340" s="165">
        <f t="shared" ca="1" si="445"/>
        <v>0.28172996886922391</v>
      </c>
      <c r="BF340" s="165">
        <f t="shared" ca="1" si="445"/>
        <v>0.37568681424286082</v>
      </c>
      <c r="BG340" s="165">
        <f t="shared" ca="1" si="445"/>
        <v>0.52032628099863265</v>
      </c>
      <c r="BH340" s="165">
        <f t="shared" ca="1" si="445"/>
        <v>0.65622114718374391</v>
      </c>
      <c r="BI340" s="165">
        <f t="shared" ca="1" si="445"/>
        <v>0.72494011138781689</v>
      </c>
      <c r="BJ340" s="165">
        <f t="shared" ca="1" si="445"/>
        <v>0.73921818917916871</v>
      </c>
      <c r="BK340" s="22"/>
      <c r="BL340" s="29">
        <f t="shared" si="446"/>
        <v>52.5</v>
      </c>
      <c r="BM340" s="165">
        <f t="shared" ca="1" si="447"/>
        <v>0.58014286924154201</v>
      </c>
      <c r="BN340" s="165">
        <f t="shared" ca="1" si="447"/>
        <v>0.58513871975183251</v>
      </c>
      <c r="BO340" s="165">
        <f t="shared" ca="1" si="447"/>
        <v>0.57530989282917433</v>
      </c>
      <c r="BP340" s="165">
        <f t="shared" ca="1" si="447"/>
        <v>0.5062402987959016</v>
      </c>
      <c r="BQ340" s="165">
        <f t="shared" ca="1" si="447"/>
        <v>0.38250063136181811</v>
      </c>
      <c r="BR340" s="165">
        <f t="shared" ca="1" si="447"/>
        <v>0.25945780566432453</v>
      </c>
      <c r="BS340" s="165">
        <f t="shared" ca="1" si="447"/>
        <v>0.17775237057307622</v>
      </c>
      <c r="BT340" s="165">
        <f t="shared" ca="1" si="447"/>
        <v>0.14229527450193888</v>
      </c>
      <c r="BU340" s="165">
        <f t="shared" ca="1" si="447"/>
        <v>0.13894846333690147</v>
      </c>
      <c r="BV340" s="165">
        <f t="shared" ca="1" si="447"/>
        <v>0.15073235813041519</v>
      </c>
      <c r="BW340" s="165">
        <f t="shared" ca="1" si="447"/>
        <v>0.16500385198819068</v>
      </c>
      <c r="BX340" s="165">
        <f t="shared" ca="1" si="447"/>
        <v>0.17482743415267954</v>
      </c>
      <c r="BY340" s="165">
        <f t="shared" ca="1" si="447"/>
        <v>0.17810338803239478</v>
      </c>
      <c r="BZ340" s="22"/>
      <c r="CA340" s="29">
        <f t="shared" si="448"/>
        <v>52.5</v>
      </c>
      <c r="CB340" s="165">
        <f t="shared" ca="1" si="449"/>
        <v>0.32542854851760983</v>
      </c>
      <c r="CC340" s="165">
        <f t="shared" ca="1" si="449"/>
        <v>0.32051567125689628</v>
      </c>
      <c r="CD340" s="165">
        <f t="shared" ca="1" si="449"/>
        <v>0.30595440752228381</v>
      </c>
      <c r="CE340" s="165">
        <f t="shared" ca="1" si="449"/>
        <v>0.28266305997256003</v>
      </c>
      <c r="CF340" s="165">
        <f t="shared" ca="1" si="449"/>
        <v>0.2536266959377208</v>
      </c>
      <c r="CG340" s="165">
        <f t="shared" ca="1" si="449"/>
        <v>0.22639612013314994</v>
      </c>
      <c r="CH340" s="165">
        <f t="shared" ca="1" si="449"/>
        <v>0.21587035774386301</v>
      </c>
      <c r="CI340" s="165">
        <f t="shared" ca="1" si="449"/>
        <v>0.24347949207083935</v>
      </c>
      <c r="CJ340" s="165">
        <f t="shared" ca="1" si="449"/>
        <v>0.32755228187634189</v>
      </c>
      <c r="CK340" s="165">
        <f t="shared" ca="1" si="449"/>
        <v>0.46606616785422084</v>
      </c>
      <c r="CL340" s="165">
        <f t="shared" ca="1" si="449"/>
        <v>0.62432447970313409</v>
      </c>
      <c r="CM340" s="165">
        <f t="shared" ca="1" si="449"/>
        <v>0.7473355817831846</v>
      </c>
      <c r="CN340" s="165">
        <f t="shared" ca="1" si="449"/>
        <v>0.79290969283857959</v>
      </c>
      <c r="CO340" s="22"/>
      <c r="CP340" s="29">
        <f t="shared" si="450"/>
        <v>52.5</v>
      </c>
      <c r="CQ340" s="165">
        <f t="shared" ca="1" si="451"/>
        <v>0.39996130202117686</v>
      </c>
      <c r="CR340" s="165">
        <f t="shared" ca="1" si="451"/>
        <v>0.42014513346406751</v>
      </c>
      <c r="CS340" s="165">
        <f t="shared" ref="CS340:CY340" ca="1" si="460">1/((IF(CS310&gt;0,CS310/$F$2,-CS310/$G$2))^2+(IF(CS325&gt;0,CS325/$F$2,-CS325/$G$2))^2)^0.5</f>
        <v>0.47327921032850262</v>
      </c>
      <c r="CT340" s="165">
        <f t="shared" ca="1" si="460"/>
        <v>0.53615714597642494</v>
      </c>
      <c r="CU340" s="165">
        <f t="shared" ca="1" si="460"/>
        <v>0.56705195393001773</v>
      </c>
      <c r="CV340" s="165">
        <f t="shared" ca="1" si="460"/>
        <v>0.52242484821413682</v>
      </c>
      <c r="CW340" s="165">
        <f t="shared" ca="1" si="460"/>
        <v>0.42711180161782164</v>
      </c>
      <c r="CX340" s="165">
        <f t="shared" ca="1" si="460"/>
        <v>0.36102987536746473</v>
      </c>
      <c r="CY340" s="165">
        <f t="shared" ca="1" si="460"/>
        <v>0.34359538875522888</v>
      </c>
      <c r="CZ340" s="165">
        <f t="shared" ca="1" si="451"/>
        <v>0.34232729746126228</v>
      </c>
      <c r="DA340" s="165">
        <f t="shared" ca="1" si="451"/>
        <v>0.33201637728413724</v>
      </c>
      <c r="DB340" s="165">
        <f t="shared" ca="1" si="451"/>
        <v>0.31508393362089621</v>
      </c>
      <c r="DC340" s="165">
        <f t="shared" ca="1" si="451"/>
        <v>0.30684845394425264</v>
      </c>
      <c r="DD340" s="22"/>
      <c r="DE340" s="29">
        <f t="shared" si="452"/>
        <v>52.5</v>
      </c>
      <c r="DF340" s="165">
        <f t="shared" ca="1" si="453"/>
        <v>0.65185872890766261</v>
      </c>
      <c r="DG340" s="165">
        <f t="shared" ca="1" si="453"/>
        <v>0.63554781663719895</v>
      </c>
      <c r="DH340" s="165">
        <f t="shared" ca="1" si="453"/>
        <v>0.57815583382508595</v>
      </c>
      <c r="DI340" s="165">
        <f t="shared" ca="1" si="453"/>
        <v>0.47769397379826073</v>
      </c>
      <c r="DJ340" s="165">
        <f t="shared" ca="1" si="453"/>
        <v>0.3586259322320402</v>
      </c>
      <c r="DK340" s="165">
        <f t="shared" ca="1" si="453"/>
        <v>0.25492467943384339</v>
      </c>
      <c r="DL340" s="165">
        <f t="shared" ca="1" si="453"/>
        <v>0.18920793159219154</v>
      </c>
      <c r="DM340" s="165">
        <f t="shared" ca="1" si="453"/>
        <v>0.16685115065713382</v>
      </c>
      <c r="DN340" s="165">
        <f t="shared" ca="1" si="453"/>
        <v>0.18002967027477618</v>
      </c>
      <c r="DO340" s="165">
        <f t="shared" ca="1" si="453"/>
        <v>0.21380110904234453</v>
      </c>
      <c r="DP340" s="165">
        <f t="shared" ca="1" si="453"/>
        <v>0.25118859841869079</v>
      </c>
      <c r="DQ340" s="165">
        <f t="shared" ca="1" si="453"/>
        <v>0.27805286489137965</v>
      </c>
      <c r="DR340" s="165">
        <f t="shared" ca="1" si="453"/>
        <v>0.28741230237460602</v>
      </c>
      <c r="DS340" s="22"/>
      <c r="DT340" s="63"/>
      <c r="DU340" s="165"/>
      <c r="DV340" s="165"/>
      <c r="DW340" s="165"/>
      <c r="DX340" s="165"/>
      <c r="DY340" s="165"/>
      <c r="DZ340" s="165"/>
      <c r="EA340" s="165"/>
      <c r="EB340" s="165"/>
      <c r="EC340" s="165"/>
      <c r="ED340" s="165"/>
      <c r="EE340" s="165"/>
      <c r="EF340" s="165"/>
      <c r="EG340" s="165"/>
      <c r="EH340" s="101"/>
      <c r="EI340" s="63"/>
      <c r="EJ340" s="165"/>
      <c r="EK340" s="165"/>
      <c r="EL340" s="165"/>
      <c r="EM340" s="165"/>
      <c r="EN340" s="165"/>
      <c r="EO340" s="165"/>
      <c r="EP340" s="165"/>
      <c r="EQ340" s="165"/>
      <c r="ER340" s="165"/>
      <c r="ES340" s="165"/>
      <c r="ET340" s="165"/>
      <c r="EU340" s="165"/>
      <c r="EV340" s="165"/>
      <c r="EW340" s="101"/>
      <c r="EX340" s="91"/>
    </row>
    <row r="341" spans="13:154">
      <c r="N341" s="160"/>
      <c r="O341" s="135"/>
      <c r="S341" s="18">
        <f t="shared" si="440"/>
        <v>60</v>
      </c>
      <c r="T341" s="153">
        <f t="shared" ca="1" si="441"/>
        <v>0.6765618039119663</v>
      </c>
      <c r="U341" s="153">
        <f t="shared" ca="1" si="441"/>
        <v>0.67824285103193938</v>
      </c>
      <c r="V341" s="153">
        <f t="shared" ca="1" si="441"/>
        <v>0.68385524477059412</v>
      </c>
      <c r="W341" s="153">
        <f t="shared" ca="1" si="441"/>
        <v>0.69588863234936971</v>
      </c>
      <c r="X341" s="153">
        <f t="shared" ca="1" si="441"/>
        <v>0.72228662823101586</v>
      </c>
      <c r="Y341" s="153">
        <f t="shared" ca="1" si="441"/>
        <v>0.78761961830945248</v>
      </c>
      <c r="Z341" s="153">
        <f t="shared" ca="1" si="441"/>
        <v>0.95221235410599003</v>
      </c>
      <c r="AA341" s="153">
        <f t="shared" ca="1" si="441"/>
        <v>1.0472917338946817</v>
      </c>
      <c r="AB341" s="153">
        <f t="shared" ca="1" si="441"/>
        <v>0.71289314404371029</v>
      </c>
      <c r="AC341" s="153">
        <f t="shared" ca="1" si="441"/>
        <v>0.52520514300382304</v>
      </c>
      <c r="AD341" s="153">
        <f t="shared" ca="1" si="441"/>
        <v>0.45900539159192155</v>
      </c>
      <c r="AE341" s="153">
        <f t="shared" ca="1" si="441"/>
        <v>0.43642390096173728</v>
      </c>
      <c r="AF341" s="153">
        <f t="shared" ca="1" si="441"/>
        <v>0.43095151800179288</v>
      </c>
      <c r="AG341" s="22"/>
      <c r="AH341" s="29">
        <f t="shared" si="442"/>
        <v>60</v>
      </c>
      <c r="AI341" s="165">
        <f t="shared" ca="1" si="443"/>
        <v>0.62680814402161533</v>
      </c>
      <c r="AJ341" s="165">
        <f t="shared" ca="1" si="443"/>
        <v>0.63333280810597903</v>
      </c>
      <c r="AK341" s="165">
        <f t="shared" ca="1" si="443"/>
        <v>0.64889065531683887</v>
      </c>
      <c r="AL341" s="165">
        <f t="shared" ca="1" si="443"/>
        <v>0.66932750121785556</v>
      </c>
      <c r="AM341" s="165">
        <f t="shared" ca="1" si="443"/>
        <v>0.69850427055699105</v>
      </c>
      <c r="AN341" s="165">
        <f t="shared" ca="1" si="443"/>
        <v>0.76123956376358803</v>
      </c>
      <c r="AO341" s="165">
        <f t="shared" ca="1" si="443"/>
        <v>0.9132787290436386</v>
      </c>
      <c r="AP341" s="165">
        <f t="shared" ca="1" si="443"/>
        <v>0.99292544692815532</v>
      </c>
      <c r="AQ341" s="165">
        <f t="shared" ca="1" si="443"/>
        <v>0.69139375639363043</v>
      </c>
      <c r="AR341" s="165">
        <f t="shared" ca="1" si="443"/>
        <v>0.51350435915415094</v>
      </c>
      <c r="AS341" s="165">
        <f t="shared" ca="1" si="443"/>
        <v>0.4479768008335579</v>
      </c>
      <c r="AT341" s="165">
        <f t="shared" ca="1" si="443"/>
        <v>0.42373453196664429</v>
      </c>
      <c r="AU341" s="165">
        <f t="shared" ca="1" si="443"/>
        <v>0.41720814744373591</v>
      </c>
      <c r="AV341" s="22"/>
      <c r="AW341" s="29">
        <f t="shared" si="444"/>
        <v>60</v>
      </c>
      <c r="AX341" s="165">
        <f t="shared" ca="1" si="445"/>
        <v>0.45040019833673306</v>
      </c>
      <c r="AY341" s="165">
        <f t="shared" ca="1" si="445"/>
        <v>0.45377673745581881</v>
      </c>
      <c r="AZ341" s="165">
        <f t="shared" ca="1" si="445"/>
        <v>0.45662939073653797</v>
      </c>
      <c r="BA341" s="165">
        <f t="shared" ca="1" si="445"/>
        <v>0.44780107296600286</v>
      </c>
      <c r="BB341" s="165">
        <f t="shared" ca="1" si="445"/>
        <v>0.42438100524643402</v>
      </c>
      <c r="BC341" s="165">
        <f t="shared" ca="1" si="445"/>
        <v>0.39249632521511385</v>
      </c>
      <c r="BD341" s="165">
        <f t="shared" ca="1" si="445"/>
        <v>0.36763479722651055</v>
      </c>
      <c r="BE341" s="165">
        <f t="shared" ca="1" si="445"/>
        <v>0.37568681424286082</v>
      </c>
      <c r="BF341" s="165">
        <f t="shared" ca="1" si="445"/>
        <v>0.44331565771688647</v>
      </c>
      <c r="BG341" s="165">
        <f t="shared" ca="1" si="445"/>
        <v>0.56835741182267241</v>
      </c>
      <c r="BH341" s="165">
        <f t="shared" ca="1" si="445"/>
        <v>0.6881631551658941</v>
      </c>
      <c r="BI341" s="165">
        <f t="shared" ca="1" si="445"/>
        <v>0.73492857465269057</v>
      </c>
      <c r="BJ341" s="165">
        <f t="shared" ca="1" si="445"/>
        <v>0.73734239118096745</v>
      </c>
      <c r="BK341" s="22"/>
      <c r="BL341" s="29">
        <f t="shared" si="446"/>
        <v>60</v>
      </c>
      <c r="BM341" s="165">
        <f t="shared" ca="1" si="447"/>
        <v>0.51929561792412537</v>
      </c>
      <c r="BN341" s="165">
        <f t="shared" ca="1" si="447"/>
        <v>0.53151390558844258</v>
      </c>
      <c r="BO341" s="165">
        <f t="shared" ca="1" si="447"/>
        <v>0.5443528906083186</v>
      </c>
      <c r="BP341" s="165">
        <f t="shared" ca="1" si="447"/>
        <v>0.50814109858671896</v>
      </c>
      <c r="BQ341" s="165">
        <f t="shared" ca="1" si="447"/>
        <v>0.40812658018136116</v>
      </c>
      <c r="BR341" s="165">
        <f t="shared" ca="1" si="447"/>
        <v>0.28756314849414277</v>
      </c>
      <c r="BS341" s="165">
        <f t="shared" ca="1" si="447"/>
        <v>0.19280915628126891</v>
      </c>
      <c r="BT341" s="165">
        <f t="shared" ca="1" si="447"/>
        <v>0.13894846333690147</v>
      </c>
      <c r="BU341" s="165">
        <f t="shared" ca="1" si="447"/>
        <v>0.11869004253299831</v>
      </c>
      <c r="BV341" s="165">
        <f t="shared" ca="1" si="447"/>
        <v>0.11797719304484608</v>
      </c>
      <c r="BW341" s="165">
        <f t="shared" ca="1" si="447"/>
        <v>0.12454301022159521</v>
      </c>
      <c r="BX341" s="165">
        <f t="shared" ca="1" si="447"/>
        <v>0.13058728472126299</v>
      </c>
      <c r="BY341" s="165">
        <f t="shared" ca="1" si="447"/>
        <v>0.13279812505510466</v>
      </c>
      <c r="BZ341" s="22"/>
      <c r="CA341" s="29">
        <f t="shared" si="448"/>
        <v>60</v>
      </c>
      <c r="CB341" s="165">
        <f t="shared" ca="1" si="449"/>
        <v>0.44495125193704699</v>
      </c>
      <c r="CC341" s="165">
        <f t="shared" ca="1" si="449"/>
        <v>0.4406291877073113</v>
      </c>
      <c r="CD341" s="165">
        <f t="shared" ca="1" si="449"/>
        <v>0.42757426814927546</v>
      </c>
      <c r="CE341" s="165">
        <f t="shared" ca="1" si="449"/>
        <v>0.40578273815354698</v>
      </c>
      <c r="CF341" s="165">
        <f t="shared" ca="1" si="449"/>
        <v>0.37635405882407719</v>
      </c>
      <c r="CG341" s="165">
        <f t="shared" ca="1" si="449"/>
        <v>0.34387753029792922</v>
      </c>
      <c r="CH341" s="165">
        <f t="shared" ca="1" si="449"/>
        <v>0.32033952233778884</v>
      </c>
      <c r="CI341" s="165">
        <f t="shared" ca="1" si="449"/>
        <v>0.32755228187634189</v>
      </c>
      <c r="CJ341" s="165">
        <f t="shared" ca="1" si="449"/>
        <v>0.39068814401401103</v>
      </c>
      <c r="CK341" s="165">
        <f t="shared" ca="1" si="449"/>
        <v>0.51905267571412272</v>
      </c>
      <c r="CL341" s="165">
        <f t="shared" ca="1" si="449"/>
        <v>0.68381565603135619</v>
      </c>
      <c r="CM341" s="165">
        <f t="shared" ca="1" si="449"/>
        <v>0.82071522913972694</v>
      </c>
      <c r="CN341" s="165">
        <f t="shared" ca="1" si="449"/>
        <v>0.87279308722292392</v>
      </c>
      <c r="CO341" s="22"/>
      <c r="CP341" s="29">
        <f t="shared" si="450"/>
        <v>60</v>
      </c>
      <c r="CQ341" s="165">
        <f t="shared" ca="1" si="451"/>
        <v>0.34102411452664849</v>
      </c>
      <c r="CR341" s="165">
        <f t="shared" ca="1" si="451"/>
        <v>0.36124389830986769</v>
      </c>
      <c r="CS341" s="165">
        <f t="shared" ref="CS341:CY341" ca="1" si="461">1/((IF(CS311&gt;0,CS311/$F$2,-CS311/$G$2))^2+(IF(CS326&gt;0,CS326/$F$2,-CS326/$G$2))^2)^0.5</f>
        <v>0.41484975348436171</v>
      </c>
      <c r="CT341" s="165">
        <f t="shared" ca="1" si="461"/>
        <v>0.48104866351880271</v>
      </c>
      <c r="CU341" s="165">
        <f t="shared" ca="1" si="461"/>
        <v>0.525771352071292</v>
      </c>
      <c r="CV341" s="165">
        <f t="shared" ca="1" si="461"/>
        <v>0.50970754650344297</v>
      </c>
      <c r="CW341" s="165">
        <f t="shared" ca="1" si="461"/>
        <v>0.42932278917121997</v>
      </c>
      <c r="CX341" s="165">
        <f t="shared" ca="1" si="461"/>
        <v>0.34359538875522888</v>
      </c>
      <c r="CY341" s="165">
        <f t="shared" ca="1" si="461"/>
        <v>0.29739784244209361</v>
      </c>
      <c r="CZ341" s="165">
        <f t="shared" ca="1" si="451"/>
        <v>0.28066291303637247</v>
      </c>
      <c r="DA341" s="165">
        <f t="shared" ca="1" si="451"/>
        <v>0.26853347140683975</v>
      </c>
      <c r="DB341" s="165">
        <f t="shared" ca="1" si="451"/>
        <v>0.25410698806206211</v>
      </c>
      <c r="DC341" s="165">
        <f t="shared" ca="1" si="451"/>
        <v>0.2470779682637213</v>
      </c>
      <c r="DD341" s="22"/>
      <c r="DE341" s="29">
        <f t="shared" si="452"/>
        <v>60</v>
      </c>
      <c r="DF341" s="165">
        <f t="shared" ca="1" si="453"/>
        <v>0.72391062717920396</v>
      </c>
      <c r="DG341" s="165">
        <f t="shared" ca="1" si="453"/>
        <v>0.72018150187087981</v>
      </c>
      <c r="DH341" s="165">
        <f t="shared" ca="1" si="453"/>
        <v>0.6851678246020324</v>
      </c>
      <c r="DI341" s="165">
        <f t="shared" ca="1" si="453"/>
        <v>0.59170541428601731</v>
      </c>
      <c r="DJ341" s="165">
        <f t="shared" ca="1" si="453"/>
        <v>0.45839436482208168</v>
      </c>
      <c r="DK341" s="165">
        <f t="shared" ca="1" si="453"/>
        <v>0.32808308515938844</v>
      </c>
      <c r="DL341" s="165">
        <f t="shared" ca="1" si="453"/>
        <v>0.23196402808795993</v>
      </c>
      <c r="DM341" s="165">
        <f t="shared" ca="1" si="453"/>
        <v>0.18002967027477618</v>
      </c>
      <c r="DN341" s="165">
        <f t="shared" ca="1" si="453"/>
        <v>0.16680734455269411</v>
      </c>
      <c r="DO341" s="165">
        <f t="shared" ca="1" si="453"/>
        <v>0.17891672064818814</v>
      </c>
      <c r="DP341" s="165">
        <f t="shared" ca="1" si="453"/>
        <v>0.20063384932541012</v>
      </c>
      <c r="DQ341" s="165">
        <f t="shared" ca="1" si="453"/>
        <v>0.21841031565303776</v>
      </c>
      <c r="DR341" s="165">
        <f t="shared" ca="1" si="453"/>
        <v>0.22487416962836204</v>
      </c>
      <c r="DS341" s="22"/>
      <c r="DT341" s="63"/>
      <c r="DU341" s="165"/>
      <c r="DV341" s="165"/>
      <c r="DW341" s="165"/>
      <c r="DX341" s="165"/>
      <c r="DY341" s="165"/>
      <c r="DZ341" s="165"/>
      <c r="EA341" s="165"/>
      <c r="EB341" s="165"/>
      <c r="EC341" s="165"/>
      <c r="ED341" s="165"/>
      <c r="EE341" s="165"/>
      <c r="EF341" s="165"/>
      <c r="EG341" s="165"/>
      <c r="EH341" s="101"/>
      <c r="EI341" s="63"/>
      <c r="EJ341" s="165"/>
      <c r="EK341" s="165"/>
      <c r="EL341" s="165"/>
      <c r="EM341" s="165"/>
      <c r="EN341" s="165"/>
      <c r="EO341" s="165"/>
      <c r="EP341" s="165"/>
      <c r="EQ341" s="165"/>
      <c r="ER341" s="165"/>
      <c r="ES341" s="165"/>
      <c r="ET341" s="165"/>
      <c r="EU341" s="165"/>
      <c r="EV341" s="165"/>
      <c r="EW341" s="101"/>
      <c r="EX341" s="91"/>
    </row>
    <row r="342" spans="13:154">
      <c r="S342" s="18">
        <f t="shared" si="440"/>
        <v>67.5</v>
      </c>
      <c r="T342" s="153">
        <f t="shared" ca="1" si="441"/>
        <v>0.82014985767918214</v>
      </c>
      <c r="U342" s="153">
        <f t="shared" ca="1" si="441"/>
        <v>0.82513289587563599</v>
      </c>
      <c r="V342" s="153">
        <f t="shared" ca="1" si="441"/>
        <v>0.84115714080174042</v>
      </c>
      <c r="W342" s="153">
        <f t="shared" ca="1" si="441"/>
        <v>0.87208279666217758</v>
      </c>
      <c r="X342" s="153">
        <f t="shared" ca="1" si="441"/>
        <v>0.92638832162667084</v>
      </c>
      <c r="Y342" s="153">
        <f t="shared" ca="1" si="441"/>
        <v>1.0134187632847804</v>
      </c>
      <c r="Z342" s="153">
        <f t="shared" ca="1" si="441"/>
        <v>1.0626087079202333</v>
      </c>
      <c r="AA342" s="153">
        <f t="shared" ca="1" si="441"/>
        <v>0.81641713429787821</v>
      </c>
      <c r="AB342" s="153">
        <f t="shared" ca="1" si="441"/>
        <v>0.52520514300382304</v>
      </c>
      <c r="AC342" s="153">
        <f t="shared" ca="1" si="441"/>
        <v>0.39145933517271569</v>
      </c>
      <c r="AD342" s="153">
        <f t="shared" ca="1" si="441"/>
        <v>0.34148157630599146</v>
      </c>
      <c r="AE342" s="153">
        <f t="shared" ca="1" si="441"/>
        <v>0.32445854958632681</v>
      </c>
      <c r="AF342" s="153">
        <f t="shared" ca="1" si="441"/>
        <v>0.32047171156333043</v>
      </c>
      <c r="AG342" s="22"/>
      <c r="AH342" s="29">
        <f t="shared" si="442"/>
        <v>67.5</v>
      </c>
      <c r="AI342" s="165">
        <f t="shared" ca="1" si="443"/>
        <v>0.68976629743866924</v>
      </c>
      <c r="AJ342" s="165">
        <f t="shared" ca="1" si="443"/>
        <v>0.70813706822736511</v>
      </c>
      <c r="AK342" s="165">
        <f t="shared" ca="1" si="443"/>
        <v>0.75081544100578834</v>
      </c>
      <c r="AL342" s="165">
        <f t="shared" ca="1" si="443"/>
        <v>0.80282615753492115</v>
      </c>
      <c r="AM342" s="165">
        <f t="shared" ca="1" si="443"/>
        <v>0.86633731214951648</v>
      </c>
      <c r="AN342" s="165">
        <f t="shared" ca="1" si="443"/>
        <v>0.95014811743746708</v>
      </c>
      <c r="AO342" s="165">
        <f t="shared" ca="1" si="443"/>
        <v>0.99507696227197351</v>
      </c>
      <c r="AP342" s="165">
        <f t="shared" ca="1" si="443"/>
        <v>0.78223680267781748</v>
      </c>
      <c r="AQ342" s="165">
        <f t="shared" ca="1" si="443"/>
        <v>0.51350435915415094</v>
      </c>
      <c r="AR342" s="165">
        <f t="shared" ca="1" si="443"/>
        <v>0.38455128218997425</v>
      </c>
      <c r="AS342" s="165">
        <f t="shared" ca="1" si="443"/>
        <v>0.33452367647574205</v>
      </c>
      <c r="AT342" s="165">
        <f t="shared" ca="1" si="443"/>
        <v>0.31584326332739576</v>
      </c>
      <c r="AU342" s="165">
        <f t="shared" ca="1" si="443"/>
        <v>0.31080410471299713</v>
      </c>
      <c r="AV342" s="22"/>
      <c r="AW342" s="29">
        <f t="shared" si="444"/>
        <v>67.5</v>
      </c>
      <c r="AX342" s="165">
        <f t="shared" ca="1" si="445"/>
        <v>0.4805967518518337</v>
      </c>
      <c r="AY342" s="165">
        <f t="shared" ca="1" si="445"/>
        <v>0.49652814403982004</v>
      </c>
      <c r="AZ342" s="165">
        <f t="shared" ca="1" si="445"/>
        <v>0.52887354384184482</v>
      </c>
      <c r="BA342" s="165">
        <f t="shared" ca="1" si="445"/>
        <v>0.55169616242174302</v>
      </c>
      <c r="BB342" s="165">
        <f t="shared" ca="1" si="445"/>
        <v>0.55380067081878659</v>
      </c>
      <c r="BC342" s="165">
        <f t="shared" ca="1" si="445"/>
        <v>0.53878254593485375</v>
      </c>
      <c r="BD342" s="165">
        <f t="shared" ca="1" si="445"/>
        <v>0.51975053773847923</v>
      </c>
      <c r="BE342" s="165">
        <f t="shared" ca="1" si="445"/>
        <v>0.52032628099863265</v>
      </c>
      <c r="BF342" s="165">
        <f t="shared" ca="1" si="445"/>
        <v>0.56835741182267241</v>
      </c>
      <c r="BG342" s="165">
        <f t="shared" ca="1" si="445"/>
        <v>0.66074252858613192</v>
      </c>
      <c r="BH342" s="165">
        <f t="shared" ca="1" si="445"/>
        <v>0.7211531008549148</v>
      </c>
      <c r="BI342" s="165">
        <f t="shared" ca="1" si="445"/>
        <v>0.69830621922415481</v>
      </c>
      <c r="BJ342" s="165">
        <f t="shared" ca="1" si="445"/>
        <v>0.67213408652712325</v>
      </c>
      <c r="BK342" s="22"/>
      <c r="BL342" s="29">
        <f t="shared" si="446"/>
        <v>67.5</v>
      </c>
      <c r="BM342" s="165">
        <f t="shared" ca="1" si="447"/>
        <v>0.42781063241841311</v>
      </c>
      <c r="BN342" s="165">
        <f t="shared" ca="1" si="447"/>
        <v>0.44830735410404149</v>
      </c>
      <c r="BO342" s="165">
        <f t="shared" ca="1" si="447"/>
        <v>0.48655131846840632</v>
      </c>
      <c r="BP342" s="165">
        <f t="shared" ca="1" si="447"/>
        <v>0.48845770439919667</v>
      </c>
      <c r="BQ342" s="165">
        <f t="shared" ca="1" si="447"/>
        <v>0.42143970358239052</v>
      </c>
      <c r="BR342" s="165">
        <f t="shared" ca="1" si="447"/>
        <v>0.31416952315108437</v>
      </c>
      <c r="BS342" s="165">
        <f t="shared" ca="1" si="447"/>
        <v>0.21590675788320271</v>
      </c>
      <c r="BT342" s="165">
        <f t="shared" ca="1" si="447"/>
        <v>0.15073235813041519</v>
      </c>
      <c r="BU342" s="165">
        <f t="shared" ca="1" si="447"/>
        <v>0.11797719304484608</v>
      </c>
      <c r="BV342" s="165">
        <f t="shared" ca="1" si="447"/>
        <v>0.10689573659927626</v>
      </c>
      <c r="BW342" s="165">
        <f t="shared" ca="1" si="447"/>
        <v>0.10625862386893108</v>
      </c>
      <c r="BX342" s="165">
        <f t="shared" ca="1" si="447"/>
        <v>0.10816178284376075</v>
      </c>
      <c r="BY342" s="165">
        <f t="shared" ca="1" si="447"/>
        <v>0.10900381251513092</v>
      </c>
      <c r="BZ342" s="22"/>
      <c r="CA342" s="29">
        <f t="shared" si="448"/>
        <v>67.5</v>
      </c>
      <c r="CB342" s="165">
        <f t="shared" ca="1" si="449"/>
        <v>0.56682733167309252</v>
      </c>
      <c r="CC342" s="165">
        <f t="shared" ca="1" si="449"/>
        <v>0.56378263272740003</v>
      </c>
      <c r="CD342" s="165">
        <f t="shared" ca="1" si="449"/>
        <v>0.55446876937174505</v>
      </c>
      <c r="CE342" s="165">
        <f t="shared" ca="1" si="449"/>
        <v>0.53848560133037748</v>
      </c>
      <c r="CF342" s="165">
        <f t="shared" ca="1" si="449"/>
        <v>0.51583737063592772</v>
      </c>
      <c r="CG342" s="165">
        <f t="shared" ca="1" si="449"/>
        <v>0.48874822122377154</v>
      </c>
      <c r="CH342" s="165">
        <f t="shared" ca="1" si="449"/>
        <v>0.46563347170860919</v>
      </c>
      <c r="CI342" s="165">
        <f t="shared" ca="1" si="449"/>
        <v>0.46606616785422084</v>
      </c>
      <c r="CJ342" s="165">
        <f t="shared" ca="1" si="449"/>
        <v>0.51905267571412272</v>
      </c>
      <c r="CK342" s="165">
        <f t="shared" ca="1" si="449"/>
        <v>0.64424834768839667</v>
      </c>
      <c r="CL342" s="165">
        <f t="shared" ca="1" si="449"/>
        <v>0.81922673496730269</v>
      </c>
      <c r="CM342" s="165">
        <f t="shared" ca="1" si="449"/>
        <v>0.9703739151887244</v>
      </c>
      <c r="CN342" s="165">
        <f t="shared" ca="1" si="449"/>
        <v>1.0281316054774652</v>
      </c>
      <c r="CO342" s="22"/>
      <c r="CP342" s="29">
        <f t="shared" si="450"/>
        <v>67.5</v>
      </c>
      <c r="CQ342" s="165">
        <f t="shared" ca="1" si="451"/>
        <v>0.26242466072230725</v>
      </c>
      <c r="CR342" s="165">
        <f t="shared" ca="1" si="451"/>
        <v>0.28300330152946362</v>
      </c>
      <c r="CS342" s="165">
        <f t="shared" ref="CS342:CY342" ca="1" si="462">1/((IF(CS312&gt;0,CS312/$F$2,-CS312/$G$2))^2+(IF(CS327&gt;0,CS327/$F$2,-CS327/$G$2))^2)^0.5</f>
        <v>0.33792739898373536</v>
      </c>
      <c r="CT342" s="165">
        <f t="shared" ca="1" si="462"/>
        <v>0.4079092546581925</v>
      </c>
      <c r="CU342" s="165">
        <f t="shared" ca="1" si="462"/>
        <v>0.46385552602794466</v>
      </c>
      <c r="CV342" s="165">
        <f t="shared" ca="1" si="462"/>
        <v>0.47314842484576985</v>
      </c>
      <c r="CW342" s="165">
        <f t="shared" ca="1" si="462"/>
        <v>0.42188762275945463</v>
      </c>
      <c r="CX342" s="165">
        <f t="shared" ca="1" si="462"/>
        <v>0.34232729746126228</v>
      </c>
      <c r="CY342" s="165">
        <f t="shared" ca="1" si="462"/>
        <v>0.28066291303637247</v>
      </c>
      <c r="CZ342" s="165">
        <f t="shared" ca="1" si="451"/>
        <v>0.24593304755947512</v>
      </c>
      <c r="DA342" s="165">
        <f t="shared" ca="1" si="451"/>
        <v>0.22244838501276554</v>
      </c>
      <c r="DB342" s="165">
        <f t="shared" ca="1" si="451"/>
        <v>0.20249580785710669</v>
      </c>
      <c r="DC342" s="165">
        <f t="shared" ca="1" si="451"/>
        <v>0.1937499703749978</v>
      </c>
      <c r="DD342" s="22"/>
      <c r="DE342" s="29">
        <f t="shared" si="452"/>
        <v>67.5</v>
      </c>
      <c r="DF342" s="165">
        <f t="shared" ca="1" si="453"/>
        <v>0.68031848496085034</v>
      </c>
      <c r="DG342" s="165">
        <f t="shared" ca="1" si="453"/>
        <v>0.70107753219522118</v>
      </c>
      <c r="DH342" s="165">
        <f t="shared" ca="1" si="453"/>
        <v>0.72142149644278675</v>
      </c>
      <c r="DI342" s="165">
        <f t="shared" ca="1" si="453"/>
        <v>0.67242639217940248</v>
      </c>
      <c r="DJ342" s="165">
        <f t="shared" ca="1" si="453"/>
        <v>0.55048390711031248</v>
      </c>
      <c r="DK342" s="165">
        <f t="shared" ca="1" si="453"/>
        <v>0.40760188180242324</v>
      </c>
      <c r="DL342" s="165">
        <f t="shared" ca="1" si="453"/>
        <v>0.28936427648556146</v>
      </c>
      <c r="DM342" s="165">
        <f t="shared" ca="1" si="453"/>
        <v>0.21380110904234453</v>
      </c>
      <c r="DN342" s="165">
        <f t="shared" ca="1" si="453"/>
        <v>0.17891672064818814</v>
      </c>
      <c r="DO342" s="165">
        <f t="shared" ca="1" si="453"/>
        <v>0.17292988913844543</v>
      </c>
      <c r="DP342" s="165">
        <f t="shared" ca="1" si="453"/>
        <v>0.18100163989509843</v>
      </c>
      <c r="DQ342" s="165">
        <f t="shared" ca="1" si="453"/>
        <v>0.19009190438019405</v>
      </c>
      <c r="DR342" s="165">
        <f t="shared" ca="1" si="453"/>
        <v>0.19346621872653569</v>
      </c>
      <c r="DS342" s="22"/>
      <c r="DT342" s="63"/>
      <c r="DU342" s="165"/>
      <c r="DV342" s="165"/>
      <c r="DW342" s="165"/>
      <c r="DX342" s="165"/>
      <c r="DY342" s="165"/>
      <c r="DZ342" s="165"/>
      <c r="EA342" s="165"/>
      <c r="EB342" s="165"/>
      <c r="EC342" s="165"/>
      <c r="ED342" s="165"/>
      <c r="EE342" s="165"/>
      <c r="EF342" s="165"/>
      <c r="EG342" s="165"/>
      <c r="EH342" s="101"/>
      <c r="EI342" s="63"/>
      <c r="EJ342" s="165"/>
      <c r="EK342" s="165"/>
      <c r="EL342" s="165"/>
      <c r="EM342" s="165"/>
      <c r="EN342" s="165"/>
      <c r="EO342" s="165"/>
      <c r="EP342" s="165"/>
      <c r="EQ342" s="165"/>
      <c r="ER342" s="165"/>
      <c r="ES342" s="165"/>
      <c r="ET342" s="165"/>
      <c r="EU342" s="165"/>
      <c r="EV342" s="165"/>
      <c r="EW342" s="101"/>
      <c r="EX342" s="91"/>
    </row>
    <row r="343" spans="13:154">
      <c r="S343" s="18">
        <f t="shared" si="440"/>
        <v>75</v>
      </c>
      <c r="T343" s="153">
        <f t="shared" ca="1" si="441"/>
        <v>0.91187784154178997</v>
      </c>
      <c r="U343" s="153">
        <f t="shared" ca="1" si="441"/>
        <v>0.91813663245312815</v>
      </c>
      <c r="V343" s="153">
        <f t="shared" ca="1" si="441"/>
        <v>0.93768570507757421</v>
      </c>
      <c r="W343" s="153">
        <f t="shared" ca="1" si="441"/>
        <v>0.97253714349918674</v>
      </c>
      <c r="X343" s="153">
        <f t="shared" ca="1" si="441"/>
        <v>1.0225764091289462</v>
      </c>
      <c r="Y343" s="153">
        <f t="shared" ca="1" si="441"/>
        <v>1.062863895473918</v>
      </c>
      <c r="Z343" s="153">
        <f t="shared" ca="1" si="441"/>
        <v>0.97522127124404623</v>
      </c>
      <c r="AA343" s="153">
        <f t="shared" ca="1" si="441"/>
        <v>0.69582966810593894</v>
      </c>
      <c r="AB343" s="153">
        <f t="shared" ca="1" si="441"/>
        <v>0.45900539159192155</v>
      </c>
      <c r="AC343" s="153">
        <f t="shared" ca="1" si="441"/>
        <v>0.34148157630599146</v>
      </c>
      <c r="AD343" s="153">
        <f t="shared" ca="1" si="441"/>
        <v>0.29276266227328451</v>
      </c>
      <c r="AE343" s="153">
        <f t="shared" ca="1" si="441"/>
        <v>0.27478171507634264</v>
      </c>
      <c r="AF343" s="153">
        <f t="shared" ca="1" si="441"/>
        <v>0.27035332906960896</v>
      </c>
      <c r="AG343" s="22"/>
      <c r="AH343" s="29">
        <f t="shared" si="442"/>
        <v>75</v>
      </c>
      <c r="AI343" s="165">
        <f t="shared" ca="1" si="443"/>
        <v>0.62581165485440748</v>
      </c>
      <c r="AJ343" s="165">
        <f t="shared" ca="1" si="443"/>
        <v>0.66982819272040539</v>
      </c>
      <c r="AK343" s="165">
        <f t="shared" ca="1" si="443"/>
        <v>0.7553802257670359</v>
      </c>
      <c r="AL343" s="165">
        <f t="shared" ca="1" si="443"/>
        <v>0.83980956845440646</v>
      </c>
      <c r="AM343" s="165">
        <f t="shared" ca="1" si="443"/>
        <v>0.91555272127929499</v>
      </c>
      <c r="AN343" s="165">
        <f t="shared" ca="1" si="443"/>
        <v>0.96781865363437991</v>
      </c>
      <c r="AO343" s="165">
        <f t="shared" ca="1" si="443"/>
        <v>0.90588225349606366</v>
      </c>
      <c r="AP343" s="165">
        <f t="shared" ca="1" si="443"/>
        <v>0.66700383541853914</v>
      </c>
      <c r="AQ343" s="165">
        <f t="shared" ca="1" si="443"/>
        <v>0.4479768008335579</v>
      </c>
      <c r="AR343" s="165">
        <f t="shared" ca="1" si="443"/>
        <v>0.33452367647574205</v>
      </c>
      <c r="AS343" s="165">
        <f t="shared" ca="1" si="443"/>
        <v>0.28533989121482534</v>
      </c>
      <c r="AT343" s="165">
        <f t="shared" ca="1" si="443"/>
        <v>0.26476002941445947</v>
      </c>
      <c r="AU343" s="165">
        <f t="shared" ca="1" si="443"/>
        <v>0.25854797968460458</v>
      </c>
      <c r="AV343" s="22"/>
      <c r="AW343" s="29">
        <f t="shared" si="444"/>
        <v>75</v>
      </c>
      <c r="AX343" s="165">
        <f t="shared" ca="1" si="445"/>
        <v>0.41887268290556839</v>
      </c>
      <c r="AY343" s="165">
        <f t="shared" ca="1" si="445"/>
        <v>0.45064617132517132</v>
      </c>
      <c r="AZ343" s="165">
        <f t="shared" ca="1" si="445"/>
        <v>0.52227405192896026</v>
      </c>
      <c r="BA343" s="165">
        <f t="shared" ca="1" si="445"/>
        <v>0.59037972714950926</v>
      </c>
      <c r="BB343" s="165">
        <f t="shared" ca="1" si="445"/>
        <v>0.63177703412062092</v>
      </c>
      <c r="BC343" s="165">
        <f t="shared" ca="1" si="445"/>
        <v>0.64720785341123366</v>
      </c>
      <c r="BD343" s="165">
        <f t="shared" ca="1" si="445"/>
        <v>0.64885690734725221</v>
      </c>
      <c r="BE343" s="165">
        <f t="shared" ca="1" si="445"/>
        <v>0.65622114718374391</v>
      </c>
      <c r="BF343" s="165">
        <f t="shared" ca="1" si="445"/>
        <v>0.6881631551658941</v>
      </c>
      <c r="BG343" s="165">
        <f t="shared" ca="1" si="445"/>
        <v>0.7211531008549148</v>
      </c>
      <c r="BH343" s="165">
        <f t="shared" ca="1" si="445"/>
        <v>0.67235895223021891</v>
      </c>
      <c r="BI343" s="165">
        <f t="shared" ca="1" si="445"/>
        <v>0.56412983757805613</v>
      </c>
      <c r="BJ343" s="165">
        <f t="shared" ca="1" si="445"/>
        <v>0.51304981758110579</v>
      </c>
      <c r="BK343" s="22"/>
      <c r="BL343" s="29">
        <f t="shared" si="446"/>
        <v>75</v>
      </c>
      <c r="BM343" s="165">
        <f t="shared" ca="1" si="447"/>
        <v>0.3198767929028507</v>
      </c>
      <c r="BN343" s="165">
        <f t="shared" ca="1" si="447"/>
        <v>0.34802578891873021</v>
      </c>
      <c r="BO343" s="165">
        <f t="shared" ca="1" si="447"/>
        <v>0.40973392559169169</v>
      </c>
      <c r="BP343" s="165">
        <f t="shared" ca="1" si="447"/>
        <v>0.44844232878981471</v>
      </c>
      <c r="BQ343" s="165">
        <f t="shared" ca="1" si="447"/>
        <v>0.41751962211564697</v>
      </c>
      <c r="BR343" s="165">
        <f t="shared" ca="1" si="447"/>
        <v>0.33003515797176702</v>
      </c>
      <c r="BS343" s="165">
        <f t="shared" ca="1" si="447"/>
        <v>0.2352762874741787</v>
      </c>
      <c r="BT343" s="165">
        <f t="shared" ca="1" si="447"/>
        <v>0.16500385198819068</v>
      </c>
      <c r="BU343" s="165">
        <f t="shared" ca="1" si="447"/>
        <v>0.12454301022159521</v>
      </c>
      <c r="BV343" s="165">
        <f t="shared" ca="1" si="447"/>
        <v>0.10625862386893108</v>
      </c>
      <c r="BW343" s="165">
        <f t="shared" ca="1" si="447"/>
        <v>0.10005451461924394</v>
      </c>
      <c r="BX343" s="165">
        <f t="shared" ca="1" si="447"/>
        <v>9.8179172026966383E-2</v>
      </c>
      <c r="BY343" s="165">
        <f t="shared" ca="1" si="447"/>
        <v>9.7518368647577611E-2</v>
      </c>
      <c r="BZ343" s="22"/>
      <c r="CA343" s="29">
        <f t="shared" si="448"/>
        <v>75</v>
      </c>
      <c r="CB343" s="165">
        <f t="shared" ca="1" si="449"/>
        <v>0.66950781874261278</v>
      </c>
      <c r="CC343" s="165">
        <f t="shared" ca="1" si="449"/>
        <v>0.66788702251454701</v>
      </c>
      <c r="CD343" s="165">
        <f t="shared" ca="1" si="449"/>
        <v>0.66289280100279468</v>
      </c>
      <c r="CE343" s="165">
        <f t="shared" ca="1" si="449"/>
        <v>0.65420173714193053</v>
      </c>
      <c r="CF343" s="165">
        <f t="shared" ca="1" si="449"/>
        <v>0.64166955050095398</v>
      </c>
      <c r="CG343" s="165">
        <f t="shared" ca="1" si="449"/>
        <v>0.62660743625785509</v>
      </c>
      <c r="CH343" s="165">
        <f t="shared" ca="1" si="449"/>
        <v>0.61518776361971583</v>
      </c>
      <c r="CI343" s="165">
        <f t="shared" ca="1" si="449"/>
        <v>0.62432447970313409</v>
      </c>
      <c r="CJ343" s="165">
        <f t="shared" ca="1" si="449"/>
        <v>0.68381565603135619</v>
      </c>
      <c r="CK343" s="165">
        <f t="shared" ca="1" si="449"/>
        <v>0.81922673496730269</v>
      </c>
      <c r="CL343" s="165">
        <f t="shared" ca="1" si="449"/>
        <v>1.0089147751330061</v>
      </c>
      <c r="CM343" s="165">
        <f t="shared" ca="1" si="449"/>
        <v>1.1676736566377888</v>
      </c>
      <c r="CN343" s="165">
        <f t="shared" ca="1" si="449"/>
        <v>1.2254379609371275</v>
      </c>
      <c r="CO343" s="22"/>
      <c r="CP343" s="29">
        <f t="shared" si="450"/>
        <v>75</v>
      </c>
      <c r="CQ343" s="165">
        <f t="shared" ca="1" si="451"/>
        <v>0.18350936636150847</v>
      </c>
      <c r="CR343" s="165">
        <f t="shared" ca="1" si="451"/>
        <v>0.2045388511495384</v>
      </c>
      <c r="CS343" s="165">
        <f t="shared" ref="CS343:CY343" ca="1" si="463">1/((IF(CS313&gt;0,CS313/$F$2,-CS313/$G$2))^2+(IF(CS328&gt;0,CS328/$F$2,-CS328/$G$2))^2)^0.5</f>
        <v>0.26093160429561901</v>
      </c>
      <c r="CT343" s="165">
        <f t="shared" ca="1" si="463"/>
        <v>0.33415879426259337</v>
      </c>
      <c r="CU343" s="165">
        <f t="shared" ca="1" si="463"/>
        <v>0.39772145793146163</v>
      </c>
      <c r="CV343" s="165">
        <f t="shared" ca="1" si="463"/>
        <v>0.42347243042994165</v>
      </c>
      <c r="CW343" s="165">
        <f t="shared" ca="1" si="463"/>
        <v>0.39597487161380768</v>
      </c>
      <c r="CX343" s="165">
        <f t="shared" ca="1" si="463"/>
        <v>0.33201637728413724</v>
      </c>
      <c r="CY343" s="165">
        <f t="shared" ca="1" si="463"/>
        <v>0.26853347140683975</v>
      </c>
      <c r="CZ343" s="165">
        <f t="shared" ca="1" si="451"/>
        <v>0.22244838501276554</v>
      </c>
      <c r="DA343" s="165">
        <f t="shared" ca="1" si="451"/>
        <v>0.18700492234666957</v>
      </c>
      <c r="DB343" s="165">
        <f t="shared" ca="1" si="451"/>
        <v>0.15843296770126397</v>
      </c>
      <c r="DC343" s="165">
        <f t="shared" ca="1" si="451"/>
        <v>0.14648992414160975</v>
      </c>
      <c r="DD343" s="22"/>
      <c r="DE343" s="29">
        <f t="shared" si="452"/>
        <v>75</v>
      </c>
      <c r="DF343" s="165">
        <f t="shared" ca="1" si="453"/>
        <v>0.52922359055793367</v>
      </c>
      <c r="DG343" s="165">
        <f t="shared" ca="1" si="453"/>
        <v>0.5741971073640123</v>
      </c>
      <c r="DH343" s="165">
        <f t="shared" ca="1" si="453"/>
        <v>0.66155674463488356</v>
      </c>
      <c r="DI343" s="165">
        <f t="shared" ca="1" si="453"/>
        <v>0.68782833073965721</v>
      </c>
      <c r="DJ343" s="165">
        <f t="shared" ca="1" si="453"/>
        <v>0.60768281953990511</v>
      </c>
      <c r="DK343" s="165">
        <f t="shared" ca="1" si="453"/>
        <v>0.4714151179370214</v>
      </c>
      <c r="DL343" s="165">
        <f t="shared" ca="1" si="453"/>
        <v>0.34251488653547441</v>
      </c>
      <c r="DM343" s="165">
        <f t="shared" ca="1" si="453"/>
        <v>0.25118859841869079</v>
      </c>
      <c r="DN343" s="165">
        <f t="shared" ca="1" si="453"/>
        <v>0.20063384932541012</v>
      </c>
      <c r="DO343" s="165">
        <f t="shared" ca="1" si="453"/>
        <v>0.18100163989509843</v>
      </c>
      <c r="DP343" s="165">
        <f t="shared" ca="1" si="453"/>
        <v>0.17800721528228627</v>
      </c>
      <c r="DQ343" s="165">
        <f t="shared" ca="1" si="453"/>
        <v>0.17875893817966387</v>
      </c>
      <c r="DR343" s="165">
        <f t="shared" ca="1" si="453"/>
        <v>0.17853980252999629</v>
      </c>
      <c r="DS343" s="22"/>
      <c r="DT343" s="63"/>
      <c r="DU343" s="165"/>
      <c r="DV343" s="165"/>
      <c r="DW343" s="165"/>
      <c r="DX343" s="165"/>
      <c r="DY343" s="165"/>
      <c r="DZ343" s="165"/>
      <c r="EA343" s="165"/>
      <c r="EB343" s="165"/>
      <c r="EC343" s="165"/>
      <c r="ED343" s="165"/>
      <c r="EE343" s="165"/>
      <c r="EF343" s="165"/>
      <c r="EG343" s="165"/>
      <c r="EH343" s="101"/>
      <c r="EI343" s="63"/>
      <c r="EJ343" s="165"/>
      <c r="EK343" s="165"/>
      <c r="EL343" s="165"/>
      <c r="EM343" s="165"/>
      <c r="EN343" s="165"/>
      <c r="EO343" s="165"/>
      <c r="EP343" s="165"/>
      <c r="EQ343" s="165"/>
      <c r="ER343" s="165"/>
      <c r="ES343" s="165"/>
      <c r="ET343" s="165"/>
      <c r="EU343" s="165"/>
      <c r="EV343" s="165"/>
      <c r="EW343" s="101"/>
      <c r="EX343" s="91"/>
    </row>
    <row r="344" spans="13:154">
      <c r="S344" s="18">
        <f t="shared" si="440"/>
        <v>82.5</v>
      </c>
      <c r="T344" s="153">
        <f t="shared" ca="1" si="441"/>
        <v>0.95729889312628291</v>
      </c>
      <c r="U344" s="153">
        <f t="shared" ca="1" si="441"/>
        <v>0.96354795244699087</v>
      </c>
      <c r="V344" s="153">
        <f t="shared" ca="1" si="441"/>
        <v>0.98251256191410463</v>
      </c>
      <c r="W344" s="153">
        <f t="shared" ca="1" si="441"/>
        <v>1.013750710208136</v>
      </c>
      <c r="X344" s="153">
        <f t="shared" ca="1" si="441"/>
        <v>1.049622522409569</v>
      </c>
      <c r="Y344" s="153">
        <f t="shared" ca="1" si="441"/>
        <v>1.0497691945690375</v>
      </c>
      <c r="Z344" s="153">
        <f t="shared" ca="1" si="441"/>
        <v>0.91362291517064198</v>
      </c>
      <c r="AA344" s="153">
        <f t="shared" ca="1" si="441"/>
        <v>0.64897884591484778</v>
      </c>
      <c r="AB344" s="153">
        <f t="shared" ca="1" si="441"/>
        <v>0.43642390096173728</v>
      </c>
      <c r="AC344" s="153">
        <f t="shared" ca="1" si="441"/>
        <v>0.32445854958632681</v>
      </c>
      <c r="AD344" s="153">
        <f t="shared" ca="1" si="441"/>
        <v>0.27478171507634264</v>
      </c>
      <c r="AE344" s="153">
        <f t="shared" ca="1" si="441"/>
        <v>0.25531438891790564</v>
      </c>
      <c r="AF344" s="153">
        <f t="shared" ca="1" si="441"/>
        <v>0.25031917591202518</v>
      </c>
      <c r="AG344" s="22"/>
      <c r="AH344" s="29">
        <f t="shared" si="442"/>
        <v>82.5</v>
      </c>
      <c r="AI344" s="165">
        <f t="shared" ca="1" si="443"/>
        <v>0.46248836546197841</v>
      </c>
      <c r="AJ344" s="165">
        <f t="shared" ca="1" si="443"/>
        <v>0.5373487483423216</v>
      </c>
      <c r="AK344" s="165">
        <f t="shared" ca="1" si="443"/>
        <v>0.6937943249195051</v>
      </c>
      <c r="AL344" s="165">
        <f t="shared" ca="1" si="443"/>
        <v>0.81687430166139885</v>
      </c>
      <c r="AM344" s="165">
        <f t="shared" ca="1" si="443"/>
        <v>0.90278643355677424</v>
      </c>
      <c r="AN344" s="165">
        <f t="shared" ca="1" si="443"/>
        <v>0.934909226441341</v>
      </c>
      <c r="AO344" s="165">
        <f t="shared" ca="1" si="443"/>
        <v>0.84146309738568592</v>
      </c>
      <c r="AP344" s="165">
        <f t="shared" ca="1" si="443"/>
        <v>0.61887294978166851</v>
      </c>
      <c r="AQ344" s="165">
        <f t="shared" ca="1" si="443"/>
        <v>0.42373453196664429</v>
      </c>
      <c r="AR344" s="165">
        <f t="shared" ca="1" si="443"/>
        <v>0.31584326332739576</v>
      </c>
      <c r="AS344" s="165">
        <f t="shared" ca="1" si="443"/>
        <v>0.26476002941445947</v>
      </c>
      <c r="AT344" s="165">
        <f t="shared" ca="1" si="443"/>
        <v>0.23999759024458706</v>
      </c>
      <c r="AU344" s="165">
        <f t="shared" ca="1" si="443"/>
        <v>0.23094710163763071</v>
      </c>
      <c r="AV344" s="22"/>
      <c r="AW344" s="29">
        <f t="shared" si="444"/>
        <v>82.5</v>
      </c>
      <c r="AX344" s="165">
        <f t="shared" ca="1" si="445"/>
        <v>0.320431361753655</v>
      </c>
      <c r="AY344" s="165">
        <f t="shared" ca="1" si="445"/>
        <v>0.36410882291080454</v>
      </c>
      <c r="AZ344" s="165">
        <f t="shared" ca="1" si="445"/>
        <v>0.46675695741287676</v>
      </c>
      <c r="BA344" s="165">
        <f t="shared" ca="1" si="445"/>
        <v>0.57306020709817407</v>
      </c>
      <c r="BB344" s="165">
        <f t="shared" ca="1" si="445"/>
        <v>0.64907071860860766</v>
      </c>
      <c r="BC344" s="165">
        <f t="shared" ca="1" si="445"/>
        <v>0.69167298515352338</v>
      </c>
      <c r="BD344" s="165">
        <f t="shared" ca="1" si="445"/>
        <v>0.71205926921117502</v>
      </c>
      <c r="BE344" s="165">
        <f t="shared" ca="1" si="445"/>
        <v>0.72494011138781689</v>
      </c>
      <c r="BF344" s="165">
        <f t="shared" ca="1" si="445"/>
        <v>0.73492857465269057</v>
      </c>
      <c r="BG344" s="165">
        <f t="shared" ca="1" si="445"/>
        <v>0.69830621922415481</v>
      </c>
      <c r="BH344" s="165">
        <f t="shared" ca="1" si="445"/>
        <v>0.56412983757805613</v>
      </c>
      <c r="BI344" s="165">
        <f t="shared" ca="1" si="445"/>
        <v>0.41700042419077532</v>
      </c>
      <c r="BJ344" s="165">
        <f t="shared" ca="1" si="445"/>
        <v>0.35814052513644845</v>
      </c>
      <c r="BK344" s="22"/>
      <c r="BL344" s="29">
        <f t="shared" si="446"/>
        <v>82.5</v>
      </c>
      <c r="BM344" s="165">
        <f t="shared" ca="1" si="447"/>
        <v>0.22851477622469585</v>
      </c>
      <c r="BN344" s="165">
        <f t="shared" ca="1" si="447"/>
        <v>0.26199367379923644</v>
      </c>
      <c r="BO344" s="165">
        <f t="shared" ca="1" si="447"/>
        <v>0.34013203941365105</v>
      </c>
      <c r="BP344" s="165">
        <f t="shared" ca="1" si="447"/>
        <v>0.40563608763435083</v>
      </c>
      <c r="BQ344" s="165">
        <f t="shared" ca="1" si="447"/>
        <v>0.40365761482668128</v>
      </c>
      <c r="BR344" s="165">
        <f t="shared" ca="1" si="447"/>
        <v>0.33481133489924358</v>
      </c>
      <c r="BS344" s="165">
        <f t="shared" ca="1" si="447"/>
        <v>0.24619143659476078</v>
      </c>
      <c r="BT344" s="165">
        <f t="shared" ca="1" si="447"/>
        <v>0.17482743415267954</v>
      </c>
      <c r="BU344" s="165">
        <f t="shared" ca="1" si="447"/>
        <v>0.13058728472126299</v>
      </c>
      <c r="BV344" s="165">
        <f t="shared" ca="1" si="447"/>
        <v>0.10816178284376075</v>
      </c>
      <c r="BW344" s="165">
        <f t="shared" ca="1" si="447"/>
        <v>9.8179172026966383E-2</v>
      </c>
      <c r="BX344" s="165">
        <f t="shared" ca="1" si="447"/>
        <v>9.2755464985600528E-2</v>
      </c>
      <c r="BY344" s="165">
        <f t="shared" ca="1" si="447"/>
        <v>9.0145411390881183E-2</v>
      </c>
      <c r="BZ344" s="22"/>
      <c r="CA344" s="29">
        <f t="shared" si="448"/>
        <v>82.5</v>
      </c>
      <c r="CB344" s="165">
        <f t="shared" ca="1" si="449"/>
        <v>0.7366164541176361</v>
      </c>
      <c r="CC344" s="165">
        <f t="shared" ca="1" si="449"/>
        <v>0.73603807671592569</v>
      </c>
      <c r="CD344" s="165">
        <f t="shared" ca="1" si="449"/>
        <v>0.73425155590170998</v>
      </c>
      <c r="CE344" s="165">
        <f t="shared" ca="1" si="449"/>
        <v>0.73115528577735622</v>
      </c>
      <c r="CF344" s="165">
        <f t="shared" ca="1" si="449"/>
        <v>0.72687581096939546</v>
      </c>
      <c r="CG344" s="165">
        <f t="shared" ca="1" si="449"/>
        <v>0.72278052107429913</v>
      </c>
      <c r="CH344" s="165">
        <f t="shared" ca="1" si="449"/>
        <v>0.7244180797925025</v>
      </c>
      <c r="CI344" s="165">
        <f t="shared" ca="1" si="449"/>
        <v>0.7473355817831846</v>
      </c>
      <c r="CJ344" s="165">
        <f t="shared" ca="1" si="449"/>
        <v>0.82071522913972694</v>
      </c>
      <c r="CK344" s="165">
        <f t="shared" ca="1" si="449"/>
        <v>0.9703739151887244</v>
      </c>
      <c r="CL344" s="165">
        <f t="shared" ca="1" si="449"/>
        <v>1.1676736566377888</v>
      </c>
      <c r="CM344" s="165">
        <f t="shared" ca="1" si="449"/>
        <v>1.3179067839693599</v>
      </c>
      <c r="CN344" s="165">
        <f t="shared" ca="1" si="449"/>
        <v>1.3674078733569646</v>
      </c>
      <c r="CO344" s="22"/>
      <c r="CP344" s="29">
        <f t="shared" si="450"/>
        <v>82.5</v>
      </c>
      <c r="CQ344" s="165">
        <f t="shared" ca="1" si="451"/>
        <v>0.12504108957558888</v>
      </c>
      <c r="CR344" s="165">
        <f t="shared" ca="1" si="451"/>
        <v>0.14642043656449355</v>
      </c>
      <c r="CS344" s="165">
        <f t="shared" ref="CS344:CY344" ca="1" si="464">1/((IF(CS314&gt;0,CS314/$F$2,-CS314/$G$2))^2+(IF(CS329&gt;0,CS329/$F$2,-CS329/$G$2))^2)^0.5</f>
        <v>0.2039027209214746</v>
      </c>
      <c r="CT344" s="165">
        <f t="shared" ca="1" si="464"/>
        <v>0.2792725109226904</v>
      </c>
      <c r="CU344" s="165">
        <f t="shared" ca="1" si="464"/>
        <v>0.34717212300747763</v>
      </c>
      <c r="CV344" s="165">
        <f t="shared" ca="1" si="464"/>
        <v>0.38161556411965442</v>
      </c>
      <c r="CW344" s="165">
        <f t="shared" ca="1" si="464"/>
        <v>0.36746857517985587</v>
      </c>
      <c r="CX344" s="165">
        <f t="shared" ca="1" si="464"/>
        <v>0.31508393362089621</v>
      </c>
      <c r="CY344" s="165">
        <f t="shared" ca="1" si="464"/>
        <v>0.25410698806206211</v>
      </c>
      <c r="CZ344" s="165">
        <f t="shared" ca="1" si="451"/>
        <v>0.20249580785710669</v>
      </c>
      <c r="DA344" s="165">
        <f t="shared" ca="1" si="451"/>
        <v>0.15843296770126397</v>
      </c>
      <c r="DB344" s="165">
        <f t="shared" ca="1" si="451"/>
        <v>0.12242867633708701</v>
      </c>
      <c r="DC344" s="165">
        <f t="shared" ca="1" si="451"/>
        <v>0.1075614705328818</v>
      </c>
      <c r="DD344" s="22"/>
      <c r="DE344" s="29">
        <f t="shared" si="452"/>
        <v>82.5</v>
      </c>
      <c r="DF344" s="165">
        <f t="shared" ca="1" si="453"/>
        <v>0.3739628267552294</v>
      </c>
      <c r="DG344" s="165">
        <f t="shared" ca="1" si="453"/>
        <v>0.4315758393947054</v>
      </c>
      <c r="DH344" s="165">
        <f t="shared" ca="1" si="453"/>
        <v>0.56220867747112591</v>
      </c>
      <c r="DI344" s="165">
        <f t="shared" ca="1" si="453"/>
        <v>0.65376542617588795</v>
      </c>
      <c r="DJ344" s="165">
        <f t="shared" ca="1" si="453"/>
        <v>0.62379780763792025</v>
      </c>
      <c r="DK344" s="165">
        <f t="shared" ca="1" si="453"/>
        <v>0.50636877859680496</v>
      </c>
      <c r="DL344" s="165">
        <f t="shared" ca="1" si="453"/>
        <v>0.3769802439552063</v>
      </c>
      <c r="DM344" s="165">
        <f t="shared" ca="1" si="453"/>
        <v>0.27805286489137965</v>
      </c>
      <c r="DN344" s="165">
        <f t="shared" ca="1" si="453"/>
        <v>0.21841031565303776</v>
      </c>
      <c r="DO344" s="165">
        <f t="shared" ca="1" si="453"/>
        <v>0.19009190438019405</v>
      </c>
      <c r="DP344" s="165">
        <f t="shared" ca="1" si="453"/>
        <v>0.17875893817966387</v>
      </c>
      <c r="DQ344" s="165">
        <f t="shared" ca="1" si="453"/>
        <v>0.17072212197846548</v>
      </c>
      <c r="DR344" s="165">
        <f t="shared" ca="1" si="453"/>
        <v>0.16548056908139575</v>
      </c>
      <c r="DS344" s="22"/>
      <c r="DT344" s="63"/>
      <c r="DU344" s="165"/>
      <c r="DV344" s="165"/>
      <c r="DW344" s="165"/>
      <c r="DX344" s="165"/>
      <c r="DY344" s="165"/>
      <c r="DZ344" s="165"/>
      <c r="EA344" s="165"/>
      <c r="EB344" s="165"/>
      <c r="EC344" s="165"/>
      <c r="ED344" s="165"/>
      <c r="EE344" s="165"/>
      <c r="EF344" s="165"/>
      <c r="EG344" s="165"/>
      <c r="EH344" s="101"/>
      <c r="EI344" s="63"/>
      <c r="EJ344" s="165"/>
      <c r="EK344" s="165"/>
      <c r="EL344" s="165"/>
      <c r="EM344" s="165"/>
      <c r="EN344" s="165"/>
      <c r="EO344" s="165"/>
      <c r="EP344" s="165"/>
      <c r="EQ344" s="165"/>
      <c r="ER344" s="165"/>
      <c r="ES344" s="165"/>
      <c r="ET344" s="165"/>
      <c r="EU344" s="165"/>
      <c r="EV344" s="165"/>
      <c r="EW344" s="101"/>
      <c r="EX344" s="91"/>
    </row>
    <row r="345" spans="13:154">
      <c r="S345" s="18">
        <f t="shared" si="440"/>
        <v>90</v>
      </c>
      <c r="T345" s="153">
        <f t="shared" ca="1" si="441"/>
        <v>0.97045087048946255</v>
      </c>
      <c r="U345" s="153">
        <f t="shared" ca="1" si="441"/>
        <v>0.97655697294997068</v>
      </c>
      <c r="V345" s="153">
        <f t="shared" ca="1" si="441"/>
        <v>0.99485936643432549</v>
      </c>
      <c r="W345" s="153">
        <f t="shared" ca="1" si="441"/>
        <v>1.0239683804636375</v>
      </c>
      <c r="X345" s="153">
        <f t="shared" ca="1" si="441"/>
        <v>1.0538148189612764</v>
      </c>
      <c r="Y345" s="153">
        <f t="shared" ca="1" si="441"/>
        <v>1.0410426139621851</v>
      </c>
      <c r="Z345" s="153">
        <f t="shared" ca="1" si="441"/>
        <v>0.89454041532034467</v>
      </c>
      <c r="AA345" s="153">
        <f t="shared" ca="1" si="441"/>
        <v>0.6365582397161702</v>
      </c>
      <c r="AB345" s="153">
        <f t="shared" ca="1" si="441"/>
        <v>0.43095151800179288</v>
      </c>
      <c r="AC345" s="153">
        <f t="shared" ca="1" si="441"/>
        <v>0.32047171156333043</v>
      </c>
      <c r="AD345" s="153">
        <f t="shared" ca="1" si="441"/>
        <v>0.27035332906960896</v>
      </c>
      <c r="AE345" s="153">
        <f t="shared" ca="1" si="441"/>
        <v>0.25031917591202518</v>
      </c>
      <c r="AF345" s="153">
        <f t="shared" ca="1" si="441"/>
        <v>0.24510905472553218</v>
      </c>
      <c r="AG345" s="22"/>
      <c r="AH345" s="29">
        <f t="shared" si="442"/>
        <v>90</v>
      </c>
      <c r="AI345" s="165">
        <f t="shared" ca="1" si="443"/>
        <v>0.38111368088827802</v>
      </c>
      <c r="AJ345" s="165">
        <f t="shared" ca="1" si="443"/>
        <v>0.46405055280000967</v>
      </c>
      <c r="AK345" s="165">
        <f t="shared" ca="1" si="443"/>
        <v>0.65053920255534037</v>
      </c>
      <c r="AL345" s="165">
        <f t="shared" ca="1" si="443"/>
        <v>0.79828063007382055</v>
      </c>
      <c r="AM345" s="165">
        <f t="shared" ca="1" si="443"/>
        <v>0.89044840830541594</v>
      </c>
      <c r="AN345" s="165">
        <f t="shared" ca="1" si="443"/>
        <v>0.91844751464231666</v>
      </c>
      <c r="AO345" s="165">
        <f t="shared" ca="1" si="443"/>
        <v>0.82023210124084256</v>
      </c>
      <c r="AP345" s="165">
        <f t="shared" ca="1" si="443"/>
        <v>0.6051614471536414</v>
      </c>
      <c r="AQ345" s="165">
        <f t="shared" ca="1" si="443"/>
        <v>0.41720814744373591</v>
      </c>
      <c r="AR345" s="165">
        <f t="shared" ca="1" si="443"/>
        <v>0.31080410471299713</v>
      </c>
      <c r="AS345" s="165">
        <f t="shared" ca="1" si="443"/>
        <v>0.25854797968460458</v>
      </c>
      <c r="AT345" s="165">
        <f t="shared" ca="1" si="443"/>
        <v>0.23094710163763071</v>
      </c>
      <c r="AU345" s="165">
        <f t="shared" ca="1" si="443"/>
        <v>0.21949021761478815</v>
      </c>
      <c r="AV345" s="22"/>
      <c r="AW345" s="29">
        <f t="shared" si="444"/>
        <v>90</v>
      </c>
      <c r="AX345" s="165">
        <f t="shared" ca="1" si="445"/>
        <v>0.27445100659790689</v>
      </c>
      <c r="AY345" s="165">
        <f t="shared" ca="1" si="445"/>
        <v>0.32230369545481469</v>
      </c>
      <c r="AZ345" s="165">
        <f t="shared" ca="1" si="445"/>
        <v>0.43613604091501734</v>
      </c>
      <c r="BA345" s="165">
        <f t="shared" ca="1" si="445"/>
        <v>0.55672604762126843</v>
      </c>
      <c r="BB345" s="165">
        <f t="shared" ca="1" si="445"/>
        <v>0.64597996268584268</v>
      </c>
      <c r="BC345" s="165">
        <f t="shared" ca="1" si="445"/>
        <v>0.6988542608099888</v>
      </c>
      <c r="BD345" s="165">
        <f t="shared" ca="1" si="445"/>
        <v>0.72580873667573853</v>
      </c>
      <c r="BE345" s="165">
        <f t="shared" ca="1" si="445"/>
        <v>0.73921818917916871</v>
      </c>
      <c r="BF345" s="165">
        <f t="shared" ca="1" si="445"/>
        <v>0.73734239118096745</v>
      </c>
      <c r="BG345" s="165">
        <f t="shared" ca="1" si="445"/>
        <v>0.67213408652712325</v>
      </c>
      <c r="BH345" s="165">
        <f t="shared" ca="1" si="445"/>
        <v>0.51304981758110579</v>
      </c>
      <c r="BI345" s="165">
        <f t="shared" ca="1" si="445"/>
        <v>0.35814052513644845</v>
      </c>
      <c r="BJ345" s="165">
        <f t="shared" ca="1" si="445"/>
        <v>0.2979666240107301</v>
      </c>
      <c r="BK345" s="22"/>
      <c r="BL345" s="29">
        <f t="shared" si="446"/>
        <v>90</v>
      </c>
      <c r="BM345" s="165">
        <f t="shared" ca="1" si="447"/>
        <v>0.19221925493166994</v>
      </c>
      <c r="BN345" s="165">
        <f t="shared" ca="1" si="447"/>
        <v>0.22758625702898494</v>
      </c>
      <c r="BO345" s="165">
        <f t="shared" ca="1" si="447"/>
        <v>0.31157441428727739</v>
      </c>
      <c r="BP345" s="165">
        <f t="shared" ca="1" si="447"/>
        <v>0.38683627495582695</v>
      </c>
      <c r="BQ345" s="165">
        <f t="shared" ca="1" si="447"/>
        <v>0.39599021601203982</v>
      </c>
      <c r="BR345" s="165">
        <f t="shared" ca="1" si="447"/>
        <v>0.33493164103066886</v>
      </c>
      <c r="BS345" s="165">
        <f t="shared" ca="1" si="447"/>
        <v>0.24935234254869793</v>
      </c>
      <c r="BT345" s="165">
        <f t="shared" ca="1" si="447"/>
        <v>0.17810338803239478</v>
      </c>
      <c r="BU345" s="165">
        <f t="shared" ca="1" si="447"/>
        <v>0.13279812505510466</v>
      </c>
      <c r="BV345" s="165">
        <f t="shared" ca="1" si="447"/>
        <v>0.10900381251513092</v>
      </c>
      <c r="BW345" s="165">
        <f t="shared" ca="1" si="447"/>
        <v>9.7518368647577611E-2</v>
      </c>
      <c r="BX345" s="165">
        <f t="shared" ca="1" si="447"/>
        <v>9.0145411390881183E-2</v>
      </c>
      <c r="BY345" s="165">
        <f t="shared" ca="1" si="447"/>
        <v>8.6187123973861454E-2</v>
      </c>
      <c r="BZ345" s="22"/>
      <c r="CA345" s="29">
        <f t="shared" si="448"/>
        <v>90</v>
      </c>
      <c r="CB345" s="165">
        <f t="shared" ca="1" si="449"/>
        <v>0.75977650036649125</v>
      </c>
      <c r="CC345" s="165">
        <f t="shared" ca="1" si="449"/>
        <v>0.75957142501393649</v>
      </c>
      <c r="CD345" s="165">
        <f t="shared" ca="1" si="449"/>
        <v>0.75893945325624568</v>
      </c>
      <c r="CE345" s="165">
        <f t="shared" ca="1" si="449"/>
        <v>0.75788046368545692</v>
      </c>
      <c r="CF345" s="165">
        <f t="shared" ca="1" si="449"/>
        <v>0.75667192656575477</v>
      </c>
      <c r="CG345" s="165">
        <f t="shared" ca="1" si="449"/>
        <v>0.75681528586804925</v>
      </c>
      <c r="CH345" s="165">
        <f t="shared" ca="1" si="449"/>
        <v>0.76382385859880531</v>
      </c>
      <c r="CI345" s="165">
        <f t="shared" ca="1" si="449"/>
        <v>0.79290969283857959</v>
      </c>
      <c r="CJ345" s="165">
        <f t="shared" ca="1" si="449"/>
        <v>0.87279308722292392</v>
      </c>
      <c r="CK345" s="165">
        <f t="shared" ca="1" si="449"/>
        <v>1.0281316054774652</v>
      </c>
      <c r="CL345" s="165">
        <f t="shared" ca="1" si="449"/>
        <v>1.2254379609371275</v>
      </c>
      <c r="CM345" s="165">
        <f t="shared" ca="1" si="449"/>
        <v>1.3674078733569646</v>
      </c>
      <c r="CN345" s="165">
        <f t="shared" ca="1" si="449"/>
        <v>1.4115028854005003</v>
      </c>
      <c r="CO345" s="22"/>
      <c r="CP345" s="29">
        <f t="shared" si="450"/>
        <v>90</v>
      </c>
      <c r="CQ345" s="165">
        <f t="shared" ca="1" si="451"/>
        <v>0.10342927368017656</v>
      </c>
      <c r="CR345" s="165">
        <f t="shared" ca="1" si="451"/>
        <v>0.12493844095998594</v>
      </c>
      <c r="CS345" s="165">
        <f t="shared" ref="CS345:CY345" ca="1" si="465">1/((IF(CS315&gt;0,CS315/$F$2,-CS315/$G$2))^2+(IF(CS330&gt;0,CS330/$F$2,-CS330/$G$2))^2)^0.5</f>
        <v>0.18281795827470027</v>
      </c>
      <c r="CT345" s="165">
        <f t="shared" ca="1" si="465"/>
        <v>0.25893239137169077</v>
      </c>
      <c r="CU345" s="165">
        <f t="shared" ca="1" si="465"/>
        <v>0.32823609564277439</v>
      </c>
      <c r="CV345" s="165">
        <f t="shared" ca="1" si="465"/>
        <v>0.36535659129363196</v>
      </c>
      <c r="CW345" s="165">
        <f t="shared" ca="1" si="465"/>
        <v>0.3553435645464732</v>
      </c>
      <c r="CX345" s="165">
        <f t="shared" ca="1" si="465"/>
        <v>0.30684845394425264</v>
      </c>
      <c r="CY345" s="165">
        <f t="shared" ca="1" si="465"/>
        <v>0.2470779682637213</v>
      </c>
      <c r="CZ345" s="165">
        <f t="shared" ca="1" si="451"/>
        <v>0.1937499703749978</v>
      </c>
      <c r="DA345" s="165">
        <f t="shared" ca="1" si="451"/>
        <v>0.14648992414160975</v>
      </c>
      <c r="DB345" s="165">
        <f t="shared" ca="1" si="451"/>
        <v>0.1075614705328818</v>
      </c>
      <c r="DC345" s="165">
        <f t="shared" ca="1" si="451"/>
        <v>9.1532107221797179E-2</v>
      </c>
      <c r="DD345" s="22"/>
      <c r="DE345" s="29">
        <f t="shared" si="452"/>
        <v>90</v>
      </c>
      <c r="DF345" s="165">
        <f t="shared" ca="1" si="453"/>
        <v>0.3113596398116914</v>
      </c>
      <c r="DG345" s="165">
        <f t="shared" ca="1" si="453"/>
        <v>0.37216773536458519</v>
      </c>
      <c r="DH345" s="165">
        <f t="shared" ca="1" si="453"/>
        <v>0.51568343170592956</v>
      </c>
      <c r="DI345" s="165">
        <f t="shared" ca="1" si="453"/>
        <v>0.63099567935008682</v>
      </c>
      <c r="DJ345" s="165">
        <f t="shared" ca="1" si="453"/>
        <v>0.62305276647017915</v>
      </c>
      <c r="DK345" s="165">
        <f t="shared" ca="1" si="453"/>
        <v>0.51595506419317116</v>
      </c>
      <c r="DL345" s="165">
        <f t="shared" ca="1" si="453"/>
        <v>0.38823386967969964</v>
      </c>
      <c r="DM345" s="165">
        <f t="shared" ca="1" si="453"/>
        <v>0.28741230237460602</v>
      </c>
      <c r="DN345" s="165">
        <f t="shared" ca="1" si="453"/>
        <v>0.22487416962836204</v>
      </c>
      <c r="DO345" s="165">
        <f t="shared" ca="1" si="453"/>
        <v>0.19346621872653569</v>
      </c>
      <c r="DP345" s="165">
        <f t="shared" ca="1" si="453"/>
        <v>0.17853980252999629</v>
      </c>
      <c r="DQ345" s="165">
        <f t="shared" ca="1" si="453"/>
        <v>0.16548056908139575</v>
      </c>
      <c r="DR345" s="165">
        <f t="shared" ca="1" si="453"/>
        <v>0.15687186744357273</v>
      </c>
      <c r="DS345" s="22"/>
      <c r="DT345" s="63"/>
      <c r="DU345" s="165"/>
      <c r="DV345" s="165"/>
      <c r="DW345" s="165"/>
      <c r="DX345" s="165"/>
      <c r="DY345" s="165"/>
      <c r="DZ345" s="165"/>
      <c r="EA345" s="165"/>
      <c r="EB345" s="165"/>
      <c r="EC345" s="165"/>
      <c r="ED345" s="165"/>
      <c r="EE345" s="165"/>
      <c r="EF345" s="165"/>
      <c r="EG345" s="165"/>
      <c r="EH345" s="101"/>
      <c r="EI345" s="63"/>
      <c r="EJ345" s="165"/>
      <c r="EK345" s="165"/>
      <c r="EL345" s="165"/>
      <c r="EM345" s="165"/>
      <c r="EN345" s="165"/>
      <c r="EO345" s="165"/>
      <c r="EP345" s="165"/>
      <c r="EQ345" s="165"/>
      <c r="ER345" s="165"/>
      <c r="ES345" s="165"/>
      <c r="ET345" s="165"/>
      <c r="EU345" s="165"/>
      <c r="EV345" s="165"/>
      <c r="EW345" s="101"/>
      <c r="EX345" s="91"/>
    </row>
    <row r="346" spans="13:154">
      <c r="S346" s="16"/>
      <c r="T346" s="122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22"/>
      <c r="AV346" s="22"/>
      <c r="BK346" s="22"/>
      <c r="BZ346" s="22"/>
      <c r="CO346" s="22"/>
      <c r="DD346" s="22"/>
      <c r="DS346" s="22"/>
      <c r="EH346" s="22"/>
      <c r="EW346" s="22"/>
    </row>
    <row r="347" spans="13:154" ht="16.5" thickBot="1">
      <c r="Q347" s="2" t="s">
        <v>98</v>
      </c>
      <c r="T347" s="145"/>
      <c r="U347" s="145"/>
      <c r="V347" s="145"/>
      <c r="W347" s="145"/>
      <c r="X347" s="145"/>
      <c r="Y347" s="145"/>
      <c r="Z347" s="145"/>
      <c r="AA347" s="145"/>
      <c r="AB347" s="145"/>
      <c r="AC347" s="145"/>
      <c r="AD347" s="145"/>
      <c r="AE347" s="145"/>
      <c r="AF347" s="145"/>
      <c r="AV347" s="8"/>
      <c r="BK347" s="8"/>
      <c r="BZ347" s="8"/>
      <c r="CO347" s="8"/>
      <c r="DD347" s="8"/>
      <c r="DS347" s="8"/>
      <c r="EH347" s="8"/>
      <c r="EW347" s="8"/>
    </row>
    <row r="348" spans="13:154">
      <c r="M348" s="30"/>
      <c r="N348" s="167" t="s">
        <v>99</v>
      </c>
      <c r="O348" s="31"/>
      <c r="P348" s="142"/>
      <c r="Q348" s="168" t="s">
        <v>100</v>
      </c>
      <c r="S348" s="112" t="s">
        <v>97</v>
      </c>
      <c r="T348" s="113">
        <f>T332</f>
        <v>0</v>
      </c>
      <c r="U348" s="113">
        <f t="shared" ref="U348:AF348" si="466">U332</f>
        <v>7.5</v>
      </c>
      <c r="V348" s="113">
        <f t="shared" si="466"/>
        <v>15</v>
      </c>
      <c r="W348" s="113">
        <f t="shared" si="466"/>
        <v>22.5</v>
      </c>
      <c r="X348" s="113">
        <f t="shared" si="466"/>
        <v>30</v>
      </c>
      <c r="Y348" s="113">
        <f t="shared" si="466"/>
        <v>37.5</v>
      </c>
      <c r="Z348" s="113">
        <f t="shared" si="466"/>
        <v>45</v>
      </c>
      <c r="AA348" s="113">
        <f t="shared" si="466"/>
        <v>52.5</v>
      </c>
      <c r="AB348" s="113">
        <f t="shared" si="466"/>
        <v>60</v>
      </c>
      <c r="AC348" s="113">
        <f t="shared" si="466"/>
        <v>67.5</v>
      </c>
      <c r="AD348" s="113">
        <f t="shared" si="466"/>
        <v>75</v>
      </c>
      <c r="AE348" s="113">
        <f t="shared" si="466"/>
        <v>82.5</v>
      </c>
      <c r="AF348" s="113">
        <f t="shared" si="466"/>
        <v>90</v>
      </c>
      <c r="AG348" s="591">
        <f ca="1">INDEX(T349:AF361,Sheet1!$R$17,Sheet1!$R$18)</f>
        <v>0.42143970358239052</v>
      </c>
      <c r="AV348" s="591"/>
      <c r="BK348" s="591"/>
      <c r="BZ348" s="591"/>
      <c r="CO348" s="591"/>
      <c r="DD348" s="591"/>
      <c r="DS348" s="591"/>
      <c r="EH348" s="591"/>
      <c r="EW348" s="591"/>
    </row>
    <row r="349" spans="13:154">
      <c r="M349" s="43"/>
      <c r="N349" s="43" t="s">
        <v>101</v>
      </c>
      <c r="O349" s="169">
        <f ca="1">MAX(Q349:Q359)</f>
        <v>0.42143970358239052</v>
      </c>
      <c r="P349" s="44">
        <f t="shared" ref="P349:P361" ca="1" si="467">MATCH(Q349,T349:AF349,0)</f>
        <v>9</v>
      </c>
      <c r="Q349" s="169">
        <f ca="1">AG349</f>
        <v>0.34102411452664849</v>
      </c>
      <c r="S349" s="29">
        <f>S333</f>
        <v>0</v>
      </c>
      <c r="T349" s="153">
        <f ca="1">MIN(T333,AI333,AX333,BM333,CB333,CQ333,DF333)</f>
        <v>8.3199371678853495E-2</v>
      </c>
      <c r="U349" s="153">
        <f t="shared" ref="U349:AF361" ca="1" si="468">MIN(U333,AJ333,AY333,BN333,CC333,CR333,DG333)</f>
        <v>8.5864930713268506E-2</v>
      </c>
      <c r="V349" s="153">
        <f t="shared" ca="1" si="468"/>
        <v>8.8210924886217471E-2</v>
      </c>
      <c r="W349" s="153">
        <f t="shared" ca="1" si="468"/>
        <v>9.6379745381707654E-2</v>
      </c>
      <c r="X349" s="153">
        <f t="shared" ca="1" si="468"/>
        <v>0.11683573385746281</v>
      </c>
      <c r="Y349" s="153">
        <f t="shared" ca="1" si="468"/>
        <v>0.15786151987798627</v>
      </c>
      <c r="Z349" s="153">
        <f t="shared" ca="1" si="468"/>
        <v>0.22684495459918344</v>
      </c>
      <c r="AA349" s="153">
        <f t="shared" ca="1" si="468"/>
        <v>0.32542854851760983</v>
      </c>
      <c r="AB349" s="153">
        <f t="shared" ca="1" si="468"/>
        <v>0.34102411452664849</v>
      </c>
      <c r="AC349" s="153">
        <f t="shared" ca="1" si="468"/>
        <v>0.26242466072230725</v>
      </c>
      <c r="AD349" s="153">
        <f t="shared" ca="1" si="468"/>
        <v>0.18350936636150847</v>
      </c>
      <c r="AE349" s="153">
        <f t="shared" ca="1" si="468"/>
        <v>0.12504108957558888</v>
      </c>
      <c r="AF349" s="153">
        <f t="shared" ca="1" si="468"/>
        <v>0.10342927368017656</v>
      </c>
      <c r="AG349" s="42">
        <f ca="1">MAX(T349:AF349)</f>
        <v>0.34102411452664849</v>
      </c>
      <c r="AV349" s="136"/>
      <c r="BK349" s="136"/>
      <c r="BZ349" s="136"/>
      <c r="CO349" s="136"/>
      <c r="DD349" s="136"/>
      <c r="DS349" s="136"/>
      <c r="EH349" s="136"/>
      <c r="EW349" s="136"/>
    </row>
    <row r="350" spans="13:154">
      <c r="M350" s="43"/>
      <c r="N350" s="43" t="s">
        <v>6</v>
      </c>
      <c r="O350" s="45">
        <f ca="1">MATCH(O349,Q349:Q361,0)</f>
        <v>5</v>
      </c>
      <c r="P350" s="44">
        <f t="shared" ca="1" si="467"/>
        <v>9</v>
      </c>
      <c r="Q350" s="169">
        <f t="shared" ref="Q350:Q361" ca="1" si="469">AG350</f>
        <v>0.36124389830986769</v>
      </c>
      <c r="S350" s="29">
        <f t="shared" ref="S350:S361" si="470">S334</f>
        <v>7.5</v>
      </c>
      <c r="T350" s="153">
        <f t="shared" ref="T350:T361" ca="1" si="471">MIN(T334,AI334,AX334,BM334,CB334,CQ334,DF334)</f>
        <v>8.5864930713268506E-2</v>
      </c>
      <c r="U350" s="153">
        <f t="shared" ca="1" si="468"/>
        <v>8.6050559077659031E-2</v>
      </c>
      <c r="V350" s="153">
        <f t="shared" ca="1" si="468"/>
        <v>8.7856738921124569E-2</v>
      </c>
      <c r="W350" s="153">
        <f t="shared" ca="1" si="468"/>
        <v>9.5138913519363266E-2</v>
      </c>
      <c r="X350" s="153">
        <f t="shared" ca="1" si="468"/>
        <v>0.1144339423763409</v>
      </c>
      <c r="Y350" s="153">
        <f t="shared" ca="1" si="468"/>
        <v>0.15421944781279606</v>
      </c>
      <c r="Z350" s="153">
        <f t="shared" ca="1" si="468"/>
        <v>0.22223056227729976</v>
      </c>
      <c r="AA350" s="153">
        <f t="shared" ca="1" si="468"/>
        <v>0.32051567125689628</v>
      </c>
      <c r="AB350" s="153">
        <f t="shared" ca="1" si="468"/>
        <v>0.36124389830986769</v>
      </c>
      <c r="AC350" s="153">
        <f t="shared" ca="1" si="468"/>
        <v>0.28300330152946362</v>
      </c>
      <c r="AD350" s="153">
        <f t="shared" ca="1" si="468"/>
        <v>0.2045388511495384</v>
      </c>
      <c r="AE350" s="153">
        <f t="shared" ca="1" si="468"/>
        <v>0.14642043656449355</v>
      </c>
      <c r="AF350" s="153">
        <f t="shared" ca="1" si="468"/>
        <v>0.12493844095998594</v>
      </c>
      <c r="AG350" s="42">
        <f t="shared" ref="AG350:AG361" ca="1" si="472">MAX(T350:AF350)</f>
        <v>0.36124389830986769</v>
      </c>
      <c r="AV350" s="136"/>
      <c r="BK350" s="136"/>
      <c r="BZ350" s="136"/>
      <c r="CO350" s="136"/>
      <c r="DD350" s="136"/>
      <c r="DS350" s="136"/>
      <c r="EH350" s="136"/>
      <c r="EW350" s="136"/>
    </row>
    <row r="351" spans="13:154" ht="16.5" thickBot="1">
      <c r="M351" s="43"/>
      <c r="N351" s="60" t="s">
        <v>102</v>
      </c>
      <c r="O351" s="62">
        <f ca="1">INDEX(P349:P359,O350)</f>
        <v>10</v>
      </c>
      <c r="P351" s="44">
        <f t="shared" ca="1" si="467"/>
        <v>9</v>
      </c>
      <c r="Q351" s="169">
        <f t="shared" ca="1" si="469"/>
        <v>0.41484975348436171</v>
      </c>
      <c r="S351" s="29">
        <f t="shared" si="470"/>
        <v>15</v>
      </c>
      <c r="T351" s="153">
        <f t="shared" ca="1" si="471"/>
        <v>8.8210924886217471E-2</v>
      </c>
      <c r="U351" s="153">
        <f t="shared" ca="1" si="468"/>
        <v>8.7856738921124569E-2</v>
      </c>
      <c r="V351" s="153">
        <f t="shared" ca="1" si="468"/>
        <v>8.8033335267765009E-2</v>
      </c>
      <c r="W351" s="153">
        <f t="shared" ca="1" si="468"/>
        <v>9.2611431018006771E-2</v>
      </c>
      <c r="X351" s="153">
        <f t="shared" ca="1" si="468"/>
        <v>0.10830826951062787</v>
      </c>
      <c r="Y351" s="153">
        <f t="shared" ca="1" si="468"/>
        <v>0.14415224629957427</v>
      </c>
      <c r="Z351" s="153">
        <f t="shared" ca="1" si="468"/>
        <v>0.20892202453111061</v>
      </c>
      <c r="AA351" s="153">
        <f t="shared" ca="1" si="468"/>
        <v>0.30595440752228381</v>
      </c>
      <c r="AB351" s="153">
        <f t="shared" ca="1" si="468"/>
        <v>0.41484975348436171</v>
      </c>
      <c r="AC351" s="153">
        <f t="shared" ca="1" si="468"/>
        <v>0.33792739898373536</v>
      </c>
      <c r="AD351" s="153">
        <f t="shared" ca="1" si="468"/>
        <v>0.26093160429561901</v>
      </c>
      <c r="AE351" s="153">
        <f t="shared" ca="1" si="468"/>
        <v>0.2039027209214746</v>
      </c>
      <c r="AF351" s="153">
        <f t="shared" ca="1" si="468"/>
        <v>0.18281795827470027</v>
      </c>
      <c r="AG351" s="178">
        <f t="shared" ca="1" si="472"/>
        <v>0.41484975348436171</v>
      </c>
      <c r="AV351" s="590"/>
      <c r="BK351" s="590"/>
      <c r="BZ351" s="590"/>
      <c r="CO351" s="590"/>
      <c r="DD351" s="590"/>
      <c r="DS351" s="590"/>
      <c r="EH351" s="590"/>
      <c r="EW351" s="590"/>
    </row>
    <row r="352" spans="13:154" ht="16.5" thickBot="1">
      <c r="M352" s="43"/>
      <c r="N352" s="44"/>
      <c r="O352" s="44"/>
      <c r="P352" s="44">
        <f t="shared" ca="1" si="467"/>
        <v>10</v>
      </c>
      <c r="Q352" s="169">
        <f t="shared" ca="1" si="469"/>
        <v>0.4079092546581925</v>
      </c>
      <c r="S352" s="29">
        <f t="shared" si="470"/>
        <v>22.5</v>
      </c>
      <c r="T352" s="153">
        <f t="shared" ca="1" si="471"/>
        <v>9.6379745381707654E-2</v>
      </c>
      <c r="U352" s="153">
        <f t="shared" ca="1" si="468"/>
        <v>9.5138913519363266E-2</v>
      </c>
      <c r="V352" s="153">
        <f t="shared" ca="1" si="468"/>
        <v>9.2611431018006771E-2</v>
      </c>
      <c r="W352" s="153">
        <f t="shared" ca="1" si="468"/>
        <v>9.2609915922528763E-2</v>
      </c>
      <c r="X352" s="153">
        <f t="shared" ca="1" si="468"/>
        <v>0.10201806656422142</v>
      </c>
      <c r="Y352" s="153">
        <f t="shared" ca="1" si="468"/>
        <v>0.13064170838478001</v>
      </c>
      <c r="Z352" s="153">
        <f t="shared" ca="1" si="468"/>
        <v>0.1889618440965882</v>
      </c>
      <c r="AA352" s="153">
        <f t="shared" ca="1" si="468"/>
        <v>0.28266305997256003</v>
      </c>
      <c r="AB352" s="153">
        <f t="shared" ca="1" si="468"/>
        <v>0.40578273815354698</v>
      </c>
      <c r="AC352" s="153">
        <f t="shared" ca="1" si="468"/>
        <v>0.4079092546581925</v>
      </c>
      <c r="AD352" s="153">
        <f t="shared" ca="1" si="468"/>
        <v>0.33415879426259337</v>
      </c>
      <c r="AE352" s="153">
        <f t="shared" ca="1" si="468"/>
        <v>0.2792725109226904</v>
      </c>
      <c r="AF352" s="153">
        <f t="shared" ca="1" si="468"/>
        <v>0.25893239137169077</v>
      </c>
      <c r="AG352" s="178">
        <f t="shared" ca="1" si="472"/>
        <v>0.4079092546581925</v>
      </c>
      <c r="AV352" s="590"/>
      <c r="BK352" s="590"/>
      <c r="BZ352" s="590"/>
      <c r="CO352" s="590"/>
      <c r="DD352" s="590"/>
      <c r="DS352" s="590"/>
      <c r="EH352" s="590"/>
      <c r="EW352" s="590"/>
    </row>
    <row r="353" spans="13:184" ht="23.25">
      <c r="M353" s="171" t="s">
        <v>103</v>
      </c>
      <c r="N353" s="172">
        <f ca="1">INDEX(T333:AF345,$O$350,$O$351)</f>
        <v>0.92638832162667084</v>
      </c>
      <c r="O353" s="44"/>
      <c r="P353" s="44">
        <f t="shared" ca="1" si="467"/>
        <v>10</v>
      </c>
      <c r="Q353" s="169">
        <f t="shared" ca="1" si="469"/>
        <v>0.42143970358239052</v>
      </c>
      <c r="S353" s="29">
        <f t="shared" si="470"/>
        <v>30</v>
      </c>
      <c r="T353" s="153">
        <f t="shared" ca="1" si="471"/>
        <v>0.11683573385746281</v>
      </c>
      <c r="U353" s="153">
        <f t="shared" ca="1" si="468"/>
        <v>0.1144339423763409</v>
      </c>
      <c r="V353" s="153">
        <f t="shared" ca="1" si="468"/>
        <v>0.10830826951062787</v>
      </c>
      <c r="W353" s="153">
        <f t="shared" ca="1" si="468"/>
        <v>0.10201806656422142</v>
      </c>
      <c r="X353" s="153">
        <f t="shared" ca="1" si="468"/>
        <v>0.10237828910427738</v>
      </c>
      <c r="Y353" s="153">
        <f t="shared" ca="1" si="468"/>
        <v>0.11991069021904537</v>
      </c>
      <c r="Z353" s="153">
        <f t="shared" ca="1" si="468"/>
        <v>0.1672513446407311</v>
      </c>
      <c r="AA353" s="153">
        <f t="shared" ca="1" si="468"/>
        <v>0.2536266959377208</v>
      </c>
      <c r="AB353" s="153">
        <f t="shared" ca="1" si="468"/>
        <v>0.37635405882407719</v>
      </c>
      <c r="AC353" s="153">
        <f t="shared" ca="1" si="468"/>
        <v>0.42143970358239052</v>
      </c>
      <c r="AD353" s="153">
        <f t="shared" ca="1" si="468"/>
        <v>0.39772145793146163</v>
      </c>
      <c r="AE353" s="153">
        <f t="shared" ca="1" si="468"/>
        <v>0.34717212300747763</v>
      </c>
      <c r="AF353" s="153">
        <f t="shared" ca="1" si="468"/>
        <v>0.32823609564277439</v>
      </c>
      <c r="AG353" s="178">
        <f t="shared" ca="1" si="472"/>
        <v>0.42143970358239052</v>
      </c>
      <c r="AV353" s="590"/>
      <c r="BK353" s="590"/>
      <c r="BZ353" s="590"/>
      <c r="CO353" s="590"/>
      <c r="DD353" s="590"/>
      <c r="DS353" s="590"/>
      <c r="EH353" s="590"/>
      <c r="EW353" s="590"/>
    </row>
    <row r="354" spans="13:184" ht="23.25">
      <c r="M354" s="173" t="s">
        <v>104</v>
      </c>
      <c r="N354" s="174">
        <f ca="1">INDEX(AI333:AU345,$O$350,$O$351)</f>
        <v>0.86633731214951648</v>
      </c>
      <c r="O354" s="44"/>
      <c r="P354" s="44">
        <f t="shared" ca="1" si="467"/>
        <v>13</v>
      </c>
      <c r="Q354" s="169">
        <f t="shared" ca="1" si="469"/>
        <v>0.33493164103066886</v>
      </c>
      <c r="S354" s="29">
        <f t="shared" si="470"/>
        <v>37.5</v>
      </c>
      <c r="T354" s="153">
        <f t="shared" ca="1" si="471"/>
        <v>0.15786151987798627</v>
      </c>
      <c r="U354" s="153">
        <f t="shared" ca="1" si="468"/>
        <v>0.15421944781279606</v>
      </c>
      <c r="V354" s="153">
        <f t="shared" ca="1" si="468"/>
        <v>0.14415224629957427</v>
      </c>
      <c r="W354" s="153">
        <f t="shared" ca="1" si="468"/>
        <v>0.13064170838478001</v>
      </c>
      <c r="X354" s="153">
        <f t="shared" ca="1" si="468"/>
        <v>0.11991069021904537</v>
      </c>
      <c r="Y354" s="153">
        <f t="shared" ca="1" si="468"/>
        <v>0.12265423322588201</v>
      </c>
      <c r="Z354" s="153">
        <f t="shared" ca="1" si="468"/>
        <v>0.15357062125914853</v>
      </c>
      <c r="AA354" s="153">
        <f t="shared" ca="1" si="468"/>
        <v>0.22639612013314994</v>
      </c>
      <c r="AB354" s="153">
        <f t="shared" ca="1" si="468"/>
        <v>0.28756314849414277</v>
      </c>
      <c r="AC354" s="153">
        <f t="shared" ca="1" si="468"/>
        <v>0.31416952315108437</v>
      </c>
      <c r="AD354" s="153">
        <f t="shared" ca="1" si="468"/>
        <v>0.33003515797176702</v>
      </c>
      <c r="AE354" s="153">
        <f t="shared" ca="1" si="468"/>
        <v>0.33481133489924358</v>
      </c>
      <c r="AF354" s="153">
        <f t="shared" ca="1" si="468"/>
        <v>0.33493164103066886</v>
      </c>
      <c r="AG354" s="178">
        <f t="shared" ca="1" si="472"/>
        <v>0.33493164103066886</v>
      </c>
      <c r="AV354" s="590"/>
      <c r="BK354" s="590"/>
      <c r="BZ354" s="590"/>
      <c r="CO354" s="590"/>
      <c r="DD354" s="590"/>
      <c r="DS354" s="590"/>
      <c r="EH354" s="590"/>
      <c r="EW354" s="590"/>
    </row>
    <row r="355" spans="13:184" ht="23.25">
      <c r="M355" s="173" t="s">
        <v>105</v>
      </c>
      <c r="N355" s="174">
        <f ca="1">INDEX(AX333:BJ345,$O$350,$O$351)</f>
        <v>0.55380067081878659</v>
      </c>
      <c r="O355" s="44"/>
      <c r="P355" s="44">
        <f t="shared" ca="1" si="467"/>
        <v>13</v>
      </c>
      <c r="Q355" s="169">
        <f t="shared" ca="1" si="469"/>
        <v>0.24935234254869793</v>
      </c>
      <c r="R355" s="2"/>
      <c r="S355" s="29">
        <f t="shared" si="470"/>
        <v>45</v>
      </c>
      <c r="T355" s="153">
        <f t="shared" ca="1" si="471"/>
        <v>0.22684495459918344</v>
      </c>
      <c r="U355" s="153">
        <f t="shared" ca="1" si="468"/>
        <v>0.22223056227729976</v>
      </c>
      <c r="V355" s="153">
        <f t="shared" ca="1" si="468"/>
        <v>0.20892202453111061</v>
      </c>
      <c r="W355" s="153">
        <f t="shared" ca="1" si="468"/>
        <v>0.1889618440965882</v>
      </c>
      <c r="X355" s="153">
        <f t="shared" ca="1" si="468"/>
        <v>0.1672513446407311</v>
      </c>
      <c r="Y355" s="153">
        <f t="shared" ca="1" si="468"/>
        <v>0.15357062125914853</v>
      </c>
      <c r="Z355" s="153">
        <f t="shared" ca="1" si="468"/>
        <v>0.16367729910562168</v>
      </c>
      <c r="AA355" s="153">
        <f t="shared" ca="1" si="468"/>
        <v>0.17775237057307622</v>
      </c>
      <c r="AB355" s="153">
        <f t="shared" ca="1" si="468"/>
        <v>0.19280915628126891</v>
      </c>
      <c r="AC355" s="153">
        <f t="shared" ca="1" si="468"/>
        <v>0.21590675788320271</v>
      </c>
      <c r="AD355" s="153">
        <f t="shared" ca="1" si="468"/>
        <v>0.2352762874741787</v>
      </c>
      <c r="AE355" s="153">
        <f t="shared" ca="1" si="468"/>
        <v>0.24619143659476078</v>
      </c>
      <c r="AF355" s="153">
        <f t="shared" ca="1" si="468"/>
        <v>0.24935234254869793</v>
      </c>
      <c r="AG355" s="178">
        <f t="shared" ca="1" si="472"/>
        <v>0.24935234254869793</v>
      </c>
      <c r="AV355" s="590"/>
      <c r="BK355" s="590"/>
      <c r="BZ355" s="590"/>
      <c r="CO355" s="590"/>
      <c r="DD355" s="590"/>
      <c r="DS355" s="590"/>
      <c r="EH355" s="590"/>
      <c r="EW355" s="590"/>
    </row>
    <row r="356" spans="13:184" ht="23.25">
      <c r="M356" s="173" t="s">
        <v>106</v>
      </c>
      <c r="N356" s="174">
        <f ca="1">INDEX(BM333:BY345,$O$350,$O$351)</f>
        <v>0.42143970358239052</v>
      </c>
      <c r="O356" s="44"/>
      <c r="P356" s="44">
        <f t="shared" ca="1" si="467"/>
        <v>1</v>
      </c>
      <c r="Q356" s="169">
        <f t="shared" ca="1" si="469"/>
        <v>0.32542854851760983</v>
      </c>
      <c r="S356" s="29">
        <f t="shared" si="470"/>
        <v>52.5</v>
      </c>
      <c r="T356" s="153">
        <f t="shared" ca="1" si="471"/>
        <v>0.32542854851760983</v>
      </c>
      <c r="U356" s="153">
        <f t="shared" ca="1" si="468"/>
        <v>0.32051567125689628</v>
      </c>
      <c r="V356" s="153">
        <f t="shared" ca="1" si="468"/>
        <v>0.30595440752228381</v>
      </c>
      <c r="W356" s="153">
        <f t="shared" ca="1" si="468"/>
        <v>0.28266305997256003</v>
      </c>
      <c r="X356" s="153">
        <f t="shared" ca="1" si="468"/>
        <v>0.2536266959377208</v>
      </c>
      <c r="Y356" s="153">
        <f t="shared" ca="1" si="468"/>
        <v>0.22639612013314994</v>
      </c>
      <c r="Z356" s="153">
        <f t="shared" ca="1" si="468"/>
        <v>0.17775237057307622</v>
      </c>
      <c r="AA356" s="153">
        <f t="shared" ca="1" si="468"/>
        <v>0.14229527450193888</v>
      </c>
      <c r="AB356" s="153">
        <f t="shared" ca="1" si="468"/>
        <v>0.13894846333690147</v>
      </c>
      <c r="AC356" s="153">
        <f t="shared" ca="1" si="468"/>
        <v>0.15073235813041519</v>
      </c>
      <c r="AD356" s="153">
        <f t="shared" ca="1" si="468"/>
        <v>0.16500385198819068</v>
      </c>
      <c r="AE356" s="153">
        <f t="shared" ca="1" si="468"/>
        <v>0.17482743415267954</v>
      </c>
      <c r="AF356" s="153">
        <f t="shared" ca="1" si="468"/>
        <v>0.17810338803239478</v>
      </c>
      <c r="AG356" s="178">
        <f t="shared" ca="1" si="472"/>
        <v>0.32542854851760983</v>
      </c>
      <c r="AV356" s="590"/>
      <c r="BK356" s="590"/>
      <c r="BZ356" s="590"/>
      <c r="CO356" s="590"/>
      <c r="DD356" s="590"/>
      <c r="DS356" s="590"/>
      <c r="EH356" s="590"/>
      <c r="EW356" s="590"/>
    </row>
    <row r="357" spans="13:184" ht="24" thickBot="1">
      <c r="M357" s="175" t="s">
        <v>107</v>
      </c>
      <c r="N357" s="176">
        <f ca="1">INDEX(CB333:CN345,$O$350,$O$351)</f>
        <v>0.51583737063592772</v>
      </c>
      <c r="O357" s="44"/>
      <c r="P357" s="44">
        <f t="shared" ca="1" si="467"/>
        <v>3</v>
      </c>
      <c r="Q357" s="169">
        <f t="shared" ca="1" si="469"/>
        <v>0.41484975348436171</v>
      </c>
      <c r="S357" s="29">
        <f t="shared" si="470"/>
        <v>60</v>
      </c>
      <c r="T357" s="153">
        <f t="shared" ca="1" si="471"/>
        <v>0.34102411452664849</v>
      </c>
      <c r="U357" s="153">
        <f t="shared" ca="1" si="468"/>
        <v>0.36124389830986769</v>
      </c>
      <c r="V357" s="153">
        <f t="shared" ca="1" si="468"/>
        <v>0.41484975348436171</v>
      </c>
      <c r="W357" s="153">
        <f t="shared" ca="1" si="468"/>
        <v>0.40578273815354698</v>
      </c>
      <c r="X357" s="153">
        <f t="shared" ca="1" si="468"/>
        <v>0.37635405882407719</v>
      </c>
      <c r="Y357" s="153">
        <f t="shared" ca="1" si="468"/>
        <v>0.28756314849414277</v>
      </c>
      <c r="Z357" s="153">
        <f t="shared" ca="1" si="468"/>
        <v>0.19280915628126891</v>
      </c>
      <c r="AA357" s="153">
        <f t="shared" ca="1" si="468"/>
        <v>0.13894846333690147</v>
      </c>
      <c r="AB357" s="153">
        <f t="shared" ca="1" si="468"/>
        <v>0.11869004253299831</v>
      </c>
      <c r="AC357" s="153">
        <f t="shared" ca="1" si="468"/>
        <v>0.11797719304484608</v>
      </c>
      <c r="AD357" s="153">
        <f t="shared" ca="1" si="468"/>
        <v>0.12454301022159521</v>
      </c>
      <c r="AE357" s="153">
        <f t="shared" ca="1" si="468"/>
        <v>0.13058728472126299</v>
      </c>
      <c r="AF357" s="153">
        <f t="shared" ca="1" si="468"/>
        <v>0.13279812505510466</v>
      </c>
      <c r="AG357" s="178">
        <f t="shared" ca="1" si="472"/>
        <v>0.41484975348436171</v>
      </c>
      <c r="AV357" s="590"/>
      <c r="BK357" s="590"/>
      <c r="BZ357" s="590"/>
      <c r="CO357" s="590"/>
      <c r="DD357" s="590"/>
      <c r="DS357" s="590"/>
      <c r="EH357" s="590"/>
      <c r="EW357" s="590"/>
    </row>
    <row r="358" spans="13:184" ht="24" thickBot="1">
      <c r="M358" s="175" t="s">
        <v>108</v>
      </c>
      <c r="N358" s="176">
        <f ca="1">INDEX(CQ333:DC345,$O$350,$O$351)</f>
        <v>0.46385552602794466</v>
      </c>
      <c r="O358" s="44"/>
      <c r="P358" s="44">
        <f t="shared" ca="1" si="467"/>
        <v>5</v>
      </c>
      <c r="Q358" s="169">
        <f t="shared" ca="1" si="469"/>
        <v>0.42143970358239052</v>
      </c>
      <c r="S358" s="18">
        <f t="shared" si="470"/>
        <v>67.5</v>
      </c>
      <c r="T358" s="153">
        <f t="shared" ca="1" si="471"/>
        <v>0.26242466072230725</v>
      </c>
      <c r="U358" s="153">
        <f t="shared" ca="1" si="468"/>
        <v>0.28300330152946362</v>
      </c>
      <c r="V358" s="153">
        <f t="shared" ca="1" si="468"/>
        <v>0.33792739898373536</v>
      </c>
      <c r="W358" s="153">
        <f t="shared" ca="1" si="468"/>
        <v>0.4079092546581925</v>
      </c>
      <c r="X358" s="153">
        <f t="shared" ca="1" si="468"/>
        <v>0.42143970358239052</v>
      </c>
      <c r="Y358" s="153">
        <f t="shared" ca="1" si="468"/>
        <v>0.31416952315108437</v>
      </c>
      <c r="Z358" s="153">
        <f t="shared" ca="1" si="468"/>
        <v>0.21590675788320271</v>
      </c>
      <c r="AA358" s="153">
        <f t="shared" ca="1" si="468"/>
        <v>0.15073235813041519</v>
      </c>
      <c r="AB358" s="153">
        <f t="shared" ca="1" si="468"/>
        <v>0.11797719304484608</v>
      </c>
      <c r="AC358" s="153">
        <f t="shared" ca="1" si="468"/>
        <v>0.10689573659927626</v>
      </c>
      <c r="AD358" s="153">
        <f t="shared" ca="1" si="468"/>
        <v>0.10625862386893108</v>
      </c>
      <c r="AE358" s="153">
        <f t="shared" ca="1" si="468"/>
        <v>0.10816178284376075</v>
      </c>
      <c r="AF358" s="153">
        <f t="shared" ca="1" si="468"/>
        <v>0.10900381251513092</v>
      </c>
      <c r="AG358" s="178">
        <f t="shared" ca="1" si="472"/>
        <v>0.42143970358239052</v>
      </c>
      <c r="AV358" s="590"/>
      <c r="BK358" s="590"/>
      <c r="BZ358" s="590"/>
      <c r="CO358" s="590"/>
      <c r="DD358" s="590"/>
      <c r="DS358" s="590"/>
      <c r="EH358" s="590"/>
      <c r="EW358" s="590"/>
    </row>
    <row r="359" spans="13:184" ht="24" thickBot="1">
      <c r="M359" s="175" t="s">
        <v>109</v>
      </c>
      <c r="N359" s="176">
        <f ca="1">INDEX(DF333:DR345,$O$350,$O$351)</f>
        <v>0.55048390711031248</v>
      </c>
      <c r="O359" s="44"/>
      <c r="P359" s="44">
        <f t="shared" ca="1" si="467"/>
        <v>5</v>
      </c>
      <c r="Q359" s="169">
        <f t="shared" ca="1" si="469"/>
        <v>0.39772145793146163</v>
      </c>
      <c r="S359" s="18">
        <f t="shared" si="470"/>
        <v>75</v>
      </c>
      <c r="T359" s="153">
        <f t="shared" ca="1" si="471"/>
        <v>0.18350936636150847</v>
      </c>
      <c r="U359" s="153">
        <f t="shared" ca="1" si="468"/>
        <v>0.2045388511495384</v>
      </c>
      <c r="V359" s="153">
        <f t="shared" ca="1" si="468"/>
        <v>0.26093160429561901</v>
      </c>
      <c r="W359" s="153">
        <f t="shared" ca="1" si="468"/>
        <v>0.33415879426259337</v>
      </c>
      <c r="X359" s="153">
        <f t="shared" ca="1" si="468"/>
        <v>0.39772145793146163</v>
      </c>
      <c r="Y359" s="153">
        <f t="shared" ca="1" si="468"/>
        <v>0.33003515797176702</v>
      </c>
      <c r="Z359" s="153">
        <f t="shared" ca="1" si="468"/>
        <v>0.2352762874741787</v>
      </c>
      <c r="AA359" s="153">
        <f t="shared" ca="1" si="468"/>
        <v>0.16500385198819068</v>
      </c>
      <c r="AB359" s="153">
        <f t="shared" ca="1" si="468"/>
        <v>0.12454301022159521</v>
      </c>
      <c r="AC359" s="153">
        <f t="shared" ca="1" si="468"/>
        <v>0.10625862386893108</v>
      </c>
      <c r="AD359" s="153">
        <f t="shared" ca="1" si="468"/>
        <v>0.10005451461924394</v>
      </c>
      <c r="AE359" s="153">
        <f t="shared" ca="1" si="468"/>
        <v>9.8179172026966383E-2</v>
      </c>
      <c r="AF359" s="153">
        <f t="shared" ca="1" si="468"/>
        <v>9.7518368647577611E-2</v>
      </c>
      <c r="AG359" s="42">
        <f t="shared" ca="1" si="472"/>
        <v>0.39772145793146163</v>
      </c>
      <c r="AV359" s="136"/>
      <c r="BK359" s="136"/>
      <c r="BZ359" s="136"/>
      <c r="CO359" s="136"/>
      <c r="DD359" s="136"/>
      <c r="DS359" s="136"/>
      <c r="EH359" s="136"/>
      <c r="EW359" s="136"/>
    </row>
    <row r="360" spans="13:184">
      <c r="M360" s="43"/>
      <c r="N360" s="44"/>
      <c r="O360" s="44"/>
      <c r="P360" s="44">
        <f t="shared" ca="1" si="467"/>
        <v>5</v>
      </c>
      <c r="Q360" s="169">
        <f t="shared" ca="1" si="469"/>
        <v>0.34717212300747763</v>
      </c>
      <c r="S360" s="18">
        <f t="shared" si="470"/>
        <v>82.5</v>
      </c>
      <c r="T360" s="153">
        <f t="shared" ca="1" si="471"/>
        <v>0.12504108957558888</v>
      </c>
      <c r="U360" s="153">
        <f t="shared" ca="1" si="468"/>
        <v>0.14642043656449355</v>
      </c>
      <c r="V360" s="153">
        <f t="shared" ca="1" si="468"/>
        <v>0.2039027209214746</v>
      </c>
      <c r="W360" s="153">
        <f t="shared" ca="1" si="468"/>
        <v>0.2792725109226904</v>
      </c>
      <c r="X360" s="153">
        <f t="shared" ca="1" si="468"/>
        <v>0.34717212300747763</v>
      </c>
      <c r="Y360" s="153">
        <f t="shared" ca="1" si="468"/>
        <v>0.33481133489924358</v>
      </c>
      <c r="Z360" s="153">
        <f t="shared" ca="1" si="468"/>
        <v>0.24619143659476078</v>
      </c>
      <c r="AA360" s="153">
        <f t="shared" ca="1" si="468"/>
        <v>0.17482743415267954</v>
      </c>
      <c r="AB360" s="153">
        <f t="shared" ca="1" si="468"/>
        <v>0.13058728472126299</v>
      </c>
      <c r="AC360" s="153">
        <f t="shared" ca="1" si="468"/>
        <v>0.10816178284376075</v>
      </c>
      <c r="AD360" s="153">
        <f t="shared" ca="1" si="468"/>
        <v>9.8179172026966383E-2</v>
      </c>
      <c r="AE360" s="153">
        <f t="shared" ca="1" si="468"/>
        <v>9.2755464985600528E-2</v>
      </c>
      <c r="AF360" s="153">
        <f t="shared" ca="1" si="468"/>
        <v>9.0145411390881183E-2</v>
      </c>
      <c r="AG360" s="42">
        <f t="shared" ca="1" si="472"/>
        <v>0.34717212300747763</v>
      </c>
      <c r="AV360" s="136"/>
      <c r="BK360" s="136"/>
      <c r="BZ360" s="136"/>
      <c r="CO360" s="136"/>
      <c r="DD360" s="136"/>
      <c r="DS360" s="136"/>
      <c r="EH360" s="136"/>
      <c r="EW360" s="136"/>
    </row>
    <row r="361" spans="13:184" ht="16.5" thickBot="1">
      <c r="M361" s="60"/>
      <c r="N361" s="61"/>
      <c r="O361" s="61"/>
      <c r="P361" s="61">
        <f t="shared" ca="1" si="467"/>
        <v>6</v>
      </c>
      <c r="Q361" s="177">
        <f t="shared" ca="1" si="469"/>
        <v>0.33493164103066886</v>
      </c>
      <c r="S361" s="18">
        <f t="shared" si="470"/>
        <v>90</v>
      </c>
      <c r="T361" s="153">
        <f t="shared" ca="1" si="471"/>
        <v>0.10342927368017656</v>
      </c>
      <c r="U361" s="153">
        <f t="shared" ca="1" si="468"/>
        <v>0.12493844095998594</v>
      </c>
      <c r="V361" s="153">
        <f t="shared" ca="1" si="468"/>
        <v>0.18281795827470027</v>
      </c>
      <c r="W361" s="153">
        <f t="shared" ca="1" si="468"/>
        <v>0.25893239137169077</v>
      </c>
      <c r="X361" s="153">
        <f t="shared" ca="1" si="468"/>
        <v>0.32823609564277439</v>
      </c>
      <c r="Y361" s="153">
        <f t="shared" ca="1" si="468"/>
        <v>0.33493164103066886</v>
      </c>
      <c r="Z361" s="153">
        <f t="shared" ca="1" si="468"/>
        <v>0.24935234254869793</v>
      </c>
      <c r="AA361" s="153">
        <f t="shared" ca="1" si="468"/>
        <v>0.17810338803239478</v>
      </c>
      <c r="AB361" s="153">
        <f t="shared" ca="1" si="468"/>
        <v>0.13279812505510466</v>
      </c>
      <c r="AC361" s="153">
        <f t="shared" ca="1" si="468"/>
        <v>0.10900381251513092</v>
      </c>
      <c r="AD361" s="153">
        <f t="shared" ca="1" si="468"/>
        <v>9.7518368647577611E-2</v>
      </c>
      <c r="AE361" s="153">
        <f t="shared" ca="1" si="468"/>
        <v>9.0145411390881183E-2</v>
      </c>
      <c r="AF361" s="153">
        <f t="shared" ca="1" si="468"/>
        <v>8.6187123973861454E-2</v>
      </c>
      <c r="AG361" s="42">
        <f t="shared" ca="1" si="472"/>
        <v>0.33493164103066886</v>
      </c>
      <c r="AV361" s="136"/>
      <c r="BK361" s="136"/>
      <c r="BZ361" s="136"/>
      <c r="CO361" s="136"/>
      <c r="DD361" s="136"/>
      <c r="DS361" s="136"/>
      <c r="EH361" s="136"/>
      <c r="EW361" s="136"/>
    </row>
    <row r="362" spans="13:184">
      <c r="S362" s="16" t="s">
        <v>10</v>
      </c>
      <c r="T362" s="179">
        <f t="shared" ref="T362:AF362" ca="1" si="473">MAX(T349:T361)</f>
        <v>0.34102411452664849</v>
      </c>
      <c r="U362" s="179">
        <f t="shared" ca="1" si="473"/>
        <v>0.36124389830986769</v>
      </c>
      <c r="V362" s="179">
        <f t="shared" ca="1" si="473"/>
        <v>0.41484975348436171</v>
      </c>
      <c r="W362" s="179">
        <f t="shared" ca="1" si="473"/>
        <v>0.4079092546581925</v>
      </c>
      <c r="X362" s="179">
        <f t="shared" ca="1" si="473"/>
        <v>0.42143970358239052</v>
      </c>
      <c r="Y362" s="179">
        <f t="shared" ca="1" si="473"/>
        <v>0.33493164103066886</v>
      </c>
      <c r="Z362" s="179">
        <f t="shared" ca="1" si="473"/>
        <v>0.24935234254869793</v>
      </c>
      <c r="AA362" s="179">
        <f t="shared" ca="1" si="473"/>
        <v>0.32542854851760983</v>
      </c>
      <c r="AB362" s="179">
        <f t="shared" ca="1" si="473"/>
        <v>0.41484975348436171</v>
      </c>
      <c r="AC362" s="179">
        <f t="shared" ca="1" si="473"/>
        <v>0.42143970358239052</v>
      </c>
      <c r="AD362" s="179">
        <f t="shared" ca="1" si="473"/>
        <v>0.39772145793146163</v>
      </c>
      <c r="AE362" s="179">
        <f t="shared" ca="1" si="473"/>
        <v>0.34717212300747763</v>
      </c>
      <c r="AF362" s="179">
        <f t="shared" ca="1" si="473"/>
        <v>0.33493164103066886</v>
      </c>
      <c r="AG362" s="178">
        <f ca="1">MAX(T362:AF362)</f>
        <v>0.42143970358239052</v>
      </c>
      <c r="AV362" s="178"/>
      <c r="BK362" s="178"/>
      <c r="BZ362" s="178"/>
      <c r="CO362" s="178"/>
      <c r="DD362" s="178"/>
      <c r="DS362" s="178"/>
      <c r="EH362" s="178"/>
      <c r="EW362" s="178"/>
      <c r="EX362" s="91"/>
      <c r="EY362" s="91"/>
      <c r="EZ362" s="91"/>
      <c r="FA362" s="91"/>
      <c r="FB362" s="91"/>
      <c r="FC362" s="91"/>
      <c r="FD362" s="91"/>
      <c r="FE362" s="91"/>
      <c r="FF362" s="91"/>
      <c r="FG362" s="91"/>
      <c r="FH362" s="91"/>
      <c r="FI362" s="91"/>
      <c r="FJ362" s="91"/>
      <c r="FK362" s="91"/>
      <c r="FL362" s="91"/>
      <c r="FM362" s="91"/>
      <c r="FN362" s="91"/>
      <c r="FO362" s="91"/>
      <c r="FP362" s="91"/>
      <c r="FQ362" s="91"/>
      <c r="FR362" s="91"/>
      <c r="FS362" s="91"/>
      <c r="FT362" s="91"/>
      <c r="FU362" s="91"/>
      <c r="FV362" s="91"/>
      <c r="FW362" s="91"/>
      <c r="FX362" s="91"/>
      <c r="FY362" s="91"/>
      <c r="FZ362" s="91"/>
      <c r="GA362" s="91"/>
      <c r="GB362" s="91"/>
    </row>
    <row r="363" spans="13:184" s="8" customFormat="1">
      <c r="Q363" s="2" t="s">
        <v>110</v>
      </c>
      <c r="S363" s="2" t="s">
        <v>111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 t="s">
        <v>112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 t="s">
        <v>113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 t="s">
        <v>114</v>
      </c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 t="s">
        <v>115</v>
      </c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 t="s">
        <v>116</v>
      </c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 t="s">
        <v>117</v>
      </c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 t="s">
        <v>116</v>
      </c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 t="s">
        <v>117</v>
      </c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801"/>
      <c r="EY363" s="801"/>
      <c r="EZ363" s="801"/>
      <c r="FA363" s="801"/>
      <c r="FB363" s="801"/>
      <c r="FC363" s="801"/>
      <c r="FD363" s="801"/>
      <c r="FE363" s="801"/>
      <c r="FF363" s="801"/>
      <c r="FG363" s="801"/>
      <c r="FH363" s="801"/>
      <c r="FI363" s="801"/>
      <c r="FJ363" s="801"/>
      <c r="FK363" s="801"/>
      <c r="FL363" s="801"/>
      <c r="FM363" s="801"/>
      <c r="FN363" s="801"/>
      <c r="FO363" s="801"/>
      <c r="FP363" s="801"/>
      <c r="FQ363" s="801"/>
      <c r="FR363" s="801"/>
      <c r="FS363" s="801"/>
      <c r="FT363" s="801"/>
      <c r="FU363" s="801"/>
      <c r="FV363" s="801"/>
      <c r="FW363" s="801"/>
      <c r="FX363" s="801"/>
      <c r="FY363" s="801"/>
      <c r="FZ363" s="801"/>
      <c r="GA363" s="801"/>
      <c r="GB363" s="801"/>
    </row>
    <row r="364" spans="13:184" s="8" customFormat="1">
      <c r="Q364" s="698"/>
      <c r="S364" s="112" t="s">
        <v>391</v>
      </c>
      <c r="T364" s="318">
        <f>T348</f>
        <v>0</v>
      </c>
      <c r="U364" s="318">
        <f t="shared" ref="U364:AF364" si="474">U348</f>
        <v>7.5</v>
      </c>
      <c r="V364" s="318">
        <f t="shared" si="474"/>
        <v>15</v>
      </c>
      <c r="W364" s="318">
        <f t="shared" si="474"/>
        <v>22.5</v>
      </c>
      <c r="X364" s="318">
        <f t="shared" si="474"/>
        <v>30</v>
      </c>
      <c r="Y364" s="318">
        <f t="shared" si="474"/>
        <v>37.5</v>
      </c>
      <c r="Z364" s="318">
        <f t="shared" si="474"/>
        <v>45</v>
      </c>
      <c r="AA364" s="318">
        <f t="shared" si="474"/>
        <v>52.5</v>
      </c>
      <c r="AB364" s="318">
        <f t="shared" si="474"/>
        <v>60</v>
      </c>
      <c r="AC364" s="318">
        <f t="shared" si="474"/>
        <v>67.5</v>
      </c>
      <c r="AD364" s="318">
        <f t="shared" si="474"/>
        <v>75</v>
      </c>
      <c r="AE364" s="318">
        <f t="shared" si="474"/>
        <v>82.5</v>
      </c>
      <c r="AF364" s="318">
        <f t="shared" si="474"/>
        <v>90</v>
      </c>
      <c r="AG364" s="16"/>
      <c r="AH364" s="112" t="s">
        <v>391</v>
      </c>
      <c r="AI364" s="18">
        <f>T364</f>
        <v>0</v>
      </c>
      <c r="AJ364" s="18">
        <f t="shared" ref="AJ364:AU364" si="475">U364</f>
        <v>7.5</v>
      </c>
      <c r="AK364" s="18">
        <f t="shared" si="475"/>
        <v>15</v>
      </c>
      <c r="AL364" s="18">
        <f t="shared" si="475"/>
        <v>22.5</v>
      </c>
      <c r="AM364" s="18">
        <f t="shared" si="475"/>
        <v>30</v>
      </c>
      <c r="AN364" s="18">
        <f t="shared" si="475"/>
        <v>37.5</v>
      </c>
      <c r="AO364" s="18">
        <f t="shared" si="475"/>
        <v>45</v>
      </c>
      <c r="AP364" s="18">
        <f t="shared" si="475"/>
        <v>52.5</v>
      </c>
      <c r="AQ364" s="18">
        <f t="shared" si="475"/>
        <v>60</v>
      </c>
      <c r="AR364" s="18">
        <f t="shared" si="475"/>
        <v>67.5</v>
      </c>
      <c r="AS364" s="18">
        <f t="shared" si="475"/>
        <v>75</v>
      </c>
      <c r="AT364" s="18">
        <f t="shared" si="475"/>
        <v>82.5</v>
      </c>
      <c r="AU364" s="18">
        <f t="shared" si="475"/>
        <v>90</v>
      </c>
      <c r="AW364" s="112" t="s">
        <v>391</v>
      </c>
      <c r="AX364" s="157">
        <f t="shared" ref="AX364:BJ364" si="476">AI364</f>
        <v>0</v>
      </c>
      <c r="AY364" s="157">
        <f t="shared" si="476"/>
        <v>7.5</v>
      </c>
      <c r="AZ364" s="157">
        <f t="shared" si="476"/>
        <v>15</v>
      </c>
      <c r="BA364" s="157">
        <f t="shared" si="476"/>
        <v>22.5</v>
      </c>
      <c r="BB364" s="157">
        <f t="shared" si="476"/>
        <v>30</v>
      </c>
      <c r="BC364" s="157">
        <f t="shared" si="476"/>
        <v>37.5</v>
      </c>
      <c r="BD364" s="157">
        <f t="shared" si="476"/>
        <v>45</v>
      </c>
      <c r="BE364" s="157">
        <f t="shared" si="476"/>
        <v>52.5</v>
      </c>
      <c r="BF364" s="157">
        <f t="shared" si="476"/>
        <v>60</v>
      </c>
      <c r="BG364" s="157">
        <f t="shared" si="476"/>
        <v>67.5</v>
      </c>
      <c r="BH364" s="157">
        <f t="shared" si="476"/>
        <v>75</v>
      </c>
      <c r="BI364" s="157">
        <f t="shared" si="476"/>
        <v>82.5</v>
      </c>
      <c r="BJ364" s="157">
        <f t="shared" si="476"/>
        <v>90</v>
      </c>
      <c r="BL364" s="112" t="s">
        <v>391</v>
      </c>
      <c r="BM364" s="157">
        <f t="shared" ref="BM364:BY364" si="477">AX364</f>
        <v>0</v>
      </c>
      <c r="BN364" s="157">
        <f t="shared" si="477"/>
        <v>7.5</v>
      </c>
      <c r="BO364" s="157">
        <f t="shared" si="477"/>
        <v>15</v>
      </c>
      <c r="BP364" s="157">
        <f t="shared" si="477"/>
        <v>22.5</v>
      </c>
      <c r="BQ364" s="157">
        <f t="shared" si="477"/>
        <v>30</v>
      </c>
      <c r="BR364" s="157">
        <f t="shared" si="477"/>
        <v>37.5</v>
      </c>
      <c r="BS364" s="157">
        <f t="shared" si="477"/>
        <v>45</v>
      </c>
      <c r="BT364" s="157">
        <f t="shared" si="477"/>
        <v>52.5</v>
      </c>
      <c r="BU364" s="157">
        <f t="shared" si="477"/>
        <v>60</v>
      </c>
      <c r="BV364" s="157">
        <f t="shared" si="477"/>
        <v>67.5</v>
      </c>
      <c r="BW364" s="157">
        <f t="shared" si="477"/>
        <v>75</v>
      </c>
      <c r="BX364" s="157">
        <f t="shared" si="477"/>
        <v>82.5</v>
      </c>
      <c r="BY364" s="157">
        <f t="shared" si="477"/>
        <v>90</v>
      </c>
      <c r="CA364" s="112" t="s">
        <v>391</v>
      </c>
      <c r="CB364" s="157">
        <f>BM364</f>
        <v>0</v>
      </c>
      <c r="CC364" s="157">
        <f t="shared" ref="CC364:CN364" si="478">BN364</f>
        <v>7.5</v>
      </c>
      <c r="CD364" s="157">
        <f t="shared" si="478"/>
        <v>15</v>
      </c>
      <c r="CE364" s="157">
        <f t="shared" si="478"/>
        <v>22.5</v>
      </c>
      <c r="CF364" s="157">
        <f t="shared" si="478"/>
        <v>30</v>
      </c>
      <c r="CG364" s="157">
        <f t="shared" si="478"/>
        <v>37.5</v>
      </c>
      <c r="CH364" s="157">
        <f t="shared" si="478"/>
        <v>45</v>
      </c>
      <c r="CI364" s="157">
        <f t="shared" si="478"/>
        <v>52.5</v>
      </c>
      <c r="CJ364" s="157">
        <f t="shared" si="478"/>
        <v>60</v>
      </c>
      <c r="CK364" s="157">
        <f t="shared" si="478"/>
        <v>67.5</v>
      </c>
      <c r="CL364" s="157">
        <f t="shared" si="478"/>
        <v>75</v>
      </c>
      <c r="CM364" s="157">
        <f t="shared" si="478"/>
        <v>82.5</v>
      </c>
      <c r="CN364" s="157">
        <f t="shared" si="478"/>
        <v>90</v>
      </c>
      <c r="CP364" s="112" t="s">
        <v>391</v>
      </c>
      <c r="CQ364" s="157">
        <f>CB364</f>
        <v>0</v>
      </c>
      <c r="CR364" s="157">
        <f t="shared" ref="CR364:DC364" si="479">CC364</f>
        <v>7.5</v>
      </c>
      <c r="CS364" s="157">
        <f t="shared" ref="CS364" si="480">CD364</f>
        <v>15</v>
      </c>
      <c r="CT364" s="157">
        <f t="shared" ref="CT364" si="481">CE364</f>
        <v>22.5</v>
      </c>
      <c r="CU364" s="157">
        <f t="shared" ref="CU364" si="482">CF364</f>
        <v>30</v>
      </c>
      <c r="CV364" s="157">
        <f t="shared" ref="CV364" si="483">CG364</f>
        <v>37.5</v>
      </c>
      <c r="CW364" s="157">
        <f t="shared" ref="CW364" si="484">CH364</f>
        <v>45</v>
      </c>
      <c r="CX364" s="157">
        <f t="shared" ref="CX364" si="485">CI364</f>
        <v>52.5</v>
      </c>
      <c r="CY364" s="157">
        <f t="shared" ref="CY364" si="486">CJ364</f>
        <v>60</v>
      </c>
      <c r="CZ364" s="157">
        <f t="shared" si="479"/>
        <v>67.5</v>
      </c>
      <c r="DA364" s="157">
        <f t="shared" si="479"/>
        <v>75</v>
      </c>
      <c r="DB364" s="157">
        <f t="shared" si="479"/>
        <v>82.5</v>
      </c>
      <c r="DC364" s="157">
        <f t="shared" si="479"/>
        <v>90</v>
      </c>
      <c r="DE364" s="112" t="s">
        <v>391</v>
      </c>
      <c r="DF364" s="157">
        <f>CQ364</f>
        <v>0</v>
      </c>
      <c r="DG364" s="157">
        <f t="shared" ref="DG364:DR364" si="487">CR364</f>
        <v>7.5</v>
      </c>
      <c r="DH364" s="157">
        <f t="shared" si="487"/>
        <v>15</v>
      </c>
      <c r="DI364" s="157">
        <f t="shared" si="487"/>
        <v>22.5</v>
      </c>
      <c r="DJ364" s="157">
        <f t="shared" si="487"/>
        <v>30</v>
      </c>
      <c r="DK364" s="157">
        <f t="shared" si="487"/>
        <v>37.5</v>
      </c>
      <c r="DL364" s="157">
        <f t="shared" si="487"/>
        <v>45</v>
      </c>
      <c r="DM364" s="157">
        <f t="shared" si="487"/>
        <v>52.5</v>
      </c>
      <c r="DN364" s="157">
        <f t="shared" si="487"/>
        <v>60</v>
      </c>
      <c r="DO364" s="157">
        <f t="shared" si="487"/>
        <v>67.5</v>
      </c>
      <c r="DP364" s="157">
        <f t="shared" si="487"/>
        <v>75</v>
      </c>
      <c r="DQ364" s="157">
        <f t="shared" si="487"/>
        <v>82.5</v>
      </c>
      <c r="DR364" s="157">
        <f t="shared" si="487"/>
        <v>90</v>
      </c>
      <c r="DT364" s="112" t="s">
        <v>391</v>
      </c>
      <c r="DU364" s="157">
        <f>DF364</f>
        <v>0</v>
      </c>
      <c r="DV364" s="157">
        <f t="shared" ref="DV364:EG364" si="488">DG364</f>
        <v>7.5</v>
      </c>
      <c r="DW364" s="157">
        <f t="shared" si="488"/>
        <v>15</v>
      </c>
      <c r="DX364" s="157">
        <f t="shared" si="488"/>
        <v>22.5</v>
      </c>
      <c r="DY364" s="157">
        <f t="shared" si="488"/>
        <v>30</v>
      </c>
      <c r="DZ364" s="157">
        <f t="shared" si="488"/>
        <v>37.5</v>
      </c>
      <c r="EA364" s="157">
        <f t="shared" si="488"/>
        <v>45</v>
      </c>
      <c r="EB364" s="157">
        <f t="shared" si="488"/>
        <v>52.5</v>
      </c>
      <c r="EC364" s="157">
        <f t="shared" si="488"/>
        <v>60</v>
      </c>
      <c r="ED364" s="157">
        <f t="shared" si="488"/>
        <v>67.5</v>
      </c>
      <c r="EE364" s="157">
        <f t="shared" si="488"/>
        <v>75</v>
      </c>
      <c r="EF364" s="157">
        <f t="shared" si="488"/>
        <v>82.5</v>
      </c>
      <c r="EG364" s="157">
        <f t="shared" si="488"/>
        <v>90</v>
      </c>
      <c r="EI364" s="112" t="s">
        <v>391</v>
      </c>
      <c r="EJ364" s="157">
        <f>DU364</f>
        <v>0</v>
      </c>
      <c r="EK364" s="157">
        <f t="shared" ref="EK364:EV364" si="489">DV364</f>
        <v>7.5</v>
      </c>
      <c r="EL364" s="157">
        <f t="shared" si="489"/>
        <v>15</v>
      </c>
      <c r="EM364" s="157">
        <f t="shared" si="489"/>
        <v>22.5</v>
      </c>
      <c r="EN364" s="157">
        <f t="shared" si="489"/>
        <v>30</v>
      </c>
      <c r="EO364" s="157">
        <f t="shared" si="489"/>
        <v>37.5</v>
      </c>
      <c r="EP364" s="157">
        <f t="shared" si="489"/>
        <v>45</v>
      </c>
      <c r="EQ364" s="157">
        <f t="shared" si="489"/>
        <v>52.5</v>
      </c>
      <c r="ER364" s="157">
        <f t="shared" si="489"/>
        <v>60</v>
      </c>
      <c r="ES364" s="157">
        <f t="shared" si="489"/>
        <v>67.5</v>
      </c>
      <c r="ET364" s="157">
        <f t="shared" si="489"/>
        <v>75</v>
      </c>
      <c r="EU364" s="157">
        <f t="shared" si="489"/>
        <v>82.5</v>
      </c>
      <c r="EV364" s="157">
        <f t="shared" si="489"/>
        <v>90</v>
      </c>
      <c r="EX364" s="806"/>
      <c r="EY364" s="807"/>
      <c r="EZ364" s="807"/>
      <c r="FA364" s="807"/>
      <c r="FB364" s="807"/>
      <c r="FC364" s="807"/>
      <c r="FD364" s="807"/>
      <c r="FE364" s="807"/>
      <c r="FF364" s="807"/>
      <c r="FG364" s="807"/>
      <c r="FH364" s="807"/>
      <c r="FI364" s="807"/>
      <c r="FJ364" s="807"/>
      <c r="FK364" s="807"/>
      <c r="FL364" s="91"/>
      <c r="FM364" s="806"/>
      <c r="FN364" s="807"/>
      <c r="FO364" s="807"/>
      <c r="FP364" s="807"/>
      <c r="FQ364" s="807"/>
      <c r="FR364" s="807"/>
      <c r="FS364" s="807"/>
      <c r="FT364" s="807"/>
      <c r="FU364" s="807"/>
      <c r="FV364" s="807"/>
      <c r="FW364" s="807"/>
      <c r="FX364" s="807"/>
      <c r="FY364" s="807"/>
      <c r="FZ364" s="807"/>
      <c r="GA364" s="91"/>
      <c r="GB364" s="91"/>
    </row>
    <row r="365" spans="13:184" s="8" customFormat="1">
      <c r="S365" s="18">
        <f>S349</f>
        <v>0</v>
      </c>
      <c r="T365" s="427">
        <f t="shared" ref="T365:AF377" ca="1" si="490">(1+$Z$1/$T$1)*(T303+T318)</f>
        <v>-161.63528460678259</v>
      </c>
      <c r="U365" s="427">
        <f t="shared" ca="1" si="490"/>
        <v>-153.0849726941689</v>
      </c>
      <c r="V365" s="427">
        <f t="shared" ca="1" si="490"/>
        <v>-144.32880959533136</v>
      </c>
      <c r="W365" s="427">
        <f t="shared" ca="1" si="490"/>
        <v>-125.86340070946545</v>
      </c>
      <c r="X365" s="427">
        <f t="shared" ca="1" si="490"/>
        <v>-98.407823029580427</v>
      </c>
      <c r="Y365" s="427">
        <f t="shared" ca="1" si="490"/>
        <v>-70.143863169414345</v>
      </c>
      <c r="Z365" s="427">
        <f t="shared" ca="1" si="490"/>
        <v>-49.152048672354873</v>
      </c>
      <c r="AA365" s="427">
        <f t="shared" ca="1" si="490"/>
        <v>-36.746713087056065</v>
      </c>
      <c r="AB365" s="427">
        <f t="shared" ca="1" si="490"/>
        <v>-30.346318520642143</v>
      </c>
      <c r="AC365" s="427">
        <f t="shared" ca="1" si="490"/>
        <v>-27.304938359503204</v>
      </c>
      <c r="AD365" s="427">
        <f t="shared" ca="1" si="490"/>
        <v>-25.954031062831938</v>
      </c>
      <c r="AE365" s="427">
        <f t="shared" ca="1" si="490"/>
        <v>-25.411488628202633</v>
      </c>
      <c r="AF365" s="427">
        <f t="shared" ca="1" si="490"/>
        <v>-25.269541882520208</v>
      </c>
      <c r="AG365" s="135"/>
      <c r="AH365" s="18">
        <f>S365</f>
        <v>0</v>
      </c>
      <c r="AI365" s="699">
        <f t="shared" ref="AI365:AU377" ca="1" si="491">(1+$Z$1/$T$1)*(AI303+AI318)</f>
        <v>-161.63528460678259</v>
      </c>
      <c r="AJ365" s="699">
        <f t="shared" ca="1" si="491"/>
        <v>-153.08497269416893</v>
      </c>
      <c r="AK365" s="699">
        <f t="shared" ca="1" si="491"/>
        <v>-144.32880959533136</v>
      </c>
      <c r="AL365" s="699">
        <f t="shared" ca="1" si="491"/>
        <v>-125.86340070946547</v>
      </c>
      <c r="AM365" s="699">
        <f t="shared" ca="1" si="491"/>
        <v>-98.407823029580427</v>
      </c>
      <c r="AN365" s="699">
        <f t="shared" ca="1" si="491"/>
        <v>-70.14386316941436</v>
      </c>
      <c r="AO365" s="699">
        <f t="shared" ca="1" si="491"/>
        <v>-49.152048672354873</v>
      </c>
      <c r="AP365" s="699">
        <f t="shared" ca="1" si="491"/>
        <v>-36.746713087056058</v>
      </c>
      <c r="AQ365" s="699">
        <f t="shared" ca="1" si="491"/>
        <v>-30.346318520642143</v>
      </c>
      <c r="AR365" s="699">
        <f t="shared" ca="1" si="491"/>
        <v>-27.304938359503204</v>
      </c>
      <c r="AS365" s="699">
        <f t="shared" ca="1" si="491"/>
        <v>-25.954031062831938</v>
      </c>
      <c r="AT365" s="699">
        <f t="shared" ca="1" si="491"/>
        <v>-25.41148862820264</v>
      </c>
      <c r="AU365" s="699">
        <f t="shared" ca="1" si="491"/>
        <v>-25.269541882520208</v>
      </c>
      <c r="AW365" s="18">
        <f>AH365</f>
        <v>0</v>
      </c>
      <c r="AX365" s="699">
        <f t="shared" ref="AX365:BJ377" ca="1" si="492">(1+$Z$1/$T$1)*(AX303+AX318)</f>
        <v>85.661601936717574</v>
      </c>
      <c r="AY365" s="699">
        <f t="shared" ca="1" si="492"/>
        <v>90.205890858936684</v>
      </c>
      <c r="AZ365" s="699">
        <f t="shared" ca="1" si="492"/>
        <v>85.738473681945877</v>
      </c>
      <c r="BA365" s="699">
        <f t="shared" ca="1" si="492"/>
        <v>75.52204893085748</v>
      </c>
      <c r="BB365" s="699">
        <f t="shared" ca="1" si="492"/>
        <v>59.332742698219192</v>
      </c>
      <c r="BC365" s="699">
        <f t="shared" ca="1" si="492"/>
        <v>41.76112502914193</v>
      </c>
      <c r="BD365" s="699">
        <f t="shared" ca="1" si="492"/>
        <v>28.015922688616087</v>
      </c>
      <c r="BE365" s="699">
        <f t="shared" ca="1" si="492"/>
        <v>19.398183504361057</v>
      </c>
      <c r="BF365" s="699">
        <f t="shared" ca="1" si="492"/>
        <v>14.609773772222505</v>
      </c>
      <c r="BG365" s="699">
        <f t="shared" ca="1" si="492"/>
        <v>12.104491465589152</v>
      </c>
      <c r="BH365" s="699">
        <f t="shared" ca="1" si="492"/>
        <v>10.848643150120138</v>
      </c>
      <c r="BI365" s="699">
        <f t="shared" ca="1" si="492"/>
        <v>10.273376316871996</v>
      </c>
      <c r="BJ365" s="699">
        <f t="shared" ca="1" si="492"/>
        <v>10.107816835843654</v>
      </c>
      <c r="BL365" s="18">
        <f>AW365</f>
        <v>0</v>
      </c>
      <c r="BM365" s="699">
        <f t="shared" ref="BM365:BY377" ca="1" si="493">(1+$Z$1/$T$1)*(BM303+BM318)</f>
        <v>22.639137654703905</v>
      </c>
      <c r="BN365" s="699">
        <f t="shared" ca="1" si="493"/>
        <v>3.2901855151292754</v>
      </c>
      <c r="BO365" s="699">
        <f t="shared" ca="1" si="493"/>
        <v>1.7176241505058705</v>
      </c>
      <c r="BP365" s="699">
        <f t="shared" ca="1" si="493"/>
        <v>-8.0170103564418029E-3</v>
      </c>
      <c r="BQ365" s="699">
        <f t="shared" ca="1" si="493"/>
        <v>-0.57609776094189402</v>
      </c>
      <c r="BR365" s="699">
        <f t="shared" ca="1" si="493"/>
        <v>0.65038574501332913</v>
      </c>
      <c r="BS365" s="699">
        <f t="shared" ca="1" si="493"/>
        <v>2.9506130295936503</v>
      </c>
      <c r="BT365" s="699">
        <f t="shared" ca="1" si="493"/>
        <v>5.2996886957451581</v>
      </c>
      <c r="BU365" s="699">
        <f t="shared" ca="1" si="493"/>
        <v>7.1960346803255648</v>
      </c>
      <c r="BV365" s="699">
        <f t="shared" ca="1" si="493"/>
        <v>8.5569431002255332</v>
      </c>
      <c r="BW365" s="699">
        <f t="shared" ca="1" si="493"/>
        <v>9.4475509751580553</v>
      </c>
      <c r="BX365" s="699">
        <f t="shared" ca="1" si="493"/>
        <v>9.9470337200991708</v>
      </c>
      <c r="BY365" s="699">
        <f t="shared" ca="1" si="493"/>
        <v>10.107816587336943</v>
      </c>
      <c r="CA365" s="18">
        <f>BL365</f>
        <v>0</v>
      </c>
      <c r="CB365" s="699">
        <f t="shared" ref="CB365:CN377" ca="1" si="494">(1+$Z$1/$T$1)*(CB303+CB318)</f>
        <v>99.938535592837184</v>
      </c>
      <c r="CC365" s="699">
        <f t="shared" ca="1" si="494"/>
        <v>105.24020600209283</v>
      </c>
      <c r="CD365" s="699">
        <f t="shared" ca="1" si="494"/>
        <v>100.02821929560353</v>
      </c>
      <c r="CE365" s="699">
        <f t="shared" ca="1" si="494"/>
        <v>88.109057086000419</v>
      </c>
      <c r="CF365" s="699">
        <f t="shared" ca="1" si="494"/>
        <v>69.221533147922386</v>
      </c>
      <c r="CG365" s="699">
        <f t="shared" ca="1" si="494"/>
        <v>48.721312533998905</v>
      </c>
      <c r="CH365" s="699">
        <f t="shared" ca="1" si="494"/>
        <v>32.685243136718775</v>
      </c>
      <c r="CI365" s="699">
        <f t="shared" ca="1" si="494"/>
        <v>22.631214088421235</v>
      </c>
      <c r="CJ365" s="699">
        <f t="shared" ca="1" si="494"/>
        <v>17.044736067592922</v>
      </c>
      <c r="CK365" s="699">
        <f t="shared" ca="1" si="494"/>
        <v>14.121906709854017</v>
      </c>
      <c r="CL365" s="699">
        <f t="shared" ca="1" si="494"/>
        <v>12.656750341806823</v>
      </c>
      <c r="CM365" s="699">
        <f t="shared" ca="1" si="494"/>
        <v>11.985605703017329</v>
      </c>
      <c r="CN365" s="699">
        <f t="shared" ca="1" si="494"/>
        <v>11.79245297515093</v>
      </c>
      <c r="CP365" s="18">
        <f>CA365</f>
        <v>0</v>
      </c>
      <c r="CQ365" s="699">
        <f t="shared" ref="CQ365:DC377" ca="1" si="495">(1+$Z$1/$T$1)*(CQ303+CQ318)</f>
        <v>7.5463792182346294</v>
      </c>
      <c r="CR365" s="699">
        <f t="shared" ca="1" si="495"/>
        <v>1.0967285050430948</v>
      </c>
      <c r="CS365" s="699">
        <f t="shared" ca="1" si="495"/>
        <v>0.57254138350195372</v>
      </c>
      <c r="CT365" s="699">
        <f t="shared" ca="1" si="495"/>
        <v>-2.6723367854775046E-3</v>
      </c>
      <c r="CU365" s="699">
        <f t="shared" ca="1" si="495"/>
        <v>-0.19203258698062822</v>
      </c>
      <c r="CV365" s="699">
        <f t="shared" ca="1" si="495"/>
        <v>0.21679524833777483</v>
      </c>
      <c r="CW365" s="699">
        <f t="shared" ca="1" si="495"/>
        <v>0.98353767653121837</v>
      </c>
      <c r="CX365" s="699">
        <f t="shared" ca="1" si="495"/>
        <v>1.7665628985817194</v>
      </c>
      <c r="CY365" s="699">
        <f t="shared" ca="1" si="495"/>
        <v>2.3986782267751865</v>
      </c>
      <c r="CZ365" s="699">
        <f t="shared" ca="1" si="495"/>
        <v>2.8523143667418442</v>
      </c>
      <c r="DA365" s="699">
        <f t="shared" ca="1" si="495"/>
        <v>3.1491836583860122</v>
      </c>
      <c r="DB365" s="699">
        <f t="shared" ca="1" si="495"/>
        <v>3.3156779066997202</v>
      </c>
      <c r="DC365" s="699">
        <f t="shared" ca="1" si="495"/>
        <v>3.3692721957789904</v>
      </c>
      <c r="DE365" s="18">
        <f>CP365</f>
        <v>0</v>
      </c>
      <c r="DF365" s="699">
        <f t="shared" ref="DF365:DR377" ca="1" si="496">(1+$Z$1/$T$1)*(DF303+DF318)</f>
        <v>-45.788165797126439</v>
      </c>
      <c r="DG365" s="699">
        <f t="shared" ca="1" si="496"/>
        <v>-58.492167815059844</v>
      </c>
      <c r="DH365" s="699">
        <f t="shared" ca="1" si="496"/>
        <v>-56.300170379377676</v>
      </c>
      <c r="DI365" s="699">
        <f t="shared" ca="1" si="496"/>
        <v>-50.352041125749885</v>
      </c>
      <c r="DJ365" s="699">
        <f t="shared" ca="1" si="496"/>
        <v>-39.843210679283736</v>
      </c>
      <c r="DK365" s="699">
        <f t="shared" ca="1" si="496"/>
        <v>-27.515557146921292</v>
      </c>
      <c r="DL365" s="699">
        <f t="shared" ca="1" si="496"/>
        <v>-17.201975277613904</v>
      </c>
      <c r="DM365" s="699">
        <f t="shared" ca="1" si="496"/>
        <v>-10.282277988368127</v>
      </c>
      <c r="DN365" s="699">
        <f t="shared" ca="1" si="496"/>
        <v>-6.1418318413188864</v>
      </c>
      <c r="DO365" s="699">
        <f t="shared" ca="1" si="496"/>
        <v>-3.7911894269466715</v>
      </c>
      <c r="DP365" s="699">
        <f t="shared" ca="1" si="496"/>
        <v>-2.5086532791677314</v>
      </c>
      <c r="DQ365" s="699">
        <f t="shared" ca="1" si="496"/>
        <v>-1.8754006845317441</v>
      </c>
      <c r="DR365" s="699">
        <f t="shared" ca="1" si="496"/>
        <v>-1.684636263560632</v>
      </c>
      <c r="DT365" s="18">
        <f>DE365</f>
        <v>0</v>
      </c>
      <c r="DU365" s="699">
        <f t="shared" ref="DU365:EG377" ca="1" si="497">(1+$Z$1/$T$1)*(DU303+DU318)</f>
        <v>0</v>
      </c>
      <c r="DV365" s="699">
        <f t="shared" ca="1" si="497"/>
        <v>0</v>
      </c>
      <c r="DW365" s="699">
        <f t="shared" ca="1" si="497"/>
        <v>0</v>
      </c>
      <c r="DX365" s="699">
        <f t="shared" ca="1" si="497"/>
        <v>0</v>
      </c>
      <c r="DY365" s="699">
        <f t="shared" ca="1" si="497"/>
        <v>0</v>
      </c>
      <c r="DZ365" s="699">
        <f t="shared" ca="1" si="497"/>
        <v>0</v>
      </c>
      <c r="EA365" s="699">
        <f t="shared" ca="1" si="497"/>
        <v>0</v>
      </c>
      <c r="EB365" s="699">
        <f t="shared" ca="1" si="497"/>
        <v>0</v>
      </c>
      <c r="EC365" s="699">
        <f t="shared" ca="1" si="497"/>
        <v>0</v>
      </c>
      <c r="ED365" s="699">
        <f t="shared" ca="1" si="497"/>
        <v>0</v>
      </c>
      <c r="EE365" s="699">
        <f t="shared" ca="1" si="497"/>
        <v>0</v>
      </c>
      <c r="EF365" s="699">
        <f t="shared" ca="1" si="497"/>
        <v>0</v>
      </c>
      <c r="EG365" s="699">
        <f t="shared" ca="1" si="497"/>
        <v>0</v>
      </c>
      <c r="EI365" s="18">
        <f>DT365</f>
        <v>0</v>
      </c>
      <c r="EJ365" s="699">
        <f t="shared" ref="EJ365:EV377" ca="1" si="498">(1+$Z$1/$T$1)*(EJ303+EJ318)</f>
        <v>0</v>
      </c>
      <c r="EK365" s="699">
        <f t="shared" ca="1" si="498"/>
        <v>0</v>
      </c>
      <c r="EL365" s="699">
        <f t="shared" ca="1" si="498"/>
        <v>0</v>
      </c>
      <c r="EM365" s="699">
        <f t="shared" ca="1" si="498"/>
        <v>0</v>
      </c>
      <c r="EN365" s="699">
        <f t="shared" ca="1" si="498"/>
        <v>0</v>
      </c>
      <c r="EO365" s="699">
        <f t="shared" ca="1" si="498"/>
        <v>0</v>
      </c>
      <c r="EP365" s="699">
        <f t="shared" ca="1" si="498"/>
        <v>0</v>
      </c>
      <c r="EQ365" s="699">
        <f t="shared" ca="1" si="498"/>
        <v>0</v>
      </c>
      <c r="ER365" s="699">
        <f t="shared" ca="1" si="498"/>
        <v>0</v>
      </c>
      <c r="ES365" s="699">
        <f t="shared" ca="1" si="498"/>
        <v>0</v>
      </c>
      <c r="ET365" s="699">
        <f t="shared" ca="1" si="498"/>
        <v>0</v>
      </c>
      <c r="EU365" s="699">
        <f t="shared" ca="1" si="498"/>
        <v>0</v>
      </c>
      <c r="EV365" s="699">
        <f t="shared" ca="1" si="498"/>
        <v>0</v>
      </c>
      <c r="EX365" s="25"/>
      <c r="EY365" s="731"/>
      <c r="EZ365" s="731"/>
      <c r="FA365" s="731"/>
      <c r="FB365" s="731"/>
      <c r="FC365" s="731"/>
      <c r="FD365" s="731"/>
      <c r="FE365" s="731"/>
      <c r="FF365" s="731"/>
      <c r="FG365" s="731"/>
      <c r="FH365" s="731"/>
      <c r="FI365" s="731"/>
      <c r="FJ365" s="731"/>
      <c r="FK365" s="731"/>
      <c r="FL365" s="91"/>
      <c r="FM365" s="25"/>
      <c r="FN365" s="731"/>
      <c r="FO365" s="731"/>
      <c r="FP365" s="731"/>
      <c r="FQ365" s="731"/>
      <c r="FR365" s="731"/>
      <c r="FS365" s="731"/>
      <c r="FT365" s="731"/>
      <c r="FU365" s="731"/>
      <c r="FV365" s="731"/>
      <c r="FW365" s="731"/>
      <c r="FX365" s="731"/>
      <c r="FY365" s="731"/>
      <c r="FZ365" s="731"/>
      <c r="GA365" s="91"/>
      <c r="GB365" s="91"/>
    </row>
    <row r="366" spans="13:184" s="8" customFormat="1">
      <c r="S366" s="18">
        <f t="shared" ref="S366:S377" si="499">S350</f>
        <v>7.5</v>
      </c>
      <c r="T366" s="427">
        <f t="shared" ca="1" si="490"/>
        <v>-153.0849726941689</v>
      </c>
      <c r="U366" s="427">
        <f t="shared" ca="1" si="490"/>
        <v>-151.00459659466492</v>
      </c>
      <c r="V366" s="427">
        <f t="shared" ca="1" si="490"/>
        <v>-143.0304994890576</v>
      </c>
      <c r="W366" s="427">
        <f t="shared" ca="1" si="490"/>
        <v>-125.51505371890163</v>
      </c>
      <c r="X366" s="427">
        <f t="shared" ca="1" si="490"/>
        <v>-98.540011062609381</v>
      </c>
      <c r="Y366" s="427">
        <f t="shared" ca="1" si="490"/>
        <v>-70.143283127338847</v>
      </c>
      <c r="Z366" s="427">
        <f t="shared" ca="1" si="490"/>
        <v>-48.903815638373629</v>
      </c>
      <c r="AA366" s="427">
        <f t="shared" ca="1" si="490"/>
        <v>-36.413366642667839</v>
      </c>
      <c r="AB366" s="427">
        <f t="shared" ca="1" si="490"/>
        <v>-30.045910841046421</v>
      </c>
      <c r="AC366" s="427">
        <f t="shared" ca="1" si="490"/>
        <v>-27.070393794761568</v>
      </c>
      <c r="AD366" s="427">
        <f t="shared" ca="1" si="490"/>
        <v>-25.776655320294935</v>
      </c>
      <c r="AE366" s="427">
        <f t="shared" ca="1" si="490"/>
        <v>-25.269787780666967</v>
      </c>
      <c r="AF366" s="427">
        <f t="shared" ca="1" si="490"/>
        <v>-25.139761114216725</v>
      </c>
      <c r="AG366" s="135"/>
      <c r="AH366" s="18">
        <f t="shared" ref="AH366:AH377" si="500">S366</f>
        <v>7.5</v>
      </c>
      <c r="AI366" s="699">
        <f t="shared" ca="1" si="491"/>
        <v>-153.08497269416893</v>
      </c>
      <c r="AJ366" s="699">
        <f t="shared" ca="1" si="491"/>
        <v>-151.00459659466489</v>
      </c>
      <c r="AK366" s="699">
        <f t="shared" ca="1" si="491"/>
        <v>-143.0304994890576</v>
      </c>
      <c r="AL366" s="699">
        <f t="shared" ca="1" si="491"/>
        <v>-125.51505371890163</v>
      </c>
      <c r="AM366" s="699">
        <f t="shared" ca="1" si="491"/>
        <v>-98.540011062609381</v>
      </c>
      <c r="AN366" s="699">
        <f t="shared" ca="1" si="491"/>
        <v>-70.143283127338847</v>
      </c>
      <c r="AO366" s="699">
        <f t="shared" ca="1" si="491"/>
        <v>-48.903815638373629</v>
      </c>
      <c r="AP366" s="699">
        <f t="shared" ca="1" si="491"/>
        <v>-36.413366642667839</v>
      </c>
      <c r="AQ366" s="699">
        <f t="shared" ca="1" si="491"/>
        <v>-30.045910841046421</v>
      </c>
      <c r="AR366" s="699">
        <f t="shared" ca="1" si="491"/>
        <v>-27.070393794761568</v>
      </c>
      <c r="AS366" s="699">
        <f t="shared" ca="1" si="491"/>
        <v>-25.776655320294935</v>
      </c>
      <c r="AT366" s="699">
        <f t="shared" ca="1" si="491"/>
        <v>-25.26978778066697</v>
      </c>
      <c r="AU366" s="699">
        <f t="shared" ca="1" si="491"/>
        <v>-25.139761114216725</v>
      </c>
      <c r="AW366" s="18">
        <f t="shared" ref="AW366:AW377" si="501">AH366</f>
        <v>7.5</v>
      </c>
      <c r="AX366" s="699">
        <f t="shared" ca="1" si="492"/>
        <v>90.205890858936684</v>
      </c>
      <c r="AY366" s="699">
        <f t="shared" ca="1" si="492"/>
        <v>89.260596727996187</v>
      </c>
      <c r="AZ366" s="699">
        <f t="shared" ca="1" si="492"/>
        <v>85.275446688430378</v>
      </c>
      <c r="BA366" s="699">
        <f t="shared" ca="1" si="492"/>
        <v>75.644369140217023</v>
      </c>
      <c r="BB366" s="699">
        <f t="shared" ca="1" si="492"/>
        <v>59.725546697189756</v>
      </c>
      <c r="BC366" s="699">
        <f t="shared" ca="1" si="492"/>
        <v>41.993904463850086</v>
      </c>
      <c r="BD366" s="699">
        <f t="shared" ca="1" si="492"/>
        <v>27.991374070401193</v>
      </c>
      <c r="BE366" s="699">
        <f t="shared" ca="1" si="492"/>
        <v>19.233072952414012</v>
      </c>
      <c r="BF366" s="699">
        <f t="shared" ca="1" si="492"/>
        <v>14.40709003048393</v>
      </c>
      <c r="BG366" s="699">
        <f t="shared" ca="1" si="492"/>
        <v>11.908808910844897</v>
      </c>
      <c r="BH366" s="699">
        <f t="shared" ca="1" si="492"/>
        <v>10.670106118400092</v>
      </c>
      <c r="BI366" s="699">
        <f t="shared" ca="1" si="492"/>
        <v>10.108111898451087</v>
      </c>
      <c r="BJ366" s="699">
        <f t="shared" ca="1" si="492"/>
        <v>9.9473203123089213</v>
      </c>
      <c r="BL366" s="18">
        <f t="shared" ref="BL366:BL377" si="502">AW366</f>
        <v>7.5</v>
      </c>
      <c r="BM366" s="699">
        <f t="shared" ca="1" si="493"/>
        <v>3.2901855151292754</v>
      </c>
      <c r="BN366" s="699">
        <f t="shared" ca="1" si="493"/>
        <v>2.684322457605512</v>
      </c>
      <c r="BO366" s="699">
        <f t="shared" ca="1" si="493"/>
        <v>1.0857060100083364</v>
      </c>
      <c r="BP366" s="699">
        <f t="shared" ca="1" si="493"/>
        <v>-0.67067381775206447</v>
      </c>
      <c r="BQ366" s="699">
        <f t="shared" ca="1" si="493"/>
        <v>-1.203080119248241</v>
      </c>
      <c r="BR366" s="699">
        <f t="shared" ca="1" si="493"/>
        <v>0.18413082510644416</v>
      </c>
      <c r="BS366" s="699">
        <f t="shared" ca="1" si="493"/>
        <v>2.7018306252459627</v>
      </c>
      <c r="BT366" s="699">
        <f t="shared" ca="1" si="493"/>
        <v>5.2298940663733795</v>
      </c>
      <c r="BU366" s="699">
        <f t="shared" ca="1" si="493"/>
        <v>7.2409129482878427</v>
      </c>
      <c r="BV366" s="699">
        <f t="shared" ca="1" si="493"/>
        <v>8.6668547320240865</v>
      </c>
      <c r="BW366" s="699">
        <f t="shared" ca="1" si="493"/>
        <v>9.5917741475537408</v>
      </c>
      <c r="BX366" s="699">
        <f t="shared" ca="1" si="493"/>
        <v>10.107521539898185</v>
      </c>
      <c r="BY366" s="699">
        <f t="shared" ca="1" si="493"/>
        <v>10.273072712442223</v>
      </c>
      <c r="CA366" s="18">
        <f t="shared" ref="CA366:CA377" si="503">BL366</f>
        <v>7.5</v>
      </c>
      <c r="CB366" s="699">
        <f t="shared" ca="1" si="494"/>
        <v>105.24020600209283</v>
      </c>
      <c r="CC366" s="699">
        <f t="shared" ca="1" si="494"/>
        <v>104.13736284932888</v>
      </c>
      <c r="CD366" s="699">
        <f t="shared" ca="1" si="494"/>
        <v>99.488021136502098</v>
      </c>
      <c r="CE366" s="699">
        <f t="shared" ca="1" si="494"/>
        <v>88.251763996919834</v>
      </c>
      <c r="CF366" s="699">
        <f t="shared" ca="1" si="494"/>
        <v>69.679804480054699</v>
      </c>
      <c r="CG366" s="699">
        <f t="shared" ca="1" si="494"/>
        <v>48.992888541158429</v>
      </c>
      <c r="CH366" s="699">
        <f t="shared" ca="1" si="494"/>
        <v>32.656603082134723</v>
      </c>
      <c r="CI366" s="699">
        <f t="shared" ca="1" si="494"/>
        <v>22.438585111149678</v>
      </c>
      <c r="CJ366" s="699">
        <f t="shared" ca="1" si="494"/>
        <v>16.808271702231259</v>
      </c>
      <c r="CK366" s="699">
        <f t="shared" ca="1" si="494"/>
        <v>13.893610395985712</v>
      </c>
      <c r="CL366" s="699">
        <f t="shared" ca="1" si="494"/>
        <v>12.448457138133442</v>
      </c>
      <c r="CM366" s="699">
        <f t="shared" ca="1" si="494"/>
        <v>11.792797214859604</v>
      </c>
      <c r="CN366" s="699">
        <f t="shared" ca="1" si="494"/>
        <v>11.605207031027076</v>
      </c>
      <c r="CP366" s="18">
        <f t="shared" ref="CP366:CP377" si="504">CA366</f>
        <v>7.5</v>
      </c>
      <c r="CQ366" s="699">
        <f t="shared" ca="1" si="495"/>
        <v>1.0967285050430948</v>
      </c>
      <c r="CR366" s="699">
        <f t="shared" ref="CR366:CY366" ca="1" si="505">(1+$Z$1/$T$1)*(CR304+CR319)</f>
        <v>0.89477415253517678</v>
      </c>
      <c r="CS366" s="699">
        <f t="shared" ca="1" si="505"/>
        <v>0.36190200333611366</v>
      </c>
      <c r="CT366" s="699">
        <f t="shared" ca="1" si="505"/>
        <v>-0.2235579392506897</v>
      </c>
      <c r="CU366" s="699">
        <f t="shared" ca="1" si="505"/>
        <v>-0.40102670641607724</v>
      </c>
      <c r="CV366" s="699">
        <f t="shared" ca="1" si="505"/>
        <v>6.1376941702146505E-2</v>
      </c>
      <c r="CW366" s="699">
        <f t="shared" ca="1" si="505"/>
        <v>0.90061020841531936</v>
      </c>
      <c r="CX366" s="699">
        <f t="shared" ca="1" si="505"/>
        <v>1.7432980221244601</v>
      </c>
      <c r="CY366" s="699">
        <f t="shared" ca="1" si="505"/>
        <v>2.4136376494292797</v>
      </c>
      <c r="CZ366" s="699">
        <f t="shared" ca="1" si="495"/>
        <v>2.8889515773413637</v>
      </c>
      <c r="DA366" s="699">
        <f t="shared" ca="1" si="495"/>
        <v>3.1972580491845757</v>
      </c>
      <c r="DB366" s="699">
        <f t="shared" ca="1" si="495"/>
        <v>3.3691738466327346</v>
      </c>
      <c r="DC366" s="699">
        <f t="shared" ca="1" si="495"/>
        <v>3.4243575708140837</v>
      </c>
      <c r="DE366" s="18">
        <f t="shared" ref="DE366:DE377" si="506">CP366</f>
        <v>7.5</v>
      </c>
      <c r="DF366" s="699">
        <f t="shared" ca="1" si="496"/>
        <v>-58.492167815059844</v>
      </c>
      <c r="DG366" s="699">
        <f t="shared" ca="1" si="496"/>
        <v>-58.164903256528042</v>
      </c>
      <c r="DH366" s="699">
        <f t="shared" ca="1" si="496"/>
        <v>-56.307444787282741</v>
      </c>
      <c r="DI366" s="699">
        <f t="shared" ca="1" si="496"/>
        <v>-50.764916335687388</v>
      </c>
      <c r="DJ366" s="699">
        <f t="shared" ca="1" si="496"/>
        <v>-40.418571191083949</v>
      </c>
      <c r="DK366" s="699">
        <f t="shared" ca="1" si="496"/>
        <v>-27.903870896680164</v>
      </c>
      <c r="DL366" s="699">
        <f t="shared" ca="1" si="496"/>
        <v>-17.310000734311142</v>
      </c>
      <c r="DM366" s="699">
        <f t="shared" ca="1" si="496"/>
        <v>-10.207101601755989</v>
      </c>
      <c r="DN366" s="699">
        <f t="shared" ca="1" si="496"/>
        <v>-5.9842702128453711</v>
      </c>
      <c r="DO366" s="699">
        <f t="shared" ca="1" si="496"/>
        <v>-3.6057785745512216</v>
      </c>
      <c r="DP366" s="699">
        <f t="shared" ca="1" si="496"/>
        <v>-2.3175170051565259</v>
      </c>
      <c r="DQ366" s="699">
        <f t="shared" ca="1" si="496"/>
        <v>-1.6849804956849654</v>
      </c>
      <c r="DR366" s="699">
        <f t="shared" ca="1" si="496"/>
        <v>-1.4950105186515026</v>
      </c>
      <c r="DT366" s="18">
        <f t="shared" ref="DT366:DT377" si="507">DE366</f>
        <v>7.5</v>
      </c>
      <c r="DU366" s="699">
        <f t="shared" ca="1" si="497"/>
        <v>0</v>
      </c>
      <c r="DV366" s="699">
        <f t="shared" ca="1" si="497"/>
        <v>0</v>
      </c>
      <c r="DW366" s="699">
        <f t="shared" ca="1" si="497"/>
        <v>0</v>
      </c>
      <c r="DX366" s="699">
        <f t="shared" ca="1" si="497"/>
        <v>0</v>
      </c>
      <c r="DY366" s="699">
        <f t="shared" ca="1" si="497"/>
        <v>0</v>
      </c>
      <c r="DZ366" s="699">
        <f t="shared" ca="1" si="497"/>
        <v>0</v>
      </c>
      <c r="EA366" s="699">
        <f t="shared" ca="1" si="497"/>
        <v>0</v>
      </c>
      <c r="EB366" s="699">
        <f t="shared" ca="1" si="497"/>
        <v>0</v>
      </c>
      <c r="EC366" s="699">
        <f t="shared" ca="1" si="497"/>
        <v>0</v>
      </c>
      <c r="ED366" s="699">
        <f t="shared" ca="1" si="497"/>
        <v>0</v>
      </c>
      <c r="EE366" s="699">
        <f t="shared" ca="1" si="497"/>
        <v>0</v>
      </c>
      <c r="EF366" s="699">
        <f t="shared" ca="1" si="497"/>
        <v>0</v>
      </c>
      <c r="EG366" s="699">
        <f t="shared" ca="1" si="497"/>
        <v>0</v>
      </c>
      <c r="EI366" s="18">
        <f t="shared" ref="EI366:EI377" si="508">DT366</f>
        <v>7.5</v>
      </c>
      <c r="EJ366" s="699">
        <f t="shared" ca="1" si="498"/>
        <v>0</v>
      </c>
      <c r="EK366" s="699">
        <f t="shared" ca="1" si="498"/>
        <v>0</v>
      </c>
      <c r="EL366" s="699">
        <f t="shared" ca="1" si="498"/>
        <v>0</v>
      </c>
      <c r="EM366" s="699">
        <f t="shared" ca="1" si="498"/>
        <v>0</v>
      </c>
      <c r="EN366" s="699">
        <f t="shared" ca="1" si="498"/>
        <v>0</v>
      </c>
      <c r="EO366" s="699">
        <f t="shared" ca="1" si="498"/>
        <v>0</v>
      </c>
      <c r="EP366" s="699">
        <f t="shared" ca="1" si="498"/>
        <v>0</v>
      </c>
      <c r="EQ366" s="699">
        <f t="shared" ca="1" si="498"/>
        <v>0</v>
      </c>
      <c r="ER366" s="699">
        <f t="shared" ca="1" si="498"/>
        <v>0</v>
      </c>
      <c r="ES366" s="699">
        <f t="shared" ca="1" si="498"/>
        <v>0</v>
      </c>
      <c r="ET366" s="699">
        <f t="shared" ca="1" si="498"/>
        <v>0</v>
      </c>
      <c r="EU366" s="699">
        <f t="shared" ca="1" si="498"/>
        <v>0</v>
      </c>
      <c r="EV366" s="699">
        <f t="shared" ca="1" si="498"/>
        <v>0</v>
      </c>
      <c r="EX366" s="25"/>
      <c r="EY366" s="731"/>
      <c r="EZ366" s="731"/>
      <c r="FA366" s="731"/>
      <c r="FB366" s="731"/>
      <c r="FC366" s="731"/>
      <c r="FD366" s="731"/>
      <c r="FE366" s="731"/>
      <c r="FF366" s="731"/>
      <c r="FG366" s="731"/>
      <c r="FH366" s="731"/>
      <c r="FI366" s="731"/>
      <c r="FJ366" s="731"/>
      <c r="FK366" s="731"/>
      <c r="FL366" s="91"/>
      <c r="FM366" s="25"/>
      <c r="FN366" s="731"/>
      <c r="FO366" s="731"/>
      <c r="FP366" s="731"/>
      <c r="FQ366" s="731"/>
      <c r="FR366" s="731"/>
      <c r="FS366" s="731"/>
      <c r="FT366" s="731"/>
      <c r="FU366" s="731"/>
      <c r="FV366" s="731"/>
      <c r="FW366" s="731"/>
      <c r="FX366" s="731"/>
      <c r="FY366" s="731"/>
      <c r="FZ366" s="731"/>
      <c r="GA366" s="91"/>
      <c r="GB366" s="91"/>
    </row>
    <row r="367" spans="13:184" s="8" customFormat="1">
      <c r="S367" s="18">
        <f t="shared" si="499"/>
        <v>15</v>
      </c>
      <c r="T367" s="427">
        <f t="shared" ca="1" si="490"/>
        <v>-144.32880959533136</v>
      </c>
      <c r="U367" s="427">
        <f t="shared" ca="1" si="490"/>
        <v>-143.0304994890576</v>
      </c>
      <c r="V367" s="427">
        <f t="shared" ca="1" si="490"/>
        <v>-137.38231391814779</v>
      </c>
      <c r="W367" s="427">
        <f t="shared" ca="1" si="490"/>
        <v>-123.04977148548373</v>
      </c>
      <c r="X367" s="427">
        <f t="shared" ca="1" si="490"/>
        <v>-98.167419065579409</v>
      </c>
      <c r="Y367" s="427">
        <f t="shared" ca="1" si="490"/>
        <v>-69.827542427436327</v>
      </c>
      <c r="Z367" s="427">
        <f t="shared" ca="1" si="490"/>
        <v>-48.012737895647611</v>
      </c>
      <c r="AA367" s="427">
        <f t="shared" ca="1" si="490"/>
        <v>-35.340963561175954</v>
      </c>
      <c r="AB367" s="427">
        <f t="shared" ca="1" si="490"/>
        <v>-29.121495924366386</v>
      </c>
      <c r="AC367" s="427">
        <f t="shared" ca="1" si="490"/>
        <v>-26.374879081951079</v>
      </c>
      <c r="AD367" s="427">
        <f t="shared" ca="1" si="490"/>
        <v>-25.270112986099097</v>
      </c>
      <c r="AE367" s="427">
        <f t="shared" ca="1" si="490"/>
        <v>-24.878651327942706</v>
      </c>
      <c r="AF367" s="427">
        <f t="shared" ca="1" si="490"/>
        <v>-24.786834863746623</v>
      </c>
      <c r="AG367" s="135"/>
      <c r="AH367" s="18">
        <f t="shared" si="500"/>
        <v>15</v>
      </c>
      <c r="AI367" s="699">
        <f t="shared" ca="1" si="491"/>
        <v>-144.32880959533136</v>
      </c>
      <c r="AJ367" s="699">
        <f t="shared" ca="1" si="491"/>
        <v>-143.0304994890576</v>
      </c>
      <c r="AK367" s="699">
        <f t="shared" ca="1" si="491"/>
        <v>-137.38231391814779</v>
      </c>
      <c r="AL367" s="699">
        <f t="shared" ca="1" si="491"/>
        <v>-123.04977148548373</v>
      </c>
      <c r="AM367" s="699">
        <f t="shared" ca="1" si="491"/>
        <v>-98.167419065579409</v>
      </c>
      <c r="AN367" s="699">
        <f t="shared" ca="1" si="491"/>
        <v>-69.827542427436327</v>
      </c>
      <c r="AO367" s="699">
        <f t="shared" ca="1" si="491"/>
        <v>-48.012737895647618</v>
      </c>
      <c r="AP367" s="699">
        <f t="shared" ca="1" si="491"/>
        <v>-35.340963561175954</v>
      </c>
      <c r="AQ367" s="699">
        <f t="shared" ca="1" si="491"/>
        <v>-29.121495924366386</v>
      </c>
      <c r="AR367" s="699">
        <f t="shared" ca="1" si="491"/>
        <v>-26.374879081951079</v>
      </c>
      <c r="AS367" s="699">
        <f t="shared" ca="1" si="491"/>
        <v>-25.270112986099093</v>
      </c>
      <c r="AT367" s="699">
        <f t="shared" ca="1" si="491"/>
        <v>-24.878651327942706</v>
      </c>
      <c r="AU367" s="699">
        <f t="shared" ca="1" si="491"/>
        <v>-24.786834863746623</v>
      </c>
      <c r="AW367" s="18">
        <f t="shared" si="501"/>
        <v>15</v>
      </c>
      <c r="AX367" s="699">
        <f t="shared" ca="1" si="492"/>
        <v>85.738473681945877</v>
      </c>
      <c r="AY367" s="699">
        <f t="shared" ca="1" si="492"/>
        <v>85.275446688430378</v>
      </c>
      <c r="AZ367" s="699">
        <f t="shared" ca="1" si="492"/>
        <v>82.73367361026321</v>
      </c>
      <c r="BA367" s="699">
        <f t="shared" ca="1" si="492"/>
        <v>75.087129138920218</v>
      </c>
      <c r="BB367" s="699">
        <f t="shared" ca="1" si="492"/>
        <v>60.414899124532511</v>
      </c>
      <c r="BC367" s="699">
        <f t="shared" ca="1" si="492"/>
        <v>42.496220286015507</v>
      </c>
      <c r="BD367" s="699">
        <f t="shared" ca="1" si="492"/>
        <v>27.810163013185146</v>
      </c>
      <c r="BE367" s="699">
        <f t="shared" ca="1" si="492"/>
        <v>18.659251346128684</v>
      </c>
      <c r="BF367" s="699">
        <f t="shared" ca="1" si="492"/>
        <v>13.743297953375853</v>
      </c>
      <c r="BG367" s="699">
        <f t="shared" ca="1" si="492"/>
        <v>11.284000513756228</v>
      </c>
      <c r="BH367" s="699">
        <f t="shared" ca="1" si="492"/>
        <v>10.1085020921166</v>
      </c>
      <c r="BI367" s="699">
        <f t="shared" ca="1" si="492"/>
        <v>9.5926659556984788</v>
      </c>
      <c r="BJ367" s="699">
        <f t="shared" ca="1" si="492"/>
        <v>9.4481551453100163</v>
      </c>
      <c r="BL367" s="18">
        <f t="shared" si="502"/>
        <v>15</v>
      </c>
      <c r="BM367" s="699">
        <f t="shared" ca="1" si="493"/>
        <v>1.7176241505058705</v>
      </c>
      <c r="BN367" s="699">
        <f t="shared" ca="1" si="493"/>
        <v>1.0857060100083364</v>
      </c>
      <c r="BO367" s="699">
        <f t="shared" ca="1" si="493"/>
        <v>-0.60857051874908286</v>
      </c>
      <c r="BP367" s="699">
        <f t="shared" ca="1" si="493"/>
        <v>-2.5145324952599606</v>
      </c>
      <c r="BQ367" s="699">
        <f t="shared" ca="1" si="493"/>
        <v>-3.0288953703697179</v>
      </c>
      <c r="BR367" s="699">
        <f t="shared" ca="1" si="493"/>
        <v>-1.1993896591074333</v>
      </c>
      <c r="BS367" s="699">
        <f t="shared" ca="1" si="493"/>
        <v>1.9949594484068451</v>
      </c>
      <c r="BT367" s="699">
        <f t="shared" ca="1" si="493"/>
        <v>5.0906535811537807</v>
      </c>
      <c r="BU367" s="699">
        <f t="shared" ca="1" si="493"/>
        <v>7.4591992024879641</v>
      </c>
      <c r="BV367" s="699">
        <f t="shared" ca="1" si="493"/>
        <v>9.0818538708288497</v>
      </c>
      <c r="BW367" s="699">
        <f t="shared" ca="1" si="493"/>
        <v>10.107131399085715</v>
      </c>
      <c r="BX367" s="699">
        <f t="shared" ca="1" si="493"/>
        <v>10.669049682134281</v>
      </c>
      <c r="BY367" s="699">
        <f t="shared" ca="1" si="493"/>
        <v>10.847891545875907</v>
      </c>
      <c r="CA367" s="18">
        <f t="shared" si="503"/>
        <v>15</v>
      </c>
      <c r="CB367" s="699">
        <f t="shared" ca="1" si="494"/>
        <v>100.02821929560353</v>
      </c>
      <c r="CC367" s="699">
        <f t="shared" ca="1" si="494"/>
        <v>99.488021136502098</v>
      </c>
      <c r="CD367" s="699">
        <f t="shared" ca="1" si="494"/>
        <v>96.522619211973748</v>
      </c>
      <c r="CE367" s="699">
        <f t="shared" ca="1" si="494"/>
        <v>87.601650662073581</v>
      </c>
      <c r="CF367" s="699">
        <f t="shared" ca="1" si="494"/>
        <v>70.484048978621274</v>
      </c>
      <c r="CG367" s="699">
        <f t="shared" ca="1" si="494"/>
        <v>49.578923667018088</v>
      </c>
      <c r="CH367" s="699">
        <f t="shared" ca="1" si="494"/>
        <v>32.445190182049323</v>
      </c>
      <c r="CI367" s="699">
        <f t="shared" ca="1" si="494"/>
        <v>21.769126570483461</v>
      </c>
      <c r="CJ367" s="699">
        <f t="shared" ca="1" si="494"/>
        <v>16.033847612271828</v>
      </c>
      <c r="CK367" s="699">
        <f t="shared" ca="1" si="494"/>
        <v>13.164667266048928</v>
      </c>
      <c r="CL367" s="699">
        <f t="shared" ca="1" si="494"/>
        <v>11.793252440802698</v>
      </c>
      <c r="CM367" s="699">
        <f t="shared" ca="1" si="494"/>
        <v>11.191443614981557</v>
      </c>
      <c r="CN367" s="699">
        <f t="shared" ca="1" si="494"/>
        <v>11.022847669528353</v>
      </c>
      <c r="CP367" s="18">
        <f t="shared" si="504"/>
        <v>15</v>
      </c>
      <c r="CQ367" s="699">
        <f t="shared" ca="1" si="495"/>
        <v>0.57254138350195372</v>
      </c>
      <c r="CR367" s="699">
        <f t="shared" ref="CR367:CY367" ca="1" si="509">(1+$Z$1/$T$1)*(CR305+CR320)</f>
        <v>0.36190200333611366</v>
      </c>
      <c r="CS367" s="699">
        <f t="shared" ca="1" si="509"/>
        <v>-0.20285683958302606</v>
      </c>
      <c r="CT367" s="699">
        <f t="shared" ca="1" si="509"/>
        <v>-0.83817749841998535</v>
      </c>
      <c r="CU367" s="699">
        <f t="shared" ca="1" si="509"/>
        <v>-1.0096317901232408</v>
      </c>
      <c r="CV367" s="699">
        <f t="shared" ca="1" si="509"/>
        <v>-0.39979655303581269</v>
      </c>
      <c r="CW367" s="699">
        <f t="shared" ca="1" si="509"/>
        <v>0.66498648280228023</v>
      </c>
      <c r="CX367" s="699">
        <f t="shared" ca="1" si="509"/>
        <v>1.6968845270512571</v>
      </c>
      <c r="CY367" s="699">
        <f t="shared" ca="1" si="509"/>
        <v>2.4863997341626547</v>
      </c>
      <c r="CZ367" s="699">
        <f t="shared" ca="1" si="495"/>
        <v>3.027284623609614</v>
      </c>
      <c r="DA367" s="699">
        <f t="shared" ca="1" si="495"/>
        <v>3.3690437996952398</v>
      </c>
      <c r="DB367" s="699">
        <f t="shared" ca="1" si="495"/>
        <v>3.5563498940447587</v>
      </c>
      <c r="DC367" s="699">
        <f t="shared" ca="1" si="495"/>
        <v>3.6159638486253085</v>
      </c>
      <c r="DE367" s="18">
        <f t="shared" si="506"/>
        <v>15</v>
      </c>
      <c r="DF367" s="699">
        <f t="shared" ca="1" si="496"/>
        <v>-56.300170379377676</v>
      </c>
      <c r="DG367" s="699">
        <f t="shared" ca="1" si="496"/>
        <v>-56.307444787282741</v>
      </c>
      <c r="DH367" s="699">
        <f t="shared" ca="1" si="496"/>
        <v>-55.460067666216695</v>
      </c>
      <c r="DI367" s="699">
        <f t="shared" ca="1" si="496"/>
        <v>-51.315352340243457</v>
      </c>
      <c r="DJ367" s="699">
        <f t="shared" ca="1" si="496"/>
        <v>-41.79104710153986</v>
      </c>
      <c r="DK367" s="699">
        <f t="shared" ca="1" si="496"/>
        <v>-28.930508353564058</v>
      </c>
      <c r="DL367" s="699">
        <f t="shared" ca="1" si="496"/>
        <v>-17.542628951253345</v>
      </c>
      <c r="DM367" s="699">
        <f t="shared" ca="1" si="496"/>
        <v>-9.8941741068422289</v>
      </c>
      <c r="DN367" s="699">
        <f t="shared" ca="1" si="496"/>
        <v>-5.4325990343399173</v>
      </c>
      <c r="DO367" s="699">
        <f t="shared" ca="1" si="496"/>
        <v>-2.9817400737563924</v>
      </c>
      <c r="DP367" s="699">
        <f t="shared" ca="1" si="496"/>
        <v>-1.6854356952015439</v>
      </c>
      <c r="DQ367" s="699">
        <f t="shared" ca="1" si="496"/>
        <v>-1.0605857960651792</v>
      </c>
      <c r="DR367" s="699">
        <f t="shared" ca="1" si="496"/>
        <v>-0.87482432393538989</v>
      </c>
      <c r="DT367" s="18">
        <f t="shared" si="507"/>
        <v>15</v>
      </c>
      <c r="DU367" s="699">
        <f t="shared" ca="1" si="497"/>
        <v>0</v>
      </c>
      <c r="DV367" s="699">
        <f t="shared" ca="1" si="497"/>
        <v>0</v>
      </c>
      <c r="DW367" s="699">
        <f t="shared" ca="1" si="497"/>
        <v>0</v>
      </c>
      <c r="DX367" s="699">
        <f t="shared" ca="1" si="497"/>
        <v>0</v>
      </c>
      <c r="DY367" s="699">
        <f t="shared" ca="1" si="497"/>
        <v>0</v>
      </c>
      <c r="DZ367" s="699">
        <f t="shared" ca="1" si="497"/>
        <v>0</v>
      </c>
      <c r="EA367" s="699">
        <f t="shared" ca="1" si="497"/>
        <v>0</v>
      </c>
      <c r="EB367" s="699">
        <f t="shared" ca="1" si="497"/>
        <v>0</v>
      </c>
      <c r="EC367" s="699">
        <f t="shared" ca="1" si="497"/>
        <v>0</v>
      </c>
      <c r="ED367" s="699">
        <f t="shared" ca="1" si="497"/>
        <v>0</v>
      </c>
      <c r="EE367" s="699">
        <f t="shared" ca="1" si="497"/>
        <v>0</v>
      </c>
      <c r="EF367" s="699">
        <f t="shared" ca="1" si="497"/>
        <v>0</v>
      </c>
      <c r="EG367" s="699">
        <f t="shared" ca="1" si="497"/>
        <v>0</v>
      </c>
      <c r="EI367" s="18">
        <f t="shared" si="508"/>
        <v>15</v>
      </c>
      <c r="EJ367" s="699">
        <f t="shared" ca="1" si="498"/>
        <v>0</v>
      </c>
      <c r="EK367" s="699">
        <f t="shared" ca="1" si="498"/>
        <v>0</v>
      </c>
      <c r="EL367" s="699">
        <f t="shared" ca="1" si="498"/>
        <v>0</v>
      </c>
      <c r="EM367" s="699">
        <f t="shared" ca="1" si="498"/>
        <v>0</v>
      </c>
      <c r="EN367" s="699">
        <f t="shared" ca="1" si="498"/>
        <v>0</v>
      </c>
      <c r="EO367" s="699">
        <f t="shared" ca="1" si="498"/>
        <v>0</v>
      </c>
      <c r="EP367" s="699">
        <f t="shared" ca="1" si="498"/>
        <v>0</v>
      </c>
      <c r="EQ367" s="699">
        <f t="shared" ca="1" si="498"/>
        <v>0</v>
      </c>
      <c r="ER367" s="699">
        <f t="shared" ca="1" si="498"/>
        <v>0</v>
      </c>
      <c r="ES367" s="699">
        <f t="shared" ca="1" si="498"/>
        <v>0</v>
      </c>
      <c r="ET367" s="699">
        <f t="shared" ca="1" si="498"/>
        <v>0</v>
      </c>
      <c r="EU367" s="699">
        <f t="shared" ca="1" si="498"/>
        <v>0</v>
      </c>
      <c r="EV367" s="699">
        <f t="shared" ca="1" si="498"/>
        <v>0</v>
      </c>
      <c r="EX367" s="25"/>
      <c r="EY367" s="731"/>
      <c r="EZ367" s="731"/>
      <c r="FA367" s="731"/>
      <c r="FB367" s="731"/>
      <c r="FC367" s="731"/>
      <c r="FD367" s="731"/>
      <c r="FE367" s="731"/>
      <c r="FF367" s="731"/>
      <c r="FG367" s="731"/>
      <c r="FH367" s="731"/>
      <c r="FI367" s="731"/>
      <c r="FJ367" s="731"/>
      <c r="FK367" s="731"/>
      <c r="FL367" s="91"/>
      <c r="FM367" s="25"/>
      <c r="FN367" s="731"/>
      <c r="FO367" s="731"/>
      <c r="FP367" s="731"/>
      <c r="FQ367" s="731"/>
      <c r="FR367" s="731"/>
      <c r="FS367" s="731"/>
      <c r="FT367" s="731"/>
      <c r="FU367" s="731"/>
      <c r="FV367" s="731"/>
      <c r="FW367" s="731"/>
      <c r="FX367" s="731"/>
      <c r="FY367" s="731"/>
      <c r="FZ367" s="731"/>
      <c r="GA367" s="91"/>
      <c r="GB367" s="91"/>
    </row>
    <row r="368" spans="13:184" s="8" customFormat="1">
      <c r="S368" s="18">
        <f t="shared" si="499"/>
        <v>22.5</v>
      </c>
      <c r="T368" s="427">
        <f t="shared" ca="1" si="490"/>
        <v>-125.86340070946545</v>
      </c>
      <c r="U368" s="427">
        <f t="shared" ca="1" si="490"/>
        <v>-125.51505371890163</v>
      </c>
      <c r="V368" s="427">
        <f t="shared" ca="1" si="490"/>
        <v>-123.04977148548373</v>
      </c>
      <c r="W368" s="427">
        <f t="shared" ca="1" si="490"/>
        <v>-114.16578202214217</v>
      </c>
      <c r="X368" s="427">
        <f t="shared" ca="1" si="490"/>
        <v>-94.48378358849304</v>
      </c>
      <c r="Y368" s="427">
        <f t="shared" ca="1" si="490"/>
        <v>-67.97312416148246</v>
      </c>
      <c r="Z368" s="427">
        <f t="shared" ca="1" si="490"/>
        <v>-45.959493324520864</v>
      </c>
      <c r="AA368" s="427">
        <f t="shared" ca="1" si="490"/>
        <v>-33.305572677712277</v>
      </c>
      <c r="AB368" s="427">
        <f t="shared" ca="1" si="490"/>
        <v>-27.522818295304891</v>
      </c>
      <c r="AC368" s="427">
        <f t="shared" ca="1" si="490"/>
        <v>-25.270657624316829</v>
      </c>
      <c r="AD368" s="427">
        <f t="shared" ca="1" si="490"/>
        <v>-24.540742924286484</v>
      </c>
      <c r="AE368" s="427">
        <f t="shared" ca="1" si="490"/>
        <v>-24.369243200127237</v>
      </c>
      <c r="AF368" s="427">
        <f t="shared" ca="1" si="490"/>
        <v>-24.348994188651858</v>
      </c>
      <c r="AG368" s="135"/>
      <c r="AH368" s="18">
        <f t="shared" si="500"/>
        <v>22.5</v>
      </c>
      <c r="AI368" s="699">
        <f t="shared" ca="1" si="491"/>
        <v>-125.86340070946547</v>
      </c>
      <c r="AJ368" s="699">
        <f t="shared" ca="1" si="491"/>
        <v>-125.51505371890163</v>
      </c>
      <c r="AK368" s="699">
        <f t="shared" ca="1" si="491"/>
        <v>-123.04977148548373</v>
      </c>
      <c r="AL368" s="699">
        <f t="shared" ca="1" si="491"/>
        <v>-114.16578202214217</v>
      </c>
      <c r="AM368" s="699">
        <f t="shared" ca="1" si="491"/>
        <v>-94.48378358849304</v>
      </c>
      <c r="AN368" s="699">
        <f t="shared" ca="1" si="491"/>
        <v>-67.973124161482446</v>
      </c>
      <c r="AO368" s="699">
        <f t="shared" ca="1" si="491"/>
        <v>-45.959493324520864</v>
      </c>
      <c r="AP368" s="699">
        <f t="shared" ca="1" si="491"/>
        <v>-33.305572677712277</v>
      </c>
      <c r="AQ368" s="699">
        <f t="shared" ca="1" si="491"/>
        <v>-27.522818295304891</v>
      </c>
      <c r="AR368" s="699">
        <f t="shared" ca="1" si="491"/>
        <v>-25.270657624316829</v>
      </c>
      <c r="AS368" s="699">
        <f t="shared" ca="1" si="491"/>
        <v>-24.540742924286484</v>
      </c>
      <c r="AT368" s="699">
        <f t="shared" ca="1" si="491"/>
        <v>-24.369243200127237</v>
      </c>
      <c r="AU368" s="699">
        <f t="shared" ca="1" si="491"/>
        <v>-24.348994188651858</v>
      </c>
      <c r="AW368" s="18">
        <f t="shared" si="501"/>
        <v>22.5</v>
      </c>
      <c r="AX368" s="699">
        <f t="shared" ca="1" si="492"/>
        <v>75.52204893085748</v>
      </c>
      <c r="AY368" s="699">
        <f t="shared" ca="1" si="492"/>
        <v>75.644369140217023</v>
      </c>
      <c r="AZ368" s="699">
        <f t="shared" ca="1" si="492"/>
        <v>75.087129138920218</v>
      </c>
      <c r="BA368" s="699">
        <f t="shared" ca="1" si="492"/>
        <v>70.888418046186132</v>
      </c>
      <c r="BB368" s="699">
        <f t="shared" ca="1" si="492"/>
        <v>59.480573096709143</v>
      </c>
      <c r="BC368" s="699">
        <f t="shared" ca="1" si="492"/>
        <v>42.420601694379236</v>
      </c>
      <c r="BD368" s="699">
        <f t="shared" ca="1" si="492"/>
        <v>27.049910723084839</v>
      </c>
      <c r="BE368" s="699">
        <f t="shared" ca="1" si="492"/>
        <v>17.398880896710235</v>
      </c>
      <c r="BF368" s="699">
        <f t="shared" ca="1" si="492"/>
        <v>12.432225721484922</v>
      </c>
      <c r="BG368" s="699">
        <f t="shared" ca="1" si="492"/>
        <v>10.109155538105419</v>
      </c>
      <c r="BH368" s="699">
        <f t="shared" ca="1" si="492"/>
        <v>9.083571200578259</v>
      </c>
      <c r="BI368" s="699">
        <f t="shared" ca="1" si="492"/>
        <v>8.6680848445855556</v>
      </c>
      <c r="BJ368" s="699">
        <f t="shared" ca="1" si="492"/>
        <v>8.5579254026589631</v>
      </c>
      <c r="BL368" s="18">
        <f t="shared" si="502"/>
        <v>22.5</v>
      </c>
      <c r="BM368" s="699">
        <f t="shared" ca="1" si="493"/>
        <v>-8.0170103564418029E-3</v>
      </c>
      <c r="BN368" s="699">
        <f t="shared" ca="1" si="493"/>
        <v>-0.67067381775206447</v>
      </c>
      <c r="BO368" s="699">
        <f t="shared" ca="1" si="493"/>
        <v>-2.5145324952599606</v>
      </c>
      <c r="BP368" s="699">
        <f t="shared" ca="1" si="493"/>
        <v>-4.7778976658016576</v>
      </c>
      <c r="BQ368" s="699">
        <f t="shared" ca="1" si="493"/>
        <v>-5.5806058872266506</v>
      </c>
      <c r="BR368" s="699">
        <f t="shared" ca="1" si="493"/>
        <v>-3.2734543949794963</v>
      </c>
      <c r="BS368" s="699">
        <f t="shared" ca="1" si="493"/>
        <v>1.0515705432553628</v>
      </c>
      <c r="BT368" s="699">
        <f t="shared" ca="1" si="493"/>
        <v>5.1689254198342454</v>
      </c>
      <c r="BU368" s="699">
        <f t="shared" ca="1" si="493"/>
        <v>8.1629305113960164</v>
      </c>
      <c r="BV368" s="699">
        <f t="shared" ca="1" si="493"/>
        <v>10.106478072969361</v>
      </c>
      <c r="BW368" s="699">
        <f t="shared" ca="1" si="493"/>
        <v>11.281749107987261</v>
      </c>
      <c r="BX368" s="699">
        <f t="shared" ca="1" si="493"/>
        <v>11.906922150981572</v>
      </c>
      <c r="BY368" s="699">
        <f t="shared" ca="1" si="493"/>
        <v>12.102942221064305</v>
      </c>
      <c r="CA368" s="18">
        <f t="shared" si="503"/>
        <v>22.5</v>
      </c>
      <c r="CB368" s="699">
        <f t="shared" ca="1" si="494"/>
        <v>88.109057086000419</v>
      </c>
      <c r="CC368" s="699">
        <f t="shared" ca="1" si="494"/>
        <v>88.251763996919834</v>
      </c>
      <c r="CD368" s="699">
        <f t="shared" ca="1" si="494"/>
        <v>87.601650662073581</v>
      </c>
      <c r="CE368" s="699">
        <f t="shared" ca="1" si="494"/>
        <v>82.703154387217154</v>
      </c>
      <c r="CF368" s="699">
        <f t="shared" ca="1" si="494"/>
        <v>69.394001946160685</v>
      </c>
      <c r="CG368" s="699">
        <f t="shared" ca="1" si="494"/>
        <v>49.49070197677576</v>
      </c>
      <c r="CH368" s="699">
        <f t="shared" ca="1" si="494"/>
        <v>31.558229176932304</v>
      </c>
      <c r="CI368" s="699">
        <f t="shared" ca="1" si="494"/>
        <v>20.298694379495277</v>
      </c>
      <c r="CJ368" s="699">
        <f t="shared" ca="1" si="494"/>
        <v>14.504263341732406</v>
      </c>
      <c r="CK368" s="699">
        <f t="shared" ca="1" si="494"/>
        <v>11.794014794456322</v>
      </c>
      <c r="CL368" s="699">
        <f t="shared" ca="1" si="494"/>
        <v>10.597499734007972</v>
      </c>
      <c r="CM368" s="699">
        <f t="shared" ca="1" si="494"/>
        <v>10.112765652016481</v>
      </c>
      <c r="CN368" s="699">
        <f t="shared" ca="1" si="494"/>
        <v>9.9842463031021218</v>
      </c>
      <c r="CP368" s="18">
        <f t="shared" si="504"/>
        <v>22.5</v>
      </c>
      <c r="CQ368" s="699">
        <f t="shared" ca="1" si="495"/>
        <v>-2.6723367854775046E-3</v>
      </c>
      <c r="CR368" s="699">
        <f t="shared" ref="CR368:CY368" ca="1" si="510">(1+$Z$1/$T$1)*(CR306+CR321)</f>
        <v>-0.2235579392506897</v>
      </c>
      <c r="CS368" s="699">
        <f t="shared" ca="1" si="510"/>
        <v>-0.83817749841998535</v>
      </c>
      <c r="CT368" s="699">
        <f t="shared" ca="1" si="510"/>
        <v>-1.592632555267216</v>
      </c>
      <c r="CU368" s="699">
        <f t="shared" ca="1" si="510"/>
        <v>-1.8602019624088835</v>
      </c>
      <c r="CV368" s="699">
        <f t="shared" ca="1" si="510"/>
        <v>-1.0911514649931671</v>
      </c>
      <c r="CW368" s="699">
        <f t="shared" ca="1" si="510"/>
        <v>0.35052351441845581</v>
      </c>
      <c r="CX368" s="699">
        <f t="shared" ca="1" si="510"/>
        <v>1.7229751399447486</v>
      </c>
      <c r="CY368" s="699">
        <f t="shared" ca="1" si="510"/>
        <v>2.7209768371320071</v>
      </c>
      <c r="CZ368" s="699">
        <f t="shared" ca="1" si="495"/>
        <v>3.3688260243231221</v>
      </c>
      <c r="DA368" s="699">
        <f t="shared" ca="1" si="495"/>
        <v>3.7605830359957588</v>
      </c>
      <c r="DB368" s="699">
        <f t="shared" ca="1" si="495"/>
        <v>3.968974050327188</v>
      </c>
      <c r="DC368" s="699">
        <f t="shared" ca="1" si="495"/>
        <v>4.0343140736881047</v>
      </c>
      <c r="DE368" s="18">
        <f t="shared" si="506"/>
        <v>22.5</v>
      </c>
      <c r="DF368" s="699">
        <f t="shared" ca="1" si="496"/>
        <v>-50.352041125749885</v>
      </c>
      <c r="DG368" s="699">
        <f t="shared" ca="1" si="496"/>
        <v>-50.764916335687388</v>
      </c>
      <c r="DH368" s="699">
        <f t="shared" ca="1" si="496"/>
        <v>-51.315352340243457</v>
      </c>
      <c r="DI368" s="699">
        <f t="shared" ca="1" si="496"/>
        <v>-49.647894197024918</v>
      </c>
      <c r="DJ368" s="699">
        <f t="shared" ca="1" si="496"/>
        <v>-42.444018341419429</v>
      </c>
      <c r="DK368" s="699">
        <f t="shared" ca="1" si="496"/>
        <v>-29.917128327075901</v>
      </c>
      <c r="DL368" s="699">
        <f t="shared" ca="1" si="496"/>
        <v>-17.507488543762207</v>
      </c>
      <c r="DM368" s="699">
        <f t="shared" ca="1" si="496"/>
        <v>-9.0147912212230406</v>
      </c>
      <c r="DN368" s="699">
        <f t="shared" ca="1" si="496"/>
        <v>-4.2066852252919391</v>
      </c>
      <c r="DO368" s="699">
        <f t="shared" ca="1" si="496"/>
        <v>-1.6861979889189356</v>
      </c>
      <c r="DP368" s="699">
        <f t="shared" ca="1" si="496"/>
        <v>-0.41483957972520807</v>
      </c>
      <c r="DQ368" s="699">
        <f t="shared" ca="1" si="496"/>
        <v>0.17473784576708298</v>
      </c>
      <c r="DR368" s="699">
        <f t="shared" ca="1" si="496"/>
        <v>0.34618750875950777</v>
      </c>
      <c r="DT368" s="18">
        <f t="shared" si="507"/>
        <v>22.5</v>
      </c>
      <c r="DU368" s="699">
        <f t="shared" ca="1" si="497"/>
        <v>0</v>
      </c>
      <c r="DV368" s="699">
        <f t="shared" ca="1" si="497"/>
        <v>0</v>
      </c>
      <c r="DW368" s="699">
        <f t="shared" ca="1" si="497"/>
        <v>0</v>
      </c>
      <c r="DX368" s="699">
        <f t="shared" ca="1" si="497"/>
        <v>0</v>
      </c>
      <c r="DY368" s="699">
        <f t="shared" ca="1" si="497"/>
        <v>0</v>
      </c>
      <c r="DZ368" s="699">
        <f t="shared" ca="1" si="497"/>
        <v>0</v>
      </c>
      <c r="EA368" s="699">
        <f t="shared" ca="1" si="497"/>
        <v>0</v>
      </c>
      <c r="EB368" s="699">
        <f t="shared" ca="1" si="497"/>
        <v>0</v>
      </c>
      <c r="EC368" s="699">
        <f t="shared" ca="1" si="497"/>
        <v>0</v>
      </c>
      <c r="ED368" s="699">
        <f t="shared" ca="1" si="497"/>
        <v>0</v>
      </c>
      <c r="EE368" s="699">
        <f t="shared" ca="1" si="497"/>
        <v>0</v>
      </c>
      <c r="EF368" s="699">
        <f t="shared" ca="1" si="497"/>
        <v>0</v>
      </c>
      <c r="EG368" s="699">
        <f t="shared" ca="1" si="497"/>
        <v>0</v>
      </c>
      <c r="EI368" s="18">
        <f t="shared" si="508"/>
        <v>22.5</v>
      </c>
      <c r="EJ368" s="699">
        <f t="shared" ca="1" si="498"/>
        <v>0</v>
      </c>
      <c r="EK368" s="699">
        <f t="shared" ca="1" si="498"/>
        <v>0</v>
      </c>
      <c r="EL368" s="699">
        <f t="shared" ca="1" si="498"/>
        <v>0</v>
      </c>
      <c r="EM368" s="699">
        <f t="shared" ca="1" si="498"/>
        <v>0</v>
      </c>
      <c r="EN368" s="699">
        <f t="shared" ca="1" si="498"/>
        <v>0</v>
      </c>
      <c r="EO368" s="699">
        <f t="shared" ca="1" si="498"/>
        <v>0</v>
      </c>
      <c r="EP368" s="699">
        <f t="shared" ca="1" si="498"/>
        <v>0</v>
      </c>
      <c r="EQ368" s="699">
        <f t="shared" ca="1" si="498"/>
        <v>0</v>
      </c>
      <c r="ER368" s="699">
        <f t="shared" ca="1" si="498"/>
        <v>0</v>
      </c>
      <c r="ES368" s="699">
        <f t="shared" ca="1" si="498"/>
        <v>0</v>
      </c>
      <c r="ET368" s="699">
        <f t="shared" ca="1" si="498"/>
        <v>0</v>
      </c>
      <c r="EU368" s="699">
        <f t="shared" ca="1" si="498"/>
        <v>0</v>
      </c>
      <c r="EV368" s="699">
        <f t="shared" ca="1" si="498"/>
        <v>0</v>
      </c>
      <c r="EX368" s="25"/>
      <c r="EY368" s="731"/>
      <c r="EZ368" s="731"/>
      <c r="FA368" s="731"/>
      <c r="FB368" s="731"/>
      <c r="FC368" s="731"/>
      <c r="FD368" s="731"/>
      <c r="FE368" s="731"/>
      <c r="FF368" s="731"/>
      <c r="FG368" s="731"/>
      <c r="FH368" s="731"/>
      <c r="FI368" s="731"/>
      <c r="FJ368" s="731"/>
      <c r="FK368" s="731"/>
      <c r="FL368" s="91"/>
      <c r="FM368" s="25"/>
      <c r="FN368" s="731"/>
      <c r="FO368" s="731"/>
      <c r="FP368" s="731"/>
      <c r="FQ368" s="731"/>
      <c r="FR368" s="731"/>
      <c r="FS368" s="731"/>
      <c r="FT368" s="731"/>
      <c r="FU368" s="731"/>
      <c r="FV368" s="731"/>
      <c r="FW368" s="731"/>
      <c r="FX368" s="731"/>
      <c r="FY368" s="731"/>
      <c r="FZ368" s="731"/>
      <c r="GA368" s="91"/>
      <c r="GB368" s="91"/>
    </row>
    <row r="369" spans="15:184" s="8" customFormat="1">
      <c r="S369" s="18">
        <f t="shared" si="499"/>
        <v>30</v>
      </c>
      <c r="T369" s="427">
        <f t="shared" ca="1" si="490"/>
        <v>-98.407823029580427</v>
      </c>
      <c r="U369" s="427">
        <f t="shared" ca="1" si="490"/>
        <v>-98.540011062609381</v>
      </c>
      <c r="V369" s="427">
        <f t="shared" ca="1" si="490"/>
        <v>-98.167419065579409</v>
      </c>
      <c r="W369" s="427">
        <f t="shared" ca="1" si="490"/>
        <v>-94.48378358849304</v>
      </c>
      <c r="X369" s="427">
        <f t="shared" ca="1" si="490"/>
        <v>-82.677952729081042</v>
      </c>
      <c r="Y369" s="427">
        <f t="shared" ca="1" si="490"/>
        <v>-61.891944231105249</v>
      </c>
      <c r="Z369" s="427">
        <f t="shared" ca="1" si="490"/>
        <v>-41.693122904476361</v>
      </c>
      <c r="AA369" s="427">
        <f t="shared" ca="1" si="490"/>
        <v>-29.969146628349954</v>
      </c>
      <c r="AB369" s="427">
        <f t="shared" ca="1" si="490"/>
        <v>-25.271750740534856</v>
      </c>
      <c r="AC369" s="427">
        <f t="shared" ca="1" si="490"/>
        <v>-23.966578583111378</v>
      </c>
      <c r="AD369" s="427">
        <f t="shared" ca="1" si="490"/>
        <v>-23.884995042278781</v>
      </c>
      <c r="AE369" s="427">
        <f t="shared" ca="1" si="490"/>
        <v>-24.073931970996405</v>
      </c>
      <c r="AF369" s="427">
        <f t="shared" ca="1" si="490"/>
        <v>-24.168069615233819</v>
      </c>
      <c r="AG369" s="135"/>
      <c r="AH369" s="18">
        <f t="shared" si="500"/>
        <v>30</v>
      </c>
      <c r="AI369" s="699">
        <f t="shared" ca="1" si="491"/>
        <v>-98.407823029580427</v>
      </c>
      <c r="AJ369" s="699">
        <f t="shared" ca="1" si="491"/>
        <v>-98.540011062609381</v>
      </c>
      <c r="AK369" s="699">
        <f t="shared" ca="1" si="491"/>
        <v>-98.167419065579409</v>
      </c>
      <c r="AL369" s="699">
        <f t="shared" ca="1" si="491"/>
        <v>-94.48378358849304</v>
      </c>
      <c r="AM369" s="699">
        <f t="shared" ca="1" si="491"/>
        <v>-82.677952729081042</v>
      </c>
      <c r="AN369" s="699">
        <f t="shared" ca="1" si="491"/>
        <v>-61.891944231105263</v>
      </c>
      <c r="AO369" s="699">
        <f t="shared" ca="1" si="491"/>
        <v>-41.693122904476354</v>
      </c>
      <c r="AP369" s="699">
        <f t="shared" ca="1" si="491"/>
        <v>-29.969146628349954</v>
      </c>
      <c r="AQ369" s="699">
        <f t="shared" ca="1" si="491"/>
        <v>-25.271750740534856</v>
      </c>
      <c r="AR369" s="699">
        <f t="shared" ca="1" si="491"/>
        <v>-23.966578583111378</v>
      </c>
      <c r="AS369" s="699">
        <f t="shared" ca="1" si="491"/>
        <v>-23.884995042278781</v>
      </c>
      <c r="AT369" s="699">
        <f t="shared" ca="1" si="491"/>
        <v>-24.073931970996405</v>
      </c>
      <c r="AU369" s="699">
        <f t="shared" ca="1" si="491"/>
        <v>-24.168069615233819</v>
      </c>
      <c r="AW369" s="18">
        <f t="shared" si="501"/>
        <v>30</v>
      </c>
      <c r="AX369" s="699">
        <f t="shared" ca="1" si="492"/>
        <v>59.332742698219192</v>
      </c>
      <c r="AY369" s="699">
        <f t="shared" ca="1" si="492"/>
        <v>59.725546697189756</v>
      </c>
      <c r="AZ369" s="699">
        <f t="shared" ca="1" si="492"/>
        <v>60.414899124532511</v>
      </c>
      <c r="BA369" s="699">
        <f t="shared" ca="1" si="492"/>
        <v>59.480573096709143</v>
      </c>
      <c r="BB369" s="699">
        <f t="shared" ca="1" si="492"/>
        <v>53.154850359872675</v>
      </c>
      <c r="BC369" s="699">
        <f t="shared" ca="1" si="492"/>
        <v>39.579904638565786</v>
      </c>
      <c r="BD369" s="699">
        <f t="shared" ca="1" si="492"/>
        <v>24.671526590007691</v>
      </c>
      <c r="BE369" s="699">
        <f t="shared" ca="1" si="492"/>
        <v>14.856427419307359</v>
      </c>
      <c r="BF369" s="699">
        <f t="shared" ca="1" si="492"/>
        <v>10.110467009941562</v>
      </c>
      <c r="BG369" s="699">
        <f t="shared" ca="1" si="492"/>
        <v>8.1660836059785531</v>
      </c>
      <c r="BH369" s="699">
        <f t="shared" ca="1" si="492"/>
        <v>7.4612830081026065</v>
      </c>
      <c r="BI369" s="699">
        <f t="shared" ca="1" si="492"/>
        <v>7.2425149756785991</v>
      </c>
      <c r="BJ369" s="699">
        <f t="shared" ca="1" si="492"/>
        <v>7.1974693759939425</v>
      </c>
      <c r="BL369" s="18">
        <f t="shared" si="502"/>
        <v>30</v>
      </c>
      <c r="BM369" s="699">
        <f t="shared" ca="1" si="493"/>
        <v>-0.57609776094189402</v>
      </c>
      <c r="BN369" s="699">
        <f t="shared" ca="1" si="493"/>
        <v>-1.203080119248241</v>
      </c>
      <c r="BO369" s="699">
        <f t="shared" ca="1" si="493"/>
        <v>-3.0288953703697179</v>
      </c>
      <c r="BP369" s="699">
        <f t="shared" ca="1" si="493"/>
        <v>-5.5806058872266506</v>
      </c>
      <c r="BQ369" s="699">
        <f t="shared" ca="1" si="493"/>
        <v>-7.0961574448481057</v>
      </c>
      <c r="BR369" s="699">
        <f t="shared" ca="1" si="493"/>
        <v>-4.8894761998052854</v>
      </c>
      <c r="BS369" s="699">
        <f t="shared" ca="1" si="493"/>
        <v>0.68869430535623122</v>
      </c>
      <c r="BT369" s="699">
        <f t="shared" ca="1" si="493"/>
        <v>6.250121115405225</v>
      </c>
      <c r="BU369" s="699">
        <f t="shared" ca="1" si="493"/>
        <v>10.105166868758708</v>
      </c>
      <c r="BV369" s="699">
        <f t="shared" ca="1" si="493"/>
        <v>12.427727087776544</v>
      </c>
      <c r="BW369" s="699">
        <f t="shared" ca="1" si="493"/>
        <v>13.739428034529318</v>
      </c>
      <c r="BX369" s="699">
        <f t="shared" ca="1" si="493"/>
        <v>14.403688413838488</v>
      </c>
      <c r="BY369" s="699">
        <f t="shared" ca="1" si="493"/>
        <v>14.606744786292703</v>
      </c>
      <c r="CA369" s="18">
        <f t="shared" si="503"/>
        <v>30</v>
      </c>
      <c r="CB369" s="699">
        <f t="shared" ca="1" si="494"/>
        <v>69.221533147922386</v>
      </c>
      <c r="CC369" s="699">
        <f t="shared" ca="1" si="494"/>
        <v>69.679804480054699</v>
      </c>
      <c r="CD369" s="699">
        <f t="shared" ca="1" si="494"/>
        <v>70.484048978621274</v>
      </c>
      <c r="CE369" s="699">
        <f t="shared" ca="1" si="494"/>
        <v>69.394001946160685</v>
      </c>
      <c r="CF369" s="699">
        <f t="shared" ca="1" si="494"/>
        <v>62.013992086518115</v>
      </c>
      <c r="CG369" s="699">
        <f t="shared" ca="1" si="494"/>
        <v>46.176555411660075</v>
      </c>
      <c r="CH369" s="699">
        <f t="shared" ca="1" si="494"/>
        <v>28.783447688342303</v>
      </c>
      <c r="CI369" s="699">
        <f t="shared" ca="1" si="494"/>
        <v>17.33249865585859</v>
      </c>
      <c r="CJ369" s="699">
        <f t="shared" ca="1" si="494"/>
        <v>11.79554484493182</v>
      </c>
      <c r="CK369" s="699">
        <f t="shared" ca="1" si="494"/>
        <v>9.5270975403083078</v>
      </c>
      <c r="CL369" s="699">
        <f t="shared" ca="1" si="494"/>
        <v>8.704830176119712</v>
      </c>
      <c r="CM369" s="699">
        <f t="shared" ca="1" si="494"/>
        <v>8.4496008049583633</v>
      </c>
      <c r="CN369" s="699">
        <f t="shared" ca="1" si="494"/>
        <v>8.3970476053262626</v>
      </c>
      <c r="CP369" s="18">
        <f t="shared" si="504"/>
        <v>30</v>
      </c>
      <c r="CQ369" s="699">
        <f t="shared" ca="1" si="495"/>
        <v>-0.19203258698062822</v>
      </c>
      <c r="CR369" s="699">
        <f t="shared" ref="CR369:CY369" ca="1" si="511">(1+$Z$1/$T$1)*(CR307+CR322)</f>
        <v>-0.40102670641607724</v>
      </c>
      <c r="CS369" s="699">
        <f t="shared" ca="1" si="511"/>
        <v>-1.0096317901232408</v>
      </c>
      <c r="CT369" s="699">
        <f t="shared" ca="1" si="511"/>
        <v>-1.8602019624088835</v>
      </c>
      <c r="CU369" s="699">
        <f t="shared" ca="1" si="511"/>
        <v>-2.3653858149493701</v>
      </c>
      <c r="CV369" s="699">
        <f t="shared" ca="1" si="511"/>
        <v>-1.6298253999350969</v>
      </c>
      <c r="CW369" s="699">
        <f t="shared" ca="1" si="511"/>
        <v>0.22956476845207704</v>
      </c>
      <c r="CX369" s="699">
        <f t="shared" ca="1" si="511"/>
        <v>2.0833737051350765</v>
      </c>
      <c r="CY369" s="699">
        <f t="shared" ca="1" si="511"/>
        <v>3.3683889562529012</v>
      </c>
      <c r="CZ369" s="699">
        <f t="shared" ca="1" si="495"/>
        <v>4.1425756959255136</v>
      </c>
      <c r="DA369" s="699">
        <f t="shared" ca="1" si="495"/>
        <v>4.5798093448431088</v>
      </c>
      <c r="DB369" s="699">
        <f t="shared" ca="1" si="495"/>
        <v>4.8012294712794974</v>
      </c>
      <c r="DC369" s="699">
        <f t="shared" ca="1" si="495"/>
        <v>4.8689149287642373</v>
      </c>
      <c r="DE369" s="18">
        <f t="shared" si="506"/>
        <v>30</v>
      </c>
      <c r="DF369" s="699">
        <f t="shared" ca="1" si="496"/>
        <v>-39.843210679283736</v>
      </c>
      <c r="DG369" s="699">
        <f t="shared" ca="1" si="496"/>
        <v>-40.418571191083949</v>
      </c>
      <c r="DH369" s="699">
        <f t="shared" ca="1" si="496"/>
        <v>-41.79104710153986</v>
      </c>
      <c r="DI369" s="699">
        <f t="shared" ca="1" si="496"/>
        <v>-42.444018341419429</v>
      </c>
      <c r="DJ369" s="699">
        <f t="shared" ca="1" si="496"/>
        <v>-38.984645629005847</v>
      </c>
      <c r="DK369" s="699">
        <f t="shared" ca="1" si="496"/>
        <v>-28.831341192279822</v>
      </c>
      <c r="DL369" s="699">
        <f t="shared" ca="1" si="496"/>
        <v>-16.103337240660352</v>
      </c>
      <c r="DM369" s="699">
        <f t="shared" ca="1" si="496"/>
        <v>-6.7792243885022971</v>
      </c>
      <c r="DN369" s="699">
        <f t="shared" ca="1" si="496"/>
        <v>-1.6877279055816887</v>
      </c>
      <c r="DO369" s="699">
        <f t="shared" ca="1" si="496"/>
        <v>0.76980780656923919</v>
      </c>
      <c r="DP369" s="699">
        <f t="shared" ca="1" si="496"/>
        <v>1.8955253451962539</v>
      </c>
      <c r="DQ369" s="699">
        <f t="shared" ca="1" si="496"/>
        <v>2.373500889800177</v>
      </c>
      <c r="DR369" s="699">
        <f t="shared" ca="1" si="496"/>
        <v>2.505059475817053</v>
      </c>
      <c r="DT369" s="18">
        <f t="shared" si="507"/>
        <v>30</v>
      </c>
      <c r="DU369" s="699">
        <f t="shared" ca="1" si="497"/>
        <v>0</v>
      </c>
      <c r="DV369" s="699">
        <f t="shared" ca="1" si="497"/>
        <v>0</v>
      </c>
      <c r="DW369" s="699">
        <f t="shared" ca="1" si="497"/>
        <v>0</v>
      </c>
      <c r="DX369" s="699">
        <f t="shared" ca="1" si="497"/>
        <v>0</v>
      </c>
      <c r="DY369" s="699">
        <f t="shared" ca="1" si="497"/>
        <v>0</v>
      </c>
      <c r="DZ369" s="699">
        <f t="shared" ca="1" si="497"/>
        <v>0</v>
      </c>
      <c r="EA369" s="699">
        <f t="shared" ca="1" si="497"/>
        <v>0</v>
      </c>
      <c r="EB369" s="699">
        <f t="shared" ca="1" si="497"/>
        <v>0</v>
      </c>
      <c r="EC369" s="699">
        <f t="shared" ca="1" si="497"/>
        <v>0</v>
      </c>
      <c r="ED369" s="699">
        <f t="shared" ca="1" si="497"/>
        <v>0</v>
      </c>
      <c r="EE369" s="699">
        <f t="shared" ca="1" si="497"/>
        <v>0</v>
      </c>
      <c r="EF369" s="699">
        <f t="shared" ca="1" si="497"/>
        <v>0</v>
      </c>
      <c r="EG369" s="699">
        <f t="shared" ca="1" si="497"/>
        <v>0</v>
      </c>
      <c r="EI369" s="18">
        <f t="shared" si="508"/>
        <v>30</v>
      </c>
      <c r="EJ369" s="699">
        <f t="shared" ca="1" si="498"/>
        <v>0</v>
      </c>
      <c r="EK369" s="699">
        <f t="shared" ca="1" si="498"/>
        <v>0</v>
      </c>
      <c r="EL369" s="699">
        <f t="shared" ca="1" si="498"/>
        <v>0</v>
      </c>
      <c r="EM369" s="699">
        <f t="shared" ca="1" si="498"/>
        <v>0</v>
      </c>
      <c r="EN369" s="699">
        <f t="shared" ca="1" si="498"/>
        <v>0</v>
      </c>
      <c r="EO369" s="699">
        <f t="shared" ca="1" si="498"/>
        <v>0</v>
      </c>
      <c r="EP369" s="699">
        <f t="shared" ca="1" si="498"/>
        <v>0</v>
      </c>
      <c r="EQ369" s="699">
        <f t="shared" ca="1" si="498"/>
        <v>0</v>
      </c>
      <c r="ER369" s="699">
        <f t="shared" ca="1" si="498"/>
        <v>0</v>
      </c>
      <c r="ES369" s="699">
        <f t="shared" ca="1" si="498"/>
        <v>0</v>
      </c>
      <c r="ET369" s="699">
        <f t="shared" ca="1" si="498"/>
        <v>0</v>
      </c>
      <c r="EU369" s="699">
        <f t="shared" ca="1" si="498"/>
        <v>0</v>
      </c>
      <c r="EV369" s="699">
        <f t="shared" ca="1" si="498"/>
        <v>0</v>
      </c>
      <c r="EX369" s="25"/>
      <c r="EY369" s="731"/>
      <c r="EZ369" s="731"/>
      <c r="FA369" s="731"/>
      <c r="FB369" s="731"/>
      <c r="FC369" s="731"/>
      <c r="FD369" s="731"/>
      <c r="FE369" s="731"/>
      <c r="FF369" s="731"/>
      <c r="FG369" s="731"/>
      <c r="FH369" s="731"/>
      <c r="FI369" s="731"/>
      <c r="FJ369" s="731"/>
      <c r="FK369" s="731"/>
      <c r="FL369" s="91"/>
      <c r="FM369" s="25"/>
      <c r="FN369" s="731"/>
      <c r="FO369" s="731"/>
      <c r="FP369" s="731"/>
      <c r="FQ369" s="731"/>
      <c r="FR369" s="731"/>
      <c r="FS369" s="731"/>
      <c r="FT369" s="731"/>
      <c r="FU369" s="731"/>
      <c r="FV369" s="731"/>
      <c r="FW369" s="731"/>
      <c r="FX369" s="731"/>
      <c r="FY369" s="731"/>
      <c r="FZ369" s="731"/>
      <c r="GA369" s="91"/>
      <c r="GB369" s="91"/>
    </row>
    <row r="370" spans="15:184" s="8" customFormat="1">
      <c r="S370" s="18">
        <f t="shared" si="499"/>
        <v>37.5</v>
      </c>
      <c r="T370" s="427">
        <f t="shared" ca="1" si="490"/>
        <v>-70.143863169414345</v>
      </c>
      <c r="U370" s="427">
        <f t="shared" ca="1" si="490"/>
        <v>-70.143283127338847</v>
      </c>
      <c r="V370" s="427">
        <f t="shared" ca="1" si="490"/>
        <v>-69.827542427436327</v>
      </c>
      <c r="W370" s="427">
        <f t="shared" ca="1" si="490"/>
        <v>-67.97312416148246</v>
      </c>
      <c r="X370" s="427">
        <f t="shared" ca="1" si="490"/>
        <v>-61.891944231105249</v>
      </c>
      <c r="Y370" s="427">
        <f t="shared" ca="1" si="490"/>
        <v>-49.128535671864057</v>
      </c>
      <c r="Z370" s="427">
        <f t="shared" ca="1" si="490"/>
        <v>-34.147486333315726</v>
      </c>
      <c r="AA370" s="427">
        <f t="shared" ca="1" si="490"/>
        <v>-25.274031058265845</v>
      </c>
      <c r="AB370" s="427">
        <f t="shared" ca="1" si="490"/>
        <v>-22.79964859998584</v>
      </c>
      <c r="AC370" s="427">
        <f t="shared" ca="1" si="490"/>
        <v>-23.113383793798967</v>
      </c>
      <c r="AD370" s="427">
        <f t="shared" ca="1" si="490"/>
        <v>-24.032155251567485</v>
      </c>
      <c r="AE370" s="427">
        <f t="shared" ca="1" si="490"/>
        <v>-24.742223471316574</v>
      </c>
      <c r="AF370" s="427">
        <f t="shared" ca="1" si="490"/>
        <v>-24.996424820529349</v>
      </c>
      <c r="AG370" s="135"/>
      <c r="AH370" s="18">
        <f t="shared" si="500"/>
        <v>37.5</v>
      </c>
      <c r="AI370" s="699">
        <f t="shared" ca="1" si="491"/>
        <v>-70.14386316941436</v>
      </c>
      <c r="AJ370" s="699">
        <f t="shared" ca="1" si="491"/>
        <v>-70.143283127338847</v>
      </c>
      <c r="AK370" s="699">
        <f t="shared" ca="1" si="491"/>
        <v>-69.827542427436327</v>
      </c>
      <c r="AL370" s="699">
        <f t="shared" ca="1" si="491"/>
        <v>-67.973124161482446</v>
      </c>
      <c r="AM370" s="699">
        <f t="shared" ca="1" si="491"/>
        <v>-61.891944231105263</v>
      </c>
      <c r="AN370" s="699">
        <f t="shared" ca="1" si="491"/>
        <v>-49.128535671864057</v>
      </c>
      <c r="AO370" s="699">
        <f t="shared" ca="1" si="491"/>
        <v>-34.147486333315726</v>
      </c>
      <c r="AP370" s="699">
        <f t="shared" ca="1" si="491"/>
        <v>-25.274031058265845</v>
      </c>
      <c r="AQ370" s="699">
        <f t="shared" ca="1" si="491"/>
        <v>-22.79964859998584</v>
      </c>
      <c r="AR370" s="699">
        <f t="shared" ca="1" si="491"/>
        <v>-23.113383793798967</v>
      </c>
      <c r="AS370" s="699">
        <f t="shared" ca="1" si="491"/>
        <v>-24.032155251567485</v>
      </c>
      <c r="AT370" s="699">
        <f t="shared" ca="1" si="491"/>
        <v>-24.742223471316574</v>
      </c>
      <c r="AU370" s="699">
        <f t="shared" ca="1" si="491"/>
        <v>-24.996424820529349</v>
      </c>
      <c r="AW370" s="18">
        <f t="shared" si="501"/>
        <v>37.5</v>
      </c>
      <c r="AX370" s="699">
        <f t="shared" ca="1" si="492"/>
        <v>41.76112502914193</v>
      </c>
      <c r="AY370" s="699">
        <f t="shared" ca="1" si="492"/>
        <v>41.993904463850086</v>
      </c>
      <c r="AZ370" s="699">
        <f t="shared" ca="1" si="492"/>
        <v>42.496220286015507</v>
      </c>
      <c r="BA370" s="699">
        <f t="shared" ca="1" si="492"/>
        <v>42.420601694379236</v>
      </c>
      <c r="BB370" s="699">
        <f t="shared" ca="1" si="492"/>
        <v>39.579904638565786</v>
      </c>
      <c r="BC370" s="699">
        <f t="shared" ca="1" si="492"/>
        <v>31.10672067783463</v>
      </c>
      <c r="BD370" s="699">
        <f t="shared" ca="1" si="492"/>
        <v>18.98603536834506</v>
      </c>
      <c r="BE370" s="699">
        <f t="shared" ca="1" si="492"/>
        <v>10.113202814242317</v>
      </c>
      <c r="BF370" s="699">
        <f t="shared" ca="1" si="492"/>
        <v>6.2561686652513675</v>
      </c>
      <c r="BG370" s="699">
        <f t="shared" ca="1" si="492"/>
        <v>5.1724397861347162</v>
      </c>
      <c r="BH370" s="699">
        <f t="shared" ca="1" si="492"/>
        <v>5.0930060301004074</v>
      </c>
      <c r="BI370" s="699">
        <f t="shared" ca="1" si="492"/>
        <v>5.2318188870105171</v>
      </c>
      <c r="BJ370" s="699">
        <f t="shared" ca="1" si="492"/>
        <v>5.301598254693153</v>
      </c>
      <c r="BL370" s="18">
        <f t="shared" si="502"/>
        <v>37.5</v>
      </c>
      <c r="BM370" s="699">
        <f t="shared" ca="1" si="493"/>
        <v>0.65038574501332913</v>
      </c>
      <c r="BN370" s="699">
        <f t="shared" ca="1" si="493"/>
        <v>0.18413082510644416</v>
      </c>
      <c r="BO370" s="699">
        <f t="shared" ca="1" si="493"/>
        <v>-1.1993896591074333</v>
      </c>
      <c r="BP370" s="699">
        <f t="shared" ca="1" si="493"/>
        <v>-3.2734543949794963</v>
      </c>
      <c r="BQ370" s="699">
        <f t="shared" ca="1" si="493"/>
        <v>-4.8894761998052854</v>
      </c>
      <c r="BR370" s="699">
        <f t="shared" ca="1" si="493"/>
        <v>-3.259198549432369</v>
      </c>
      <c r="BS370" s="699">
        <f t="shared" ca="1" si="493"/>
        <v>3.0049128632887463</v>
      </c>
      <c r="BT370" s="699">
        <f t="shared" ca="1" si="493"/>
        <v>10.102431641434386</v>
      </c>
      <c r="BU370" s="699">
        <f t="shared" ca="1" si="493"/>
        <v>14.847240989480268</v>
      </c>
      <c r="BV370" s="699">
        <f t="shared" ca="1" si="493"/>
        <v>17.391180980289324</v>
      </c>
      <c r="BW370" s="699">
        <f t="shared" ca="1" si="493"/>
        <v>18.652574241680163</v>
      </c>
      <c r="BX370" s="699">
        <f t="shared" ca="1" si="493"/>
        <v>19.227030391558852</v>
      </c>
      <c r="BY370" s="699">
        <f t="shared" ca="1" si="493"/>
        <v>19.392513275248909</v>
      </c>
      <c r="CA370" s="18">
        <f t="shared" si="503"/>
        <v>37.5</v>
      </c>
      <c r="CB370" s="699">
        <f t="shared" ca="1" si="494"/>
        <v>48.721312533998905</v>
      </c>
      <c r="CC370" s="699">
        <f t="shared" ca="1" si="494"/>
        <v>48.992888541158429</v>
      </c>
      <c r="CD370" s="699">
        <f t="shared" ca="1" si="494"/>
        <v>49.578923667018088</v>
      </c>
      <c r="CE370" s="699">
        <f t="shared" ca="1" si="494"/>
        <v>49.49070197677576</v>
      </c>
      <c r="CF370" s="699">
        <f t="shared" ca="1" si="494"/>
        <v>46.176555411660075</v>
      </c>
      <c r="CG370" s="699">
        <f t="shared" ca="1" si="494"/>
        <v>36.291174124140404</v>
      </c>
      <c r="CH370" s="699">
        <f t="shared" ca="1" si="494"/>
        <v>22.150374596402571</v>
      </c>
      <c r="CI370" s="699">
        <f t="shared" ca="1" si="494"/>
        <v>11.798736616616035</v>
      </c>
      <c r="CJ370" s="699">
        <f t="shared" ca="1" si="494"/>
        <v>7.2988634427932668</v>
      </c>
      <c r="CK370" s="699">
        <f t="shared" ca="1" si="494"/>
        <v>6.0345130838238381</v>
      </c>
      <c r="CL370" s="699">
        <f t="shared" ca="1" si="494"/>
        <v>5.9418403684504737</v>
      </c>
      <c r="CM370" s="699">
        <f t="shared" ca="1" si="494"/>
        <v>6.1037887015122676</v>
      </c>
      <c r="CN370" s="699">
        <f t="shared" ca="1" si="494"/>
        <v>6.1851979638086823</v>
      </c>
      <c r="CP370" s="18">
        <f t="shared" si="504"/>
        <v>37.5</v>
      </c>
      <c r="CQ370" s="699">
        <f t="shared" ca="1" si="495"/>
        <v>0.21679524833777483</v>
      </c>
      <c r="CR370" s="699">
        <f t="shared" ref="CR370:CY370" ca="1" si="512">(1+$Z$1/$T$1)*(CR308+CR323)</f>
        <v>6.1376941702146505E-2</v>
      </c>
      <c r="CS370" s="699">
        <f t="shared" ca="1" si="512"/>
        <v>-0.39979655303581269</v>
      </c>
      <c r="CT370" s="699">
        <f t="shared" ca="1" si="512"/>
        <v>-1.0911514649931671</v>
      </c>
      <c r="CU370" s="699">
        <f t="shared" ca="1" si="512"/>
        <v>-1.6298253999350969</v>
      </c>
      <c r="CV370" s="699">
        <f t="shared" ca="1" si="512"/>
        <v>-1.0863995164774563</v>
      </c>
      <c r="CW370" s="699">
        <f t="shared" ca="1" si="512"/>
        <v>1.0016376210962488</v>
      </c>
      <c r="CX370" s="699">
        <f t="shared" ca="1" si="512"/>
        <v>3.367477213811457</v>
      </c>
      <c r="CY370" s="699">
        <f t="shared" ca="1" si="512"/>
        <v>4.9490803298267556</v>
      </c>
      <c r="CZ370" s="699">
        <f t="shared" ca="1" si="495"/>
        <v>5.7970603267631073</v>
      </c>
      <c r="DA370" s="699">
        <f t="shared" ca="1" si="495"/>
        <v>6.217524747226725</v>
      </c>
      <c r="DB370" s="699">
        <f t="shared" ca="1" si="495"/>
        <v>6.4090101305196177</v>
      </c>
      <c r="DC370" s="699">
        <f t="shared" ca="1" si="495"/>
        <v>6.4641710917496367</v>
      </c>
      <c r="DE370" s="18">
        <f t="shared" si="506"/>
        <v>37.5</v>
      </c>
      <c r="DF370" s="699">
        <f t="shared" ca="1" si="496"/>
        <v>-27.515557146921292</v>
      </c>
      <c r="DG370" s="699">
        <f t="shared" ca="1" si="496"/>
        <v>-27.903870896680164</v>
      </c>
      <c r="DH370" s="699">
        <f t="shared" ca="1" si="496"/>
        <v>-28.930508353564058</v>
      </c>
      <c r="DI370" s="699">
        <f t="shared" ca="1" si="496"/>
        <v>-29.917128327075901</v>
      </c>
      <c r="DJ370" s="699">
        <f t="shared" ca="1" si="496"/>
        <v>-28.831341192279822</v>
      </c>
      <c r="DK370" s="699">
        <f t="shared" ca="1" si="496"/>
        <v>-22.367413059939274</v>
      </c>
      <c r="DL370" s="699">
        <f t="shared" ca="1" si="496"/>
        <v>-11.154900480585665</v>
      </c>
      <c r="DM370" s="699">
        <f t="shared" ca="1" si="496"/>
        <v>-1.6909193887776877</v>
      </c>
      <c r="DN370" s="699">
        <f t="shared" ca="1" si="496"/>
        <v>3.2528413845725503</v>
      </c>
      <c r="DO370" s="699">
        <f t="shared" ca="1" si="496"/>
        <v>5.2472972993881823</v>
      </c>
      <c r="DP370" s="699">
        <f t="shared" ca="1" si="496"/>
        <v>5.9309497674398113</v>
      </c>
      <c r="DQ370" s="699">
        <f t="shared" ca="1" si="496"/>
        <v>6.1256359377724179</v>
      </c>
      <c r="DR370" s="699">
        <f t="shared" ca="1" si="496"/>
        <v>6.1618578011623475</v>
      </c>
      <c r="DT370" s="18">
        <f t="shared" si="507"/>
        <v>37.5</v>
      </c>
      <c r="DU370" s="699">
        <f t="shared" ca="1" si="497"/>
        <v>0</v>
      </c>
      <c r="DV370" s="699">
        <f t="shared" ca="1" si="497"/>
        <v>0</v>
      </c>
      <c r="DW370" s="699">
        <f t="shared" ca="1" si="497"/>
        <v>0</v>
      </c>
      <c r="DX370" s="699">
        <f t="shared" ca="1" si="497"/>
        <v>0</v>
      </c>
      <c r="DY370" s="699">
        <f t="shared" ca="1" si="497"/>
        <v>0</v>
      </c>
      <c r="DZ370" s="699">
        <f t="shared" ca="1" si="497"/>
        <v>0</v>
      </c>
      <c r="EA370" s="699">
        <f t="shared" ca="1" si="497"/>
        <v>0</v>
      </c>
      <c r="EB370" s="699">
        <f t="shared" ca="1" si="497"/>
        <v>0</v>
      </c>
      <c r="EC370" s="699">
        <f t="shared" ca="1" si="497"/>
        <v>0</v>
      </c>
      <c r="ED370" s="699">
        <f t="shared" ca="1" si="497"/>
        <v>0</v>
      </c>
      <c r="EE370" s="699">
        <f t="shared" ca="1" si="497"/>
        <v>0</v>
      </c>
      <c r="EF370" s="699">
        <f t="shared" ca="1" si="497"/>
        <v>0</v>
      </c>
      <c r="EG370" s="699">
        <f t="shared" ca="1" si="497"/>
        <v>0</v>
      </c>
      <c r="EI370" s="18">
        <f t="shared" si="508"/>
        <v>37.5</v>
      </c>
      <c r="EJ370" s="699">
        <f t="shared" ca="1" si="498"/>
        <v>0</v>
      </c>
      <c r="EK370" s="699">
        <f t="shared" ca="1" si="498"/>
        <v>0</v>
      </c>
      <c r="EL370" s="699">
        <f t="shared" ca="1" si="498"/>
        <v>0</v>
      </c>
      <c r="EM370" s="699">
        <f t="shared" ca="1" si="498"/>
        <v>0</v>
      </c>
      <c r="EN370" s="699">
        <f t="shared" ca="1" si="498"/>
        <v>0</v>
      </c>
      <c r="EO370" s="699">
        <f t="shared" ca="1" si="498"/>
        <v>0</v>
      </c>
      <c r="EP370" s="699">
        <f t="shared" ca="1" si="498"/>
        <v>0</v>
      </c>
      <c r="EQ370" s="699">
        <f t="shared" ca="1" si="498"/>
        <v>0</v>
      </c>
      <c r="ER370" s="699">
        <f t="shared" ca="1" si="498"/>
        <v>0</v>
      </c>
      <c r="ES370" s="699">
        <f t="shared" ca="1" si="498"/>
        <v>0</v>
      </c>
      <c r="ET370" s="699">
        <f t="shared" ca="1" si="498"/>
        <v>0</v>
      </c>
      <c r="EU370" s="699">
        <f t="shared" ca="1" si="498"/>
        <v>0</v>
      </c>
      <c r="EV370" s="699">
        <f t="shared" ca="1" si="498"/>
        <v>0</v>
      </c>
      <c r="EX370" s="25"/>
      <c r="EY370" s="731"/>
      <c r="EZ370" s="731"/>
      <c r="FA370" s="731"/>
      <c r="FB370" s="731"/>
      <c r="FC370" s="731"/>
      <c r="FD370" s="731"/>
      <c r="FE370" s="731"/>
      <c r="FF370" s="731"/>
      <c r="FG370" s="731"/>
      <c r="FH370" s="731"/>
      <c r="FI370" s="731"/>
      <c r="FJ370" s="731"/>
      <c r="FK370" s="731"/>
      <c r="FL370" s="91"/>
      <c r="FM370" s="25"/>
      <c r="FN370" s="731"/>
      <c r="FO370" s="731"/>
      <c r="FP370" s="731"/>
      <c r="FQ370" s="731"/>
      <c r="FR370" s="731"/>
      <c r="FS370" s="731"/>
      <c r="FT370" s="731"/>
      <c r="FU370" s="731"/>
      <c r="FV370" s="731"/>
      <c r="FW370" s="731"/>
      <c r="FX370" s="731"/>
      <c r="FY370" s="731"/>
      <c r="FZ370" s="731"/>
      <c r="GA370" s="91"/>
      <c r="GB370" s="91"/>
    </row>
    <row r="371" spans="15:184" s="8" customFormat="1">
      <c r="S371" s="18">
        <f t="shared" si="499"/>
        <v>45</v>
      </c>
      <c r="T371" s="427">
        <f t="shared" ca="1" si="490"/>
        <v>-49.152048672354873</v>
      </c>
      <c r="U371" s="427">
        <f t="shared" ca="1" si="490"/>
        <v>-48.903815638373629</v>
      </c>
      <c r="V371" s="427">
        <f t="shared" ca="1" si="490"/>
        <v>-48.012737895647611</v>
      </c>
      <c r="W371" s="427">
        <f t="shared" ca="1" si="490"/>
        <v>-45.959493324520864</v>
      </c>
      <c r="X371" s="427">
        <f t="shared" ca="1" si="490"/>
        <v>-41.693122904476361</v>
      </c>
      <c r="Y371" s="427">
        <f t="shared" ca="1" si="490"/>
        <v>-34.147486333315726</v>
      </c>
      <c r="Z371" s="427">
        <f t="shared" ca="1" si="490"/>
        <v>-25.276189865966021</v>
      </c>
      <c r="AA371" s="427">
        <f t="shared" ca="1" si="490"/>
        <v>-20.833682034871423</v>
      </c>
      <c r="AB371" s="427">
        <f t="shared" ca="1" si="490"/>
        <v>-21.704926800410121</v>
      </c>
      <c r="AC371" s="427">
        <f t="shared" ca="1" si="490"/>
        <v>-24.289290422182173</v>
      </c>
      <c r="AD371" s="427">
        <f t="shared" ca="1" si="490"/>
        <v>-26.494648770660188</v>
      </c>
      <c r="AE371" s="427">
        <f t="shared" ca="1" si="490"/>
        <v>-27.824038490830983</v>
      </c>
      <c r="AF371" s="427">
        <f t="shared" ca="1" si="490"/>
        <v>-28.259753031939649</v>
      </c>
      <c r="AG371" s="135"/>
      <c r="AH371" s="18">
        <f t="shared" si="500"/>
        <v>45</v>
      </c>
      <c r="AI371" s="699">
        <f t="shared" ca="1" si="491"/>
        <v>-49.152048672354873</v>
      </c>
      <c r="AJ371" s="699">
        <f t="shared" ca="1" si="491"/>
        <v>-48.903815638373629</v>
      </c>
      <c r="AK371" s="699">
        <f t="shared" ca="1" si="491"/>
        <v>-48.012737895647618</v>
      </c>
      <c r="AL371" s="699">
        <f t="shared" ca="1" si="491"/>
        <v>-45.959493324520864</v>
      </c>
      <c r="AM371" s="699">
        <f t="shared" ca="1" si="491"/>
        <v>-41.693122904476354</v>
      </c>
      <c r="AN371" s="699">
        <f t="shared" ca="1" si="491"/>
        <v>-34.147486333315726</v>
      </c>
      <c r="AO371" s="699">
        <f t="shared" ca="1" si="491"/>
        <v>-25.276189865966021</v>
      </c>
      <c r="AP371" s="699">
        <f t="shared" ca="1" si="491"/>
        <v>-20.833682034871419</v>
      </c>
      <c r="AQ371" s="699">
        <f t="shared" ca="1" si="491"/>
        <v>-21.704926800410121</v>
      </c>
      <c r="AR371" s="699">
        <f t="shared" ca="1" si="491"/>
        <v>-24.289290422182173</v>
      </c>
      <c r="AS371" s="699">
        <f t="shared" ca="1" si="491"/>
        <v>-26.494648770660188</v>
      </c>
      <c r="AT371" s="699">
        <f t="shared" ca="1" si="491"/>
        <v>-27.824038490830983</v>
      </c>
      <c r="AU371" s="699">
        <f t="shared" ca="1" si="491"/>
        <v>-28.259753031939649</v>
      </c>
      <c r="AW371" s="18">
        <f t="shared" si="501"/>
        <v>45</v>
      </c>
      <c r="AX371" s="699">
        <f t="shared" ca="1" si="492"/>
        <v>28.015922688616087</v>
      </c>
      <c r="AY371" s="699">
        <f t="shared" ca="1" si="492"/>
        <v>27.991374070401193</v>
      </c>
      <c r="AZ371" s="699">
        <f t="shared" ca="1" si="492"/>
        <v>27.810163013185146</v>
      </c>
      <c r="BA371" s="699">
        <f t="shared" ca="1" si="492"/>
        <v>27.049910723084839</v>
      </c>
      <c r="BB371" s="699">
        <f t="shared" ca="1" si="492"/>
        <v>24.671526590007691</v>
      </c>
      <c r="BC371" s="699">
        <f t="shared" ca="1" si="492"/>
        <v>18.98603536834506</v>
      </c>
      <c r="BD371" s="699">
        <f t="shared" ca="1" si="492"/>
        <v>10.115792833061922</v>
      </c>
      <c r="BE371" s="699">
        <f t="shared" ca="1" si="492"/>
        <v>3.0156570492826047</v>
      </c>
      <c r="BF371" s="699">
        <f t="shared" ca="1" si="492"/>
        <v>0.69452533832922581</v>
      </c>
      <c r="BG371" s="699">
        <f t="shared" ca="1" si="492"/>
        <v>1.0547820961407561</v>
      </c>
      <c r="BH371" s="699">
        <f t="shared" ca="1" si="492"/>
        <v>1.9971147547878729</v>
      </c>
      <c r="BI371" s="699">
        <f t="shared" ca="1" si="492"/>
        <v>2.7037529515503609</v>
      </c>
      <c r="BJ371" s="699">
        <f t="shared" ca="1" si="492"/>
        <v>2.9527859483043044</v>
      </c>
      <c r="BL371" s="18">
        <f t="shared" si="502"/>
        <v>45</v>
      </c>
      <c r="BM371" s="699">
        <f t="shared" ca="1" si="493"/>
        <v>2.9506130295936503</v>
      </c>
      <c r="BN371" s="699">
        <f t="shared" ca="1" si="493"/>
        <v>2.7018306252459627</v>
      </c>
      <c r="BO371" s="699">
        <f t="shared" ca="1" si="493"/>
        <v>1.9949594484068451</v>
      </c>
      <c r="BP371" s="699">
        <f t="shared" ca="1" si="493"/>
        <v>1.0515705432553628</v>
      </c>
      <c r="BQ371" s="699">
        <f t="shared" ca="1" si="493"/>
        <v>0.68869430535623122</v>
      </c>
      <c r="BR371" s="699">
        <f t="shared" ca="1" si="493"/>
        <v>3.0049128632887463</v>
      </c>
      <c r="BS371" s="699">
        <f t="shared" ca="1" si="493"/>
        <v>10.099842173035386</v>
      </c>
      <c r="BT371" s="699">
        <f t="shared" ca="1" si="493"/>
        <v>18.969104343280474</v>
      </c>
      <c r="BU371" s="699">
        <f t="shared" ca="1" si="493"/>
        <v>24.656861483833705</v>
      </c>
      <c r="BV371" s="699">
        <f t="shared" ca="1" si="493"/>
        <v>27.037584314337096</v>
      </c>
      <c r="BW371" s="699">
        <f t="shared" ca="1" si="493"/>
        <v>27.799349015216468</v>
      </c>
      <c r="BX371" s="699">
        <f t="shared" ca="1" si="493"/>
        <v>27.981340285896451</v>
      </c>
      <c r="BY371" s="699">
        <f t="shared" ca="1" si="493"/>
        <v>28.006131741718971</v>
      </c>
      <c r="CA371" s="18">
        <f t="shared" si="503"/>
        <v>45</v>
      </c>
      <c r="CB371" s="699">
        <f t="shared" ca="1" si="494"/>
        <v>32.685243136718775</v>
      </c>
      <c r="CC371" s="699">
        <f t="shared" ca="1" si="494"/>
        <v>32.656603082134723</v>
      </c>
      <c r="CD371" s="699">
        <f t="shared" ca="1" si="494"/>
        <v>32.445190182049323</v>
      </c>
      <c r="CE371" s="699">
        <f t="shared" ca="1" si="494"/>
        <v>31.558229176932304</v>
      </c>
      <c r="CF371" s="699">
        <f t="shared" ca="1" si="494"/>
        <v>28.783447688342303</v>
      </c>
      <c r="CG371" s="699">
        <f t="shared" ca="1" si="494"/>
        <v>22.150374596402571</v>
      </c>
      <c r="CH371" s="699">
        <f t="shared" ca="1" si="494"/>
        <v>11.801758305238913</v>
      </c>
      <c r="CI371" s="699">
        <f t="shared" ca="1" si="494"/>
        <v>3.5182665574963754</v>
      </c>
      <c r="CJ371" s="699">
        <f t="shared" ca="1" si="494"/>
        <v>0.81027956138409984</v>
      </c>
      <c r="CK371" s="699">
        <f t="shared" ca="1" si="494"/>
        <v>1.230579112164218</v>
      </c>
      <c r="CL371" s="699">
        <f t="shared" ca="1" si="494"/>
        <v>2.3299672139191889</v>
      </c>
      <c r="CM371" s="699">
        <f t="shared" ca="1" si="494"/>
        <v>3.1543784434754216</v>
      </c>
      <c r="CN371" s="699">
        <f t="shared" ca="1" si="494"/>
        <v>3.4449169396883534</v>
      </c>
      <c r="CP371" s="18">
        <f t="shared" si="504"/>
        <v>45</v>
      </c>
      <c r="CQ371" s="699">
        <f t="shared" ca="1" si="495"/>
        <v>0.98353767653121837</v>
      </c>
      <c r="CR371" s="699">
        <f t="shared" ref="CR371:CY371" ca="1" si="513">(1+$Z$1/$T$1)*(CR309+CR324)</f>
        <v>0.90061020841531936</v>
      </c>
      <c r="CS371" s="699">
        <f t="shared" ca="1" si="513"/>
        <v>0.66498648280228023</v>
      </c>
      <c r="CT371" s="699">
        <f t="shared" ca="1" si="513"/>
        <v>0.35052351441845581</v>
      </c>
      <c r="CU371" s="699">
        <f t="shared" ca="1" si="513"/>
        <v>0.22956476845207704</v>
      </c>
      <c r="CV371" s="699">
        <f t="shared" ca="1" si="513"/>
        <v>1.0016376210962488</v>
      </c>
      <c r="CW371" s="699">
        <f t="shared" ca="1" si="513"/>
        <v>3.3666140576784604</v>
      </c>
      <c r="CX371" s="699">
        <f t="shared" ca="1" si="513"/>
        <v>6.3230347810934955</v>
      </c>
      <c r="CY371" s="699">
        <f t="shared" ca="1" si="513"/>
        <v>8.2189538279445706</v>
      </c>
      <c r="CZ371" s="699">
        <f t="shared" ca="1" si="495"/>
        <v>9.0125281047790331</v>
      </c>
      <c r="DA371" s="699">
        <f t="shared" ca="1" si="495"/>
        <v>9.2664496717388243</v>
      </c>
      <c r="DB371" s="699">
        <f t="shared" ca="1" si="495"/>
        <v>9.3271134286321526</v>
      </c>
      <c r="DC371" s="699">
        <f t="shared" ca="1" si="495"/>
        <v>9.3353772472396592</v>
      </c>
      <c r="DE371" s="18">
        <f t="shared" si="506"/>
        <v>45</v>
      </c>
      <c r="DF371" s="699">
        <f t="shared" ca="1" si="496"/>
        <v>-17.201975277613904</v>
      </c>
      <c r="DG371" s="699">
        <f t="shared" ca="1" si="496"/>
        <v>-17.310000734311142</v>
      </c>
      <c r="DH371" s="699">
        <f t="shared" ca="1" si="496"/>
        <v>-17.542628951253345</v>
      </c>
      <c r="DI371" s="699">
        <f t="shared" ca="1" si="496"/>
        <v>-17.507488543762207</v>
      </c>
      <c r="DJ371" s="699">
        <f t="shared" ca="1" si="496"/>
        <v>-16.103337240660352</v>
      </c>
      <c r="DK371" s="699">
        <f t="shared" ca="1" si="496"/>
        <v>-11.154900480585665</v>
      </c>
      <c r="DL371" s="699">
        <f t="shared" ca="1" si="496"/>
        <v>-1.6939408021902509</v>
      </c>
      <c r="DM371" s="699">
        <f t="shared" ca="1" si="496"/>
        <v>7.4741141387851657</v>
      </c>
      <c r="DN371" s="699">
        <f t="shared" ca="1" si="496"/>
        <v>11.86541384969737</v>
      </c>
      <c r="DO371" s="699">
        <f t="shared" ca="1" si="496"/>
        <v>12.815604093074706</v>
      </c>
      <c r="DP371" s="699">
        <f t="shared" ca="1" si="496"/>
        <v>12.568264671082984</v>
      </c>
      <c r="DQ371" s="699">
        <f t="shared" ca="1" si="496"/>
        <v>12.188168175247982</v>
      </c>
      <c r="DR371" s="699">
        <f t="shared" ca="1" si="496"/>
        <v>12.034541905323278</v>
      </c>
      <c r="DT371" s="18">
        <f t="shared" si="507"/>
        <v>45</v>
      </c>
      <c r="DU371" s="699">
        <f t="shared" ca="1" si="497"/>
        <v>0</v>
      </c>
      <c r="DV371" s="699">
        <f t="shared" ca="1" si="497"/>
        <v>0</v>
      </c>
      <c r="DW371" s="699">
        <f t="shared" ca="1" si="497"/>
        <v>0</v>
      </c>
      <c r="DX371" s="699">
        <f t="shared" ca="1" si="497"/>
        <v>0</v>
      </c>
      <c r="DY371" s="699">
        <f t="shared" ca="1" si="497"/>
        <v>0</v>
      </c>
      <c r="DZ371" s="699">
        <f t="shared" ca="1" si="497"/>
        <v>0</v>
      </c>
      <c r="EA371" s="699">
        <f t="shared" ca="1" si="497"/>
        <v>0</v>
      </c>
      <c r="EB371" s="699">
        <f t="shared" ca="1" si="497"/>
        <v>0</v>
      </c>
      <c r="EC371" s="699">
        <f t="shared" ca="1" si="497"/>
        <v>0</v>
      </c>
      <c r="ED371" s="699">
        <f t="shared" ca="1" si="497"/>
        <v>0</v>
      </c>
      <c r="EE371" s="699">
        <f t="shared" ca="1" si="497"/>
        <v>0</v>
      </c>
      <c r="EF371" s="699">
        <f t="shared" ca="1" si="497"/>
        <v>0</v>
      </c>
      <c r="EG371" s="699">
        <f t="shared" ca="1" si="497"/>
        <v>0</v>
      </c>
      <c r="EI371" s="18">
        <f t="shared" si="508"/>
        <v>45</v>
      </c>
      <c r="EJ371" s="699">
        <f t="shared" ca="1" si="498"/>
        <v>0</v>
      </c>
      <c r="EK371" s="699">
        <f t="shared" ca="1" si="498"/>
        <v>0</v>
      </c>
      <c r="EL371" s="699">
        <f t="shared" ca="1" si="498"/>
        <v>0</v>
      </c>
      <c r="EM371" s="699">
        <f t="shared" ca="1" si="498"/>
        <v>0</v>
      </c>
      <c r="EN371" s="699">
        <f t="shared" ca="1" si="498"/>
        <v>0</v>
      </c>
      <c r="EO371" s="699">
        <f t="shared" ca="1" si="498"/>
        <v>0</v>
      </c>
      <c r="EP371" s="699">
        <f t="shared" ca="1" si="498"/>
        <v>0</v>
      </c>
      <c r="EQ371" s="699">
        <f t="shared" ca="1" si="498"/>
        <v>0</v>
      </c>
      <c r="ER371" s="699">
        <f t="shared" ca="1" si="498"/>
        <v>0</v>
      </c>
      <c r="ES371" s="699">
        <f t="shared" ca="1" si="498"/>
        <v>0</v>
      </c>
      <c r="ET371" s="699">
        <f t="shared" ca="1" si="498"/>
        <v>0</v>
      </c>
      <c r="EU371" s="699">
        <f t="shared" ca="1" si="498"/>
        <v>0</v>
      </c>
      <c r="EV371" s="699">
        <f t="shared" ca="1" si="498"/>
        <v>0</v>
      </c>
      <c r="EX371" s="25"/>
      <c r="EY371" s="731"/>
      <c r="EZ371" s="731"/>
      <c r="FA371" s="731"/>
      <c r="FB371" s="731"/>
      <c r="FC371" s="731"/>
      <c r="FD371" s="731"/>
      <c r="FE371" s="731"/>
      <c r="FF371" s="731"/>
      <c r="FG371" s="731"/>
      <c r="FH371" s="731"/>
      <c r="FI371" s="731"/>
      <c r="FJ371" s="731"/>
      <c r="FK371" s="731"/>
      <c r="FL371" s="91"/>
      <c r="FM371" s="25"/>
      <c r="FN371" s="731"/>
      <c r="FO371" s="731"/>
      <c r="FP371" s="731"/>
      <c r="FQ371" s="731"/>
      <c r="FR371" s="731"/>
      <c r="FS371" s="731"/>
      <c r="FT371" s="731"/>
      <c r="FU371" s="731"/>
      <c r="FV371" s="731"/>
      <c r="FW371" s="731"/>
      <c r="FX371" s="731"/>
      <c r="FY371" s="731"/>
      <c r="FZ371" s="731"/>
      <c r="GA371" s="91"/>
      <c r="GB371" s="91"/>
    </row>
    <row r="372" spans="15:184" s="8" customFormat="1">
      <c r="S372" s="18">
        <f t="shared" si="499"/>
        <v>52.5</v>
      </c>
      <c r="T372" s="427">
        <f t="shared" ca="1" si="490"/>
        <v>-36.746713087056065</v>
      </c>
      <c r="U372" s="427">
        <f t="shared" ca="1" si="490"/>
        <v>-36.413366642667839</v>
      </c>
      <c r="V372" s="427">
        <f t="shared" ca="1" si="490"/>
        <v>-35.340963561175954</v>
      </c>
      <c r="W372" s="427">
        <f t="shared" ca="1" si="490"/>
        <v>-33.305572677712277</v>
      </c>
      <c r="X372" s="427">
        <f t="shared" ca="1" si="490"/>
        <v>-29.969146628349954</v>
      </c>
      <c r="Y372" s="427">
        <f t="shared" ca="1" si="490"/>
        <v>-25.274031058265845</v>
      </c>
      <c r="Z372" s="427">
        <f t="shared" ca="1" si="490"/>
        <v>-20.833682034871423</v>
      </c>
      <c r="AA372" s="427">
        <f t="shared" ca="1" si="490"/>
        <v>-20.485859717745726</v>
      </c>
      <c r="AB372" s="427">
        <f t="shared" ca="1" si="490"/>
        <v>-24.824241584899571</v>
      </c>
      <c r="AC372" s="427">
        <f t="shared" ca="1" si="490"/>
        <v>-29.883479270453918</v>
      </c>
      <c r="AD372" s="427">
        <f t="shared" ca="1" si="490"/>
        <v>-33.403674613037452</v>
      </c>
      <c r="AE372" s="427">
        <f t="shared" ca="1" si="490"/>
        <v>-35.291784644105746</v>
      </c>
      <c r="AF372" s="427">
        <f t="shared" ca="1" si="490"/>
        <v>-35.875836575870316</v>
      </c>
      <c r="AG372" s="135"/>
      <c r="AH372" s="18">
        <f t="shared" si="500"/>
        <v>52.5</v>
      </c>
      <c r="AI372" s="699">
        <f t="shared" ca="1" si="491"/>
        <v>-36.746713087056058</v>
      </c>
      <c r="AJ372" s="699">
        <f t="shared" ca="1" si="491"/>
        <v>-36.413366642667839</v>
      </c>
      <c r="AK372" s="699">
        <f t="shared" ca="1" si="491"/>
        <v>-35.340963561175954</v>
      </c>
      <c r="AL372" s="699">
        <f t="shared" ca="1" si="491"/>
        <v>-33.305572677712277</v>
      </c>
      <c r="AM372" s="699">
        <f t="shared" ca="1" si="491"/>
        <v>-29.969146628349954</v>
      </c>
      <c r="AN372" s="699">
        <f t="shared" ca="1" si="491"/>
        <v>-25.274031058265845</v>
      </c>
      <c r="AO372" s="699">
        <f t="shared" ca="1" si="491"/>
        <v>-20.833682034871419</v>
      </c>
      <c r="AP372" s="699">
        <f t="shared" ca="1" si="491"/>
        <v>-20.485859717745726</v>
      </c>
      <c r="AQ372" s="699">
        <f t="shared" ca="1" si="491"/>
        <v>-24.824241584899571</v>
      </c>
      <c r="AR372" s="699">
        <f t="shared" ca="1" si="491"/>
        <v>-29.883479270453918</v>
      </c>
      <c r="AS372" s="699">
        <f t="shared" ca="1" si="491"/>
        <v>-33.403674613037452</v>
      </c>
      <c r="AT372" s="699">
        <f t="shared" ca="1" si="491"/>
        <v>-35.291784644105746</v>
      </c>
      <c r="AU372" s="699">
        <f t="shared" ca="1" si="491"/>
        <v>-35.875836575870316</v>
      </c>
      <c r="AW372" s="18">
        <f t="shared" si="501"/>
        <v>52.5</v>
      </c>
      <c r="AX372" s="699">
        <f t="shared" ca="1" si="492"/>
        <v>19.398183504361057</v>
      </c>
      <c r="AY372" s="699">
        <f t="shared" ca="1" si="492"/>
        <v>19.233072952414012</v>
      </c>
      <c r="AZ372" s="699">
        <f t="shared" ca="1" si="492"/>
        <v>18.659251346128684</v>
      </c>
      <c r="BA372" s="699">
        <f t="shared" ca="1" si="492"/>
        <v>17.398880896710235</v>
      </c>
      <c r="BB372" s="699">
        <f t="shared" ca="1" si="492"/>
        <v>14.856427419307359</v>
      </c>
      <c r="BC372" s="699">
        <f t="shared" ca="1" si="492"/>
        <v>10.113202814242317</v>
      </c>
      <c r="BD372" s="699">
        <f t="shared" ca="1" si="492"/>
        <v>3.0156570492826047</v>
      </c>
      <c r="BE372" s="699">
        <f t="shared" ca="1" si="492"/>
        <v>-3.2518087392420258</v>
      </c>
      <c r="BF372" s="699">
        <f t="shared" ca="1" si="492"/>
        <v>-4.886093733817745</v>
      </c>
      <c r="BG372" s="699">
        <f t="shared" ca="1" si="492"/>
        <v>-3.2720819470328109</v>
      </c>
      <c r="BH372" s="699">
        <f t="shared" ca="1" si="492"/>
        <v>-1.1985186865837991</v>
      </c>
      <c r="BI372" s="699">
        <f t="shared" ca="1" si="492"/>
        <v>0.18522124637311493</v>
      </c>
      <c r="BJ372" s="699">
        <f t="shared" ca="1" si="492"/>
        <v>0.65211549701738469</v>
      </c>
      <c r="BL372" s="18">
        <f t="shared" si="502"/>
        <v>52.5</v>
      </c>
      <c r="BM372" s="699">
        <f t="shared" ca="1" si="493"/>
        <v>5.2996886957451581</v>
      </c>
      <c r="BN372" s="699">
        <f t="shared" ca="1" si="493"/>
        <v>5.2298940663733795</v>
      </c>
      <c r="BO372" s="699">
        <f t="shared" ca="1" si="493"/>
        <v>5.0906535811537807</v>
      </c>
      <c r="BP372" s="699">
        <f t="shared" ca="1" si="493"/>
        <v>5.1689254198342454</v>
      </c>
      <c r="BQ372" s="699">
        <f t="shared" ca="1" si="493"/>
        <v>6.250121115405225</v>
      </c>
      <c r="BR372" s="699">
        <f t="shared" ca="1" si="493"/>
        <v>10.102431641434386</v>
      </c>
      <c r="BS372" s="699">
        <f t="shared" ca="1" si="493"/>
        <v>18.969104343280474</v>
      </c>
      <c r="BT372" s="699">
        <f t="shared" ca="1" si="493"/>
        <v>31.08664913977891</v>
      </c>
      <c r="BU372" s="699">
        <f t="shared" ca="1" si="493"/>
        <v>39.561277369514954</v>
      </c>
      <c r="BV372" s="699">
        <f t="shared" ca="1" si="493"/>
        <v>42.404339018610322</v>
      </c>
      <c r="BW372" s="699">
        <f t="shared" ca="1" si="493"/>
        <v>42.481446908812529</v>
      </c>
      <c r="BX372" s="699">
        <f t="shared" ca="1" si="493"/>
        <v>41.97969908018068</v>
      </c>
      <c r="BY372" s="699">
        <f t="shared" ca="1" si="493"/>
        <v>41.746772897009606</v>
      </c>
      <c r="CA372" s="18">
        <f t="shared" si="503"/>
        <v>52.5</v>
      </c>
      <c r="CB372" s="699">
        <f t="shared" ca="1" si="494"/>
        <v>22.631214088421235</v>
      </c>
      <c r="CC372" s="699">
        <f t="shared" ca="1" si="494"/>
        <v>22.438585111149678</v>
      </c>
      <c r="CD372" s="699">
        <f t="shared" ca="1" si="494"/>
        <v>21.769126570483461</v>
      </c>
      <c r="CE372" s="699">
        <f t="shared" ca="1" si="494"/>
        <v>20.298694379495277</v>
      </c>
      <c r="CF372" s="699">
        <f t="shared" ca="1" si="494"/>
        <v>17.33249865585859</v>
      </c>
      <c r="CG372" s="699">
        <f t="shared" ca="1" si="494"/>
        <v>11.798736616616035</v>
      </c>
      <c r="CH372" s="699">
        <f t="shared" ca="1" si="494"/>
        <v>3.5182665574963754</v>
      </c>
      <c r="CI372" s="699">
        <f t="shared" ca="1" si="494"/>
        <v>-3.7937768624490227</v>
      </c>
      <c r="CJ372" s="699">
        <f t="shared" ca="1" si="494"/>
        <v>-5.7004426894540332</v>
      </c>
      <c r="CK372" s="699">
        <f t="shared" ca="1" si="494"/>
        <v>-3.8174289382049467</v>
      </c>
      <c r="CL372" s="699">
        <f t="shared" ca="1" si="494"/>
        <v>-1.3982718010144268</v>
      </c>
      <c r="CM372" s="699">
        <f t="shared" ca="1" si="494"/>
        <v>0.21609145410196046</v>
      </c>
      <c r="CN372" s="699">
        <f t="shared" ca="1" si="494"/>
        <v>0.76080141318695271</v>
      </c>
      <c r="CP372" s="18">
        <f t="shared" si="504"/>
        <v>52.5</v>
      </c>
      <c r="CQ372" s="699">
        <f t="shared" ca="1" si="495"/>
        <v>1.7665628985817194</v>
      </c>
      <c r="CR372" s="699">
        <f t="shared" ref="CR372:CY372" ca="1" si="514">(1+$Z$1/$T$1)*(CR310+CR325)</f>
        <v>1.7432980221244601</v>
      </c>
      <c r="CS372" s="699">
        <f t="shared" ca="1" si="514"/>
        <v>1.6968845270512571</v>
      </c>
      <c r="CT372" s="699">
        <f t="shared" ca="1" si="514"/>
        <v>1.7229751399447486</v>
      </c>
      <c r="CU372" s="699">
        <f t="shared" ca="1" si="514"/>
        <v>2.0833737051350765</v>
      </c>
      <c r="CV372" s="699">
        <f t="shared" ca="1" si="514"/>
        <v>3.367477213811457</v>
      </c>
      <c r="CW372" s="699">
        <f t="shared" ca="1" si="514"/>
        <v>6.3230347810934955</v>
      </c>
      <c r="CX372" s="699">
        <f t="shared" ca="1" si="514"/>
        <v>10.362216379926302</v>
      </c>
      <c r="CY372" s="699">
        <f t="shared" ca="1" si="514"/>
        <v>13.187092456504994</v>
      </c>
      <c r="CZ372" s="699">
        <f t="shared" ca="1" si="495"/>
        <v>14.134779672870112</v>
      </c>
      <c r="DA372" s="699">
        <f t="shared" ca="1" si="495"/>
        <v>14.160482302937513</v>
      </c>
      <c r="DB372" s="699">
        <f t="shared" ca="1" si="495"/>
        <v>13.993233026726896</v>
      </c>
      <c r="DC372" s="699">
        <f t="shared" ca="1" si="495"/>
        <v>13.915590965669873</v>
      </c>
      <c r="DE372" s="18">
        <f t="shared" si="506"/>
        <v>52.5</v>
      </c>
      <c r="DF372" s="699">
        <f t="shared" ca="1" si="496"/>
        <v>-10.282277988368127</v>
      </c>
      <c r="DG372" s="699">
        <f t="shared" ca="1" si="496"/>
        <v>-10.207101601755989</v>
      </c>
      <c r="DH372" s="699">
        <f t="shared" ca="1" si="496"/>
        <v>-9.8941741068422289</v>
      </c>
      <c r="DI372" s="699">
        <f t="shared" ca="1" si="496"/>
        <v>-9.0147912212230406</v>
      </c>
      <c r="DJ372" s="699">
        <f t="shared" ca="1" si="496"/>
        <v>-6.7792243885022971</v>
      </c>
      <c r="DK372" s="699">
        <f t="shared" ca="1" si="496"/>
        <v>-1.6909193887776877</v>
      </c>
      <c r="DL372" s="699">
        <f t="shared" ca="1" si="496"/>
        <v>7.4741141387851657</v>
      </c>
      <c r="DM372" s="699">
        <f t="shared" ca="1" si="496"/>
        <v>17.711197062717456</v>
      </c>
      <c r="DN372" s="699">
        <f t="shared" ca="1" si="496"/>
        <v>23.038034507302655</v>
      </c>
      <c r="DO372" s="699">
        <f t="shared" ca="1" si="496"/>
        <v>23.383557473993708</v>
      </c>
      <c r="DP372" s="699">
        <f t="shared" ca="1" si="496"/>
        <v>22.039735912128798</v>
      </c>
      <c r="DQ372" s="699">
        <f t="shared" ca="1" si="496"/>
        <v>20.866368709174932</v>
      </c>
      <c r="DR372" s="699">
        <f t="shared" ca="1" si="496"/>
        <v>20.438642783826545</v>
      </c>
      <c r="DT372" s="18">
        <f t="shared" si="507"/>
        <v>52.5</v>
      </c>
      <c r="DU372" s="699">
        <f t="shared" ca="1" si="497"/>
        <v>0</v>
      </c>
      <c r="DV372" s="699">
        <f t="shared" ca="1" si="497"/>
        <v>0</v>
      </c>
      <c r="DW372" s="699">
        <f t="shared" ca="1" si="497"/>
        <v>0</v>
      </c>
      <c r="DX372" s="699">
        <f t="shared" ca="1" si="497"/>
        <v>0</v>
      </c>
      <c r="DY372" s="699">
        <f t="shared" ca="1" si="497"/>
        <v>0</v>
      </c>
      <c r="DZ372" s="699">
        <f t="shared" ca="1" si="497"/>
        <v>0</v>
      </c>
      <c r="EA372" s="699">
        <f t="shared" ca="1" si="497"/>
        <v>0</v>
      </c>
      <c r="EB372" s="699">
        <f t="shared" ca="1" si="497"/>
        <v>0</v>
      </c>
      <c r="EC372" s="699">
        <f t="shared" ca="1" si="497"/>
        <v>0</v>
      </c>
      <c r="ED372" s="699">
        <f t="shared" ca="1" si="497"/>
        <v>0</v>
      </c>
      <c r="EE372" s="699">
        <f t="shared" ca="1" si="497"/>
        <v>0</v>
      </c>
      <c r="EF372" s="699">
        <f t="shared" ca="1" si="497"/>
        <v>0</v>
      </c>
      <c r="EG372" s="699">
        <f t="shared" ca="1" si="497"/>
        <v>0</v>
      </c>
      <c r="EI372" s="18">
        <f t="shared" si="508"/>
        <v>52.5</v>
      </c>
      <c r="EJ372" s="699">
        <f t="shared" ca="1" si="498"/>
        <v>0</v>
      </c>
      <c r="EK372" s="699">
        <f t="shared" ca="1" si="498"/>
        <v>0</v>
      </c>
      <c r="EL372" s="699">
        <f t="shared" ca="1" si="498"/>
        <v>0</v>
      </c>
      <c r="EM372" s="699">
        <f t="shared" ca="1" si="498"/>
        <v>0</v>
      </c>
      <c r="EN372" s="699">
        <f t="shared" ca="1" si="498"/>
        <v>0</v>
      </c>
      <c r="EO372" s="699">
        <f t="shared" ca="1" si="498"/>
        <v>0</v>
      </c>
      <c r="EP372" s="699">
        <f t="shared" ca="1" si="498"/>
        <v>0</v>
      </c>
      <c r="EQ372" s="699">
        <f t="shared" ca="1" si="498"/>
        <v>0</v>
      </c>
      <c r="ER372" s="699">
        <f t="shared" ca="1" si="498"/>
        <v>0</v>
      </c>
      <c r="ES372" s="699">
        <f t="shared" ca="1" si="498"/>
        <v>0</v>
      </c>
      <c r="ET372" s="699">
        <f t="shared" ca="1" si="498"/>
        <v>0</v>
      </c>
      <c r="EU372" s="699">
        <f t="shared" ca="1" si="498"/>
        <v>0</v>
      </c>
      <c r="EV372" s="699">
        <f t="shared" ca="1" si="498"/>
        <v>0</v>
      </c>
      <c r="EX372" s="25"/>
      <c r="EY372" s="731"/>
      <c r="EZ372" s="731"/>
      <c r="FA372" s="731"/>
      <c r="FB372" s="731"/>
      <c r="FC372" s="731"/>
      <c r="FD372" s="731"/>
      <c r="FE372" s="731"/>
      <c r="FF372" s="731"/>
      <c r="FG372" s="731"/>
      <c r="FH372" s="731"/>
      <c r="FI372" s="731"/>
      <c r="FJ372" s="731"/>
      <c r="FK372" s="731"/>
      <c r="FL372" s="91"/>
      <c r="FM372" s="25"/>
      <c r="FN372" s="731"/>
      <c r="FO372" s="731"/>
      <c r="FP372" s="731"/>
      <c r="FQ372" s="731"/>
      <c r="FR372" s="731"/>
      <c r="FS372" s="731"/>
      <c r="FT372" s="731"/>
      <c r="FU372" s="731"/>
      <c r="FV372" s="731"/>
      <c r="FW372" s="731"/>
      <c r="FX372" s="731"/>
      <c r="FY372" s="731"/>
      <c r="FZ372" s="731"/>
      <c r="GA372" s="91"/>
      <c r="GB372" s="91"/>
    </row>
    <row r="373" spans="15:184" s="8" customFormat="1">
      <c r="S373" s="18">
        <f t="shared" si="499"/>
        <v>60</v>
      </c>
      <c r="T373" s="427">
        <f t="shared" ca="1" si="490"/>
        <v>-30.346318520642143</v>
      </c>
      <c r="U373" s="427">
        <f t="shared" ca="1" si="490"/>
        <v>-30.045910841046421</v>
      </c>
      <c r="V373" s="427">
        <f t="shared" ca="1" si="490"/>
        <v>-29.121495924366386</v>
      </c>
      <c r="W373" s="427">
        <f t="shared" ca="1" si="490"/>
        <v>-27.522818295304891</v>
      </c>
      <c r="X373" s="427">
        <f t="shared" ca="1" si="490"/>
        <v>-25.271750740534856</v>
      </c>
      <c r="Y373" s="427">
        <f t="shared" ca="1" si="490"/>
        <v>-22.79964859998584</v>
      </c>
      <c r="Z373" s="427">
        <f t="shared" ca="1" si="490"/>
        <v>-21.704926800410121</v>
      </c>
      <c r="AA373" s="427">
        <f t="shared" ca="1" si="490"/>
        <v>-24.824241584899571</v>
      </c>
      <c r="AB373" s="427">
        <f t="shared" ca="1" si="490"/>
        <v>-32.453679688526478</v>
      </c>
      <c r="AC373" s="427">
        <f t="shared" ca="1" si="490"/>
        <v>-40.250116919093621</v>
      </c>
      <c r="AD373" s="427">
        <f t="shared" ca="1" si="490"/>
        <v>-45.282543111349511</v>
      </c>
      <c r="AE373" s="427">
        <f t="shared" ca="1" si="490"/>
        <v>-47.752300384792377</v>
      </c>
      <c r="AF373" s="427">
        <f t="shared" ca="1" si="490"/>
        <v>-48.471089446045461</v>
      </c>
      <c r="AG373" s="135"/>
      <c r="AH373" s="18">
        <f t="shared" si="500"/>
        <v>60</v>
      </c>
      <c r="AI373" s="699">
        <f t="shared" ca="1" si="491"/>
        <v>-30.346318520642143</v>
      </c>
      <c r="AJ373" s="699">
        <f t="shared" ca="1" si="491"/>
        <v>-30.045910841046421</v>
      </c>
      <c r="AK373" s="699">
        <f t="shared" ca="1" si="491"/>
        <v>-29.121495924366386</v>
      </c>
      <c r="AL373" s="699">
        <f t="shared" ca="1" si="491"/>
        <v>-27.522818295304891</v>
      </c>
      <c r="AM373" s="699">
        <f t="shared" ca="1" si="491"/>
        <v>-25.271750740534856</v>
      </c>
      <c r="AN373" s="699">
        <f t="shared" ca="1" si="491"/>
        <v>-22.79964859998584</v>
      </c>
      <c r="AO373" s="699">
        <f t="shared" ca="1" si="491"/>
        <v>-21.704926800410121</v>
      </c>
      <c r="AP373" s="699">
        <f t="shared" ca="1" si="491"/>
        <v>-24.824241584899571</v>
      </c>
      <c r="AQ373" s="699">
        <f t="shared" ca="1" si="491"/>
        <v>-32.453679688526478</v>
      </c>
      <c r="AR373" s="699">
        <f t="shared" ca="1" si="491"/>
        <v>-40.250116919093621</v>
      </c>
      <c r="AS373" s="699">
        <f t="shared" ca="1" si="491"/>
        <v>-45.282543111349511</v>
      </c>
      <c r="AT373" s="699">
        <f t="shared" ca="1" si="491"/>
        <v>-47.752300384792377</v>
      </c>
      <c r="AU373" s="699">
        <f t="shared" ca="1" si="491"/>
        <v>-48.471089446045461</v>
      </c>
      <c r="AW373" s="18">
        <f t="shared" si="501"/>
        <v>60</v>
      </c>
      <c r="AX373" s="699">
        <f t="shared" ca="1" si="492"/>
        <v>14.609773772222505</v>
      </c>
      <c r="AY373" s="699">
        <f t="shared" ca="1" si="492"/>
        <v>14.40709003048393</v>
      </c>
      <c r="AZ373" s="699">
        <f t="shared" ca="1" si="492"/>
        <v>13.743297953375853</v>
      </c>
      <c r="BA373" s="699">
        <f t="shared" ca="1" si="492"/>
        <v>12.432225721484922</v>
      </c>
      <c r="BB373" s="699">
        <f t="shared" ca="1" si="492"/>
        <v>10.110467009941562</v>
      </c>
      <c r="BC373" s="699">
        <f t="shared" ca="1" si="492"/>
        <v>6.2561686652513675</v>
      </c>
      <c r="BD373" s="699">
        <f t="shared" ca="1" si="492"/>
        <v>0.69452533832922581</v>
      </c>
      <c r="BE373" s="699">
        <f t="shared" ca="1" si="492"/>
        <v>-4.886093733817745</v>
      </c>
      <c r="BF373" s="699">
        <f t="shared" ca="1" si="492"/>
        <v>-7.0961769668350785</v>
      </c>
      <c r="BG373" s="699">
        <f t="shared" ca="1" si="492"/>
        <v>-5.5822065825037654</v>
      </c>
      <c r="BH373" s="699">
        <f t="shared" ca="1" si="492"/>
        <v>-3.0303757975755974</v>
      </c>
      <c r="BI373" s="699">
        <f t="shared" ca="1" si="492"/>
        <v>-1.203788152469814</v>
      </c>
      <c r="BJ373" s="699">
        <f t="shared" ca="1" si="492"/>
        <v>-0.57578863936865343</v>
      </c>
      <c r="BL373" s="18">
        <f t="shared" si="502"/>
        <v>60</v>
      </c>
      <c r="BM373" s="699">
        <f t="shared" ca="1" si="493"/>
        <v>7.1960346803255648</v>
      </c>
      <c r="BN373" s="699">
        <f t="shared" ca="1" si="493"/>
        <v>7.2409129482878427</v>
      </c>
      <c r="BO373" s="699">
        <f t="shared" ca="1" si="493"/>
        <v>7.4591992024879641</v>
      </c>
      <c r="BP373" s="699">
        <f t="shared" ca="1" si="493"/>
        <v>8.1629305113960164</v>
      </c>
      <c r="BQ373" s="699">
        <f t="shared" ca="1" si="493"/>
        <v>10.105166868758708</v>
      </c>
      <c r="BR373" s="699">
        <f t="shared" ca="1" si="493"/>
        <v>14.847240989480268</v>
      </c>
      <c r="BS373" s="699">
        <f t="shared" ca="1" si="493"/>
        <v>24.656861483833705</v>
      </c>
      <c r="BT373" s="699">
        <f t="shared" ca="1" si="493"/>
        <v>39.561277369514954</v>
      </c>
      <c r="BU373" s="699">
        <f t="shared" ca="1" si="493"/>
        <v>53.136769559901957</v>
      </c>
      <c r="BV373" s="699">
        <f t="shared" ca="1" si="493"/>
        <v>59.464553467919878</v>
      </c>
      <c r="BW373" s="699">
        <f t="shared" ca="1" si="493"/>
        <v>60.399803328770609</v>
      </c>
      <c r="BX373" s="699">
        <f t="shared" ca="1" si="493"/>
        <v>59.710336766690489</v>
      </c>
      <c r="BY373" s="699">
        <f t="shared" ca="1" si="493"/>
        <v>59.316884613991874</v>
      </c>
      <c r="CA373" s="18">
        <f t="shared" si="503"/>
        <v>60</v>
      </c>
      <c r="CB373" s="699">
        <f t="shared" ca="1" si="494"/>
        <v>17.044736067592922</v>
      </c>
      <c r="CC373" s="699">
        <f t="shared" ca="1" si="494"/>
        <v>16.808271702231259</v>
      </c>
      <c r="CD373" s="699">
        <f t="shared" ca="1" si="494"/>
        <v>16.033847612271828</v>
      </c>
      <c r="CE373" s="699">
        <f t="shared" ca="1" si="494"/>
        <v>14.504263341732406</v>
      </c>
      <c r="CF373" s="699">
        <f t="shared" ca="1" si="494"/>
        <v>11.79554484493182</v>
      </c>
      <c r="CG373" s="699">
        <f t="shared" ca="1" si="494"/>
        <v>7.2988634427932668</v>
      </c>
      <c r="CH373" s="699">
        <f t="shared" ca="1" si="494"/>
        <v>0.81027956138409984</v>
      </c>
      <c r="CI373" s="699">
        <f t="shared" ca="1" si="494"/>
        <v>-5.7004426894540332</v>
      </c>
      <c r="CJ373" s="699">
        <f t="shared" ca="1" si="494"/>
        <v>-8.2788731279742649</v>
      </c>
      <c r="CK373" s="699">
        <f t="shared" ca="1" si="494"/>
        <v>-6.5125743462543912</v>
      </c>
      <c r="CL373" s="699">
        <f t="shared" ca="1" si="494"/>
        <v>-3.5354384305048678</v>
      </c>
      <c r="CM373" s="699">
        <f t="shared" ca="1" si="494"/>
        <v>-1.4044195112147775</v>
      </c>
      <c r="CN373" s="699">
        <f t="shared" ca="1" si="494"/>
        <v>-0.67175341259676624</v>
      </c>
      <c r="CP373" s="18">
        <f t="shared" si="504"/>
        <v>60</v>
      </c>
      <c r="CQ373" s="699">
        <f t="shared" ca="1" si="495"/>
        <v>2.3986782267751865</v>
      </c>
      <c r="CR373" s="699">
        <f t="shared" ref="CR373:CY373" ca="1" si="515">(1+$Z$1/$T$1)*(CR311+CR326)</f>
        <v>2.4136376494292797</v>
      </c>
      <c r="CS373" s="699">
        <f t="shared" ca="1" si="515"/>
        <v>2.4863997341626547</v>
      </c>
      <c r="CT373" s="699">
        <f t="shared" ca="1" si="515"/>
        <v>2.7209768371320071</v>
      </c>
      <c r="CU373" s="699">
        <f t="shared" ca="1" si="515"/>
        <v>3.3683889562529012</v>
      </c>
      <c r="CV373" s="699">
        <f t="shared" ca="1" si="515"/>
        <v>4.9490803298267556</v>
      </c>
      <c r="CW373" s="699">
        <f t="shared" ca="1" si="515"/>
        <v>8.2189538279445706</v>
      </c>
      <c r="CX373" s="699">
        <f t="shared" ca="1" si="515"/>
        <v>13.187092456504994</v>
      </c>
      <c r="CY373" s="699">
        <f t="shared" ca="1" si="515"/>
        <v>17.712256519967315</v>
      </c>
      <c r="CZ373" s="699">
        <f t="shared" ca="1" si="495"/>
        <v>19.821517822639954</v>
      </c>
      <c r="DA373" s="699">
        <f t="shared" ca="1" si="495"/>
        <v>20.133267776256869</v>
      </c>
      <c r="DB373" s="699">
        <f t="shared" ca="1" si="495"/>
        <v>19.90344558889683</v>
      </c>
      <c r="DC373" s="699">
        <f t="shared" ca="1" si="495"/>
        <v>19.772294871330626</v>
      </c>
      <c r="DE373" s="18">
        <f t="shared" si="506"/>
        <v>60</v>
      </c>
      <c r="DF373" s="699">
        <f t="shared" ca="1" si="496"/>
        <v>-6.1418318413188864</v>
      </c>
      <c r="DG373" s="699">
        <f t="shared" ca="1" si="496"/>
        <v>-5.9842702128453711</v>
      </c>
      <c r="DH373" s="699">
        <f t="shared" ca="1" si="496"/>
        <v>-5.4325990343399173</v>
      </c>
      <c r="DI373" s="699">
        <f t="shared" ca="1" si="496"/>
        <v>-4.2066852252919391</v>
      </c>
      <c r="DJ373" s="699">
        <f t="shared" ca="1" si="496"/>
        <v>-1.6877279055816887</v>
      </c>
      <c r="DK373" s="699">
        <f t="shared" ca="1" si="496"/>
        <v>3.2528413845725503</v>
      </c>
      <c r="DL373" s="699">
        <f t="shared" ca="1" si="496"/>
        <v>11.86541384969737</v>
      </c>
      <c r="DM373" s="699">
        <f t="shared" ca="1" si="496"/>
        <v>23.038034507302655</v>
      </c>
      <c r="DN373" s="699">
        <f t="shared" ca="1" si="496"/>
        <v>31.299169424507689</v>
      </c>
      <c r="DO373" s="699">
        <f t="shared" ca="1" si="496"/>
        <v>33.453747788962438</v>
      </c>
      <c r="DP373" s="699">
        <f t="shared" ca="1" si="496"/>
        <v>32.220152196102369</v>
      </c>
      <c r="DQ373" s="699">
        <f t="shared" ca="1" si="496"/>
        <v>30.657693818325114</v>
      </c>
      <c r="DR373" s="699">
        <f t="shared" ca="1" si="496"/>
        <v>30.042301399908368</v>
      </c>
      <c r="DT373" s="18">
        <f t="shared" si="507"/>
        <v>60</v>
      </c>
      <c r="DU373" s="699">
        <f t="shared" ca="1" si="497"/>
        <v>0</v>
      </c>
      <c r="DV373" s="699">
        <f t="shared" ca="1" si="497"/>
        <v>0</v>
      </c>
      <c r="DW373" s="699">
        <f t="shared" ca="1" si="497"/>
        <v>0</v>
      </c>
      <c r="DX373" s="699">
        <f t="shared" ca="1" si="497"/>
        <v>0</v>
      </c>
      <c r="DY373" s="699">
        <f t="shared" ca="1" si="497"/>
        <v>0</v>
      </c>
      <c r="DZ373" s="699">
        <f t="shared" ca="1" si="497"/>
        <v>0</v>
      </c>
      <c r="EA373" s="699">
        <f t="shared" ca="1" si="497"/>
        <v>0</v>
      </c>
      <c r="EB373" s="699">
        <f t="shared" ca="1" si="497"/>
        <v>0</v>
      </c>
      <c r="EC373" s="699">
        <f t="shared" ca="1" si="497"/>
        <v>0</v>
      </c>
      <c r="ED373" s="699">
        <f t="shared" ca="1" si="497"/>
        <v>0</v>
      </c>
      <c r="EE373" s="699">
        <f t="shared" ca="1" si="497"/>
        <v>0</v>
      </c>
      <c r="EF373" s="699">
        <f t="shared" ca="1" si="497"/>
        <v>0</v>
      </c>
      <c r="EG373" s="699">
        <f t="shared" ca="1" si="497"/>
        <v>0</v>
      </c>
      <c r="EI373" s="18">
        <f t="shared" si="508"/>
        <v>60</v>
      </c>
      <c r="EJ373" s="699">
        <f t="shared" ca="1" si="498"/>
        <v>0</v>
      </c>
      <c r="EK373" s="699">
        <f t="shared" ca="1" si="498"/>
        <v>0</v>
      </c>
      <c r="EL373" s="699">
        <f t="shared" ca="1" si="498"/>
        <v>0</v>
      </c>
      <c r="EM373" s="699">
        <f t="shared" ca="1" si="498"/>
        <v>0</v>
      </c>
      <c r="EN373" s="699">
        <f t="shared" ca="1" si="498"/>
        <v>0</v>
      </c>
      <c r="EO373" s="699">
        <f t="shared" ca="1" si="498"/>
        <v>0</v>
      </c>
      <c r="EP373" s="699">
        <f t="shared" ca="1" si="498"/>
        <v>0</v>
      </c>
      <c r="EQ373" s="699">
        <f t="shared" ca="1" si="498"/>
        <v>0</v>
      </c>
      <c r="ER373" s="699">
        <f t="shared" ca="1" si="498"/>
        <v>0</v>
      </c>
      <c r="ES373" s="699">
        <f t="shared" ca="1" si="498"/>
        <v>0</v>
      </c>
      <c r="ET373" s="699">
        <f t="shared" ca="1" si="498"/>
        <v>0</v>
      </c>
      <c r="EU373" s="699">
        <f t="shared" ca="1" si="498"/>
        <v>0</v>
      </c>
      <c r="EV373" s="699">
        <f t="shared" ca="1" si="498"/>
        <v>0</v>
      </c>
      <c r="EX373" s="25"/>
      <c r="EY373" s="731"/>
      <c r="EZ373" s="731"/>
      <c r="FA373" s="731"/>
      <c r="FB373" s="731"/>
      <c r="FC373" s="731"/>
      <c r="FD373" s="731"/>
      <c r="FE373" s="731"/>
      <c r="FF373" s="731"/>
      <c r="FG373" s="731"/>
      <c r="FH373" s="731"/>
      <c r="FI373" s="731"/>
      <c r="FJ373" s="731"/>
      <c r="FK373" s="731"/>
      <c r="FL373" s="91"/>
      <c r="FM373" s="25"/>
      <c r="FN373" s="731"/>
      <c r="FO373" s="731"/>
      <c r="FP373" s="731"/>
      <c r="FQ373" s="731"/>
      <c r="FR373" s="731"/>
      <c r="FS373" s="731"/>
      <c r="FT373" s="731"/>
      <c r="FU373" s="731"/>
      <c r="FV373" s="731"/>
      <c r="FW373" s="731"/>
      <c r="FX373" s="731"/>
      <c r="FY373" s="731"/>
      <c r="FZ373" s="731"/>
      <c r="GA373" s="91"/>
      <c r="GB373" s="91"/>
    </row>
    <row r="374" spans="15:184" s="8" customFormat="1">
      <c r="S374" s="18">
        <f t="shared" si="499"/>
        <v>67.5</v>
      </c>
      <c r="T374" s="427">
        <f t="shared" ca="1" si="490"/>
        <v>-27.304938359503204</v>
      </c>
      <c r="U374" s="427">
        <f t="shared" ca="1" si="490"/>
        <v>-27.070393794761568</v>
      </c>
      <c r="V374" s="427">
        <f t="shared" ca="1" si="490"/>
        <v>-26.374879081951079</v>
      </c>
      <c r="W374" s="427">
        <f t="shared" ca="1" si="490"/>
        <v>-25.270657624316829</v>
      </c>
      <c r="X374" s="427">
        <f t="shared" ca="1" si="490"/>
        <v>-23.966578583111378</v>
      </c>
      <c r="Y374" s="427">
        <f t="shared" ca="1" si="490"/>
        <v>-23.113383793798967</v>
      </c>
      <c r="Z374" s="427">
        <f t="shared" ca="1" si="490"/>
        <v>-24.289290422182173</v>
      </c>
      <c r="AA374" s="427">
        <f t="shared" ca="1" si="490"/>
        <v>-29.883479270453918</v>
      </c>
      <c r="AB374" s="427">
        <f t="shared" ca="1" si="490"/>
        <v>-40.250116919093621</v>
      </c>
      <c r="AC374" s="427">
        <f t="shared" ca="1" si="490"/>
        <v>-51.093942641675817</v>
      </c>
      <c r="AD374" s="427">
        <f t="shared" ca="1" si="490"/>
        <v>-58.36664342626964</v>
      </c>
      <c r="AE374" s="427">
        <f t="shared" ca="1" si="490"/>
        <v>-61.905666990483155</v>
      </c>
      <c r="AF374" s="427">
        <f t="shared" ca="1" si="490"/>
        <v>-62.909669764249209</v>
      </c>
      <c r="AG374" s="135"/>
      <c r="AH374" s="18">
        <f t="shared" si="500"/>
        <v>67.5</v>
      </c>
      <c r="AI374" s="699">
        <f t="shared" ca="1" si="491"/>
        <v>-27.304938359503204</v>
      </c>
      <c r="AJ374" s="699">
        <f t="shared" ca="1" si="491"/>
        <v>-27.070393794761568</v>
      </c>
      <c r="AK374" s="699">
        <f t="shared" ca="1" si="491"/>
        <v>-26.374879081951079</v>
      </c>
      <c r="AL374" s="699">
        <f t="shared" ca="1" si="491"/>
        <v>-25.270657624316829</v>
      </c>
      <c r="AM374" s="699">
        <f t="shared" ca="1" si="491"/>
        <v>-23.966578583111378</v>
      </c>
      <c r="AN374" s="699">
        <f t="shared" ca="1" si="491"/>
        <v>-23.113383793798967</v>
      </c>
      <c r="AO374" s="699">
        <f t="shared" ca="1" si="491"/>
        <v>-24.289290422182173</v>
      </c>
      <c r="AP374" s="699">
        <f t="shared" ca="1" si="491"/>
        <v>-29.883479270453918</v>
      </c>
      <c r="AQ374" s="699">
        <f t="shared" ca="1" si="491"/>
        <v>-40.250116919093621</v>
      </c>
      <c r="AR374" s="699">
        <f t="shared" ca="1" si="491"/>
        <v>-51.093942641675817</v>
      </c>
      <c r="AS374" s="699">
        <f t="shared" ca="1" si="491"/>
        <v>-58.366643426269633</v>
      </c>
      <c r="AT374" s="699">
        <f t="shared" ca="1" si="491"/>
        <v>-61.905666990483155</v>
      </c>
      <c r="AU374" s="699">
        <f t="shared" ca="1" si="491"/>
        <v>-62.909669764249223</v>
      </c>
      <c r="AW374" s="18">
        <f t="shared" si="501"/>
        <v>67.5</v>
      </c>
      <c r="AX374" s="699">
        <f t="shared" ca="1" si="492"/>
        <v>12.104491465589152</v>
      </c>
      <c r="AY374" s="699">
        <f t="shared" ca="1" si="492"/>
        <v>11.908808910844897</v>
      </c>
      <c r="AZ374" s="699">
        <f t="shared" ca="1" si="492"/>
        <v>11.284000513756228</v>
      </c>
      <c r="BA374" s="699">
        <f t="shared" ca="1" si="492"/>
        <v>10.109155538105419</v>
      </c>
      <c r="BB374" s="699">
        <f t="shared" ca="1" si="492"/>
        <v>8.1660836059785531</v>
      </c>
      <c r="BC374" s="699">
        <f t="shared" ca="1" si="492"/>
        <v>5.1724397861347162</v>
      </c>
      <c r="BD374" s="699">
        <f t="shared" ca="1" si="492"/>
        <v>1.0547820961407561</v>
      </c>
      <c r="BE374" s="699">
        <f t="shared" ca="1" si="492"/>
        <v>-3.2720819470328109</v>
      </c>
      <c r="BF374" s="699">
        <f t="shared" ca="1" si="492"/>
        <v>-5.5822065825037654</v>
      </c>
      <c r="BG374" s="699">
        <f t="shared" ca="1" si="492"/>
        <v>-4.7813042289319752</v>
      </c>
      <c r="BH374" s="699">
        <f t="shared" ca="1" si="492"/>
        <v>-2.5178626657379599</v>
      </c>
      <c r="BI374" s="699">
        <f t="shared" ca="1" si="492"/>
        <v>-0.67304539062385449</v>
      </c>
      <c r="BJ374" s="699">
        <f t="shared" ca="1" si="492"/>
        <v>-9.2208600584558018E-3</v>
      </c>
      <c r="BL374" s="18">
        <f t="shared" si="502"/>
        <v>67.5</v>
      </c>
      <c r="BM374" s="699">
        <f t="shared" ca="1" si="493"/>
        <v>8.5569431002255332</v>
      </c>
      <c r="BN374" s="699">
        <f t="shared" ca="1" si="493"/>
        <v>8.6668547320240865</v>
      </c>
      <c r="BO374" s="699">
        <f t="shared" ca="1" si="493"/>
        <v>9.0818538708288497</v>
      </c>
      <c r="BP374" s="699">
        <f t="shared" ca="1" si="493"/>
        <v>10.106478072969361</v>
      </c>
      <c r="BQ374" s="699">
        <f t="shared" ca="1" si="493"/>
        <v>12.427727087776544</v>
      </c>
      <c r="BR374" s="699">
        <f t="shared" ca="1" si="493"/>
        <v>17.391180980289324</v>
      </c>
      <c r="BS374" s="699">
        <f t="shared" ca="1" si="493"/>
        <v>27.037584314337096</v>
      </c>
      <c r="BT374" s="699">
        <f t="shared" ca="1" si="493"/>
        <v>42.404339018610322</v>
      </c>
      <c r="BU374" s="699">
        <f t="shared" ca="1" si="493"/>
        <v>59.464553467919878</v>
      </c>
      <c r="BV374" s="699">
        <f t="shared" ca="1" si="493"/>
        <v>70.875339627874951</v>
      </c>
      <c r="BW374" s="699">
        <f t="shared" ca="1" si="493"/>
        <v>75.075697442999484</v>
      </c>
      <c r="BX374" s="699">
        <f t="shared" ca="1" si="493"/>
        <v>75.632891169827474</v>
      </c>
      <c r="BY374" s="699">
        <f t="shared" ca="1" si="493"/>
        <v>75.510045437215979</v>
      </c>
      <c r="CA374" s="18">
        <f t="shared" si="503"/>
        <v>67.5</v>
      </c>
      <c r="CB374" s="699">
        <f t="shared" ca="1" si="494"/>
        <v>14.121906709854017</v>
      </c>
      <c r="CC374" s="699">
        <f t="shared" ca="1" si="494"/>
        <v>13.893610395985712</v>
      </c>
      <c r="CD374" s="699">
        <f t="shared" ca="1" si="494"/>
        <v>13.164667266048928</v>
      </c>
      <c r="CE374" s="699">
        <f t="shared" ca="1" si="494"/>
        <v>11.794014794456322</v>
      </c>
      <c r="CF374" s="699">
        <f t="shared" ca="1" si="494"/>
        <v>9.5270975403083078</v>
      </c>
      <c r="CG374" s="699">
        <f t="shared" ca="1" si="494"/>
        <v>6.0345130838238381</v>
      </c>
      <c r="CH374" s="699">
        <f t="shared" ca="1" si="494"/>
        <v>1.230579112164218</v>
      </c>
      <c r="CI374" s="699">
        <f t="shared" ca="1" si="494"/>
        <v>-3.8174289382049467</v>
      </c>
      <c r="CJ374" s="699">
        <f t="shared" ca="1" si="494"/>
        <v>-6.5125743462543912</v>
      </c>
      <c r="CK374" s="699">
        <f t="shared" ca="1" si="494"/>
        <v>-5.5781882670873042</v>
      </c>
      <c r="CL374" s="699">
        <f t="shared" ca="1" si="494"/>
        <v>-2.9375064433609515</v>
      </c>
      <c r="CM374" s="699">
        <f t="shared" ca="1" si="494"/>
        <v>-0.78521962239449838</v>
      </c>
      <c r="CN374" s="699">
        <f t="shared" ca="1" si="494"/>
        <v>-1.0757670068200756E-2</v>
      </c>
      <c r="CP374" s="18">
        <f t="shared" si="504"/>
        <v>67.5</v>
      </c>
      <c r="CQ374" s="699">
        <f t="shared" ca="1" si="495"/>
        <v>2.8523143667418442</v>
      </c>
      <c r="CR374" s="699">
        <f t="shared" ref="CR374:CY374" ca="1" si="516">(1+$Z$1/$T$1)*(CR312+CR327)</f>
        <v>2.8889515773413637</v>
      </c>
      <c r="CS374" s="699">
        <f t="shared" ca="1" si="516"/>
        <v>3.027284623609614</v>
      </c>
      <c r="CT374" s="699">
        <f t="shared" ca="1" si="516"/>
        <v>3.3688260243231221</v>
      </c>
      <c r="CU374" s="699">
        <f t="shared" ca="1" si="516"/>
        <v>4.1425756959255136</v>
      </c>
      <c r="CV374" s="699">
        <f t="shared" ca="1" si="516"/>
        <v>5.7970603267631073</v>
      </c>
      <c r="CW374" s="699">
        <f t="shared" ca="1" si="516"/>
        <v>9.0125281047790331</v>
      </c>
      <c r="CX374" s="699">
        <f t="shared" ca="1" si="516"/>
        <v>14.134779672870112</v>
      </c>
      <c r="CY374" s="699">
        <f t="shared" ca="1" si="516"/>
        <v>19.821517822639954</v>
      </c>
      <c r="CZ374" s="699">
        <f t="shared" ca="1" si="495"/>
        <v>23.625113209291641</v>
      </c>
      <c r="DA374" s="699">
        <f t="shared" ca="1" si="495"/>
        <v>25.025232480999836</v>
      </c>
      <c r="DB374" s="699">
        <f t="shared" ca="1" si="495"/>
        <v>25.210963723275832</v>
      </c>
      <c r="DC374" s="699">
        <f t="shared" ca="1" si="495"/>
        <v>25.17001514573866</v>
      </c>
      <c r="DE374" s="18">
        <f t="shared" si="506"/>
        <v>67.5</v>
      </c>
      <c r="DF374" s="699">
        <f t="shared" ca="1" si="496"/>
        <v>-3.7911894269466715</v>
      </c>
      <c r="DG374" s="699">
        <f t="shared" ca="1" si="496"/>
        <v>-3.6057785745512216</v>
      </c>
      <c r="DH374" s="699">
        <f t="shared" ca="1" si="496"/>
        <v>-2.9817400737563924</v>
      </c>
      <c r="DI374" s="699">
        <f t="shared" ca="1" si="496"/>
        <v>-1.6861979889189356</v>
      </c>
      <c r="DJ374" s="699">
        <f t="shared" ca="1" si="496"/>
        <v>0.76980780656923919</v>
      </c>
      <c r="DK374" s="699">
        <f t="shared" ca="1" si="496"/>
        <v>5.2472972993881823</v>
      </c>
      <c r="DL374" s="699">
        <f t="shared" ca="1" si="496"/>
        <v>12.815604093074706</v>
      </c>
      <c r="DM374" s="699">
        <f t="shared" ca="1" si="496"/>
        <v>23.383557473993708</v>
      </c>
      <c r="DN374" s="699">
        <f t="shared" ca="1" si="496"/>
        <v>33.453747788962438</v>
      </c>
      <c r="DO374" s="699">
        <f t="shared" ca="1" si="496"/>
        <v>38.625205966558774</v>
      </c>
      <c r="DP374" s="699">
        <f t="shared" ca="1" si="496"/>
        <v>39.216423831991719</v>
      </c>
      <c r="DQ374" s="699">
        <f t="shared" ca="1" si="496"/>
        <v>38.265142511996316</v>
      </c>
      <c r="DR374" s="699">
        <f t="shared" ca="1" si="496"/>
        <v>37.76116995864696</v>
      </c>
      <c r="DT374" s="18">
        <f t="shared" si="507"/>
        <v>67.5</v>
      </c>
      <c r="DU374" s="699">
        <f t="shared" ca="1" si="497"/>
        <v>0</v>
      </c>
      <c r="DV374" s="699">
        <f t="shared" ca="1" si="497"/>
        <v>0</v>
      </c>
      <c r="DW374" s="699">
        <f t="shared" ca="1" si="497"/>
        <v>0</v>
      </c>
      <c r="DX374" s="699">
        <f t="shared" ca="1" si="497"/>
        <v>0</v>
      </c>
      <c r="DY374" s="699">
        <f t="shared" ca="1" si="497"/>
        <v>0</v>
      </c>
      <c r="DZ374" s="699">
        <f t="shared" ca="1" si="497"/>
        <v>0</v>
      </c>
      <c r="EA374" s="699">
        <f t="shared" ca="1" si="497"/>
        <v>0</v>
      </c>
      <c r="EB374" s="699">
        <f t="shared" ca="1" si="497"/>
        <v>0</v>
      </c>
      <c r="EC374" s="699">
        <f t="shared" ca="1" si="497"/>
        <v>0</v>
      </c>
      <c r="ED374" s="699">
        <f t="shared" ca="1" si="497"/>
        <v>0</v>
      </c>
      <c r="EE374" s="699">
        <f t="shared" ca="1" si="497"/>
        <v>0</v>
      </c>
      <c r="EF374" s="699">
        <f t="shared" ca="1" si="497"/>
        <v>0</v>
      </c>
      <c r="EG374" s="699">
        <f t="shared" ca="1" si="497"/>
        <v>0</v>
      </c>
      <c r="EI374" s="18">
        <f t="shared" si="508"/>
        <v>67.5</v>
      </c>
      <c r="EJ374" s="699">
        <f t="shared" ca="1" si="498"/>
        <v>0</v>
      </c>
      <c r="EK374" s="699">
        <f t="shared" ca="1" si="498"/>
        <v>0</v>
      </c>
      <c r="EL374" s="699">
        <f t="shared" ca="1" si="498"/>
        <v>0</v>
      </c>
      <c r="EM374" s="699">
        <f t="shared" ca="1" si="498"/>
        <v>0</v>
      </c>
      <c r="EN374" s="699">
        <f t="shared" ca="1" si="498"/>
        <v>0</v>
      </c>
      <c r="EO374" s="699">
        <f t="shared" ca="1" si="498"/>
        <v>0</v>
      </c>
      <c r="EP374" s="699">
        <f t="shared" ca="1" si="498"/>
        <v>0</v>
      </c>
      <c r="EQ374" s="699">
        <f t="shared" ca="1" si="498"/>
        <v>0</v>
      </c>
      <c r="ER374" s="699">
        <f t="shared" ca="1" si="498"/>
        <v>0</v>
      </c>
      <c r="ES374" s="699">
        <f t="shared" ca="1" si="498"/>
        <v>0</v>
      </c>
      <c r="ET374" s="699">
        <f t="shared" ca="1" si="498"/>
        <v>0</v>
      </c>
      <c r="EU374" s="699">
        <f t="shared" ca="1" si="498"/>
        <v>0</v>
      </c>
      <c r="EV374" s="699">
        <f t="shared" ca="1" si="498"/>
        <v>0</v>
      </c>
      <c r="EX374" s="25"/>
      <c r="EY374" s="731"/>
      <c r="EZ374" s="731"/>
      <c r="FA374" s="731"/>
      <c r="FB374" s="731"/>
      <c r="FC374" s="731"/>
      <c r="FD374" s="731"/>
      <c r="FE374" s="731"/>
      <c r="FF374" s="731"/>
      <c r="FG374" s="731"/>
      <c r="FH374" s="731"/>
      <c r="FI374" s="731"/>
      <c r="FJ374" s="731"/>
      <c r="FK374" s="731"/>
      <c r="FL374" s="91"/>
      <c r="FM374" s="25"/>
      <c r="FN374" s="731"/>
      <c r="FO374" s="731"/>
      <c r="FP374" s="731"/>
      <c r="FQ374" s="731"/>
      <c r="FR374" s="731"/>
      <c r="FS374" s="731"/>
      <c r="FT374" s="731"/>
      <c r="FU374" s="731"/>
      <c r="FV374" s="731"/>
      <c r="FW374" s="731"/>
      <c r="FX374" s="731"/>
      <c r="FY374" s="731"/>
      <c r="FZ374" s="731"/>
      <c r="GA374" s="91"/>
      <c r="GB374" s="91"/>
    </row>
    <row r="375" spans="15:184" s="8" customFormat="1">
      <c r="S375" s="18">
        <f t="shared" si="499"/>
        <v>75</v>
      </c>
      <c r="T375" s="427">
        <f t="shared" ca="1" si="490"/>
        <v>-25.954031062831938</v>
      </c>
      <c r="U375" s="427">
        <f t="shared" ca="1" si="490"/>
        <v>-25.776655320294935</v>
      </c>
      <c r="V375" s="427">
        <f t="shared" ca="1" si="490"/>
        <v>-25.270112986099097</v>
      </c>
      <c r="W375" s="427">
        <f t="shared" ca="1" si="490"/>
        <v>-24.540742924286484</v>
      </c>
      <c r="X375" s="427">
        <f t="shared" ca="1" si="490"/>
        <v>-23.884995042278781</v>
      </c>
      <c r="Y375" s="427">
        <f t="shared" ca="1" si="490"/>
        <v>-24.032155251567485</v>
      </c>
      <c r="Z375" s="427">
        <f t="shared" ca="1" si="490"/>
        <v>-26.494648770660188</v>
      </c>
      <c r="AA375" s="427">
        <f t="shared" ca="1" si="490"/>
        <v>-33.403674613037452</v>
      </c>
      <c r="AB375" s="427">
        <f t="shared" ca="1" si="490"/>
        <v>-45.282543111349511</v>
      </c>
      <c r="AC375" s="427">
        <f t="shared" ca="1" si="490"/>
        <v>-58.36664342626964</v>
      </c>
      <c r="AD375" s="427">
        <f t="shared" ca="1" si="490"/>
        <v>-67.917846589416726</v>
      </c>
      <c r="AE375" s="427">
        <f t="shared" ca="1" si="490"/>
        <v>-72.862268543496342</v>
      </c>
      <c r="AF375" s="427">
        <f t="shared" ca="1" si="490"/>
        <v>-74.303579657764743</v>
      </c>
      <c r="AG375" s="135"/>
      <c r="AH375" s="18">
        <f t="shared" si="500"/>
        <v>75</v>
      </c>
      <c r="AI375" s="699">
        <f t="shared" ca="1" si="491"/>
        <v>-25.954031062831938</v>
      </c>
      <c r="AJ375" s="699">
        <f t="shared" ca="1" si="491"/>
        <v>-25.776655320294935</v>
      </c>
      <c r="AK375" s="699">
        <f t="shared" ca="1" si="491"/>
        <v>-25.270112986099093</v>
      </c>
      <c r="AL375" s="699">
        <f t="shared" ca="1" si="491"/>
        <v>-24.540742924286484</v>
      </c>
      <c r="AM375" s="699">
        <f t="shared" ca="1" si="491"/>
        <v>-23.884995042278781</v>
      </c>
      <c r="AN375" s="699">
        <f t="shared" ca="1" si="491"/>
        <v>-24.032155251567485</v>
      </c>
      <c r="AO375" s="699">
        <f t="shared" ca="1" si="491"/>
        <v>-26.494648770660188</v>
      </c>
      <c r="AP375" s="699">
        <f t="shared" ca="1" si="491"/>
        <v>-33.403674613037452</v>
      </c>
      <c r="AQ375" s="699">
        <f t="shared" ca="1" si="491"/>
        <v>-45.282543111349511</v>
      </c>
      <c r="AR375" s="699">
        <f t="shared" ca="1" si="491"/>
        <v>-58.366643426269633</v>
      </c>
      <c r="AS375" s="699">
        <f t="shared" ca="1" si="491"/>
        <v>-67.917846589416726</v>
      </c>
      <c r="AT375" s="699">
        <f t="shared" ca="1" si="491"/>
        <v>-72.862268543496342</v>
      </c>
      <c r="AU375" s="699">
        <f t="shared" ca="1" si="491"/>
        <v>-74.303579657764743</v>
      </c>
      <c r="AW375" s="18">
        <f t="shared" si="501"/>
        <v>75</v>
      </c>
      <c r="AX375" s="699">
        <f t="shared" ca="1" si="492"/>
        <v>10.848643150120138</v>
      </c>
      <c r="AY375" s="699">
        <f t="shared" ca="1" si="492"/>
        <v>10.670106118400092</v>
      </c>
      <c r="AZ375" s="699">
        <f t="shared" ca="1" si="492"/>
        <v>10.1085020921166</v>
      </c>
      <c r="BA375" s="699">
        <f t="shared" ca="1" si="492"/>
        <v>9.083571200578259</v>
      </c>
      <c r="BB375" s="699">
        <f t="shared" ca="1" si="492"/>
        <v>7.4612830081026065</v>
      </c>
      <c r="BC375" s="699">
        <f t="shared" ca="1" si="492"/>
        <v>5.0930060301004074</v>
      </c>
      <c r="BD375" s="699">
        <f t="shared" ca="1" si="492"/>
        <v>1.9971147547878729</v>
      </c>
      <c r="BE375" s="699">
        <f t="shared" ca="1" si="492"/>
        <v>-1.1985186865837991</v>
      </c>
      <c r="BF375" s="699">
        <f t="shared" ca="1" si="492"/>
        <v>-3.0303757975755974</v>
      </c>
      <c r="BG375" s="699">
        <f t="shared" ca="1" si="492"/>
        <v>-2.5178626657379599</v>
      </c>
      <c r="BH375" s="699">
        <f t="shared" ca="1" si="492"/>
        <v>-0.61213902733613823</v>
      </c>
      <c r="BI375" s="699">
        <f t="shared" ca="1" si="492"/>
        <v>1.0829501984735603</v>
      </c>
      <c r="BJ375" s="699">
        <f t="shared" ca="1" si="492"/>
        <v>1.7159910478298466</v>
      </c>
      <c r="BL375" s="18">
        <f t="shared" si="502"/>
        <v>75</v>
      </c>
      <c r="BM375" s="699">
        <f t="shared" ca="1" si="493"/>
        <v>9.4475509751580553</v>
      </c>
      <c r="BN375" s="699">
        <f t="shared" ca="1" si="493"/>
        <v>9.5917741475537408</v>
      </c>
      <c r="BO375" s="699">
        <f t="shared" ca="1" si="493"/>
        <v>10.107131399085715</v>
      </c>
      <c r="BP375" s="699">
        <f t="shared" ca="1" si="493"/>
        <v>11.281749107987261</v>
      </c>
      <c r="BQ375" s="699">
        <f t="shared" ca="1" si="493"/>
        <v>13.739428034529318</v>
      </c>
      <c r="BR375" s="699">
        <f t="shared" ca="1" si="493"/>
        <v>18.652574241680163</v>
      </c>
      <c r="BS375" s="699">
        <f t="shared" ca="1" si="493"/>
        <v>27.799349015216468</v>
      </c>
      <c r="BT375" s="699">
        <f t="shared" ca="1" si="493"/>
        <v>42.481446908812529</v>
      </c>
      <c r="BU375" s="699">
        <f t="shared" ca="1" si="493"/>
        <v>60.399803328770609</v>
      </c>
      <c r="BV375" s="699">
        <f t="shared" ca="1" si="493"/>
        <v>75.075697442999484</v>
      </c>
      <c r="BW375" s="699">
        <f t="shared" ca="1" si="493"/>
        <v>82.725693961972325</v>
      </c>
      <c r="BX375" s="699">
        <f t="shared" ca="1" si="493"/>
        <v>85.268821855248461</v>
      </c>
      <c r="BY375" s="699">
        <f t="shared" ca="1" si="493"/>
        <v>85.732313493657998</v>
      </c>
      <c r="CA375" s="18">
        <f t="shared" si="503"/>
        <v>75</v>
      </c>
      <c r="CB375" s="699">
        <f t="shared" ca="1" si="494"/>
        <v>12.656750341806823</v>
      </c>
      <c r="CC375" s="699">
        <f t="shared" ca="1" si="494"/>
        <v>12.448457138133442</v>
      </c>
      <c r="CD375" s="699">
        <f t="shared" ca="1" si="494"/>
        <v>11.793252440802698</v>
      </c>
      <c r="CE375" s="699">
        <f t="shared" ca="1" si="494"/>
        <v>10.597499734007972</v>
      </c>
      <c r="CF375" s="699">
        <f t="shared" ca="1" si="494"/>
        <v>8.704830176119712</v>
      </c>
      <c r="CG375" s="699">
        <f t="shared" ca="1" si="494"/>
        <v>5.9418403684504737</v>
      </c>
      <c r="CH375" s="699">
        <f t="shared" ca="1" si="494"/>
        <v>2.3299672139191889</v>
      </c>
      <c r="CI375" s="699">
        <f t="shared" ca="1" si="494"/>
        <v>-1.3982718010144268</v>
      </c>
      <c r="CJ375" s="699">
        <f t="shared" ca="1" si="494"/>
        <v>-3.5354384305048678</v>
      </c>
      <c r="CK375" s="699">
        <f t="shared" ca="1" si="494"/>
        <v>-2.9375064433609515</v>
      </c>
      <c r="CL375" s="699">
        <f t="shared" ca="1" si="494"/>
        <v>-0.71416219855882634</v>
      </c>
      <c r="CM375" s="699">
        <f t="shared" ca="1" si="494"/>
        <v>1.2634418982191531</v>
      </c>
      <c r="CN375" s="699">
        <f t="shared" ca="1" si="494"/>
        <v>2.0019895558014866</v>
      </c>
      <c r="CP375" s="18">
        <f t="shared" si="504"/>
        <v>75</v>
      </c>
      <c r="CQ375" s="699">
        <f t="shared" ca="1" si="495"/>
        <v>3.1491836583860122</v>
      </c>
      <c r="CR375" s="699">
        <f t="shared" ref="CR375:CY375" ca="1" si="517">(1+$Z$1/$T$1)*(CR313+CR328)</f>
        <v>3.1972580491845757</v>
      </c>
      <c r="CS375" s="699">
        <f t="shared" ca="1" si="517"/>
        <v>3.3690437996952398</v>
      </c>
      <c r="CT375" s="699">
        <f t="shared" ca="1" si="517"/>
        <v>3.7605830359957588</v>
      </c>
      <c r="CU375" s="699">
        <f t="shared" ca="1" si="517"/>
        <v>4.5798093448431088</v>
      </c>
      <c r="CV375" s="699">
        <f t="shared" ca="1" si="517"/>
        <v>6.217524747226725</v>
      </c>
      <c r="CW375" s="699">
        <f t="shared" ca="1" si="517"/>
        <v>9.2664496717388243</v>
      </c>
      <c r="CX375" s="699">
        <f t="shared" ca="1" si="517"/>
        <v>14.160482302937513</v>
      </c>
      <c r="CY375" s="699">
        <f t="shared" ca="1" si="517"/>
        <v>20.133267776256869</v>
      </c>
      <c r="CZ375" s="699">
        <f t="shared" ca="1" si="495"/>
        <v>25.025232480999836</v>
      </c>
      <c r="DA375" s="699">
        <f t="shared" ca="1" si="495"/>
        <v>27.575231320657451</v>
      </c>
      <c r="DB375" s="699">
        <f t="shared" ca="1" si="495"/>
        <v>28.422940618416153</v>
      </c>
      <c r="DC375" s="699">
        <f t="shared" ca="1" si="495"/>
        <v>28.577437831219342</v>
      </c>
      <c r="DE375" s="18">
        <f t="shared" si="506"/>
        <v>75</v>
      </c>
      <c r="DF375" s="699">
        <f t="shared" ca="1" si="496"/>
        <v>-2.5086532791677314</v>
      </c>
      <c r="DG375" s="699">
        <f t="shared" ca="1" si="496"/>
        <v>-2.3175170051565259</v>
      </c>
      <c r="DH375" s="699">
        <f t="shared" ca="1" si="496"/>
        <v>-1.6854356952015439</v>
      </c>
      <c r="DI375" s="699">
        <f t="shared" ca="1" si="496"/>
        <v>-0.41483957972520807</v>
      </c>
      <c r="DJ375" s="699">
        <f t="shared" ca="1" si="496"/>
        <v>1.8955253451962539</v>
      </c>
      <c r="DK375" s="699">
        <f t="shared" ca="1" si="496"/>
        <v>5.9309497674398113</v>
      </c>
      <c r="DL375" s="699">
        <f t="shared" ca="1" si="496"/>
        <v>12.568264671082984</v>
      </c>
      <c r="DM375" s="699">
        <f t="shared" ca="1" si="496"/>
        <v>22.039735912128798</v>
      </c>
      <c r="DN375" s="699">
        <f t="shared" ca="1" si="496"/>
        <v>32.220152196102369</v>
      </c>
      <c r="DO375" s="699">
        <f t="shared" ca="1" si="496"/>
        <v>39.216423831991719</v>
      </c>
      <c r="DP375" s="699">
        <f t="shared" ca="1" si="496"/>
        <v>41.770939665876938</v>
      </c>
      <c r="DQ375" s="699">
        <f t="shared" ca="1" si="496"/>
        <v>41.912444128641859</v>
      </c>
      <c r="DR375" s="699">
        <f t="shared" ca="1" si="496"/>
        <v>41.722162714942435</v>
      </c>
      <c r="DT375" s="18">
        <f t="shared" si="507"/>
        <v>75</v>
      </c>
      <c r="DU375" s="699">
        <f t="shared" ca="1" si="497"/>
        <v>0</v>
      </c>
      <c r="DV375" s="699">
        <f t="shared" ca="1" si="497"/>
        <v>0</v>
      </c>
      <c r="DW375" s="699">
        <f t="shared" ca="1" si="497"/>
        <v>0</v>
      </c>
      <c r="DX375" s="699">
        <f t="shared" ca="1" si="497"/>
        <v>0</v>
      </c>
      <c r="DY375" s="699">
        <f t="shared" ca="1" si="497"/>
        <v>0</v>
      </c>
      <c r="DZ375" s="699">
        <f t="shared" ca="1" si="497"/>
        <v>0</v>
      </c>
      <c r="EA375" s="699">
        <f t="shared" ca="1" si="497"/>
        <v>0</v>
      </c>
      <c r="EB375" s="699">
        <f t="shared" ca="1" si="497"/>
        <v>0</v>
      </c>
      <c r="EC375" s="699">
        <f t="shared" ca="1" si="497"/>
        <v>0</v>
      </c>
      <c r="ED375" s="699">
        <f t="shared" ca="1" si="497"/>
        <v>0</v>
      </c>
      <c r="EE375" s="699">
        <f t="shared" ca="1" si="497"/>
        <v>0</v>
      </c>
      <c r="EF375" s="699">
        <f t="shared" ca="1" si="497"/>
        <v>0</v>
      </c>
      <c r="EG375" s="699">
        <f t="shared" ca="1" si="497"/>
        <v>0</v>
      </c>
      <c r="EI375" s="18">
        <f t="shared" si="508"/>
        <v>75</v>
      </c>
      <c r="EJ375" s="699">
        <f t="shared" ca="1" si="498"/>
        <v>0</v>
      </c>
      <c r="EK375" s="699">
        <f t="shared" ca="1" si="498"/>
        <v>0</v>
      </c>
      <c r="EL375" s="699">
        <f t="shared" ca="1" si="498"/>
        <v>0</v>
      </c>
      <c r="EM375" s="699">
        <f t="shared" ca="1" si="498"/>
        <v>0</v>
      </c>
      <c r="EN375" s="699">
        <f t="shared" ca="1" si="498"/>
        <v>0</v>
      </c>
      <c r="EO375" s="699">
        <f t="shared" ca="1" si="498"/>
        <v>0</v>
      </c>
      <c r="EP375" s="699">
        <f t="shared" ca="1" si="498"/>
        <v>0</v>
      </c>
      <c r="EQ375" s="699">
        <f t="shared" ca="1" si="498"/>
        <v>0</v>
      </c>
      <c r="ER375" s="699">
        <f t="shared" ca="1" si="498"/>
        <v>0</v>
      </c>
      <c r="ES375" s="699">
        <f t="shared" ca="1" si="498"/>
        <v>0</v>
      </c>
      <c r="ET375" s="699">
        <f t="shared" ca="1" si="498"/>
        <v>0</v>
      </c>
      <c r="EU375" s="699">
        <f t="shared" ca="1" si="498"/>
        <v>0</v>
      </c>
      <c r="EV375" s="699">
        <f t="shared" ca="1" si="498"/>
        <v>0</v>
      </c>
      <c r="EX375" s="25"/>
      <c r="EY375" s="731"/>
      <c r="EZ375" s="731"/>
      <c r="FA375" s="731"/>
      <c r="FB375" s="731"/>
      <c r="FC375" s="731"/>
      <c r="FD375" s="731"/>
      <c r="FE375" s="731"/>
      <c r="FF375" s="731"/>
      <c r="FG375" s="731"/>
      <c r="FH375" s="731"/>
      <c r="FI375" s="731"/>
      <c r="FJ375" s="731"/>
      <c r="FK375" s="731"/>
      <c r="FL375" s="91"/>
      <c r="FM375" s="25"/>
      <c r="FN375" s="731"/>
      <c r="FO375" s="731"/>
      <c r="FP375" s="731"/>
      <c r="FQ375" s="731"/>
      <c r="FR375" s="731"/>
      <c r="FS375" s="731"/>
      <c r="FT375" s="731"/>
      <c r="FU375" s="731"/>
      <c r="FV375" s="731"/>
      <c r="FW375" s="731"/>
      <c r="FX375" s="731"/>
      <c r="FY375" s="731"/>
      <c r="FZ375" s="731"/>
      <c r="GA375" s="91"/>
      <c r="GB375" s="91"/>
    </row>
    <row r="376" spans="15:184" s="8" customFormat="1">
      <c r="S376" s="18">
        <f t="shared" si="499"/>
        <v>82.5</v>
      </c>
      <c r="T376" s="427">
        <f t="shared" ca="1" si="490"/>
        <v>-25.411488628202633</v>
      </c>
      <c r="U376" s="427">
        <f t="shared" ca="1" si="490"/>
        <v>-25.269787780666967</v>
      </c>
      <c r="V376" s="427">
        <f t="shared" ca="1" si="490"/>
        <v>-24.878651327942706</v>
      </c>
      <c r="W376" s="427">
        <f t="shared" ca="1" si="490"/>
        <v>-24.369243200127237</v>
      </c>
      <c r="X376" s="427">
        <f t="shared" ca="1" si="490"/>
        <v>-24.073931970996405</v>
      </c>
      <c r="Y376" s="427">
        <f t="shared" ca="1" si="490"/>
        <v>-24.742223471316574</v>
      </c>
      <c r="Z376" s="427">
        <f t="shared" ca="1" si="490"/>
        <v>-27.824038490830983</v>
      </c>
      <c r="AA376" s="427">
        <f t="shared" ca="1" si="490"/>
        <v>-35.291784644105746</v>
      </c>
      <c r="AB376" s="427">
        <f t="shared" ca="1" si="490"/>
        <v>-47.752300384792377</v>
      </c>
      <c r="AC376" s="427">
        <f t="shared" ca="1" si="490"/>
        <v>-61.905666990483155</v>
      </c>
      <c r="AD376" s="427">
        <f t="shared" ca="1" si="490"/>
        <v>-72.862268543496342</v>
      </c>
      <c r="AE376" s="427">
        <f t="shared" ca="1" si="490"/>
        <v>-78.851142110356363</v>
      </c>
      <c r="AF376" s="427">
        <f t="shared" ca="1" si="490"/>
        <v>-80.651710925271331</v>
      </c>
      <c r="AG376" s="135"/>
      <c r="AH376" s="18">
        <f t="shared" si="500"/>
        <v>82.5</v>
      </c>
      <c r="AI376" s="699">
        <f t="shared" ca="1" si="491"/>
        <v>-25.41148862820264</v>
      </c>
      <c r="AJ376" s="699">
        <f t="shared" ca="1" si="491"/>
        <v>-25.26978778066697</v>
      </c>
      <c r="AK376" s="699">
        <f t="shared" ca="1" si="491"/>
        <v>-24.878651327942706</v>
      </c>
      <c r="AL376" s="699">
        <f t="shared" ca="1" si="491"/>
        <v>-24.369243200127237</v>
      </c>
      <c r="AM376" s="699">
        <f t="shared" ca="1" si="491"/>
        <v>-24.073931970996405</v>
      </c>
      <c r="AN376" s="699">
        <f t="shared" ca="1" si="491"/>
        <v>-24.742223471316574</v>
      </c>
      <c r="AO376" s="699">
        <f t="shared" ca="1" si="491"/>
        <v>-27.824038490830983</v>
      </c>
      <c r="AP376" s="699">
        <f t="shared" ca="1" si="491"/>
        <v>-35.291784644105746</v>
      </c>
      <c r="AQ376" s="699">
        <f t="shared" ca="1" si="491"/>
        <v>-47.752300384792377</v>
      </c>
      <c r="AR376" s="699">
        <f t="shared" ca="1" si="491"/>
        <v>-61.905666990483155</v>
      </c>
      <c r="AS376" s="699">
        <f t="shared" ca="1" si="491"/>
        <v>-72.862268543496342</v>
      </c>
      <c r="AT376" s="699">
        <f t="shared" ca="1" si="491"/>
        <v>-78.851142110356363</v>
      </c>
      <c r="AU376" s="699">
        <f t="shared" ca="1" si="491"/>
        <v>-80.651710925271331</v>
      </c>
      <c r="AW376" s="18">
        <f t="shared" si="501"/>
        <v>82.5</v>
      </c>
      <c r="AX376" s="699">
        <f t="shared" ca="1" si="492"/>
        <v>10.273376316871996</v>
      </c>
      <c r="AY376" s="699">
        <f t="shared" ca="1" si="492"/>
        <v>10.108111898451087</v>
      </c>
      <c r="AZ376" s="699">
        <f t="shared" ca="1" si="492"/>
        <v>9.5926659556984788</v>
      </c>
      <c r="BA376" s="699">
        <f t="shared" ca="1" si="492"/>
        <v>8.6680848445855556</v>
      </c>
      <c r="BB376" s="699">
        <f t="shared" ca="1" si="492"/>
        <v>7.2425149756785991</v>
      </c>
      <c r="BC376" s="699">
        <f t="shared" ca="1" si="492"/>
        <v>5.2318188870105171</v>
      </c>
      <c r="BD376" s="699">
        <f t="shared" ca="1" si="492"/>
        <v>2.7037529515503609</v>
      </c>
      <c r="BE376" s="699">
        <f t="shared" ca="1" si="492"/>
        <v>0.18522124637311493</v>
      </c>
      <c r="BF376" s="699">
        <f t="shared" ca="1" si="492"/>
        <v>-1.203788152469814</v>
      </c>
      <c r="BG376" s="699">
        <f t="shared" ca="1" si="492"/>
        <v>-0.67304539062385449</v>
      </c>
      <c r="BH376" s="699">
        <f t="shared" ca="1" si="492"/>
        <v>1.0829501984735603</v>
      </c>
      <c r="BI376" s="699">
        <f t="shared" ca="1" si="492"/>
        <v>2.6822362775248401</v>
      </c>
      <c r="BJ376" s="699">
        <f t="shared" ca="1" si="492"/>
        <v>3.2891563854465411</v>
      </c>
      <c r="BL376" s="18">
        <f t="shared" si="502"/>
        <v>82.5</v>
      </c>
      <c r="BM376" s="699">
        <f t="shared" ca="1" si="493"/>
        <v>9.9470337200991708</v>
      </c>
      <c r="BN376" s="699">
        <f t="shared" ca="1" si="493"/>
        <v>10.107521539898185</v>
      </c>
      <c r="BO376" s="699">
        <f t="shared" ca="1" si="493"/>
        <v>10.669049682134281</v>
      </c>
      <c r="BP376" s="699">
        <f t="shared" ca="1" si="493"/>
        <v>11.906922150981572</v>
      </c>
      <c r="BQ376" s="699">
        <f t="shared" ca="1" si="493"/>
        <v>14.403688413838488</v>
      </c>
      <c r="BR376" s="699">
        <f t="shared" ca="1" si="493"/>
        <v>19.227030391558852</v>
      </c>
      <c r="BS376" s="699">
        <f t="shared" ca="1" si="493"/>
        <v>27.981340285896451</v>
      </c>
      <c r="BT376" s="699">
        <f t="shared" ca="1" si="493"/>
        <v>41.97969908018068</v>
      </c>
      <c r="BU376" s="699">
        <f t="shared" ca="1" si="493"/>
        <v>59.710336766690489</v>
      </c>
      <c r="BV376" s="699">
        <f t="shared" ca="1" si="493"/>
        <v>75.632891169827474</v>
      </c>
      <c r="BW376" s="699">
        <f t="shared" ca="1" si="493"/>
        <v>85.268821855248461</v>
      </c>
      <c r="BX376" s="699">
        <f t="shared" ca="1" si="493"/>
        <v>89.256897977377932</v>
      </c>
      <c r="BY376" s="699">
        <f t="shared" ca="1" si="493"/>
        <v>90.2037403394325</v>
      </c>
      <c r="CA376" s="18">
        <f t="shared" si="503"/>
        <v>82.5</v>
      </c>
      <c r="CB376" s="699">
        <f t="shared" ca="1" si="494"/>
        <v>11.985605703017329</v>
      </c>
      <c r="CC376" s="699">
        <f t="shared" ca="1" si="494"/>
        <v>11.792797214859604</v>
      </c>
      <c r="CD376" s="699">
        <f t="shared" ca="1" si="494"/>
        <v>11.191443614981557</v>
      </c>
      <c r="CE376" s="699">
        <f t="shared" ca="1" si="494"/>
        <v>10.112765652016481</v>
      </c>
      <c r="CF376" s="699">
        <f t="shared" ca="1" si="494"/>
        <v>8.4496008049583633</v>
      </c>
      <c r="CG376" s="699">
        <f t="shared" ca="1" si="494"/>
        <v>6.1037887015122676</v>
      </c>
      <c r="CH376" s="699">
        <f t="shared" ca="1" si="494"/>
        <v>3.1543784434754216</v>
      </c>
      <c r="CI376" s="699">
        <f t="shared" ca="1" si="494"/>
        <v>0.21609145410196046</v>
      </c>
      <c r="CJ376" s="699">
        <f t="shared" ca="1" si="494"/>
        <v>-1.4044195112147775</v>
      </c>
      <c r="CK376" s="699">
        <f t="shared" ca="1" si="494"/>
        <v>-0.78521962239449838</v>
      </c>
      <c r="CL376" s="699">
        <f t="shared" ca="1" si="494"/>
        <v>1.2634418982191531</v>
      </c>
      <c r="CM376" s="699">
        <f t="shared" ca="1" si="494"/>
        <v>3.1292756571123137</v>
      </c>
      <c r="CN376" s="699">
        <f t="shared" ca="1" si="494"/>
        <v>3.8373491163543005</v>
      </c>
      <c r="CP376" s="18">
        <f t="shared" si="504"/>
        <v>82.5</v>
      </c>
      <c r="CQ376" s="699">
        <f t="shared" ca="1" si="495"/>
        <v>3.3156779066997202</v>
      </c>
      <c r="CR376" s="699">
        <f t="shared" ref="CR376:CY376" ca="1" si="518">(1+$Z$1/$T$1)*(CR314+CR329)</f>
        <v>3.3691738466327346</v>
      </c>
      <c r="CS376" s="699">
        <f t="shared" ca="1" si="518"/>
        <v>3.5563498940447587</v>
      </c>
      <c r="CT376" s="699">
        <f t="shared" ca="1" si="518"/>
        <v>3.968974050327188</v>
      </c>
      <c r="CU376" s="699">
        <f t="shared" ca="1" si="518"/>
        <v>4.8012294712794974</v>
      </c>
      <c r="CV376" s="699">
        <f t="shared" ca="1" si="518"/>
        <v>6.4090101305196177</v>
      </c>
      <c r="CW376" s="699">
        <f t="shared" ca="1" si="518"/>
        <v>9.3271134286321526</v>
      </c>
      <c r="CX376" s="699">
        <f t="shared" ca="1" si="518"/>
        <v>13.993233026726896</v>
      </c>
      <c r="CY376" s="699">
        <f t="shared" ca="1" si="518"/>
        <v>19.90344558889683</v>
      </c>
      <c r="CZ376" s="699">
        <f t="shared" ca="1" si="495"/>
        <v>25.210963723275832</v>
      </c>
      <c r="DA376" s="699">
        <f t="shared" ca="1" si="495"/>
        <v>28.422940618416153</v>
      </c>
      <c r="DB376" s="699">
        <f t="shared" ca="1" si="495"/>
        <v>29.752299325792645</v>
      </c>
      <c r="DC376" s="699">
        <f t="shared" ca="1" si="495"/>
        <v>30.067913446477505</v>
      </c>
      <c r="DE376" s="18">
        <f t="shared" si="506"/>
        <v>82.5</v>
      </c>
      <c r="DF376" s="699">
        <f t="shared" ca="1" si="496"/>
        <v>-1.8754006845317441</v>
      </c>
      <c r="DG376" s="699">
        <f t="shared" ca="1" si="496"/>
        <v>-1.6849804956849654</v>
      </c>
      <c r="DH376" s="699">
        <f t="shared" ca="1" si="496"/>
        <v>-1.0605857960651792</v>
      </c>
      <c r="DI376" s="699">
        <f t="shared" ca="1" si="496"/>
        <v>0.17473784576708298</v>
      </c>
      <c r="DJ376" s="699">
        <f t="shared" ca="1" si="496"/>
        <v>2.373500889800177</v>
      </c>
      <c r="DK376" s="699">
        <f t="shared" ca="1" si="496"/>
        <v>6.1256359377724179</v>
      </c>
      <c r="DL376" s="699">
        <f t="shared" ca="1" si="496"/>
        <v>12.188168175247982</v>
      </c>
      <c r="DM376" s="699">
        <f t="shared" ca="1" si="496"/>
        <v>20.866368709174932</v>
      </c>
      <c r="DN376" s="699">
        <f t="shared" ca="1" si="496"/>
        <v>30.657693818325114</v>
      </c>
      <c r="DO376" s="699">
        <f t="shared" ca="1" si="496"/>
        <v>38.265142511996316</v>
      </c>
      <c r="DP376" s="699">
        <f t="shared" ca="1" si="496"/>
        <v>41.912444128641859</v>
      </c>
      <c r="DQ376" s="699">
        <f t="shared" ca="1" si="496"/>
        <v>42.840291470339082</v>
      </c>
      <c r="DR376" s="699">
        <f t="shared" ca="1" si="496"/>
        <v>42.909099246085219</v>
      </c>
      <c r="DT376" s="18">
        <f t="shared" si="507"/>
        <v>82.5</v>
      </c>
      <c r="DU376" s="699">
        <f t="shared" ca="1" si="497"/>
        <v>0</v>
      </c>
      <c r="DV376" s="699">
        <f t="shared" ca="1" si="497"/>
        <v>0</v>
      </c>
      <c r="DW376" s="699">
        <f t="shared" ca="1" si="497"/>
        <v>0</v>
      </c>
      <c r="DX376" s="699">
        <f t="shared" ca="1" si="497"/>
        <v>0</v>
      </c>
      <c r="DY376" s="699">
        <f t="shared" ca="1" si="497"/>
        <v>0</v>
      </c>
      <c r="DZ376" s="699">
        <f t="shared" ca="1" si="497"/>
        <v>0</v>
      </c>
      <c r="EA376" s="699">
        <f t="shared" ca="1" si="497"/>
        <v>0</v>
      </c>
      <c r="EB376" s="699">
        <f t="shared" ca="1" si="497"/>
        <v>0</v>
      </c>
      <c r="EC376" s="699">
        <f t="shared" ca="1" si="497"/>
        <v>0</v>
      </c>
      <c r="ED376" s="699">
        <f t="shared" ca="1" si="497"/>
        <v>0</v>
      </c>
      <c r="EE376" s="699">
        <f t="shared" ca="1" si="497"/>
        <v>0</v>
      </c>
      <c r="EF376" s="699">
        <f t="shared" ca="1" si="497"/>
        <v>0</v>
      </c>
      <c r="EG376" s="699">
        <f t="shared" ca="1" si="497"/>
        <v>0</v>
      </c>
      <c r="EI376" s="18">
        <f t="shared" si="508"/>
        <v>82.5</v>
      </c>
      <c r="EJ376" s="699">
        <f t="shared" ca="1" si="498"/>
        <v>0</v>
      </c>
      <c r="EK376" s="699">
        <f t="shared" ca="1" si="498"/>
        <v>0</v>
      </c>
      <c r="EL376" s="699">
        <f t="shared" ca="1" si="498"/>
        <v>0</v>
      </c>
      <c r="EM376" s="699">
        <f t="shared" ca="1" si="498"/>
        <v>0</v>
      </c>
      <c r="EN376" s="699">
        <f t="shared" ca="1" si="498"/>
        <v>0</v>
      </c>
      <c r="EO376" s="699">
        <f t="shared" ca="1" si="498"/>
        <v>0</v>
      </c>
      <c r="EP376" s="699">
        <f t="shared" ca="1" si="498"/>
        <v>0</v>
      </c>
      <c r="EQ376" s="699">
        <f t="shared" ca="1" si="498"/>
        <v>0</v>
      </c>
      <c r="ER376" s="699">
        <f t="shared" ca="1" si="498"/>
        <v>0</v>
      </c>
      <c r="ES376" s="699">
        <f t="shared" ca="1" si="498"/>
        <v>0</v>
      </c>
      <c r="ET376" s="699">
        <f t="shared" ca="1" si="498"/>
        <v>0</v>
      </c>
      <c r="EU376" s="699">
        <f t="shared" ca="1" si="498"/>
        <v>0</v>
      </c>
      <c r="EV376" s="699">
        <f t="shared" ca="1" si="498"/>
        <v>0</v>
      </c>
      <c r="EX376" s="25"/>
      <c r="EY376" s="731"/>
      <c r="EZ376" s="731"/>
      <c r="FA376" s="731"/>
      <c r="FB376" s="731"/>
      <c r="FC376" s="731"/>
      <c r="FD376" s="731"/>
      <c r="FE376" s="731"/>
      <c r="FF376" s="731"/>
      <c r="FG376" s="731"/>
      <c r="FH376" s="731"/>
      <c r="FI376" s="731"/>
      <c r="FJ376" s="731"/>
      <c r="FK376" s="731"/>
      <c r="FL376" s="91"/>
      <c r="FM376" s="25"/>
      <c r="FN376" s="731"/>
      <c r="FO376" s="731"/>
      <c r="FP376" s="731"/>
      <c r="FQ376" s="731"/>
      <c r="FR376" s="731"/>
      <c r="FS376" s="731"/>
      <c r="FT376" s="731"/>
      <c r="FU376" s="731"/>
      <c r="FV376" s="731"/>
      <c r="FW376" s="731"/>
      <c r="FX376" s="731"/>
      <c r="FY376" s="731"/>
      <c r="FZ376" s="731"/>
      <c r="GA376" s="91"/>
      <c r="GB376" s="91"/>
    </row>
    <row r="377" spans="15:184" s="8" customFormat="1">
      <c r="O377" s="19"/>
      <c r="P377" s="19"/>
      <c r="S377" s="18">
        <f t="shared" si="499"/>
        <v>90</v>
      </c>
      <c r="T377" s="427">
        <f t="shared" ca="1" si="490"/>
        <v>-25.269541882520208</v>
      </c>
      <c r="U377" s="427">
        <f t="shared" ca="1" si="490"/>
        <v>-25.139761114216725</v>
      </c>
      <c r="V377" s="427">
        <f t="shared" ca="1" si="490"/>
        <v>-24.786834863746623</v>
      </c>
      <c r="W377" s="427">
        <f t="shared" ca="1" si="490"/>
        <v>-24.348994188651858</v>
      </c>
      <c r="X377" s="427">
        <f t="shared" ca="1" si="490"/>
        <v>-24.168069615233819</v>
      </c>
      <c r="Y377" s="427">
        <f t="shared" ca="1" si="490"/>
        <v>-24.996424820529349</v>
      </c>
      <c r="Z377" s="427">
        <f t="shared" ca="1" si="490"/>
        <v>-28.259753031939649</v>
      </c>
      <c r="AA377" s="427">
        <f t="shared" ca="1" si="490"/>
        <v>-35.875836575870316</v>
      </c>
      <c r="AB377" s="427">
        <f t="shared" ca="1" si="490"/>
        <v>-48.471089446045461</v>
      </c>
      <c r="AC377" s="427">
        <f t="shared" ca="1" si="490"/>
        <v>-62.909669764249209</v>
      </c>
      <c r="AD377" s="427">
        <f t="shared" ca="1" si="490"/>
        <v>-74.303579657764743</v>
      </c>
      <c r="AE377" s="427">
        <f t="shared" ca="1" si="490"/>
        <v>-80.651710925271331</v>
      </c>
      <c r="AF377" s="427">
        <f t="shared" ca="1" si="490"/>
        <v>-82.582340968063136</v>
      </c>
      <c r="AG377" s="135"/>
      <c r="AH377" s="18">
        <f t="shared" si="500"/>
        <v>90</v>
      </c>
      <c r="AI377" s="699">
        <f t="shared" ca="1" si="491"/>
        <v>-25.269541882520208</v>
      </c>
      <c r="AJ377" s="699">
        <f t="shared" ca="1" si="491"/>
        <v>-25.139761114216725</v>
      </c>
      <c r="AK377" s="699">
        <f t="shared" ca="1" si="491"/>
        <v>-24.786834863746623</v>
      </c>
      <c r="AL377" s="699">
        <f t="shared" ca="1" si="491"/>
        <v>-24.348994188651858</v>
      </c>
      <c r="AM377" s="699">
        <f t="shared" ca="1" si="491"/>
        <v>-24.168069615233819</v>
      </c>
      <c r="AN377" s="699">
        <f t="shared" ca="1" si="491"/>
        <v>-24.996424820529349</v>
      </c>
      <c r="AO377" s="699">
        <f t="shared" ca="1" si="491"/>
        <v>-28.259753031939649</v>
      </c>
      <c r="AP377" s="699">
        <f t="shared" ca="1" si="491"/>
        <v>-35.875836575870316</v>
      </c>
      <c r="AQ377" s="699">
        <f t="shared" ca="1" si="491"/>
        <v>-48.471089446045461</v>
      </c>
      <c r="AR377" s="699">
        <f t="shared" ca="1" si="491"/>
        <v>-62.909669764249223</v>
      </c>
      <c r="AS377" s="699">
        <f t="shared" ca="1" si="491"/>
        <v>-74.303579657764743</v>
      </c>
      <c r="AT377" s="699">
        <f t="shared" ca="1" si="491"/>
        <v>-80.651710925271331</v>
      </c>
      <c r="AU377" s="699">
        <f t="shared" ca="1" si="491"/>
        <v>-82.582340968063136</v>
      </c>
      <c r="AW377" s="18">
        <f t="shared" si="501"/>
        <v>90</v>
      </c>
      <c r="AX377" s="699">
        <f t="shared" ca="1" si="492"/>
        <v>10.107816835843654</v>
      </c>
      <c r="AY377" s="699">
        <f t="shared" ca="1" si="492"/>
        <v>9.9473203123089213</v>
      </c>
      <c r="AZ377" s="699">
        <f t="shared" ca="1" si="492"/>
        <v>9.4481551453100163</v>
      </c>
      <c r="BA377" s="699">
        <f t="shared" ca="1" si="492"/>
        <v>8.5579254026589631</v>
      </c>
      <c r="BB377" s="699">
        <f t="shared" ca="1" si="492"/>
        <v>7.1974693759939425</v>
      </c>
      <c r="BC377" s="699">
        <f t="shared" ca="1" si="492"/>
        <v>5.301598254693153</v>
      </c>
      <c r="BD377" s="699">
        <f t="shared" ca="1" si="492"/>
        <v>2.9527859483043044</v>
      </c>
      <c r="BE377" s="699">
        <f t="shared" ca="1" si="492"/>
        <v>0.65211549701738469</v>
      </c>
      <c r="BF377" s="699">
        <f t="shared" ca="1" si="492"/>
        <v>-0.57578863936865343</v>
      </c>
      <c r="BG377" s="699">
        <f t="shared" ca="1" si="492"/>
        <v>-9.2208600584558018E-3</v>
      </c>
      <c r="BH377" s="699">
        <f t="shared" ca="1" si="492"/>
        <v>1.7159910478298466</v>
      </c>
      <c r="BI377" s="699">
        <f t="shared" ca="1" si="492"/>
        <v>3.2891563854465411</v>
      </c>
      <c r="BJ377" s="699">
        <f t="shared" ca="1" si="492"/>
        <v>3.8882875547982123</v>
      </c>
      <c r="BL377" s="18">
        <f t="shared" si="502"/>
        <v>90</v>
      </c>
      <c r="BM377" s="699">
        <f t="shared" ca="1" si="493"/>
        <v>10.107816587336943</v>
      </c>
      <c r="BN377" s="699">
        <f t="shared" ca="1" si="493"/>
        <v>10.273072712442223</v>
      </c>
      <c r="BO377" s="699">
        <f t="shared" ca="1" si="493"/>
        <v>10.847891545875907</v>
      </c>
      <c r="BP377" s="699">
        <f t="shared" ca="1" si="493"/>
        <v>12.102942221064305</v>
      </c>
      <c r="BQ377" s="699">
        <f t="shared" ca="1" si="493"/>
        <v>14.606744786292703</v>
      </c>
      <c r="BR377" s="699">
        <f t="shared" ca="1" si="493"/>
        <v>19.392513275248909</v>
      </c>
      <c r="BS377" s="699">
        <f t="shared" ca="1" si="493"/>
        <v>28.006131741718971</v>
      </c>
      <c r="BT377" s="699">
        <f t="shared" ca="1" si="493"/>
        <v>41.746772897009606</v>
      </c>
      <c r="BU377" s="699">
        <f t="shared" ca="1" si="493"/>
        <v>59.316884613991874</v>
      </c>
      <c r="BV377" s="699">
        <f t="shared" ca="1" si="493"/>
        <v>75.510045437215979</v>
      </c>
      <c r="BW377" s="699">
        <f t="shared" ca="1" si="493"/>
        <v>85.732313493657998</v>
      </c>
      <c r="BX377" s="699">
        <f t="shared" ca="1" si="493"/>
        <v>90.2037403394325</v>
      </c>
      <c r="BY377" s="699">
        <f t="shared" ca="1" si="493"/>
        <v>91.32223405207931</v>
      </c>
      <c r="CA377" s="18">
        <f t="shared" si="503"/>
        <v>90</v>
      </c>
      <c r="CB377" s="699">
        <f t="shared" ca="1" si="494"/>
        <v>11.79245297515093</v>
      </c>
      <c r="CC377" s="699">
        <f t="shared" ca="1" si="494"/>
        <v>11.605207031027076</v>
      </c>
      <c r="CD377" s="699">
        <f t="shared" ca="1" si="494"/>
        <v>11.022847669528353</v>
      </c>
      <c r="CE377" s="699">
        <f t="shared" ca="1" si="494"/>
        <v>9.9842463031021218</v>
      </c>
      <c r="CF377" s="699">
        <f t="shared" ca="1" si="494"/>
        <v>8.3970476053262626</v>
      </c>
      <c r="CG377" s="699">
        <f t="shared" ca="1" si="494"/>
        <v>6.1851979638086823</v>
      </c>
      <c r="CH377" s="699">
        <f t="shared" ca="1" si="494"/>
        <v>3.4449169396883534</v>
      </c>
      <c r="CI377" s="699">
        <f t="shared" ca="1" si="494"/>
        <v>0.76080141318695271</v>
      </c>
      <c r="CJ377" s="699">
        <f t="shared" ca="1" si="494"/>
        <v>-0.67175341259676624</v>
      </c>
      <c r="CK377" s="699">
        <f t="shared" ca="1" si="494"/>
        <v>-1.0757670068200756E-2</v>
      </c>
      <c r="CL377" s="699">
        <f t="shared" ca="1" si="494"/>
        <v>2.0019895558014866</v>
      </c>
      <c r="CM377" s="699">
        <f t="shared" ca="1" si="494"/>
        <v>3.8373491163543005</v>
      </c>
      <c r="CN377" s="699">
        <f t="shared" ca="1" si="494"/>
        <v>4.5363354805979181</v>
      </c>
      <c r="CP377" s="18">
        <f t="shared" si="504"/>
        <v>90</v>
      </c>
      <c r="CQ377" s="699">
        <f t="shared" ca="1" si="495"/>
        <v>3.3692721957789904</v>
      </c>
      <c r="CR377" s="699">
        <f t="shared" ref="CR377:CY377" ca="1" si="519">(1+$Z$1/$T$1)*(CR315+CR330)</f>
        <v>3.4243575708140837</v>
      </c>
      <c r="CS377" s="699">
        <f t="shared" ca="1" si="519"/>
        <v>3.6159638486253085</v>
      </c>
      <c r="CT377" s="699">
        <f t="shared" ca="1" si="519"/>
        <v>4.0343140736881047</v>
      </c>
      <c r="CU377" s="699">
        <f t="shared" ca="1" si="519"/>
        <v>4.8689149287642373</v>
      </c>
      <c r="CV377" s="699">
        <f t="shared" ca="1" si="519"/>
        <v>6.4641710917496367</v>
      </c>
      <c r="CW377" s="699">
        <f t="shared" ca="1" si="519"/>
        <v>9.3353772472396592</v>
      </c>
      <c r="CX377" s="699">
        <f t="shared" ca="1" si="519"/>
        <v>13.915590965669873</v>
      </c>
      <c r="CY377" s="699">
        <f t="shared" ca="1" si="519"/>
        <v>19.772294871330626</v>
      </c>
      <c r="CZ377" s="699">
        <f t="shared" ca="1" si="495"/>
        <v>25.17001514573866</v>
      </c>
      <c r="DA377" s="699">
        <f t="shared" ca="1" si="495"/>
        <v>28.577437831219342</v>
      </c>
      <c r="DB377" s="699">
        <f t="shared" ca="1" si="495"/>
        <v>30.067913446477505</v>
      </c>
      <c r="DC377" s="699">
        <f t="shared" ca="1" si="495"/>
        <v>30.440744684026445</v>
      </c>
      <c r="DE377" s="18">
        <f t="shared" si="506"/>
        <v>90</v>
      </c>
      <c r="DF377" s="699">
        <f t="shared" ca="1" si="496"/>
        <v>-1.684636263560632</v>
      </c>
      <c r="DG377" s="699">
        <f t="shared" ca="1" si="496"/>
        <v>-1.4950105186515026</v>
      </c>
      <c r="DH377" s="699">
        <f t="shared" ca="1" si="496"/>
        <v>-0.87482432393538989</v>
      </c>
      <c r="DI377" s="699">
        <f t="shared" ca="1" si="496"/>
        <v>0.34618750875950777</v>
      </c>
      <c r="DJ377" s="699">
        <f t="shared" ca="1" si="496"/>
        <v>2.505059475817053</v>
      </c>
      <c r="DK377" s="699">
        <f t="shared" ca="1" si="496"/>
        <v>6.1618578011623475</v>
      </c>
      <c r="DL377" s="699">
        <f t="shared" ca="1" si="496"/>
        <v>12.034541905323278</v>
      </c>
      <c r="DM377" s="699">
        <f t="shared" ca="1" si="496"/>
        <v>20.438642783826545</v>
      </c>
      <c r="DN377" s="699">
        <f t="shared" ca="1" si="496"/>
        <v>30.042301399908368</v>
      </c>
      <c r="DO377" s="699">
        <f t="shared" ca="1" si="496"/>
        <v>37.76116995864696</v>
      </c>
      <c r="DP377" s="699">
        <f t="shared" ca="1" si="496"/>
        <v>41.722162714942435</v>
      </c>
      <c r="DQ377" s="699">
        <f t="shared" ca="1" si="496"/>
        <v>42.909099246085219</v>
      </c>
      <c r="DR377" s="699">
        <f t="shared" ca="1" si="496"/>
        <v>43.068925322840855</v>
      </c>
      <c r="DT377" s="18">
        <f t="shared" si="507"/>
        <v>90</v>
      </c>
      <c r="DU377" s="699">
        <f t="shared" ca="1" si="497"/>
        <v>0</v>
      </c>
      <c r="DV377" s="699">
        <f t="shared" ca="1" si="497"/>
        <v>0</v>
      </c>
      <c r="DW377" s="699">
        <f t="shared" ca="1" si="497"/>
        <v>0</v>
      </c>
      <c r="DX377" s="699">
        <f t="shared" ca="1" si="497"/>
        <v>0</v>
      </c>
      <c r="DY377" s="699">
        <f t="shared" ca="1" si="497"/>
        <v>0</v>
      </c>
      <c r="DZ377" s="699">
        <f t="shared" ca="1" si="497"/>
        <v>0</v>
      </c>
      <c r="EA377" s="699">
        <f t="shared" ca="1" si="497"/>
        <v>0</v>
      </c>
      <c r="EB377" s="699">
        <f t="shared" ca="1" si="497"/>
        <v>0</v>
      </c>
      <c r="EC377" s="699">
        <f t="shared" ca="1" si="497"/>
        <v>0</v>
      </c>
      <c r="ED377" s="699">
        <f t="shared" ca="1" si="497"/>
        <v>0</v>
      </c>
      <c r="EE377" s="699">
        <f t="shared" ca="1" si="497"/>
        <v>0</v>
      </c>
      <c r="EF377" s="699">
        <f t="shared" ca="1" si="497"/>
        <v>0</v>
      </c>
      <c r="EG377" s="699">
        <f t="shared" ca="1" si="497"/>
        <v>0</v>
      </c>
      <c r="EI377" s="18">
        <f t="shared" si="508"/>
        <v>90</v>
      </c>
      <c r="EJ377" s="699">
        <f t="shared" ca="1" si="498"/>
        <v>0</v>
      </c>
      <c r="EK377" s="699">
        <f t="shared" ca="1" si="498"/>
        <v>0</v>
      </c>
      <c r="EL377" s="699">
        <f t="shared" ca="1" si="498"/>
        <v>0</v>
      </c>
      <c r="EM377" s="699">
        <f t="shared" ca="1" si="498"/>
        <v>0</v>
      </c>
      <c r="EN377" s="699">
        <f t="shared" ca="1" si="498"/>
        <v>0</v>
      </c>
      <c r="EO377" s="699">
        <f t="shared" ca="1" si="498"/>
        <v>0</v>
      </c>
      <c r="EP377" s="699">
        <f t="shared" ca="1" si="498"/>
        <v>0</v>
      </c>
      <c r="EQ377" s="699">
        <f t="shared" ca="1" si="498"/>
        <v>0</v>
      </c>
      <c r="ER377" s="699">
        <f t="shared" ca="1" si="498"/>
        <v>0</v>
      </c>
      <c r="ES377" s="699">
        <f t="shared" ca="1" si="498"/>
        <v>0</v>
      </c>
      <c r="ET377" s="699">
        <f t="shared" ca="1" si="498"/>
        <v>0</v>
      </c>
      <c r="EU377" s="699">
        <f t="shared" ca="1" si="498"/>
        <v>0</v>
      </c>
      <c r="EV377" s="699">
        <f t="shared" ca="1" si="498"/>
        <v>0</v>
      </c>
      <c r="EX377" s="25"/>
      <c r="EY377" s="731"/>
      <c r="EZ377" s="731"/>
      <c r="FA377" s="731"/>
      <c r="FB377" s="731"/>
      <c r="FC377" s="731"/>
      <c r="FD377" s="731"/>
      <c r="FE377" s="731"/>
      <c r="FF377" s="731"/>
      <c r="FG377" s="731"/>
      <c r="FH377" s="731"/>
      <c r="FI377" s="731"/>
      <c r="FJ377" s="731"/>
      <c r="FK377" s="731"/>
      <c r="FL377" s="91"/>
      <c r="FM377" s="25"/>
      <c r="FN377" s="731"/>
      <c r="FO377" s="731"/>
      <c r="FP377" s="731"/>
      <c r="FQ377" s="731"/>
      <c r="FR377" s="731"/>
      <c r="FS377" s="731"/>
      <c r="FT377" s="731"/>
      <c r="FU377" s="731"/>
      <c r="FV377" s="731"/>
      <c r="FW377" s="731"/>
      <c r="FX377" s="731"/>
      <c r="FY377" s="731"/>
      <c r="FZ377" s="731"/>
      <c r="GA377" s="91"/>
      <c r="GB377" s="91"/>
    </row>
    <row r="378" spans="15:184" s="8" customFormat="1">
      <c r="S378" s="16"/>
      <c r="T378" s="429"/>
      <c r="U378" s="429"/>
      <c r="V378" s="429"/>
      <c r="W378" s="429"/>
      <c r="X378" s="429"/>
      <c r="Y378" s="429"/>
      <c r="Z378" s="429"/>
      <c r="AA378" s="429"/>
      <c r="AB378" s="429"/>
      <c r="AC378" s="429"/>
      <c r="AD378" s="429"/>
      <c r="AE378" s="429"/>
      <c r="AF378" s="429"/>
      <c r="AG378" s="135"/>
      <c r="AH378" s="16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W378" s="16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L378" s="16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CA378" s="16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P378" s="16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E378" s="16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T378" s="16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I378" s="16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X378" s="125"/>
      <c r="EY378" s="101"/>
      <c r="EZ378" s="101"/>
      <c r="FA378" s="101"/>
      <c r="FB378" s="101"/>
      <c r="FC378" s="101"/>
      <c r="FD378" s="101"/>
      <c r="FE378" s="101"/>
      <c r="FF378" s="101"/>
      <c r="FG378" s="101"/>
      <c r="FH378" s="101"/>
      <c r="FI378" s="101"/>
      <c r="FJ378" s="101"/>
      <c r="FK378" s="101"/>
      <c r="FL378" s="91"/>
      <c r="FM378" s="125"/>
      <c r="FN378" s="101"/>
      <c r="FO378" s="101"/>
      <c r="FP378" s="101"/>
      <c r="FQ378" s="101"/>
      <c r="FR378" s="101"/>
      <c r="FS378" s="101"/>
      <c r="FT378" s="101"/>
      <c r="FU378" s="101"/>
      <c r="FV378" s="101"/>
      <c r="FW378" s="101"/>
      <c r="FX378" s="101"/>
      <c r="FY378" s="101"/>
      <c r="FZ378" s="101"/>
      <c r="GA378" s="91"/>
      <c r="GB378" s="91"/>
    </row>
    <row r="379" spans="15:184" s="8" customFormat="1">
      <c r="Q379" s="2" t="s">
        <v>110</v>
      </c>
      <c r="S379" s="2" t="s">
        <v>111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 t="s">
        <v>112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 t="s">
        <v>113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 t="s">
        <v>114</v>
      </c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 t="s">
        <v>115</v>
      </c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 t="s">
        <v>116</v>
      </c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 t="s">
        <v>117</v>
      </c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 t="s">
        <v>116</v>
      </c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 t="s">
        <v>117</v>
      </c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801"/>
      <c r="EY379" s="801"/>
      <c r="EZ379" s="801"/>
      <c r="FA379" s="801"/>
      <c r="FB379" s="801"/>
      <c r="FC379" s="801"/>
      <c r="FD379" s="801"/>
      <c r="FE379" s="801"/>
      <c r="FF379" s="801"/>
      <c r="FG379" s="801"/>
      <c r="FH379" s="801"/>
      <c r="FI379" s="801"/>
      <c r="FJ379" s="801"/>
      <c r="FK379" s="801"/>
      <c r="FL379" s="801"/>
      <c r="FM379" s="801"/>
      <c r="FN379" s="801"/>
      <c r="FO379" s="801"/>
      <c r="FP379" s="801"/>
      <c r="FQ379" s="801"/>
      <c r="FR379" s="801"/>
      <c r="FS379" s="801"/>
      <c r="FT379" s="801"/>
      <c r="FU379" s="801"/>
      <c r="FV379" s="801"/>
      <c r="FW379" s="801"/>
      <c r="FX379" s="801"/>
      <c r="FY379" s="801"/>
      <c r="FZ379" s="801"/>
      <c r="GA379" s="801"/>
      <c r="GB379" s="801"/>
    </row>
    <row r="380" spans="15:184" s="8" customFormat="1">
      <c r="S380" s="163" t="s">
        <v>392</v>
      </c>
      <c r="T380" s="318">
        <f>T364</f>
        <v>0</v>
      </c>
      <c r="U380" s="318">
        <f t="shared" ref="U380:AF380" si="520">U364</f>
        <v>7.5</v>
      </c>
      <c r="V380" s="318">
        <f t="shared" si="520"/>
        <v>15</v>
      </c>
      <c r="W380" s="318">
        <f t="shared" si="520"/>
        <v>22.5</v>
      </c>
      <c r="X380" s="318">
        <f t="shared" si="520"/>
        <v>30</v>
      </c>
      <c r="Y380" s="318">
        <f t="shared" si="520"/>
        <v>37.5</v>
      </c>
      <c r="Z380" s="318">
        <f t="shared" si="520"/>
        <v>45</v>
      </c>
      <c r="AA380" s="318">
        <f t="shared" si="520"/>
        <v>52.5</v>
      </c>
      <c r="AB380" s="318">
        <f t="shared" si="520"/>
        <v>60</v>
      </c>
      <c r="AC380" s="318">
        <f t="shared" si="520"/>
        <v>67.5</v>
      </c>
      <c r="AD380" s="318">
        <f t="shared" si="520"/>
        <v>75</v>
      </c>
      <c r="AE380" s="318">
        <f t="shared" si="520"/>
        <v>82.5</v>
      </c>
      <c r="AF380" s="318">
        <f t="shared" si="520"/>
        <v>90</v>
      </c>
      <c r="AG380" s="16"/>
      <c r="AH380" s="163" t="s">
        <v>392</v>
      </c>
      <c r="AI380" s="157">
        <f>AI364</f>
        <v>0</v>
      </c>
      <c r="AJ380" s="157">
        <f t="shared" ref="AJ380:AU380" si="521">AJ364</f>
        <v>7.5</v>
      </c>
      <c r="AK380" s="157">
        <f t="shared" si="521"/>
        <v>15</v>
      </c>
      <c r="AL380" s="157">
        <f t="shared" si="521"/>
        <v>22.5</v>
      </c>
      <c r="AM380" s="157">
        <f t="shared" si="521"/>
        <v>30</v>
      </c>
      <c r="AN380" s="157">
        <f t="shared" si="521"/>
        <v>37.5</v>
      </c>
      <c r="AO380" s="157">
        <f t="shared" si="521"/>
        <v>45</v>
      </c>
      <c r="AP380" s="157">
        <f t="shared" si="521"/>
        <v>52.5</v>
      </c>
      <c r="AQ380" s="157">
        <f t="shared" si="521"/>
        <v>60</v>
      </c>
      <c r="AR380" s="157">
        <f t="shared" si="521"/>
        <v>67.5</v>
      </c>
      <c r="AS380" s="157">
        <f t="shared" si="521"/>
        <v>75</v>
      </c>
      <c r="AT380" s="157">
        <f t="shared" si="521"/>
        <v>82.5</v>
      </c>
      <c r="AU380" s="157">
        <f t="shared" si="521"/>
        <v>90</v>
      </c>
      <c r="AW380" s="163" t="s">
        <v>392</v>
      </c>
      <c r="AX380" s="18">
        <f>AX364</f>
        <v>0</v>
      </c>
      <c r="AY380" s="18">
        <f t="shared" ref="AY380:BJ380" si="522">AY364</f>
        <v>7.5</v>
      </c>
      <c r="AZ380" s="18">
        <f t="shared" si="522"/>
        <v>15</v>
      </c>
      <c r="BA380" s="18">
        <f t="shared" si="522"/>
        <v>22.5</v>
      </c>
      <c r="BB380" s="18">
        <f t="shared" si="522"/>
        <v>30</v>
      </c>
      <c r="BC380" s="18">
        <f t="shared" si="522"/>
        <v>37.5</v>
      </c>
      <c r="BD380" s="18">
        <f t="shared" si="522"/>
        <v>45</v>
      </c>
      <c r="BE380" s="18">
        <f t="shared" si="522"/>
        <v>52.5</v>
      </c>
      <c r="BF380" s="18">
        <f t="shared" si="522"/>
        <v>60</v>
      </c>
      <c r="BG380" s="18">
        <f t="shared" si="522"/>
        <v>67.5</v>
      </c>
      <c r="BH380" s="18">
        <f t="shared" si="522"/>
        <v>75</v>
      </c>
      <c r="BI380" s="18">
        <f t="shared" si="522"/>
        <v>82.5</v>
      </c>
      <c r="BJ380" s="18">
        <f t="shared" si="522"/>
        <v>90</v>
      </c>
      <c r="BL380" s="163" t="s">
        <v>392</v>
      </c>
      <c r="BM380" s="18">
        <f t="shared" ref="BM380:BY380" si="523">AX380</f>
        <v>0</v>
      </c>
      <c r="BN380" s="18">
        <f t="shared" si="523"/>
        <v>7.5</v>
      </c>
      <c r="BO380" s="18">
        <f t="shared" si="523"/>
        <v>15</v>
      </c>
      <c r="BP380" s="18">
        <f t="shared" si="523"/>
        <v>22.5</v>
      </c>
      <c r="BQ380" s="18">
        <f t="shared" si="523"/>
        <v>30</v>
      </c>
      <c r="BR380" s="18">
        <f t="shared" si="523"/>
        <v>37.5</v>
      </c>
      <c r="BS380" s="18">
        <f t="shared" si="523"/>
        <v>45</v>
      </c>
      <c r="BT380" s="18">
        <f t="shared" si="523"/>
        <v>52.5</v>
      </c>
      <c r="BU380" s="18">
        <f t="shared" si="523"/>
        <v>60</v>
      </c>
      <c r="BV380" s="18">
        <f t="shared" si="523"/>
        <v>67.5</v>
      </c>
      <c r="BW380" s="18">
        <f t="shared" si="523"/>
        <v>75</v>
      </c>
      <c r="BX380" s="18">
        <f t="shared" si="523"/>
        <v>82.5</v>
      </c>
      <c r="BY380" s="18">
        <f t="shared" si="523"/>
        <v>90</v>
      </c>
      <c r="CA380" s="163" t="s">
        <v>392</v>
      </c>
      <c r="CB380" s="18">
        <f>BM380</f>
        <v>0</v>
      </c>
      <c r="CC380" s="18">
        <f t="shared" ref="CC380:CN380" si="524">BN380</f>
        <v>7.5</v>
      </c>
      <c r="CD380" s="18">
        <f t="shared" si="524"/>
        <v>15</v>
      </c>
      <c r="CE380" s="18">
        <f t="shared" si="524"/>
        <v>22.5</v>
      </c>
      <c r="CF380" s="18">
        <f t="shared" si="524"/>
        <v>30</v>
      </c>
      <c r="CG380" s="18">
        <f t="shared" si="524"/>
        <v>37.5</v>
      </c>
      <c r="CH380" s="18">
        <f t="shared" si="524"/>
        <v>45</v>
      </c>
      <c r="CI380" s="18">
        <f t="shared" si="524"/>
        <v>52.5</v>
      </c>
      <c r="CJ380" s="18">
        <f t="shared" si="524"/>
        <v>60</v>
      </c>
      <c r="CK380" s="18">
        <f t="shared" si="524"/>
        <v>67.5</v>
      </c>
      <c r="CL380" s="18">
        <f t="shared" si="524"/>
        <v>75</v>
      </c>
      <c r="CM380" s="18">
        <f t="shared" si="524"/>
        <v>82.5</v>
      </c>
      <c r="CN380" s="18">
        <f t="shared" si="524"/>
        <v>90</v>
      </c>
      <c r="CP380" s="163" t="s">
        <v>392</v>
      </c>
      <c r="CQ380" s="18">
        <f t="shared" ref="CQ380:DC380" si="525">CB380</f>
        <v>0</v>
      </c>
      <c r="CR380" s="18">
        <f t="shared" si="525"/>
        <v>7.5</v>
      </c>
      <c r="CS380" s="18">
        <f t="shared" ref="CS380" si="526">CD380</f>
        <v>15</v>
      </c>
      <c r="CT380" s="18">
        <f t="shared" ref="CT380" si="527">CE380</f>
        <v>22.5</v>
      </c>
      <c r="CU380" s="18">
        <f t="shared" ref="CU380" si="528">CF380</f>
        <v>30</v>
      </c>
      <c r="CV380" s="18">
        <f t="shared" ref="CV380" si="529">CG380</f>
        <v>37.5</v>
      </c>
      <c r="CW380" s="18">
        <f t="shared" ref="CW380" si="530">CH380</f>
        <v>45</v>
      </c>
      <c r="CX380" s="18">
        <f t="shared" ref="CX380" si="531">CI380</f>
        <v>52.5</v>
      </c>
      <c r="CY380" s="18">
        <f t="shared" ref="CY380" si="532">CJ380</f>
        <v>60</v>
      </c>
      <c r="CZ380" s="18">
        <f t="shared" si="525"/>
        <v>67.5</v>
      </c>
      <c r="DA380" s="18">
        <f t="shared" si="525"/>
        <v>75</v>
      </c>
      <c r="DB380" s="18">
        <f t="shared" si="525"/>
        <v>82.5</v>
      </c>
      <c r="DC380" s="18">
        <f t="shared" si="525"/>
        <v>90</v>
      </c>
      <c r="DE380" s="163" t="s">
        <v>392</v>
      </c>
      <c r="DF380" s="18">
        <f t="shared" ref="DF380:DR380" si="533">CQ380</f>
        <v>0</v>
      </c>
      <c r="DG380" s="18">
        <f t="shared" si="533"/>
        <v>7.5</v>
      </c>
      <c r="DH380" s="18">
        <f t="shared" si="533"/>
        <v>15</v>
      </c>
      <c r="DI380" s="18">
        <f t="shared" si="533"/>
        <v>22.5</v>
      </c>
      <c r="DJ380" s="18">
        <f t="shared" si="533"/>
        <v>30</v>
      </c>
      <c r="DK380" s="18">
        <f t="shared" si="533"/>
        <v>37.5</v>
      </c>
      <c r="DL380" s="18">
        <f t="shared" si="533"/>
        <v>45</v>
      </c>
      <c r="DM380" s="18">
        <f t="shared" si="533"/>
        <v>52.5</v>
      </c>
      <c r="DN380" s="18">
        <f t="shared" si="533"/>
        <v>60</v>
      </c>
      <c r="DO380" s="18">
        <f t="shared" si="533"/>
        <v>67.5</v>
      </c>
      <c r="DP380" s="18">
        <f t="shared" si="533"/>
        <v>75</v>
      </c>
      <c r="DQ380" s="18">
        <f t="shared" si="533"/>
        <v>82.5</v>
      </c>
      <c r="DR380" s="18">
        <f t="shared" si="533"/>
        <v>90</v>
      </c>
      <c r="DT380" s="163" t="s">
        <v>392</v>
      </c>
      <c r="DU380" s="18">
        <f t="shared" ref="DU380:EG380" si="534">DF380</f>
        <v>0</v>
      </c>
      <c r="DV380" s="18">
        <f t="shared" si="534"/>
        <v>7.5</v>
      </c>
      <c r="DW380" s="18">
        <f t="shared" si="534"/>
        <v>15</v>
      </c>
      <c r="DX380" s="18">
        <f t="shared" si="534"/>
        <v>22.5</v>
      </c>
      <c r="DY380" s="18">
        <f t="shared" si="534"/>
        <v>30</v>
      </c>
      <c r="DZ380" s="18">
        <f t="shared" si="534"/>
        <v>37.5</v>
      </c>
      <c r="EA380" s="18">
        <f t="shared" si="534"/>
        <v>45</v>
      </c>
      <c r="EB380" s="18">
        <f t="shared" si="534"/>
        <v>52.5</v>
      </c>
      <c r="EC380" s="18">
        <f t="shared" si="534"/>
        <v>60</v>
      </c>
      <c r="ED380" s="18">
        <f t="shared" si="534"/>
        <v>67.5</v>
      </c>
      <c r="EE380" s="18">
        <f t="shared" si="534"/>
        <v>75</v>
      </c>
      <c r="EF380" s="18">
        <f t="shared" si="534"/>
        <v>82.5</v>
      </c>
      <c r="EG380" s="18">
        <f t="shared" si="534"/>
        <v>90</v>
      </c>
      <c r="EI380" s="163" t="s">
        <v>392</v>
      </c>
      <c r="EJ380" s="18">
        <f t="shared" ref="EJ380:EV380" si="535">DU380</f>
        <v>0</v>
      </c>
      <c r="EK380" s="18">
        <f t="shared" si="535"/>
        <v>7.5</v>
      </c>
      <c r="EL380" s="18">
        <f t="shared" si="535"/>
        <v>15</v>
      </c>
      <c r="EM380" s="18">
        <f t="shared" si="535"/>
        <v>22.5</v>
      </c>
      <c r="EN380" s="18">
        <f t="shared" si="535"/>
        <v>30</v>
      </c>
      <c r="EO380" s="18">
        <f t="shared" si="535"/>
        <v>37.5</v>
      </c>
      <c r="EP380" s="18">
        <f t="shared" si="535"/>
        <v>45</v>
      </c>
      <c r="EQ380" s="18">
        <f t="shared" si="535"/>
        <v>52.5</v>
      </c>
      <c r="ER380" s="18">
        <f t="shared" si="535"/>
        <v>60</v>
      </c>
      <c r="ES380" s="18">
        <f t="shared" si="535"/>
        <v>67.5</v>
      </c>
      <c r="ET380" s="18">
        <f t="shared" si="535"/>
        <v>75</v>
      </c>
      <c r="EU380" s="18">
        <f t="shared" si="535"/>
        <v>82.5</v>
      </c>
      <c r="EV380" s="18">
        <f t="shared" si="535"/>
        <v>90</v>
      </c>
      <c r="EX380" s="90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91"/>
      <c r="FM380" s="90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91"/>
      <c r="GB380" s="91"/>
    </row>
    <row r="381" spans="15:184" s="8" customFormat="1">
      <c r="S381" s="18">
        <f>S365</f>
        <v>0</v>
      </c>
      <c r="T381" s="427">
        <f t="shared" ref="T381:AF393" ca="1" si="536">(3-$Z$1/$T$1)*T318-(1-3*$Z$1/$T$1)*T303</f>
        <v>-310.23945046042803</v>
      </c>
      <c r="U381" s="427">
        <f t="shared" ca="1" si="536"/>
        <v>-313.747591633919</v>
      </c>
      <c r="V381" s="427">
        <f t="shared" ca="1" si="536"/>
        <v>-301.9958632067038</v>
      </c>
      <c r="W381" s="427">
        <f t="shared" ca="1" si="536"/>
        <v>-271.4764039025423</v>
      </c>
      <c r="X381" s="427">
        <f t="shared" ca="1" si="536"/>
        <v>-218.89308766221828</v>
      </c>
      <c r="Y381" s="427">
        <f t="shared" ca="1" si="536"/>
        <v>-158.22892119218429</v>
      </c>
      <c r="Z381" s="427">
        <f t="shared" ca="1" si="536"/>
        <v>-108.16257000760064</v>
      </c>
      <c r="AA381" s="427">
        <f t="shared" ca="1" si="536"/>
        <v>-75.005747463767037</v>
      </c>
      <c r="AB381" s="427">
        <f t="shared" ca="1" si="536"/>
        <v>-55.430608585518755</v>
      </c>
      <c r="AC381" s="427">
        <f t="shared" ca="1" si="536"/>
        <v>-44.470482256813945</v>
      </c>
      <c r="AD381" s="427">
        <f t="shared" ca="1" si="536"/>
        <v>-38.570316287310362</v>
      </c>
      <c r="AE381" s="427">
        <f t="shared" ca="1" si="536"/>
        <v>-35.689303109153009</v>
      </c>
      <c r="AF381" s="427">
        <f t="shared" ca="1" si="536"/>
        <v>-34.826970302457283</v>
      </c>
      <c r="AG381" s="700"/>
      <c r="AH381" s="18">
        <f>AH365</f>
        <v>0</v>
      </c>
      <c r="AI381" s="699">
        <f t="shared" ref="AI381:AU393" ca="1" si="537">(3-$Z$1/$T$1)*AI318-(1-3*$Z$1/$T$1)*AI303</f>
        <v>-320.39316202965705</v>
      </c>
      <c r="AJ381" s="699">
        <f t="shared" ca="1" si="537"/>
        <v>-320.23151801424632</v>
      </c>
      <c r="AK381" s="699">
        <f t="shared" ca="1" si="537"/>
        <v>-305.05430910631293</v>
      </c>
      <c r="AL381" s="699">
        <f t="shared" ca="1" si="537"/>
        <v>-273.07695507487711</v>
      </c>
      <c r="AM381" s="699">
        <f t="shared" ca="1" si="537"/>
        <v>-220.0276187811331</v>
      </c>
      <c r="AN381" s="699">
        <f t="shared" ca="1" si="537"/>
        <v>-159.35745256470798</v>
      </c>
      <c r="AO381" s="699">
        <f t="shared" ca="1" si="537"/>
        <v>-109.6703788517902</v>
      </c>
      <c r="AP381" s="699">
        <f t="shared" ca="1" si="537"/>
        <v>-77.536463568150452</v>
      </c>
      <c r="AQ381" s="699">
        <f t="shared" ca="1" si="537"/>
        <v>-60.409487352605261</v>
      </c>
      <c r="AR381" s="699">
        <f t="shared" ca="1" si="537"/>
        <v>-54.928735597392212</v>
      </c>
      <c r="AS381" s="699">
        <f t="shared" ca="1" si="537"/>
        <v>-59.603223665345212</v>
      </c>
      <c r="AT381" s="699">
        <f t="shared" ca="1" si="537"/>
        <v>-72.632680616815477</v>
      </c>
      <c r="AU381" s="699">
        <f t="shared" ca="1" si="537"/>
        <v>-81.945894237125302</v>
      </c>
      <c r="AW381" s="18">
        <f>AW365</f>
        <v>0</v>
      </c>
      <c r="AX381" s="699">
        <f t="shared" ref="AX381:BJ393" ca="1" si="538">(3-$Z$1/$T$1)*AX318-(1-3*$Z$1/$T$1)*AX303</f>
        <v>-39.081089682837877</v>
      </c>
      <c r="AY381" s="699">
        <f t="shared" ca="1" si="538"/>
        <v>-20.530008219316912</v>
      </c>
      <c r="AZ381" s="699">
        <f t="shared" ca="1" si="538"/>
        <v>-19.16599800821934</v>
      </c>
      <c r="BA381" s="699">
        <f t="shared" ca="1" si="538"/>
        <v>-21.610586044741218</v>
      </c>
      <c r="BB381" s="699">
        <f t="shared" ca="1" si="538"/>
        <v>-23.434850599486072</v>
      </c>
      <c r="BC381" s="699">
        <f t="shared" ca="1" si="538"/>
        <v>-21.961845390689653</v>
      </c>
      <c r="BD381" s="699">
        <f t="shared" ca="1" si="538"/>
        <v>-18.224343373526199</v>
      </c>
      <c r="BE381" s="699">
        <f t="shared" ca="1" si="538"/>
        <v>-14.64811261825445</v>
      </c>
      <c r="BF381" s="699">
        <f t="shared" ca="1" si="538"/>
        <v>-13.127801577484568</v>
      </c>
      <c r="BG381" s="699">
        <f t="shared" ca="1" si="538"/>
        <v>-15.317573015441122</v>
      </c>
      <c r="BH381" s="699">
        <f t="shared" ca="1" si="538"/>
        <v>-23.203487721995696</v>
      </c>
      <c r="BI381" s="699">
        <f t="shared" ca="1" si="538"/>
        <v>-37.349183193447708</v>
      </c>
      <c r="BJ381" s="699">
        <f t="shared" ca="1" si="538"/>
        <v>-46.92200398540114</v>
      </c>
      <c r="BL381" s="18">
        <f>AW381</f>
        <v>0</v>
      </c>
      <c r="BM381" s="699">
        <f t="shared" ref="BM381:BY393" ca="1" si="539">(3-$Z$1/$T$1)*BM318-(1-3*$Z$1/$T$1)*BM303</f>
        <v>-72.355157020277147</v>
      </c>
      <c r="BN381" s="699">
        <f t="shared" ca="1" si="539"/>
        <v>-66.393335965786463</v>
      </c>
      <c r="BO381" s="699">
        <f t="shared" ca="1" si="539"/>
        <v>-46.391332835060403</v>
      </c>
      <c r="BP381" s="699">
        <f t="shared" ca="1" si="539"/>
        <v>-35.630432813790229</v>
      </c>
      <c r="BQ381" s="699">
        <f t="shared" ca="1" si="539"/>
        <v>-31.035747360325946</v>
      </c>
      <c r="BR381" s="699">
        <f t="shared" ca="1" si="539"/>
        <v>-27.542299750566865</v>
      </c>
      <c r="BS381" s="699">
        <f t="shared" ca="1" si="539"/>
        <v>-23.849605490359878</v>
      </c>
      <c r="BT381" s="699">
        <f t="shared" ca="1" si="539"/>
        <v>-21.28986608817787</v>
      </c>
      <c r="BU381" s="699">
        <f t="shared" ca="1" si="539"/>
        <v>-21.52288204159666</v>
      </c>
      <c r="BV381" s="699">
        <f t="shared" ca="1" si="539"/>
        <v>-26.443193357557547</v>
      </c>
      <c r="BW381" s="699">
        <f t="shared" ca="1" si="539"/>
        <v>-38.900908587160913</v>
      </c>
      <c r="BX381" s="699">
        <f t="shared" ca="1" si="539"/>
        <v>-60.159993454360304</v>
      </c>
      <c r="BY381" s="699">
        <f t="shared" ca="1" si="539"/>
        <v>-74.47043744192672</v>
      </c>
      <c r="CA381" s="18">
        <f>BL381</f>
        <v>0</v>
      </c>
      <c r="CB381" s="699">
        <f t="shared" ref="CB381:CN393" ca="1" si="540">(3-$Z$1/$T$1)*CB318-(1-3*$Z$1/$T$1)*CB303</f>
        <v>-30.184675816463994</v>
      </c>
      <c r="CC381" s="699">
        <f t="shared" ca="1" si="540"/>
        <v>-12.222612463035285</v>
      </c>
      <c r="CD381" s="699">
        <f t="shared" ca="1" si="540"/>
        <v>-16.820083040688655</v>
      </c>
      <c r="CE381" s="699">
        <f t="shared" ca="1" si="540"/>
        <v>-22.361801248057105</v>
      </c>
      <c r="CF381" s="699">
        <f t="shared" ca="1" si="540"/>
        <v>-25.384982364553558</v>
      </c>
      <c r="CG381" s="699">
        <f t="shared" ca="1" si="540"/>
        <v>-23.767376964444413</v>
      </c>
      <c r="CH381" s="699">
        <f t="shared" ca="1" si="540"/>
        <v>-18.938083243565949</v>
      </c>
      <c r="CI381" s="699">
        <f t="shared" ca="1" si="540"/>
        <v>-13.499686849489592</v>
      </c>
      <c r="CJ381" s="699">
        <f t="shared" ca="1" si="540"/>
        <v>-8.9067293865865143</v>
      </c>
      <c r="CK381" s="699">
        <f t="shared" ca="1" si="540"/>
        <v>-5.5235732966977622</v>
      </c>
      <c r="CL381" s="699">
        <f t="shared" ca="1" si="540"/>
        <v>-3.2737020152418141</v>
      </c>
      <c r="CM381" s="699">
        <f t="shared" ca="1" si="540"/>
        <v>-1.9998360606263799</v>
      </c>
      <c r="CN381" s="699">
        <f t="shared" ca="1" si="540"/>
        <v>-1.5879465055007853</v>
      </c>
      <c r="CP381" s="18">
        <f>CA381</f>
        <v>0</v>
      </c>
      <c r="CQ381" s="699">
        <f t="shared" ref="CQ381:DC393" ca="1" si="541">(3-$Z$1/$T$1)*CQ318-(1-3*$Z$1/$T$1)*CQ303</f>
        <v>-160.71006423871751</v>
      </c>
      <c r="CR381" s="699">
        <f t="shared" ca="1" si="541"/>
        <v>-137.2418935162483</v>
      </c>
      <c r="CS381" s="699">
        <f t="shared" ca="1" si="541"/>
        <v>-93.117343419195961</v>
      </c>
      <c r="CT381" s="699">
        <f t="shared" ca="1" si="541"/>
        <v>-65.133150647178127</v>
      </c>
      <c r="CU381" s="699">
        <f t="shared" ca="1" si="541"/>
        <v>-50.256994388413908</v>
      </c>
      <c r="CV381" s="699">
        <f t="shared" ca="1" si="541"/>
        <v>-42.667656131620291</v>
      </c>
      <c r="CW381" s="699">
        <f t="shared" ca="1" si="541"/>
        <v>-39.720135573459196</v>
      </c>
      <c r="CX381" s="699">
        <f t="shared" ca="1" si="541"/>
        <v>-41.000174581542673</v>
      </c>
      <c r="CY381" s="699">
        <f t="shared" ca="1" si="541"/>
        <v>-47.542800314836668</v>
      </c>
      <c r="CZ381" s="699">
        <f t="shared" ca="1" si="541"/>
        <v>-62.222812158372463</v>
      </c>
      <c r="DA381" s="699">
        <f t="shared" ca="1" si="541"/>
        <v>-90.522229299345568</v>
      </c>
      <c r="DB381" s="699">
        <f t="shared" ca="1" si="541"/>
        <v>-135.00614332793157</v>
      </c>
      <c r="DC381" s="699">
        <f t="shared" ca="1" si="541"/>
        <v>-164.26841871151089</v>
      </c>
      <c r="DE381" s="18">
        <f>CP381</f>
        <v>0</v>
      </c>
      <c r="DF381" s="699">
        <f t="shared" ref="DF381:DR393" ca="1" si="542">(3-$Z$1/$T$1)*DF318-(1-3*$Z$1/$T$1)*DF303</f>
        <v>-157.48925492095952</v>
      </c>
      <c r="DG381" s="699">
        <f t="shared" ca="1" si="542"/>
        <v>-143.48847541517219</v>
      </c>
      <c r="DH381" s="699">
        <f t="shared" ca="1" si="542"/>
        <v>-135.07087710803009</v>
      </c>
      <c r="DI381" s="699">
        <f t="shared" ca="1" si="542"/>
        <v>-124.05118449132203</v>
      </c>
      <c r="DJ381" s="699">
        <f t="shared" ca="1" si="542"/>
        <v>-104.85230104622144</v>
      </c>
      <c r="DK381" s="699">
        <f t="shared" ca="1" si="542"/>
        <v>-80.155908817079094</v>
      </c>
      <c r="DL381" s="699">
        <f t="shared" ca="1" si="542"/>
        <v>-57.825634177972915</v>
      </c>
      <c r="DM381" s="699">
        <f t="shared" ca="1" si="542"/>
        <v>-42.242477513685621</v>
      </c>
      <c r="DN381" s="699">
        <f t="shared" ca="1" si="542"/>
        <v>-33.702360727128443</v>
      </c>
      <c r="DO381" s="699">
        <f t="shared" ca="1" si="542"/>
        <v>-31.791839818544318</v>
      </c>
      <c r="DP381" s="699">
        <f t="shared" ca="1" si="542"/>
        <v>-37.204091006458249</v>
      </c>
      <c r="DQ381" s="699">
        <f t="shared" ca="1" si="542"/>
        <v>-49.989775258560854</v>
      </c>
      <c r="DR381" s="699">
        <f t="shared" ca="1" si="542"/>
        <v>-59.129388547463932</v>
      </c>
      <c r="DT381" s="18">
        <f>DE381</f>
        <v>0</v>
      </c>
      <c r="DU381" s="699">
        <f t="shared" ref="DU381:EG393" ca="1" si="543">(3-$Z$1/$T$1)*DU318-(1-3*$Z$1/$T$1)*DU303</f>
        <v>0</v>
      </c>
      <c r="DV381" s="699">
        <f t="shared" ca="1" si="543"/>
        <v>0</v>
      </c>
      <c r="DW381" s="699">
        <f t="shared" ca="1" si="543"/>
        <v>0</v>
      </c>
      <c r="DX381" s="699">
        <f t="shared" ca="1" si="543"/>
        <v>0</v>
      </c>
      <c r="DY381" s="699">
        <f t="shared" ca="1" si="543"/>
        <v>0</v>
      </c>
      <c r="DZ381" s="699">
        <f t="shared" ca="1" si="543"/>
        <v>0</v>
      </c>
      <c r="EA381" s="699">
        <f t="shared" ca="1" si="543"/>
        <v>0</v>
      </c>
      <c r="EB381" s="699">
        <f t="shared" ca="1" si="543"/>
        <v>0</v>
      </c>
      <c r="EC381" s="699">
        <f t="shared" ca="1" si="543"/>
        <v>0</v>
      </c>
      <c r="ED381" s="699">
        <f t="shared" ca="1" si="543"/>
        <v>0</v>
      </c>
      <c r="EE381" s="699">
        <f t="shared" ca="1" si="543"/>
        <v>0</v>
      </c>
      <c r="EF381" s="699">
        <f t="shared" ca="1" si="543"/>
        <v>0</v>
      </c>
      <c r="EG381" s="699">
        <f t="shared" ca="1" si="543"/>
        <v>0</v>
      </c>
      <c r="EI381" s="18">
        <f>DT381</f>
        <v>0</v>
      </c>
      <c r="EJ381" s="699">
        <f t="shared" ref="EJ381:EV393" ca="1" si="544">(3-$Z$1/$T$1)*EJ318-(1-3*$Z$1/$T$1)*EJ303</f>
        <v>0</v>
      </c>
      <c r="EK381" s="699">
        <f t="shared" ca="1" si="544"/>
        <v>0</v>
      </c>
      <c r="EL381" s="699">
        <f t="shared" ca="1" si="544"/>
        <v>0</v>
      </c>
      <c r="EM381" s="699">
        <f t="shared" ca="1" si="544"/>
        <v>0</v>
      </c>
      <c r="EN381" s="699">
        <f t="shared" ca="1" si="544"/>
        <v>0</v>
      </c>
      <c r="EO381" s="699">
        <f t="shared" ca="1" si="544"/>
        <v>0</v>
      </c>
      <c r="EP381" s="699">
        <f t="shared" ca="1" si="544"/>
        <v>0</v>
      </c>
      <c r="EQ381" s="699">
        <f t="shared" ca="1" si="544"/>
        <v>0</v>
      </c>
      <c r="ER381" s="699">
        <f t="shared" ca="1" si="544"/>
        <v>0</v>
      </c>
      <c r="ES381" s="699">
        <f t="shared" ca="1" si="544"/>
        <v>0</v>
      </c>
      <c r="ET381" s="699">
        <f t="shared" ca="1" si="544"/>
        <v>0</v>
      </c>
      <c r="EU381" s="699">
        <f t="shared" ca="1" si="544"/>
        <v>0</v>
      </c>
      <c r="EV381" s="699">
        <f t="shared" ca="1" si="544"/>
        <v>0</v>
      </c>
      <c r="EX381" s="25"/>
      <c r="EY381" s="731"/>
      <c r="EZ381" s="731"/>
      <c r="FA381" s="731"/>
      <c r="FB381" s="731"/>
      <c r="FC381" s="731"/>
      <c r="FD381" s="731"/>
      <c r="FE381" s="731"/>
      <c r="FF381" s="731"/>
      <c r="FG381" s="731"/>
      <c r="FH381" s="731"/>
      <c r="FI381" s="731"/>
      <c r="FJ381" s="731"/>
      <c r="FK381" s="731"/>
      <c r="FL381" s="91"/>
      <c r="FM381" s="25"/>
      <c r="FN381" s="731"/>
      <c r="FO381" s="731"/>
      <c r="FP381" s="731"/>
      <c r="FQ381" s="731"/>
      <c r="FR381" s="731"/>
      <c r="FS381" s="731"/>
      <c r="FT381" s="731"/>
      <c r="FU381" s="731"/>
      <c r="FV381" s="731"/>
      <c r="FW381" s="731"/>
      <c r="FX381" s="731"/>
      <c r="FY381" s="731"/>
      <c r="FZ381" s="731"/>
      <c r="GA381" s="91"/>
      <c r="GB381" s="91"/>
    </row>
    <row r="382" spans="15:184" s="8" customFormat="1">
      <c r="S382" s="18">
        <f t="shared" ref="S382:S393" si="545">S366</f>
        <v>7.5</v>
      </c>
      <c r="T382" s="427">
        <f t="shared" ca="1" si="536"/>
        <v>-313.747591633919</v>
      </c>
      <c r="U382" s="427">
        <f t="shared" ca="1" si="536"/>
        <v>-311.83944048574625</v>
      </c>
      <c r="V382" s="427">
        <f t="shared" ca="1" si="536"/>
        <v>-301.8783896867867</v>
      </c>
      <c r="W382" s="427">
        <f t="shared" ca="1" si="536"/>
        <v>-273.57868732171499</v>
      </c>
      <c r="X382" s="427">
        <f t="shared" ca="1" si="536"/>
        <v>-222.04812611511088</v>
      </c>
      <c r="Y382" s="427">
        <f t="shared" ca="1" si="536"/>
        <v>-160.67726939274539</v>
      </c>
      <c r="Z382" s="427">
        <f t="shared" ca="1" si="536"/>
        <v>-109.36045599048917</v>
      </c>
      <c r="AA382" s="427">
        <f t="shared" ca="1" si="536"/>
        <v>-75.350674639505797</v>
      </c>
      <c r="AB382" s="427">
        <f t="shared" ca="1" si="536"/>
        <v>-55.371042455902362</v>
      </c>
      <c r="AC382" s="427">
        <f t="shared" ca="1" si="536"/>
        <v>-44.256097643279638</v>
      </c>
      <c r="AD382" s="427">
        <f t="shared" ca="1" si="536"/>
        <v>-38.307979936727442</v>
      </c>
      <c r="AE382" s="427">
        <f t="shared" ca="1" si="536"/>
        <v>-35.416552664588842</v>
      </c>
      <c r="AF382" s="427">
        <f t="shared" ca="1" si="536"/>
        <v>-34.553202003809446</v>
      </c>
      <c r="AG382" s="700"/>
      <c r="AH382" s="18">
        <f t="shared" ref="AH382:AH393" si="546">AH366</f>
        <v>7.5</v>
      </c>
      <c r="AI382" s="699">
        <f t="shared" ca="1" si="537"/>
        <v>-320.23151801424632</v>
      </c>
      <c r="AJ382" s="699">
        <f t="shared" ca="1" si="537"/>
        <v>-316.5583584951948</v>
      </c>
      <c r="AK382" s="699">
        <f t="shared" ca="1" si="537"/>
        <v>-304.31083683055675</v>
      </c>
      <c r="AL382" s="699">
        <f t="shared" ca="1" si="537"/>
        <v>-274.92434674186086</v>
      </c>
      <c r="AM382" s="699">
        <f t="shared" ca="1" si="537"/>
        <v>-223.02865074765791</v>
      </c>
      <c r="AN382" s="699">
        <f t="shared" ca="1" si="537"/>
        <v>-161.66729729341421</v>
      </c>
      <c r="AO382" s="699">
        <f t="shared" ca="1" si="537"/>
        <v>-110.69541613576398</v>
      </c>
      <c r="AP382" s="699">
        <f t="shared" ca="1" si="537"/>
        <v>-77.599830123755808</v>
      </c>
      <c r="AQ382" s="699">
        <f t="shared" ca="1" si="537"/>
        <v>-59.78550135679702</v>
      </c>
      <c r="AR382" s="699">
        <f t="shared" ca="1" si="537"/>
        <v>-53.44151439279036</v>
      </c>
      <c r="AS382" s="699">
        <f t="shared" ca="1" si="537"/>
        <v>-56.358291153396493</v>
      </c>
      <c r="AT382" s="699">
        <f t="shared" ca="1" si="537"/>
        <v>-65.795908352629183</v>
      </c>
      <c r="AU382" s="699">
        <f t="shared" ca="1" si="537"/>
        <v>-72.19401451824595</v>
      </c>
      <c r="AW382" s="18">
        <f t="shared" ref="AW382:AW393" si="547">AW366</f>
        <v>7.5</v>
      </c>
      <c r="AX382" s="699">
        <f t="shared" ca="1" si="538"/>
        <v>-20.530008219316912</v>
      </c>
      <c r="AY382" s="699">
        <f t="shared" ca="1" si="538"/>
        <v>-19.32818329709395</v>
      </c>
      <c r="AZ382" s="699">
        <f t="shared" ca="1" si="538"/>
        <v>-19.888129529836778</v>
      </c>
      <c r="BA382" s="699">
        <f t="shared" ca="1" si="538"/>
        <v>-23.199846977938172</v>
      </c>
      <c r="BB382" s="699">
        <f t="shared" ca="1" si="538"/>
        <v>-25.353679033835924</v>
      </c>
      <c r="BC382" s="699">
        <f t="shared" ca="1" si="538"/>
        <v>-23.72310799397566</v>
      </c>
      <c r="BD382" s="699">
        <f t="shared" ca="1" si="538"/>
        <v>-19.505125245057709</v>
      </c>
      <c r="BE382" s="699">
        <f t="shared" ca="1" si="538"/>
        <v>-15.361993057463922</v>
      </c>
      <c r="BF382" s="699">
        <f t="shared" ca="1" si="538"/>
        <v>-13.210209194002918</v>
      </c>
      <c r="BG382" s="699">
        <f t="shared" ca="1" si="538"/>
        <v>-14.463183522710771</v>
      </c>
      <c r="BH382" s="699">
        <f t="shared" ca="1" si="538"/>
        <v>-20.495054950913278</v>
      </c>
      <c r="BI382" s="699">
        <f t="shared" ca="1" si="538"/>
        <v>-30.972932652210545</v>
      </c>
      <c r="BJ382" s="699">
        <f t="shared" ca="1" si="538"/>
        <v>-37.602770579135083</v>
      </c>
      <c r="BL382" s="18">
        <f t="shared" ref="BL382:BL393" si="548">AW382</f>
        <v>7.5</v>
      </c>
      <c r="BM382" s="699">
        <f t="shared" ca="1" si="539"/>
        <v>-66.393335965786463</v>
      </c>
      <c r="BN382" s="699">
        <f t="shared" ca="1" si="539"/>
        <v>-56.944721368324728</v>
      </c>
      <c r="BO382" s="699">
        <f t="shared" ca="1" si="539"/>
        <v>-42.50524559339474</v>
      </c>
      <c r="BP382" s="699">
        <f t="shared" ca="1" si="539"/>
        <v>-34.642916502654977</v>
      </c>
      <c r="BQ382" s="699">
        <f t="shared" ca="1" si="539"/>
        <v>-31.37996849936172</v>
      </c>
      <c r="BR382" s="699">
        <f t="shared" ca="1" si="539"/>
        <v>-28.213021509848495</v>
      </c>
      <c r="BS382" s="699">
        <f t="shared" ca="1" si="539"/>
        <v>-24.244203108430582</v>
      </c>
      <c r="BT382" s="699">
        <f t="shared" ca="1" si="539"/>
        <v>-21.151266434018133</v>
      </c>
      <c r="BU382" s="699">
        <f t="shared" ca="1" si="539"/>
        <v>-20.651684650810541</v>
      </c>
      <c r="BV382" s="699">
        <f t="shared" ca="1" si="539"/>
        <v>-24.337593910533851</v>
      </c>
      <c r="BW382" s="699">
        <f t="shared" ca="1" si="539"/>
        <v>-34.152574579236081</v>
      </c>
      <c r="BX382" s="699">
        <f t="shared" ca="1" si="539"/>
        <v>-49.991554993130883</v>
      </c>
      <c r="BY382" s="699">
        <f t="shared" ca="1" si="539"/>
        <v>-59.912613842547294</v>
      </c>
      <c r="CA382" s="18">
        <f t="shared" ref="CA382:CA393" si="549">BL382</f>
        <v>7.5</v>
      </c>
      <c r="CB382" s="699">
        <f t="shared" ca="1" si="540"/>
        <v>-12.222612463035285</v>
      </c>
      <c r="CC382" s="699">
        <f t="shared" ca="1" si="540"/>
        <v>-13.986251991701971</v>
      </c>
      <c r="CD382" s="699">
        <f t="shared" ca="1" si="540"/>
        <v>-18.804630995658002</v>
      </c>
      <c r="CE382" s="699">
        <f t="shared" ca="1" si="540"/>
        <v>-24.67941082613477</v>
      </c>
      <c r="CF382" s="699">
        <f t="shared" ca="1" si="540"/>
        <v>-27.897811134497609</v>
      </c>
      <c r="CG382" s="699">
        <f t="shared" ca="1" si="540"/>
        <v>-26.059996164362754</v>
      </c>
      <c r="CH382" s="699">
        <f t="shared" ca="1" si="540"/>
        <v>-20.714041412315524</v>
      </c>
      <c r="CI382" s="699">
        <f t="shared" ca="1" si="540"/>
        <v>-14.759749990961541</v>
      </c>
      <c r="CJ382" s="699">
        <f t="shared" ca="1" si="540"/>
        <v>-9.7864640562503791</v>
      </c>
      <c r="CK382" s="699">
        <f t="shared" ca="1" si="540"/>
        <v>-6.1579381756518687</v>
      </c>
      <c r="CL382" s="699">
        <f t="shared" ca="1" si="540"/>
        <v>-3.7621195134957155</v>
      </c>
      <c r="CM382" s="699">
        <f t="shared" ca="1" si="540"/>
        <v>-2.4119436878979164</v>
      </c>
      <c r="CN382" s="699">
        <f t="shared" ca="1" si="540"/>
        <v>-1.9763789895503747</v>
      </c>
      <c r="CP382" s="18">
        <f t="shared" ref="CP382:CP393" si="550">CA382</f>
        <v>7.5</v>
      </c>
      <c r="CQ382" s="699">
        <f t="shared" ca="1" si="541"/>
        <v>-137.2418935162483</v>
      </c>
      <c r="CR382" s="699">
        <f t="shared" ref="CR382:CY382" ca="1" si="551">(3-$Z$1/$T$1)*CR319-(1-3*$Z$1/$T$1)*CR304</f>
        <v>-116.88395299953999</v>
      </c>
      <c r="CS382" s="699">
        <f t="shared" ca="1" si="551"/>
        <v>-83.45164883570061</v>
      </c>
      <c r="CT382" s="699">
        <f t="shared" ca="1" si="551"/>
        <v>-60.479974279742201</v>
      </c>
      <c r="CU382" s="699">
        <f t="shared" ca="1" si="551"/>
        <v>-47.612183672565934</v>
      </c>
      <c r="CV382" s="699">
        <f t="shared" ca="1" si="551"/>
        <v>-40.764125889993494</v>
      </c>
      <c r="CW382" s="699">
        <f t="shared" ca="1" si="551"/>
        <v>-37.940684285110372</v>
      </c>
      <c r="CX382" s="699">
        <f t="shared" ca="1" si="551"/>
        <v>-38.928242269677718</v>
      </c>
      <c r="CY382" s="699">
        <f t="shared" ca="1" si="551"/>
        <v>-44.633173588228949</v>
      </c>
      <c r="CZ382" s="699">
        <f t="shared" ca="1" si="541"/>
        <v>-57.29243252781427</v>
      </c>
      <c r="DA382" s="699">
        <f t="shared" ca="1" si="541"/>
        <v>-80.5994558816341</v>
      </c>
      <c r="DB382" s="699">
        <f t="shared" ca="1" si="541"/>
        <v>-114.40669892621715</v>
      </c>
      <c r="DC382" s="699">
        <f t="shared" ca="1" si="541"/>
        <v>-134.942449524577</v>
      </c>
      <c r="DE382" s="18">
        <f t="shared" ref="DE382:DE393" si="552">CP382</f>
        <v>7.5</v>
      </c>
      <c r="DF382" s="699">
        <f t="shared" ca="1" si="542"/>
        <v>-143.48847541517219</v>
      </c>
      <c r="DG382" s="699">
        <f t="shared" ca="1" si="542"/>
        <v>-140.38319000910451</v>
      </c>
      <c r="DH382" s="699">
        <f t="shared" ca="1" si="542"/>
        <v>-135.09545594657624</v>
      </c>
      <c r="DI382" s="699">
        <f t="shared" ca="1" si="542"/>
        <v>-125.96729261959258</v>
      </c>
      <c r="DJ382" s="699">
        <f t="shared" ca="1" si="542"/>
        <v>-107.54662971789642</v>
      </c>
      <c r="DK382" s="699">
        <f t="shared" ca="1" si="542"/>
        <v>-82.478979572572172</v>
      </c>
      <c r="DL382" s="699">
        <f t="shared" ca="1" si="542"/>
        <v>-59.271661006802503</v>
      </c>
      <c r="DM382" s="699">
        <f t="shared" ca="1" si="542"/>
        <v>-42.871236329297851</v>
      </c>
      <c r="DN382" s="699">
        <f t="shared" ca="1" si="542"/>
        <v>-33.603148372095895</v>
      </c>
      <c r="DO382" s="699">
        <f t="shared" ca="1" si="542"/>
        <v>-30.738972268660273</v>
      </c>
      <c r="DP382" s="699">
        <f t="shared" ca="1" si="542"/>
        <v>-34.298543419766645</v>
      </c>
      <c r="DQ382" s="699">
        <f t="shared" ca="1" si="542"/>
        <v>-43.412374230512363</v>
      </c>
      <c r="DR382" s="699">
        <f t="shared" ca="1" si="542"/>
        <v>-49.606006610521</v>
      </c>
      <c r="DT382" s="18">
        <f t="shared" ref="DT382:DT393" si="553">DE382</f>
        <v>7.5</v>
      </c>
      <c r="DU382" s="699">
        <f t="shared" ca="1" si="543"/>
        <v>0</v>
      </c>
      <c r="DV382" s="699">
        <f t="shared" ca="1" si="543"/>
        <v>0</v>
      </c>
      <c r="DW382" s="699">
        <f t="shared" ca="1" si="543"/>
        <v>0</v>
      </c>
      <c r="DX382" s="699">
        <f t="shared" ca="1" si="543"/>
        <v>0</v>
      </c>
      <c r="DY382" s="699">
        <f t="shared" ca="1" si="543"/>
        <v>0</v>
      </c>
      <c r="DZ382" s="699">
        <f t="shared" ca="1" si="543"/>
        <v>0</v>
      </c>
      <c r="EA382" s="699">
        <f t="shared" ca="1" si="543"/>
        <v>0</v>
      </c>
      <c r="EB382" s="699">
        <f t="shared" ca="1" si="543"/>
        <v>0</v>
      </c>
      <c r="EC382" s="699">
        <f t="shared" ca="1" si="543"/>
        <v>0</v>
      </c>
      <c r="ED382" s="699">
        <f t="shared" ca="1" si="543"/>
        <v>0</v>
      </c>
      <c r="EE382" s="699">
        <f t="shared" ca="1" si="543"/>
        <v>0</v>
      </c>
      <c r="EF382" s="699">
        <f t="shared" ca="1" si="543"/>
        <v>0</v>
      </c>
      <c r="EG382" s="699">
        <f t="shared" ca="1" si="543"/>
        <v>0</v>
      </c>
      <c r="EI382" s="18">
        <f t="shared" ref="EI382:EI393" si="554">DT382</f>
        <v>7.5</v>
      </c>
      <c r="EJ382" s="699">
        <f t="shared" ca="1" si="544"/>
        <v>0</v>
      </c>
      <c r="EK382" s="699">
        <f t="shared" ca="1" si="544"/>
        <v>0</v>
      </c>
      <c r="EL382" s="699">
        <f t="shared" ca="1" si="544"/>
        <v>0</v>
      </c>
      <c r="EM382" s="699">
        <f t="shared" ca="1" si="544"/>
        <v>0</v>
      </c>
      <c r="EN382" s="699">
        <f t="shared" ca="1" si="544"/>
        <v>0</v>
      </c>
      <c r="EO382" s="699">
        <f t="shared" ca="1" si="544"/>
        <v>0</v>
      </c>
      <c r="EP382" s="699">
        <f t="shared" ca="1" si="544"/>
        <v>0</v>
      </c>
      <c r="EQ382" s="699">
        <f t="shared" ca="1" si="544"/>
        <v>0</v>
      </c>
      <c r="ER382" s="699">
        <f t="shared" ca="1" si="544"/>
        <v>0</v>
      </c>
      <c r="ES382" s="699">
        <f t="shared" ca="1" si="544"/>
        <v>0</v>
      </c>
      <c r="ET382" s="699">
        <f t="shared" ca="1" si="544"/>
        <v>0</v>
      </c>
      <c r="EU382" s="699">
        <f t="shared" ca="1" si="544"/>
        <v>0</v>
      </c>
      <c r="EV382" s="699">
        <f t="shared" ca="1" si="544"/>
        <v>0</v>
      </c>
      <c r="EX382" s="25"/>
      <c r="EY382" s="731"/>
      <c r="EZ382" s="731"/>
      <c r="FA382" s="731"/>
      <c r="FB382" s="731"/>
      <c r="FC382" s="731"/>
      <c r="FD382" s="731"/>
      <c r="FE382" s="731"/>
      <c r="FF382" s="731"/>
      <c r="FG382" s="731"/>
      <c r="FH382" s="731"/>
      <c r="FI382" s="731"/>
      <c r="FJ382" s="731"/>
      <c r="FK382" s="731"/>
      <c r="FL382" s="91"/>
      <c r="FM382" s="25"/>
      <c r="FN382" s="731"/>
      <c r="FO382" s="731"/>
      <c r="FP382" s="731"/>
      <c r="FQ382" s="731"/>
      <c r="FR382" s="731"/>
      <c r="FS382" s="731"/>
      <c r="FT382" s="731"/>
      <c r="FU382" s="731"/>
      <c r="FV382" s="731"/>
      <c r="FW382" s="731"/>
      <c r="FX382" s="731"/>
      <c r="FY382" s="731"/>
      <c r="FZ382" s="731"/>
      <c r="GA382" s="91"/>
      <c r="GB382" s="91"/>
    </row>
    <row r="383" spans="15:184" s="8" customFormat="1">
      <c r="S383" s="18">
        <f t="shared" si="545"/>
        <v>15</v>
      </c>
      <c r="T383" s="427">
        <f t="shared" ca="1" si="536"/>
        <v>-301.9958632067038</v>
      </c>
      <c r="U383" s="427">
        <f t="shared" ca="1" si="536"/>
        <v>-301.8783896867867</v>
      </c>
      <c r="V383" s="427">
        <f t="shared" ca="1" si="536"/>
        <v>-297.33243686244316</v>
      </c>
      <c r="W383" s="427">
        <f t="shared" ca="1" si="536"/>
        <v>-276.64191637687884</v>
      </c>
      <c r="X383" s="427">
        <f t="shared" ca="1" si="536"/>
        <v>-230.03211095466105</v>
      </c>
      <c r="Y383" s="427">
        <f t="shared" ca="1" si="536"/>
        <v>-167.70656211834475</v>
      </c>
      <c r="Z383" s="427">
        <f t="shared" ca="1" si="536"/>
        <v>-112.89903095068475</v>
      </c>
      <c r="AA383" s="427">
        <f t="shared" ca="1" si="536"/>
        <v>-76.318630069740721</v>
      </c>
      <c r="AB383" s="427">
        <f t="shared" ca="1" si="536"/>
        <v>-55.116404904893912</v>
      </c>
      <c r="AC383" s="427">
        <f t="shared" ca="1" si="536"/>
        <v>-43.547315055249733</v>
      </c>
      <c r="AD383" s="427">
        <f t="shared" ca="1" si="536"/>
        <v>-37.468645018246249</v>
      </c>
      <c r="AE383" s="427">
        <f t="shared" ca="1" si="536"/>
        <v>-34.554971329179068</v>
      </c>
      <c r="AF383" s="427">
        <f t="shared" ca="1" si="536"/>
        <v>-33.691620011433166</v>
      </c>
      <c r="AG383" s="700"/>
      <c r="AH383" s="18">
        <f t="shared" si="546"/>
        <v>15</v>
      </c>
      <c r="AI383" s="699">
        <f t="shared" ca="1" si="537"/>
        <v>-305.05430910631293</v>
      </c>
      <c r="AJ383" s="699">
        <f t="shared" ca="1" si="537"/>
        <v>-304.31083683055675</v>
      </c>
      <c r="AK383" s="699">
        <f t="shared" ca="1" si="537"/>
        <v>-298.79091342682125</v>
      </c>
      <c r="AL383" s="699">
        <f t="shared" ca="1" si="537"/>
        <v>-277.53354180737688</v>
      </c>
      <c r="AM383" s="699">
        <f t="shared" ca="1" si="537"/>
        <v>-230.71383004673697</v>
      </c>
      <c r="AN383" s="699">
        <f t="shared" ca="1" si="537"/>
        <v>-168.41370661486701</v>
      </c>
      <c r="AO383" s="699">
        <f t="shared" ca="1" si="537"/>
        <v>-113.8726100761978</v>
      </c>
      <c r="AP383" s="699">
        <f t="shared" ca="1" si="537"/>
        <v>-77.979877565221429</v>
      </c>
      <c r="AQ383" s="699">
        <f t="shared" ca="1" si="537"/>
        <v>-58.377854505393771</v>
      </c>
      <c r="AR383" s="699">
        <f t="shared" ca="1" si="537"/>
        <v>-50.238275518687857</v>
      </c>
      <c r="AS383" s="699">
        <f t="shared" ca="1" si="537"/>
        <v>-50.114997370253278</v>
      </c>
      <c r="AT383" s="699">
        <f t="shared" ca="1" si="537"/>
        <v>-54.409001976778129</v>
      </c>
      <c r="AU383" s="699">
        <f t="shared" ca="1" si="537"/>
        <v>-57.238050756855813</v>
      </c>
      <c r="AW383" s="18">
        <f t="shared" si="547"/>
        <v>15</v>
      </c>
      <c r="AX383" s="699">
        <f t="shared" ca="1" si="538"/>
        <v>-19.16599800821934</v>
      </c>
      <c r="AY383" s="699">
        <f t="shared" ca="1" si="538"/>
        <v>-19.888129529836778</v>
      </c>
      <c r="AZ383" s="699">
        <f t="shared" ca="1" si="538"/>
        <v>-23.118438799953942</v>
      </c>
      <c r="BA383" s="699">
        <f t="shared" ca="1" si="538"/>
        <v>-28.318532617438159</v>
      </c>
      <c r="BB383" s="699">
        <f t="shared" ca="1" si="538"/>
        <v>-31.570462477893056</v>
      </c>
      <c r="BC383" s="699">
        <f t="shared" ca="1" si="538"/>
        <v>-29.620017924285033</v>
      </c>
      <c r="BD383" s="699">
        <f t="shared" ca="1" si="538"/>
        <v>-23.93944934714839</v>
      </c>
      <c r="BE383" s="699">
        <f t="shared" ca="1" si="538"/>
        <v>-18.076023724609328</v>
      </c>
      <c r="BF383" s="699">
        <f t="shared" ca="1" si="538"/>
        <v>-14.223082418884195</v>
      </c>
      <c r="BG383" s="699">
        <f t="shared" ca="1" si="538"/>
        <v>-13.383293233303549</v>
      </c>
      <c r="BH383" s="699">
        <f t="shared" ca="1" si="538"/>
        <v>-16.020018617730848</v>
      </c>
      <c r="BI383" s="699">
        <f t="shared" ca="1" si="538"/>
        <v>-21.083584319172299</v>
      </c>
      <c r="BJ383" s="699">
        <f t="shared" ca="1" si="538"/>
        <v>-24.046247582056804</v>
      </c>
      <c r="BL383" s="18">
        <f t="shared" si="548"/>
        <v>15</v>
      </c>
      <c r="BM383" s="699">
        <f t="shared" ca="1" si="539"/>
        <v>-46.391332835060403</v>
      </c>
      <c r="BN383" s="699">
        <f t="shared" ca="1" si="539"/>
        <v>-42.50524559339474</v>
      </c>
      <c r="BO383" s="699">
        <f t="shared" ca="1" si="539"/>
        <v>-36.501663258360509</v>
      </c>
      <c r="BP383" s="699">
        <f t="shared" ca="1" si="539"/>
        <v>-34.31328573896063</v>
      </c>
      <c r="BQ383" s="699">
        <f t="shared" ca="1" si="539"/>
        <v>-34.17772249778281</v>
      </c>
      <c r="BR383" s="699">
        <f t="shared" ca="1" si="539"/>
        <v>-31.687494368559275</v>
      </c>
      <c r="BS383" s="699">
        <f t="shared" ca="1" si="539"/>
        <v>-26.678061496988963</v>
      </c>
      <c r="BT383" s="699">
        <f t="shared" ca="1" si="539"/>
        <v>-21.913942610855756</v>
      </c>
      <c r="BU383" s="699">
        <f t="shared" ca="1" si="539"/>
        <v>-19.465418224970641</v>
      </c>
      <c r="BV383" s="699">
        <f t="shared" ca="1" si="539"/>
        <v>-20.44510341881044</v>
      </c>
      <c r="BW383" s="699">
        <f t="shared" ca="1" si="539"/>
        <v>-25.50518659183275</v>
      </c>
      <c r="BX383" s="699">
        <f t="shared" ca="1" si="539"/>
        <v>-33.426766292464514</v>
      </c>
      <c r="BY383" s="699">
        <f t="shared" ca="1" si="539"/>
        <v>-37.910827025526515</v>
      </c>
      <c r="CA383" s="18">
        <f t="shared" si="549"/>
        <v>15</v>
      </c>
      <c r="CB383" s="699">
        <f t="shared" ca="1" si="540"/>
        <v>-16.820083040688655</v>
      </c>
      <c r="CC383" s="699">
        <f t="shared" ca="1" si="540"/>
        <v>-18.804630995658002</v>
      </c>
      <c r="CD383" s="699">
        <f t="shared" ca="1" si="540"/>
        <v>-24.361025632999858</v>
      </c>
      <c r="CE383" s="699">
        <f t="shared" ca="1" si="540"/>
        <v>-31.478631031315917</v>
      </c>
      <c r="CF383" s="699">
        <f t="shared" ca="1" si="540"/>
        <v>-35.682955201262068</v>
      </c>
      <c r="CG383" s="699">
        <f t="shared" ca="1" si="540"/>
        <v>-33.425310572916139</v>
      </c>
      <c r="CH383" s="699">
        <f t="shared" ca="1" si="540"/>
        <v>-26.477028196008742</v>
      </c>
      <c r="CI383" s="699">
        <f t="shared" ca="1" si="540"/>
        <v>-18.82303789601589</v>
      </c>
      <c r="CJ383" s="699">
        <f t="shared" ca="1" si="540"/>
        <v>-12.589201144076803</v>
      </c>
      <c r="CK383" s="699">
        <f t="shared" ca="1" si="540"/>
        <v>-8.1539514741455896</v>
      </c>
      <c r="CL383" s="699">
        <f t="shared" ca="1" si="540"/>
        <v>-5.2829976435417567</v>
      </c>
      <c r="CM383" s="699">
        <f t="shared" ca="1" si="540"/>
        <v>-3.6862733378545176</v>
      </c>
      <c r="CN383" s="699">
        <f t="shared" ca="1" si="540"/>
        <v>-3.1745221795819827</v>
      </c>
      <c r="CP383" s="18">
        <f t="shared" si="550"/>
        <v>15</v>
      </c>
      <c r="CQ383" s="699">
        <f t="shared" ca="1" si="541"/>
        <v>-93.117343419195961</v>
      </c>
      <c r="CR383" s="699">
        <f t="shared" ref="CR383:CY383" ca="1" si="555">(3-$Z$1/$T$1)*CR320-(1-3*$Z$1/$T$1)*CR305</f>
        <v>-83.45164883570061</v>
      </c>
      <c r="CS383" s="699">
        <f t="shared" ca="1" si="555"/>
        <v>-65.350534922267869</v>
      </c>
      <c r="CT383" s="699">
        <f t="shared" ca="1" si="555"/>
        <v>-50.996666255384987</v>
      </c>
      <c r="CU383" s="699">
        <f t="shared" ca="1" si="555"/>
        <v>-42.05873459377645</v>
      </c>
      <c r="CV383" s="699">
        <f t="shared" ca="1" si="555"/>
        <v>-36.716619743576118</v>
      </c>
      <c r="CW383" s="699">
        <f t="shared" ca="1" si="555"/>
        <v>-34.050310234858692</v>
      </c>
      <c r="CX383" s="699">
        <f t="shared" ca="1" si="555"/>
        <v>-34.309658425238425</v>
      </c>
      <c r="CY383" s="699">
        <f t="shared" ca="1" si="555"/>
        <v>-38.223446132285709</v>
      </c>
      <c r="CZ383" s="699">
        <f t="shared" ca="1" si="541"/>
        <v>-46.966226478299021</v>
      </c>
      <c r="DA383" s="699">
        <f t="shared" ca="1" si="541"/>
        <v>-61.746054959771882</v>
      </c>
      <c r="DB383" s="699">
        <f t="shared" ca="1" si="541"/>
        <v>-80.271690488744866</v>
      </c>
      <c r="DC383" s="699">
        <f t="shared" ca="1" si="541"/>
        <v>-90.111227167455866</v>
      </c>
      <c r="DE383" s="18">
        <f t="shared" si="552"/>
        <v>15</v>
      </c>
      <c r="DF383" s="699">
        <f t="shared" ca="1" si="542"/>
        <v>-135.07087710803009</v>
      </c>
      <c r="DG383" s="699">
        <f t="shared" ca="1" si="542"/>
        <v>-135.09545594657624</v>
      </c>
      <c r="DH383" s="699">
        <f t="shared" ca="1" si="542"/>
        <v>-135.17695795584672</v>
      </c>
      <c r="DI383" s="699">
        <f t="shared" ca="1" si="542"/>
        <v>-131.01702456717186</v>
      </c>
      <c r="DJ383" s="699">
        <f t="shared" ca="1" si="542"/>
        <v>-115.57122613966736</v>
      </c>
      <c r="DK383" s="699">
        <f t="shared" ca="1" si="542"/>
        <v>-89.930177486845679</v>
      </c>
      <c r="DL383" s="699">
        <f t="shared" ca="1" si="542"/>
        <v>-64.170996563230162</v>
      </c>
      <c r="DM383" s="699">
        <f t="shared" ca="1" si="542"/>
        <v>-45.31472227304296</v>
      </c>
      <c r="DN383" s="699">
        <f t="shared" ca="1" si="542"/>
        <v>-34.06721723556911</v>
      </c>
      <c r="DO383" s="699">
        <f t="shared" ca="1" si="542"/>
        <v>-29.071210542999385</v>
      </c>
      <c r="DP383" s="699">
        <f t="shared" ca="1" si="542"/>
        <v>-29.254215282708298</v>
      </c>
      <c r="DQ383" s="699">
        <f t="shared" ca="1" si="542"/>
        <v>-32.951868391241184</v>
      </c>
      <c r="DR383" s="699">
        <f t="shared" ca="1" si="542"/>
        <v>-35.47197016156813</v>
      </c>
      <c r="DT383" s="18">
        <f t="shared" si="553"/>
        <v>15</v>
      </c>
      <c r="DU383" s="699">
        <f t="shared" ca="1" si="543"/>
        <v>0</v>
      </c>
      <c r="DV383" s="699">
        <f t="shared" ca="1" si="543"/>
        <v>0</v>
      </c>
      <c r="DW383" s="699">
        <f t="shared" ca="1" si="543"/>
        <v>0</v>
      </c>
      <c r="DX383" s="699">
        <f t="shared" ca="1" si="543"/>
        <v>0</v>
      </c>
      <c r="DY383" s="699">
        <f t="shared" ca="1" si="543"/>
        <v>0</v>
      </c>
      <c r="DZ383" s="699">
        <f t="shared" ca="1" si="543"/>
        <v>0</v>
      </c>
      <c r="EA383" s="699">
        <f t="shared" ca="1" si="543"/>
        <v>0</v>
      </c>
      <c r="EB383" s="699">
        <f t="shared" ca="1" si="543"/>
        <v>0</v>
      </c>
      <c r="EC383" s="699">
        <f t="shared" ca="1" si="543"/>
        <v>0</v>
      </c>
      <c r="ED383" s="699">
        <f t="shared" ca="1" si="543"/>
        <v>0</v>
      </c>
      <c r="EE383" s="699">
        <f t="shared" ca="1" si="543"/>
        <v>0</v>
      </c>
      <c r="EF383" s="699">
        <f t="shared" ca="1" si="543"/>
        <v>0</v>
      </c>
      <c r="EG383" s="699">
        <f t="shared" ca="1" si="543"/>
        <v>0</v>
      </c>
      <c r="EI383" s="18">
        <f t="shared" si="554"/>
        <v>15</v>
      </c>
      <c r="EJ383" s="699">
        <f t="shared" ca="1" si="544"/>
        <v>0</v>
      </c>
      <c r="EK383" s="699">
        <f t="shared" ca="1" si="544"/>
        <v>0</v>
      </c>
      <c r="EL383" s="699">
        <f t="shared" ca="1" si="544"/>
        <v>0</v>
      </c>
      <c r="EM383" s="699">
        <f t="shared" ca="1" si="544"/>
        <v>0</v>
      </c>
      <c r="EN383" s="699">
        <f t="shared" ca="1" si="544"/>
        <v>0</v>
      </c>
      <c r="EO383" s="699">
        <f t="shared" ca="1" si="544"/>
        <v>0</v>
      </c>
      <c r="EP383" s="699">
        <f t="shared" ca="1" si="544"/>
        <v>0</v>
      </c>
      <c r="EQ383" s="699">
        <f t="shared" ca="1" si="544"/>
        <v>0</v>
      </c>
      <c r="ER383" s="699">
        <f t="shared" ca="1" si="544"/>
        <v>0</v>
      </c>
      <c r="ES383" s="699">
        <f t="shared" ca="1" si="544"/>
        <v>0</v>
      </c>
      <c r="ET383" s="699">
        <f t="shared" ca="1" si="544"/>
        <v>0</v>
      </c>
      <c r="EU383" s="699">
        <f t="shared" ca="1" si="544"/>
        <v>0</v>
      </c>
      <c r="EV383" s="699">
        <f t="shared" ca="1" si="544"/>
        <v>0</v>
      </c>
      <c r="EX383" s="25"/>
      <c r="EY383" s="731"/>
      <c r="EZ383" s="731"/>
      <c r="FA383" s="731"/>
      <c r="FB383" s="731"/>
      <c r="FC383" s="731"/>
      <c r="FD383" s="731"/>
      <c r="FE383" s="731"/>
      <c r="FF383" s="731"/>
      <c r="FG383" s="731"/>
      <c r="FH383" s="731"/>
      <c r="FI383" s="731"/>
      <c r="FJ383" s="731"/>
      <c r="FK383" s="731"/>
      <c r="FL383" s="91"/>
      <c r="FM383" s="25"/>
      <c r="FN383" s="731"/>
      <c r="FO383" s="731"/>
      <c r="FP383" s="731"/>
      <c r="FQ383" s="731"/>
      <c r="FR383" s="731"/>
      <c r="FS383" s="731"/>
      <c r="FT383" s="731"/>
      <c r="FU383" s="731"/>
      <c r="FV383" s="731"/>
      <c r="FW383" s="731"/>
      <c r="FX383" s="731"/>
      <c r="FY383" s="731"/>
      <c r="FZ383" s="731"/>
      <c r="GA383" s="91"/>
      <c r="GB383" s="91"/>
    </row>
    <row r="384" spans="15:184" s="8" customFormat="1">
      <c r="S384" s="18">
        <f t="shared" si="545"/>
        <v>22.5</v>
      </c>
      <c r="T384" s="427">
        <f t="shared" ca="1" si="536"/>
        <v>-271.4764039025423</v>
      </c>
      <c r="U384" s="427">
        <f t="shared" ca="1" si="536"/>
        <v>-273.57868732171499</v>
      </c>
      <c r="V384" s="427">
        <f t="shared" ca="1" si="536"/>
        <v>-276.64191637687884</v>
      </c>
      <c r="W384" s="427">
        <f t="shared" ca="1" si="536"/>
        <v>-269.49138829669556</v>
      </c>
      <c r="X384" s="427">
        <f t="shared" ca="1" si="536"/>
        <v>-236.16452243658085</v>
      </c>
      <c r="Y384" s="427">
        <f t="shared" ca="1" si="536"/>
        <v>-177.20768224099956</v>
      </c>
      <c r="Z384" s="427">
        <f t="shared" ca="1" si="536"/>
        <v>-118.24946971196269</v>
      </c>
      <c r="AA384" s="427">
        <f t="shared" ca="1" si="536"/>
        <v>-77.586694368613507</v>
      </c>
      <c r="AB384" s="427">
        <f t="shared" ca="1" si="536"/>
        <v>-54.385797412237501</v>
      </c>
      <c r="AC384" s="427">
        <f t="shared" ca="1" si="536"/>
        <v>-42.122052521726495</v>
      </c>
      <c r="AD384" s="427">
        <f t="shared" ca="1" si="536"/>
        <v>-35.883226229132404</v>
      </c>
      <c r="AE384" s="427">
        <f t="shared" ca="1" si="536"/>
        <v>-32.968302447152134</v>
      </c>
      <c r="AF384" s="427">
        <f t="shared" ca="1" si="536"/>
        <v>-32.11678298377646</v>
      </c>
      <c r="AG384" s="700"/>
      <c r="AH384" s="18">
        <f t="shared" si="546"/>
        <v>22.5</v>
      </c>
      <c r="AI384" s="699">
        <f t="shared" ca="1" si="537"/>
        <v>-273.07695507487711</v>
      </c>
      <c r="AJ384" s="699">
        <f t="shared" ca="1" si="537"/>
        <v>-274.92434674186086</v>
      </c>
      <c r="AK384" s="699">
        <f t="shared" ca="1" si="537"/>
        <v>-277.53354180737688</v>
      </c>
      <c r="AL384" s="699">
        <f t="shared" ca="1" si="537"/>
        <v>-270.07056805054975</v>
      </c>
      <c r="AM384" s="699">
        <f t="shared" ca="1" si="537"/>
        <v>-236.6130850323274</v>
      </c>
      <c r="AN384" s="699">
        <f t="shared" ca="1" si="537"/>
        <v>-177.67384238884719</v>
      </c>
      <c r="AO384" s="699">
        <f t="shared" ca="1" si="537"/>
        <v>-118.9012849166951</v>
      </c>
      <c r="AP384" s="699">
        <f t="shared" ca="1" si="537"/>
        <v>-78.724325857115531</v>
      </c>
      <c r="AQ384" s="699">
        <f t="shared" ca="1" si="537"/>
        <v>-56.658597765390851</v>
      </c>
      <c r="AR384" s="699">
        <f t="shared" ca="1" si="537"/>
        <v>-46.815134594194134</v>
      </c>
      <c r="AS384" s="699">
        <f t="shared" ca="1" si="537"/>
        <v>-44.6215052173864</v>
      </c>
      <c r="AT384" s="699">
        <f t="shared" ca="1" si="537"/>
        <v>-46.143911503380416</v>
      </c>
      <c r="AU384" s="699">
        <f t="shared" ca="1" si="537"/>
        <v>-47.349480515431509</v>
      </c>
      <c r="AW384" s="18">
        <f t="shared" si="547"/>
        <v>22.5</v>
      </c>
      <c r="AX384" s="699">
        <f t="shared" ca="1" si="538"/>
        <v>-21.610586044741218</v>
      </c>
      <c r="AY384" s="699">
        <f t="shared" ca="1" si="538"/>
        <v>-23.199846977938172</v>
      </c>
      <c r="AZ384" s="699">
        <f t="shared" ca="1" si="538"/>
        <v>-28.318532617438159</v>
      </c>
      <c r="BA384" s="699">
        <f t="shared" ca="1" si="538"/>
        <v>-36.156925622722063</v>
      </c>
      <c r="BB384" s="699">
        <f t="shared" ca="1" si="538"/>
        <v>-42.212750526744898</v>
      </c>
      <c r="BC384" s="699">
        <f t="shared" ca="1" si="538"/>
        <v>-40.849678808347093</v>
      </c>
      <c r="BD384" s="699">
        <f t="shared" ca="1" si="538"/>
        <v>-32.939447824909813</v>
      </c>
      <c r="BE384" s="699">
        <f t="shared" ca="1" si="538"/>
        <v>-24.027748313548106</v>
      </c>
      <c r="BF384" s="699">
        <f t="shared" ca="1" si="538"/>
        <v>-17.487226912448467</v>
      </c>
      <c r="BG384" s="699">
        <f t="shared" ca="1" si="538"/>
        <v>-14.160090842579105</v>
      </c>
      <c r="BH384" s="699">
        <f t="shared" ca="1" si="538"/>
        <v>-13.909637921929956</v>
      </c>
      <c r="BI384" s="699">
        <f t="shared" ca="1" si="538"/>
        <v>-15.607263963493258</v>
      </c>
      <c r="BJ384" s="699">
        <f t="shared" ca="1" si="538"/>
        <v>-16.734892438408615</v>
      </c>
      <c r="BL384" s="18">
        <f t="shared" si="548"/>
        <v>22.5</v>
      </c>
      <c r="BM384" s="699">
        <f t="shared" ca="1" si="539"/>
        <v>-35.630432813790229</v>
      </c>
      <c r="BN384" s="699">
        <f t="shared" ca="1" si="539"/>
        <v>-34.642916502654977</v>
      </c>
      <c r="BO384" s="699">
        <f t="shared" ca="1" si="539"/>
        <v>-34.31328573896063</v>
      </c>
      <c r="BP384" s="699">
        <f t="shared" ca="1" si="539"/>
        <v>-37.672685697293304</v>
      </c>
      <c r="BQ384" s="699">
        <f t="shared" ca="1" si="539"/>
        <v>-41.881430067074518</v>
      </c>
      <c r="BR384" s="699">
        <f t="shared" ca="1" si="539"/>
        <v>-40.706742515659336</v>
      </c>
      <c r="BS384" s="699">
        <f t="shared" ca="1" si="539"/>
        <v>-33.794148894984673</v>
      </c>
      <c r="BT384" s="699">
        <f t="shared" ca="1" si="539"/>
        <v>-25.97994373476882</v>
      </c>
      <c r="BU384" s="699">
        <f t="shared" ca="1" si="539"/>
        <v>-20.54206931617686</v>
      </c>
      <c r="BV384" s="699">
        <f t="shared" ca="1" si="539"/>
        <v>-18.426403063925385</v>
      </c>
      <c r="BW384" s="699">
        <f t="shared" ca="1" si="539"/>
        <v>-19.566541653611402</v>
      </c>
      <c r="BX384" s="699">
        <f t="shared" ca="1" si="539"/>
        <v>-22.672236568164664</v>
      </c>
      <c r="BY384" s="699">
        <f t="shared" ca="1" si="539"/>
        <v>-24.475283888228038</v>
      </c>
      <c r="CA384" s="18">
        <f t="shared" si="549"/>
        <v>22.5</v>
      </c>
      <c r="CB384" s="699">
        <f t="shared" ca="1" si="540"/>
        <v>-22.361801248057105</v>
      </c>
      <c r="CC384" s="699">
        <f t="shared" ca="1" si="540"/>
        <v>-24.67941082613477</v>
      </c>
      <c r="CD384" s="699">
        <f t="shared" ca="1" si="540"/>
        <v>-31.478631031315917</v>
      </c>
      <c r="CE384" s="699">
        <f t="shared" ca="1" si="540"/>
        <v>-41.19688548590949</v>
      </c>
      <c r="CF384" s="699">
        <f t="shared" ca="1" si="540"/>
        <v>-48.515691553120718</v>
      </c>
      <c r="CG384" s="699">
        <f t="shared" ca="1" si="540"/>
        <v>-46.940355001382329</v>
      </c>
      <c r="CH384" s="699">
        <f t="shared" ca="1" si="540"/>
        <v>-37.502710972693691</v>
      </c>
      <c r="CI384" s="699">
        <f t="shared" ca="1" si="540"/>
        <v>-26.573439628385064</v>
      </c>
      <c r="CJ384" s="699">
        <f t="shared" ca="1" si="540"/>
        <v>-17.825239323725874</v>
      </c>
      <c r="CK384" s="699">
        <f t="shared" ca="1" si="540"/>
        <v>-11.79462757409607</v>
      </c>
      <c r="CL384" s="699">
        <f t="shared" ca="1" si="540"/>
        <v>-7.9998614669541794</v>
      </c>
      <c r="CM384" s="699">
        <f t="shared" ca="1" si="540"/>
        <v>-5.9305003276372439</v>
      </c>
      <c r="CN384" s="699">
        <f t="shared" ca="1" si="540"/>
        <v>-5.2738093889803785</v>
      </c>
      <c r="CP384" s="18">
        <f t="shared" si="550"/>
        <v>22.5</v>
      </c>
      <c r="CQ384" s="699">
        <f t="shared" ca="1" si="541"/>
        <v>-65.133150647178127</v>
      </c>
      <c r="CR384" s="699">
        <f t="shared" ref="CR384:CY384" ca="1" si="556">(3-$Z$1/$T$1)*CR321-(1-3*$Z$1/$T$1)*CR306</f>
        <v>-60.479974279742201</v>
      </c>
      <c r="CS384" s="699">
        <f t="shared" ca="1" si="556"/>
        <v>-50.996666255384987</v>
      </c>
      <c r="CT384" s="699">
        <f t="shared" ca="1" si="556"/>
        <v>-42.793241386540103</v>
      </c>
      <c r="CU384" s="699">
        <f t="shared" ca="1" si="556"/>
        <v>-37.361598015480226</v>
      </c>
      <c r="CV384" s="699">
        <f t="shared" ca="1" si="556"/>
        <v>-33.474942841652435</v>
      </c>
      <c r="CW384" s="699">
        <f t="shared" ca="1" si="556"/>
        <v>-30.685362141968969</v>
      </c>
      <c r="CX384" s="699">
        <f t="shared" ca="1" si="556"/>
        <v>-29.910915740764533</v>
      </c>
      <c r="CY384" s="699">
        <f t="shared" ca="1" si="556"/>
        <v>-31.995020725075964</v>
      </c>
      <c r="CZ384" s="699">
        <f t="shared" ca="1" si="541"/>
        <v>-37.46209882566184</v>
      </c>
      <c r="DA384" s="699">
        <f t="shared" ca="1" si="541"/>
        <v>-46.322894639420248</v>
      </c>
      <c r="DB384" s="699">
        <f t="shared" ca="1" si="541"/>
        <v>-56.318178211552585</v>
      </c>
      <c r="DC384" s="699">
        <f t="shared" ca="1" si="541"/>
        <v>-61.154998376787198</v>
      </c>
      <c r="DE384" s="18">
        <f t="shared" si="552"/>
        <v>22.5</v>
      </c>
      <c r="DF384" s="699">
        <f t="shared" ca="1" si="542"/>
        <v>-124.05118449132203</v>
      </c>
      <c r="DG384" s="699">
        <f t="shared" ca="1" si="542"/>
        <v>-125.96729261959258</v>
      </c>
      <c r="DH384" s="699">
        <f t="shared" ca="1" si="542"/>
        <v>-131.01702456717186</v>
      </c>
      <c r="DI384" s="699">
        <f t="shared" ca="1" si="542"/>
        <v>-134.52124068359123</v>
      </c>
      <c r="DJ384" s="699">
        <f t="shared" ca="1" si="542"/>
        <v>-126.63745582622876</v>
      </c>
      <c r="DK384" s="699">
        <f t="shared" ca="1" si="542"/>
        <v>-102.83822663121975</v>
      </c>
      <c r="DL384" s="699">
        <f t="shared" ca="1" si="542"/>
        <v>-73.641615644810003</v>
      </c>
      <c r="DM384" s="699">
        <f t="shared" ca="1" si="542"/>
        <v>-50.650354900216932</v>
      </c>
      <c r="DN384" s="699">
        <f t="shared" ca="1" si="542"/>
        <v>-36.320724158242257</v>
      </c>
      <c r="DO384" s="699">
        <f t="shared" ca="1" si="542"/>
        <v>-28.82569125077168</v>
      </c>
      <c r="DP384" s="699">
        <f t="shared" ca="1" si="542"/>
        <v>-26.204923050303506</v>
      </c>
      <c r="DQ384" s="699">
        <f t="shared" ca="1" si="542"/>
        <v>-26.575827812833264</v>
      </c>
      <c r="DR384" s="699">
        <f t="shared" ca="1" si="542"/>
        <v>-27.264410908093431</v>
      </c>
      <c r="DT384" s="18">
        <f t="shared" si="553"/>
        <v>22.5</v>
      </c>
      <c r="DU384" s="699">
        <f t="shared" ca="1" si="543"/>
        <v>0</v>
      </c>
      <c r="DV384" s="699">
        <f t="shared" ca="1" si="543"/>
        <v>0</v>
      </c>
      <c r="DW384" s="699">
        <f t="shared" ca="1" si="543"/>
        <v>0</v>
      </c>
      <c r="DX384" s="699">
        <f t="shared" ca="1" si="543"/>
        <v>0</v>
      </c>
      <c r="DY384" s="699">
        <f t="shared" ca="1" si="543"/>
        <v>0</v>
      </c>
      <c r="DZ384" s="699">
        <f t="shared" ca="1" si="543"/>
        <v>0</v>
      </c>
      <c r="EA384" s="699">
        <f t="shared" ca="1" si="543"/>
        <v>0</v>
      </c>
      <c r="EB384" s="699">
        <f t="shared" ca="1" si="543"/>
        <v>0</v>
      </c>
      <c r="EC384" s="699">
        <f t="shared" ca="1" si="543"/>
        <v>0</v>
      </c>
      <c r="ED384" s="699">
        <f t="shared" ca="1" si="543"/>
        <v>0</v>
      </c>
      <c r="EE384" s="699">
        <f t="shared" ca="1" si="543"/>
        <v>0</v>
      </c>
      <c r="EF384" s="699">
        <f t="shared" ca="1" si="543"/>
        <v>0</v>
      </c>
      <c r="EG384" s="699">
        <f t="shared" ca="1" si="543"/>
        <v>0</v>
      </c>
      <c r="EI384" s="18">
        <f t="shared" si="554"/>
        <v>22.5</v>
      </c>
      <c r="EJ384" s="699">
        <f t="shared" ca="1" si="544"/>
        <v>0</v>
      </c>
      <c r="EK384" s="699">
        <f t="shared" ca="1" si="544"/>
        <v>0</v>
      </c>
      <c r="EL384" s="699">
        <f t="shared" ca="1" si="544"/>
        <v>0</v>
      </c>
      <c r="EM384" s="699">
        <f t="shared" ca="1" si="544"/>
        <v>0</v>
      </c>
      <c r="EN384" s="699">
        <f t="shared" ca="1" si="544"/>
        <v>0</v>
      </c>
      <c r="EO384" s="699">
        <f t="shared" ca="1" si="544"/>
        <v>0</v>
      </c>
      <c r="EP384" s="699">
        <f t="shared" ca="1" si="544"/>
        <v>0</v>
      </c>
      <c r="EQ384" s="699">
        <f t="shared" ca="1" si="544"/>
        <v>0</v>
      </c>
      <c r="ER384" s="699">
        <f t="shared" ca="1" si="544"/>
        <v>0</v>
      </c>
      <c r="ES384" s="699">
        <f t="shared" ca="1" si="544"/>
        <v>0</v>
      </c>
      <c r="ET384" s="699">
        <f t="shared" ca="1" si="544"/>
        <v>0</v>
      </c>
      <c r="EU384" s="699">
        <f t="shared" ca="1" si="544"/>
        <v>0</v>
      </c>
      <c r="EV384" s="699">
        <f t="shared" ca="1" si="544"/>
        <v>0</v>
      </c>
      <c r="EX384" s="25"/>
      <c r="EY384" s="731"/>
      <c r="EZ384" s="731"/>
      <c r="FA384" s="731"/>
      <c r="FB384" s="731"/>
      <c r="FC384" s="731"/>
      <c r="FD384" s="731"/>
      <c r="FE384" s="731"/>
      <c r="FF384" s="731"/>
      <c r="FG384" s="731"/>
      <c r="FH384" s="731"/>
      <c r="FI384" s="731"/>
      <c r="FJ384" s="731"/>
      <c r="FK384" s="731"/>
      <c r="FL384" s="91"/>
      <c r="FM384" s="25"/>
      <c r="FN384" s="731"/>
      <c r="FO384" s="731"/>
      <c r="FP384" s="731"/>
      <c r="FQ384" s="731"/>
      <c r="FR384" s="731"/>
      <c r="FS384" s="731"/>
      <c r="FT384" s="731"/>
      <c r="FU384" s="731"/>
      <c r="FV384" s="731"/>
      <c r="FW384" s="731"/>
      <c r="FX384" s="731"/>
      <c r="FY384" s="731"/>
      <c r="FZ384" s="731"/>
      <c r="GA384" s="91"/>
      <c r="GB384" s="91"/>
    </row>
    <row r="385" spans="17:184" s="8" customFormat="1">
      <c r="S385" s="18">
        <f t="shared" si="545"/>
        <v>30</v>
      </c>
      <c r="T385" s="427">
        <f t="shared" ca="1" si="536"/>
        <v>-218.89308766221828</v>
      </c>
      <c r="U385" s="427">
        <f t="shared" ca="1" si="536"/>
        <v>-222.04812611511088</v>
      </c>
      <c r="V385" s="427">
        <f t="shared" ca="1" si="536"/>
        <v>-230.03211095466105</v>
      </c>
      <c r="W385" s="427">
        <f t="shared" ca="1" si="536"/>
        <v>-236.16452243658085</v>
      </c>
      <c r="X385" s="427">
        <f t="shared" ca="1" si="536"/>
        <v>-224.52401844237681</v>
      </c>
      <c r="Y385" s="427">
        <f t="shared" ca="1" si="536"/>
        <v>-181.13054518801442</v>
      </c>
      <c r="Z385" s="427">
        <f t="shared" ca="1" si="536"/>
        <v>-122.83389856587486</v>
      </c>
      <c r="AA385" s="427">
        <f t="shared" ca="1" si="536"/>
        <v>-78.082230788614652</v>
      </c>
      <c r="AB385" s="427">
        <f t="shared" ca="1" si="536"/>
        <v>-52.510667515069322</v>
      </c>
      <c r="AC385" s="427">
        <f t="shared" ca="1" si="536"/>
        <v>-39.527496822484061</v>
      </c>
      <c r="AD385" s="427">
        <f t="shared" ca="1" si="536"/>
        <v>-33.236680528888748</v>
      </c>
      <c r="AE385" s="427">
        <f t="shared" ca="1" si="536"/>
        <v>-30.416803840469825</v>
      </c>
      <c r="AF385" s="427">
        <f t="shared" ca="1" si="536"/>
        <v>-29.612611613561882</v>
      </c>
      <c r="AG385" s="700"/>
      <c r="AH385" s="18">
        <f t="shared" si="546"/>
        <v>30</v>
      </c>
      <c r="AI385" s="699">
        <f t="shared" ca="1" si="537"/>
        <v>-220.0276187811331</v>
      </c>
      <c r="AJ385" s="699">
        <f t="shared" ca="1" si="537"/>
        <v>-223.02865074765791</v>
      </c>
      <c r="AK385" s="699">
        <f t="shared" ca="1" si="537"/>
        <v>-230.71383004673697</v>
      </c>
      <c r="AL385" s="699">
        <f t="shared" ca="1" si="537"/>
        <v>-236.6130850323274</v>
      </c>
      <c r="AM385" s="699">
        <f t="shared" ca="1" si="537"/>
        <v>-224.85734127969837</v>
      </c>
      <c r="AN385" s="699">
        <f t="shared" ca="1" si="537"/>
        <v>-181.45772085978066</v>
      </c>
      <c r="AO385" s="699">
        <f t="shared" ca="1" si="537"/>
        <v>-123.28337415571411</v>
      </c>
      <c r="AP385" s="699">
        <f t="shared" ca="1" si="537"/>
        <v>-78.887351913416964</v>
      </c>
      <c r="AQ385" s="699">
        <f t="shared" ca="1" si="537"/>
        <v>-54.195959801171831</v>
      </c>
      <c r="AR385" s="699">
        <f t="shared" ca="1" si="537"/>
        <v>-43.186649747870298</v>
      </c>
      <c r="AS385" s="699">
        <f t="shared" ca="1" si="537"/>
        <v>-40.245106246890067</v>
      </c>
      <c r="AT385" s="699">
        <f t="shared" ca="1" si="537"/>
        <v>-40.906914144566883</v>
      </c>
      <c r="AU385" s="699">
        <f t="shared" ca="1" si="537"/>
        <v>-41.612803348864652</v>
      </c>
      <c r="AW385" s="18">
        <f t="shared" si="547"/>
        <v>30</v>
      </c>
      <c r="AX385" s="699">
        <f t="shared" ca="1" si="538"/>
        <v>-23.434850599486072</v>
      </c>
      <c r="AY385" s="699">
        <f t="shared" ca="1" si="538"/>
        <v>-25.353679033835924</v>
      </c>
      <c r="AZ385" s="699">
        <f t="shared" ca="1" si="538"/>
        <v>-31.570462477893056</v>
      </c>
      <c r="BA385" s="699">
        <f t="shared" ca="1" si="538"/>
        <v>-42.212750526744898</v>
      </c>
      <c r="BB385" s="699">
        <f t="shared" ca="1" si="538"/>
        <v>-53.650904377125251</v>
      </c>
      <c r="BC385" s="699">
        <f t="shared" ca="1" si="538"/>
        <v>-56.78429234741715</v>
      </c>
      <c r="BD385" s="699">
        <f t="shared" ca="1" si="538"/>
        <v>-47.787044353778263</v>
      </c>
      <c r="BE385" s="699">
        <f t="shared" ca="1" si="538"/>
        <v>-34.555310316195673</v>
      </c>
      <c r="BF385" s="699">
        <f t="shared" ca="1" si="538"/>
        <v>-23.987985646031117</v>
      </c>
      <c r="BG385" s="699">
        <f t="shared" ca="1" si="538"/>
        <v>-17.621993045820389</v>
      </c>
      <c r="BH385" s="699">
        <f t="shared" ca="1" si="538"/>
        <v>-14.893468804567279</v>
      </c>
      <c r="BI385" s="699">
        <f t="shared" ca="1" si="538"/>
        <v>-14.533205405156053</v>
      </c>
      <c r="BJ385" s="699">
        <f t="shared" ca="1" si="538"/>
        <v>-14.74850142132661</v>
      </c>
      <c r="BL385" s="18">
        <f t="shared" si="548"/>
        <v>30</v>
      </c>
      <c r="BM385" s="699">
        <f t="shared" ca="1" si="539"/>
        <v>-31.035747360325946</v>
      </c>
      <c r="BN385" s="699">
        <f t="shared" ca="1" si="539"/>
        <v>-31.37996849936172</v>
      </c>
      <c r="BO385" s="699">
        <f t="shared" ca="1" si="539"/>
        <v>-34.17772249778281</v>
      </c>
      <c r="BP385" s="699">
        <f t="shared" ca="1" si="539"/>
        <v>-41.881430067074518</v>
      </c>
      <c r="BQ385" s="699">
        <f t="shared" ca="1" si="539"/>
        <v>-52.039916013702751</v>
      </c>
      <c r="BR385" s="699">
        <f t="shared" ca="1" si="539"/>
        <v>-55.487122187272341</v>
      </c>
      <c r="BS385" s="699">
        <f t="shared" ca="1" si="539"/>
        <v>-47.582409881515993</v>
      </c>
      <c r="BT385" s="699">
        <f t="shared" ca="1" si="539"/>
        <v>-35.409703337856712</v>
      </c>
      <c r="BU385" s="699">
        <f t="shared" ca="1" si="539"/>
        <v>-25.68102412018575</v>
      </c>
      <c r="BV385" s="699">
        <f t="shared" ca="1" si="539"/>
        <v>-20.037318481252946</v>
      </c>
      <c r="BW385" s="699">
        <f t="shared" ca="1" si="539"/>
        <v>-17.995805384173369</v>
      </c>
      <c r="BX385" s="699">
        <f t="shared" ca="1" si="539"/>
        <v>-18.252186877869537</v>
      </c>
      <c r="BY385" s="699">
        <f t="shared" ca="1" si="539"/>
        <v>-18.748188623671282</v>
      </c>
      <c r="CA385" s="18">
        <f t="shared" si="549"/>
        <v>30</v>
      </c>
      <c r="CB385" s="699">
        <f t="shared" ca="1" si="540"/>
        <v>-25.384982364553558</v>
      </c>
      <c r="CC385" s="699">
        <f t="shared" ca="1" si="540"/>
        <v>-27.897811134497609</v>
      </c>
      <c r="CD385" s="699">
        <f t="shared" ca="1" si="540"/>
        <v>-35.682955201262068</v>
      </c>
      <c r="CE385" s="699">
        <f t="shared" ca="1" si="540"/>
        <v>-48.515691553120718</v>
      </c>
      <c r="CF385" s="699">
        <f t="shared" ca="1" si="540"/>
        <v>-62.074580296499619</v>
      </c>
      <c r="CG385" s="699">
        <f t="shared" ca="1" si="540"/>
        <v>-65.77438205981376</v>
      </c>
      <c r="CH385" s="699">
        <f t="shared" ca="1" si="540"/>
        <v>-55.160638045115284</v>
      </c>
      <c r="CI385" s="699">
        <f t="shared" ca="1" si="540"/>
        <v>-39.384757284855702</v>
      </c>
      <c r="CJ385" s="699">
        <f t="shared" ca="1" si="540"/>
        <v>-26.332385406435016</v>
      </c>
      <c r="CK385" s="699">
        <f t="shared" ca="1" si="540"/>
        <v>-17.527395296363007</v>
      </c>
      <c r="CL385" s="699">
        <f t="shared" ca="1" si="540"/>
        <v>-12.149991981107876</v>
      </c>
      <c r="CM385" s="699">
        <f t="shared" ca="1" si="540"/>
        <v>-9.2846816784553745</v>
      </c>
      <c r="CN385" s="699">
        <f t="shared" ca="1" si="540"/>
        <v>-8.3863328164756226</v>
      </c>
      <c r="CP385" s="18">
        <f t="shared" si="550"/>
        <v>30</v>
      </c>
      <c r="CQ385" s="699">
        <f t="shared" ca="1" si="541"/>
        <v>-50.256994388413908</v>
      </c>
      <c r="CR385" s="699">
        <f t="shared" ref="CR385:CY385" ca="1" si="557">(3-$Z$1/$T$1)*CR322-(1-3*$Z$1/$T$1)*CR307</f>
        <v>-47.612183672565934</v>
      </c>
      <c r="CS385" s="699">
        <f t="shared" ca="1" si="557"/>
        <v>-42.05873459377645</v>
      </c>
      <c r="CT385" s="699">
        <f t="shared" ca="1" si="557"/>
        <v>-37.361598015480226</v>
      </c>
      <c r="CU385" s="699">
        <f t="shared" ca="1" si="557"/>
        <v>-34.81256484723697</v>
      </c>
      <c r="CV385" s="699">
        <f t="shared" ca="1" si="557"/>
        <v>-32.744196255668946</v>
      </c>
      <c r="CW385" s="699">
        <f t="shared" ca="1" si="557"/>
        <v>-29.752207311657951</v>
      </c>
      <c r="CX385" s="699">
        <f t="shared" ca="1" si="557"/>
        <v>-27.520762303372621</v>
      </c>
      <c r="CY385" s="699">
        <f t="shared" ca="1" si="557"/>
        <v>-27.784352996822172</v>
      </c>
      <c r="CZ385" s="699">
        <f t="shared" ca="1" si="541"/>
        <v>-30.938932118762537</v>
      </c>
      <c r="DA385" s="699">
        <f t="shared" ca="1" si="541"/>
        <v>-36.513327948651749</v>
      </c>
      <c r="DB385" s="699">
        <f t="shared" ca="1" si="541"/>
        <v>-42.588280424773977</v>
      </c>
      <c r="DC385" s="699">
        <f t="shared" ca="1" si="541"/>
        <v>-45.400650370296226</v>
      </c>
      <c r="DE385" s="18">
        <f t="shared" si="552"/>
        <v>30</v>
      </c>
      <c r="DF385" s="699">
        <f t="shared" ca="1" si="542"/>
        <v>-104.85230104622144</v>
      </c>
      <c r="DG385" s="699">
        <f t="shared" ca="1" si="542"/>
        <v>-107.54662971789642</v>
      </c>
      <c r="DH385" s="699">
        <f t="shared" ca="1" si="542"/>
        <v>-115.57122613966736</v>
      </c>
      <c r="DI385" s="699">
        <f t="shared" ca="1" si="542"/>
        <v>-126.63745582622876</v>
      </c>
      <c r="DJ385" s="699">
        <f t="shared" ca="1" si="542"/>
        <v>-131.65859167816873</v>
      </c>
      <c r="DK385" s="699">
        <f t="shared" ca="1" si="542"/>
        <v>-117.65897526968298</v>
      </c>
      <c r="DL385" s="699">
        <f t="shared" ca="1" si="542"/>
        <v>-87.850549478202637</v>
      </c>
      <c r="DM385" s="699">
        <f t="shared" ca="1" si="542"/>
        <v>-59.679638522683106</v>
      </c>
      <c r="DN385" s="699">
        <f t="shared" ca="1" si="542"/>
        <v>-41.034598036799053</v>
      </c>
      <c r="DO385" s="699">
        <f t="shared" ca="1" si="542"/>
        <v>-30.638865819161296</v>
      </c>
      <c r="DP385" s="699">
        <f t="shared" ca="1" si="542"/>
        <v>-25.762178801654134</v>
      </c>
      <c r="DQ385" s="699">
        <f t="shared" ca="1" si="542"/>
        <v>-24.208704593848093</v>
      </c>
      <c r="DR385" s="699">
        <f t="shared" ca="1" si="542"/>
        <v>-24.019654203269962</v>
      </c>
      <c r="DT385" s="18">
        <f t="shared" si="553"/>
        <v>30</v>
      </c>
      <c r="DU385" s="699">
        <f t="shared" ca="1" si="543"/>
        <v>0</v>
      </c>
      <c r="DV385" s="699">
        <f t="shared" ca="1" si="543"/>
        <v>0</v>
      </c>
      <c r="DW385" s="699">
        <f t="shared" ca="1" si="543"/>
        <v>0</v>
      </c>
      <c r="DX385" s="699">
        <f t="shared" ca="1" si="543"/>
        <v>0</v>
      </c>
      <c r="DY385" s="699">
        <f t="shared" ca="1" si="543"/>
        <v>0</v>
      </c>
      <c r="DZ385" s="699">
        <f t="shared" ca="1" si="543"/>
        <v>0</v>
      </c>
      <c r="EA385" s="699">
        <f t="shared" ca="1" si="543"/>
        <v>0</v>
      </c>
      <c r="EB385" s="699">
        <f t="shared" ca="1" si="543"/>
        <v>0</v>
      </c>
      <c r="EC385" s="699">
        <f t="shared" ca="1" si="543"/>
        <v>0</v>
      </c>
      <c r="ED385" s="699">
        <f t="shared" ca="1" si="543"/>
        <v>0</v>
      </c>
      <c r="EE385" s="699">
        <f t="shared" ca="1" si="543"/>
        <v>0</v>
      </c>
      <c r="EF385" s="699">
        <f t="shared" ca="1" si="543"/>
        <v>0</v>
      </c>
      <c r="EG385" s="699">
        <f t="shared" ca="1" si="543"/>
        <v>0</v>
      </c>
      <c r="EI385" s="18">
        <f t="shared" si="554"/>
        <v>30</v>
      </c>
      <c r="EJ385" s="699">
        <f t="shared" ca="1" si="544"/>
        <v>0</v>
      </c>
      <c r="EK385" s="699">
        <f t="shared" ca="1" si="544"/>
        <v>0</v>
      </c>
      <c r="EL385" s="699">
        <f t="shared" ca="1" si="544"/>
        <v>0</v>
      </c>
      <c r="EM385" s="699">
        <f t="shared" ca="1" si="544"/>
        <v>0</v>
      </c>
      <c r="EN385" s="699">
        <f t="shared" ca="1" si="544"/>
        <v>0</v>
      </c>
      <c r="EO385" s="699">
        <f t="shared" ca="1" si="544"/>
        <v>0</v>
      </c>
      <c r="EP385" s="699">
        <f t="shared" ca="1" si="544"/>
        <v>0</v>
      </c>
      <c r="EQ385" s="699">
        <f t="shared" ca="1" si="544"/>
        <v>0</v>
      </c>
      <c r="ER385" s="699">
        <f t="shared" ca="1" si="544"/>
        <v>0</v>
      </c>
      <c r="ES385" s="699">
        <f t="shared" ca="1" si="544"/>
        <v>0</v>
      </c>
      <c r="ET385" s="699">
        <f t="shared" ca="1" si="544"/>
        <v>0</v>
      </c>
      <c r="EU385" s="699">
        <f t="shared" ca="1" si="544"/>
        <v>0</v>
      </c>
      <c r="EV385" s="699">
        <f t="shared" ca="1" si="544"/>
        <v>0</v>
      </c>
      <c r="EX385" s="25"/>
      <c r="EY385" s="731"/>
      <c r="EZ385" s="731"/>
      <c r="FA385" s="731"/>
      <c r="FB385" s="731"/>
      <c r="FC385" s="731"/>
      <c r="FD385" s="731"/>
      <c r="FE385" s="731"/>
      <c r="FF385" s="731"/>
      <c r="FG385" s="731"/>
      <c r="FH385" s="731"/>
      <c r="FI385" s="731"/>
      <c r="FJ385" s="731"/>
      <c r="FK385" s="731"/>
      <c r="FL385" s="91"/>
      <c r="FM385" s="25"/>
      <c r="FN385" s="731"/>
      <c r="FO385" s="731"/>
      <c r="FP385" s="731"/>
      <c r="FQ385" s="731"/>
      <c r="FR385" s="731"/>
      <c r="FS385" s="731"/>
      <c r="FT385" s="731"/>
      <c r="FU385" s="731"/>
      <c r="FV385" s="731"/>
      <c r="FW385" s="731"/>
      <c r="FX385" s="731"/>
      <c r="FY385" s="731"/>
      <c r="FZ385" s="731"/>
      <c r="GA385" s="91"/>
      <c r="GB385" s="91"/>
    </row>
    <row r="386" spans="17:184" s="8" customFormat="1">
      <c r="S386" s="18">
        <f t="shared" si="545"/>
        <v>37.5</v>
      </c>
      <c r="T386" s="427">
        <f t="shared" ca="1" si="536"/>
        <v>-158.22892119218429</v>
      </c>
      <c r="U386" s="427">
        <f t="shared" ca="1" si="536"/>
        <v>-160.67726939274539</v>
      </c>
      <c r="V386" s="427">
        <f t="shared" ca="1" si="536"/>
        <v>-167.70656211834475</v>
      </c>
      <c r="W386" s="427">
        <f t="shared" ca="1" si="536"/>
        <v>-177.20768224099956</v>
      </c>
      <c r="X386" s="427">
        <f t="shared" ca="1" si="536"/>
        <v>-181.13054518801442</v>
      </c>
      <c r="Y386" s="427">
        <f t="shared" ca="1" si="536"/>
        <v>-162.98808039613098</v>
      </c>
      <c r="Z386" s="427">
        <f t="shared" ca="1" si="536"/>
        <v>-118.84403505911261</v>
      </c>
      <c r="AA386" s="427">
        <f t="shared" ca="1" si="536"/>
        <v>-74.907265618015103</v>
      </c>
      <c r="AB386" s="427">
        <f t="shared" ca="1" si="536"/>
        <v>-48.130128210414469</v>
      </c>
      <c r="AC386" s="427">
        <f t="shared" ca="1" si="536"/>
        <v>-35.00477519726838</v>
      </c>
      <c r="AD386" s="427">
        <f t="shared" ca="1" si="536"/>
        <v>-29.06953228215766</v>
      </c>
      <c r="AE386" s="427">
        <f t="shared" ca="1" si="536"/>
        <v>-26.585449399930127</v>
      </c>
      <c r="AF386" s="427">
        <f t="shared" ca="1" si="536"/>
        <v>-25.90713205801374</v>
      </c>
      <c r="AG386" s="700"/>
      <c r="AH386" s="18">
        <f t="shared" si="546"/>
        <v>37.5</v>
      </c>
      <c r="AI386" s="699">
        <f t="shared" ca="1" si="537"/>
        <v>-159.35745256470798</v>
      </c>
      <c r="AJ386" s="699">
        <f t="shared" ca="1" si="537"/>
        <v>-161.66729729341421</v>
      </c>
      <c r="AK386" s="699">
        <f t="shared" ca="1" si="537"/>
        <v>-168.41370661486701</v>
      </c>
      <c r="AL386" s="699">
        <f t="shared" ca="1" si="537"/>
        <v>-177.67384238884719</v>
      </c>
      <c r="AM386" s="699">
        <f t="shared" ca="1" si="537"/>
        <v>-181.45772085978066</v>
      </c>
      <c r="AN386" s="699">
        <f t="shared" ca="1" si="537"/>
        <v>-163.27567948884061</v>
      </c>
      <c r="AO386" s="699">
        <f t="shared" ca="1" si="537"/>
        <v>-119.20763857535339</v>
      </c>
      <c r="AP386" s="699">
        <f t="shared" ca="1" si="537"/>
        <v>-75.563448805891596</v>
      </c>
      <c r="AQ386" s="699">
        <f t="shared" ca="1" si="537"/>
        <v>-49.627777864131538</v>
      </c>
      <c r="AR386" s="699">
        <f t="shared" ca="1" si="537"/>
        <v>-38.715854557995122</v>
      </c>
      <c r="AS386" s="699">
        <f t="shared" ca="1" si="537"/>
        <v>-36.848836004993686</v>
      </c>
      <c r="AT386" s="699">
        <f t="shared" ca="1" si="537"/>
        <v>-38.292437092017643</v>
      </c>
      <c r="AU386" s="699">
        <f t="shared" ca="1" si="537"/>
        <v>-39.170925038817366</v>
      </c>
      <c r="AW386" s="18">
        <f t="shared" si="547"/>
        <v>37.5</v>
      </c>
      <c r="AX386" s="699">
        <f t="shared" ca="1" si="538"/>
        <v>-21.961845390689653</v>
      </c>
      <c r="AY386" s="699">
        <f t="shared" ca="1" si="538"/>
        <v>-23.72310799397566</v>
      </c>
      <c r="AZ386" s="699">
        <f t="shared" ca="1" si="538"/>
        <v>-29.620017924285033</v>
      </c>
      <c r="BA386" s="699">
        <f t="shared" ca="1" si="538"/>
        <v>-40.849678808347093</v>
      </c>
      <c r="BB386" s="699">
        <f t="shared" ca="1" si="538"/>
        <v>-56.78429234741715</v>
      </c>
      <c r="BC386" s="699">
        <f t="shared" ca="1" si="538"/>
        <v>-69.430595307172027</v>
      </c>
      <c r="BD386" s="699">
        <f t="shared" ca="1" si="538"/>
        <v>-66.076720662538449</v>
      </c>
      <c r="BE386" s="699">
        <f t="shared" ca="1" si="538"/>
        <v>-49.983281252515226</v>
      </c>
      <c r="BF386" s="699">
        <f t="shared" ca="1" si="538"/>
        <v>-34.221865510859928</v>
      </c>
      <c r="BG386" s="699">
        <f t="shared" ca="1" si="538"/>
        <v>-23.86041638815119</v>
      </c>
      <c r="BH386" s="699">
        <f t="shared" ca="1" si="538"/>
        <v>-18.479700359005747</v>
      </c>
      <c r="BI386" s="699">
        <f t="shared" ca="1" si="538"/>
        <v>-16.463933350573626</v>
      </c>
      <c r="BJ386" s="699">
        <f t="shared" ca="1" si="538"/>
        <v>-16.074317762746283</v>
      </c>
      <c r="BL386" s="18">
        <f t="shared" si="548"/>
        <v>37.5</v>
      </c>
      <c r="BM386" s="699">
        <f t="shared" ca="1" si="539"/>
        <v>-27.542299750566865</v>
      </c>
      <c r="BN386" s="699">
        <f t="shared" ca="1" si="539"/>
        <v>-28.213021509848495</v>
      </c>
      <c r="BO386" s="699">
        <f t="shared" ca="1" si="539"/>
        <v>-31.687494368559275</v>
      </c>
      <c r="BP386" s="699">
        <f t="shared" ca="1" si="539"/>
        <v>-40.706742515659336</v>
      </c>
      <c r="BQ386" s="699">
        <f t="shared" ca="1" si="539"/>
        <v>-55.487122187272341</v>
      </c>
      <c r="BR386" s="699">
        <f t="shared" ca="1" si="539"/>
        <v>-68.195251681964535</v>
      </c>
      <c r="BS386" s="699">
        <f t="shared" ca="1" si="539"/>
        <v>-65.774673449796438</v>
      </c>
      <c r="BT386" s="699">
        <f t="shared" ca="1" si="539"/>
        <v>-50.660941085866334</v>
      </c>
      <c r="BU386" s="699">
        <f t="shared" ca="1" si="539"/>
        <v>-35.534432570445567</v>
      </c>
      <c r="BV386" s="699">
        <f t="shared" ca="1" si="539"/>
        <v>-25.539799903406617</v>
      </c>
      <c r="BW386" s="699">
        <f t="shared" ca="1" si="539"/>
        <v>-20.367183376958423</v>
      </c>
      <c r="BX386" s="699">
        <f t="shared" ca="1" si="539"/>
        <v>-18.476422970766173</v>
      </c>
      <c r="BY386" s="699">
        <f t="shared" ca="1" si="539"/>
        <v>-18.14018911541606</v>
      </c>
      <c r="CA386" s="18">
        <f t="shared" si="549"/>
        <v>37.5</v>
      </c>
      <c r="CB386" s="699">
        <f t="shared" ca="1" si="540"/>
        <v>-23.767376964444413</v>
      </c>
      <c r="CC386" s="699">
        <f t="shared" ca="1" si="540"/>
        <v>-26.059996164362754</v>
      </c>
      <c r="CD386" s="699">
        <f t="shared" ca="1" si="540"/>
        <v>-33.425310572916139</v>
      </c>
      <c r="CE386" s="699">
        <f t="shared" ca="1" si="540"/>
        <v>-46.940355001382329</v>
      </c>
      <c r="CF386" s="699">
        <f t="shared" ca="1" si="540"/>
        <v>-65.77438205981376</v>
      </c>
      <c r="CG386" s="699">
        <f t="shared" ca="1" si="540"/>
        <v>-80.621268428078423</v>
      </c>
      <c r="CH386" s="699">
        <f t="shared" ca="1" si="540"/>
        <v>-76.665316378066109</v>
      </c>
      <c r="CI386" s="699">
        <f t="shared" ca="1" si="540"/>
        <v>-57.674474007664216</v>
      </c>
      <c r="CJ386" s="699">
        <f t="shared" ca="1" si="540"/>
        <v>-38.786034205131756</v>
      </c>
      <c r="CK386" s="699">
        <f t="shared" ca="1" si="540"/>
        <v>-25.72100560837638</v>
      </c>
      <c r="CL386" s="699">
        <f t="shared" ca="1" si="540"/>
        <v>-17.875891744225935</v>
      </c>
      <c r="CM386" s="699">
        <f t="shared" ca="1" si="540"/>
        <v>-13.780772613448745</v>
      </c>
      <c r="CN386" s="699">
        <f t="shared" ca="1" si="540"/>
        <v>-12.512167510236337</v>
      </c>
      <c r="CP386" s="18">
        <f t="shared" si="550"/>
        <v>37.5</v>
      </c>
      <c r="CQ386" s="699">
        <f t="shared" ca="1" si="541"/>
        <v>-42.667656131620291</v>
      </c>
      <c r="CR386" s="699">
        <f t="shared" ref="CR386:CY386" ca="1" si="558">(3-$Z$1/$T$1)*CR323-(1-3*$Z$1/$T$1)*CR308</f>
        <v>-40.764125889993494</v>
      </c>
      <c r="CS386" s="699">
        <f t="shared" ca="1" si="558"/>
        <v>-36.716619743576118</v>
      </c>
      <c r="CT386" s="699">
        <f t="shared" ca="1" si="558"/>
        <v>-33.474942841652435</v>
      </c>
      <c r="CU386" s="699">
        <f t="shared" ca="1" si="558"/>
        <v>-32.744196255668946</v>
      </c>
      <c r="CV386" s="699">
        <f t="shared" ca="1" si="558"/>
        <v>-33.371043597562725</v>
      </c>
      <c r="CW386" s="699">
        <f t="shared" ca="1" si="558"/>
        <v>-31.643605348447537</v>
      </c>
      <c r="CX386" s="699">
        <f t="shared" ca="1" si="558"/>
        <v>-28.000647392939754</v>
      </c>
      <c r="CY386" s="699">
        <f t="shared" ca="1" si="558"/>
        <v>-26.124121198713272</v>
      </c>
      <c r="CZ386" s="699">
        <f t="shared" ca="1" si="541"/>
        <v>-27.332452521479876</v>
      </c>
      <c r="DA386" s="699">
        <f t="shared" ca="1" si="541"/>
        <v>-30.99104261573703</v>
      </c>
      <c r="DB386" s="699">
        <f t="shared" ca="1" si="541"/>
        <v>-35.241855504988244</v>
      </c>
      <c r="DC386" s="699">
        <f t="shared" ca="1" si="541"/>
        <v>-37.208297243011174</v>
      </c>
      <c r="DE386" s="18">
        <f t="shared" si="552"/>
        <v>37.5</v>
      </c>
      <c r="DF386" s="699">
        <f t="shared" ca="1" si="542"/>
        <v>-80.155908817079094</v>
      </c>
      <c r="DG386" s="699">
        <f t="shared" ca="1" si="542"/>
        <v>-82.478979572572172</v>
      </c>
      <c r="DH386" s="699">
        <f t="shared" ca="1" si="542"/>
        <v>-89.930177486845679</v>
      </c>
      <c r="DI386" s="699">
        <f t="shared" ca="1" si="542"/>
        <v>-102.83822663121975</v>
      </c>
      <c r="DJ386" s="699">
        <f t="shared" ca="1" si="542"/>
        <v>-117.65897526968298</v>
      </c>
      <c r="DK386" s="699">
        <f t="shared" ca="1" si="542"/>
        <v>-121.40108836049053</v>
      </c>
      <c r="DL386" s="699">
        <f t="shared" ca="1" si="542"/>
        <v>-101.84319424707999</v>
      </c>
      <c r="DM386" s="699">
        <f t="shared" ca="1" si="542"/>
        <v>-71.628759928862095</v>
      </c>
      <c r="DN386" s="699">
        <f t="shared" ca="1" si="542"/>
        <v>-48.149974481133349</v>
      </c>
      <c r="DO386" s="699">
        <f t="shared" ca="1" si="542"/>
        <v>-34.294825483419842</v>
      </c>
      <c r="DP386" s="699">
        <f t="shared" ca="1" si="542"/>
        <v>-27.236387774809408</v>
      </c>
      <c r="DQ386" s="699">
        <f t="shared" ca="1" si="542"/>
        <v>-24.296929845300557</v>
      </c>
      <c r="DR386" s="699">
        <f t="shared" ca="1" si="542"/>
        <v>-23.581159539597326</v>
      </c>
      <c r="DT386" s="18">
        <f t="shared" si="553"/>
        <v>37.5</v>
      </c>
      <c r="DU386" s="699">
        <f t="shared" ca="1" si="543"/>
        <v>0</v>
      </c>
      <c r="DV386" s="699">
        <f t="shared" ca="1" si="543"/>
        <v>0</v>
      </c>
      <c r="DW386" s="699">
        <f t="shared" ca="1" si="543"/>
        <v>0</v>
      </c>
      <c r="DX386" s="699">
        <f t="shared" ca="1" si="543"/>
        <v>0</v>
      </c>
      <c r="DY386" s="699">
        <f t="shared" ca="1" si="543"/>
        <v>0</v>
      </c>
      <c r="DZ386" s="699">
        <f t="shared" ca="1" si="543"/>
        <v>0</v>
      </c>
      <c r="EA386" s="699">
        <f t="shared" ca="1" si="543"/>
        <v>0</v>
      </c>
      <c r="EB386" s="699">
        <f t="shared" ca="1" si="543"/>
        <v>0</v>
      </c>
      <c r="EC386" s="699">
        <f t="shared" ca="1" si="543"/>
        <v>0</v>
      </c>
      <c r="ED386" s="699">
        <f t="shared" ca="1" si="543"/>
        <v>0</v>
      </c>
      <c r="EE386" s="699">
        <f t="shared" ca="1" si="543"/>
        <v>0</v>
      </c>
      <c r="EF386" s="699">
        <f t="shared" ca="1" si="543"/>
        <v>0</v>
      </c>
      <c r="EG386" s="699">
        <f t="shared" ca="1" si="543"/>
        <v>0</v>
      </c>
      <c r="EI386" s="18">
        <f t="shared" si="554"/>
        <v>37.5</v>
      </c>
      <c r="EJ386" s="699">
        <f t="shared" ca="1" si="544"/>
        <v>0</v>
      </c>
      <c r="EK386" s="699">
        <f t="shared" ca="1" si="544"/>
        <v>0</v>
      </c>
      <c r="EL386" s="699">
        <f t="shared" ca="1" si="544"/>
        <v>0</v>
      </c>
      <c r="EM386" s="699">
        <f t="shared" ca="1" si="544"/>
        <v>0</v>
      </c>
      <c r="EN386" s="699">
        <f t="shared" ca="1" si="544"/>
        <v>0</v>
      </c>
      <c r="EO386" s="699">
        <f t="shared" ca="1" si="544"/>
        <v>0</v>
      </c>
      <c r="EP386" s="699">
        <f t="shared" ca="1" si="544"/>
        <v>0</v>
      </c>
      <c r="EQ386" s="699">
        <f t="shared" ca="1" si="544"/>
        <v>0</v>
      </c>
      <c r="ER386" s="699">
        <f t="shared" ca="1" si="544"/>
        <v>0</v>
      </c>
      <c r="ES386" s="699">
        <f t="shared" ca="1" si="544"/>
        <v>0</v>
      </c>
      <c r="ET386" s="699">
        <f t="shared" ca="1" si="544"/>
        <v>0</v>
      </c>
      <c r="EU386" s="699">
        <f t="shared" ca="1" si="544"/>
        <v>0</v>
      </c>
      <c r="EV386" s="699">
        <f t="shared" ca="1" si="544"/>
        <v>0</v>
      </c>
      <c r="EX386" s="25"/>
      <c r="EY386" s="731"/>
      <c r="EZ386" s="731"/>
      <c r="FA386" s="731"/>
      <c r="FB386" s="731"/>
      <c r="FC386" s="731"/>
      <c r="FD386" s="731"/>
      <c r="FE386" s="731"/>
      <c r="FF386" s="731"/>
      <c r="FG386" s="731"/>
      <c r="FH386" s="731"/>
      <c r="FI386" s="731"/>
      <c r="FJ386" s="731"/>
      <c r="FK386" s="731"/>
      <c r="FL386" s="91"/>
      <c r="FM386" s="25"/>
      <c r="FN386" s="731"/>
      <c r="FO386" s="731"/>
      <c r="FP386" s="731"/>
      <c r="FQ386" s="731"/>
      <c r="FR386" s="731"/>
      <c r="FS386" s="731"/>
      <c r="FT386" s="731"/>
      <c r="FU386" s="731"/>
      <c r="FV386" s="731"/>
      <c r="FW386" s="731"/>
      <c r="FX386" s="731"/>
      <c r="FY386" s="731"/>
      <c r="FZ386" s="731"/>
      <c r="GA386" s="91"/>
      <c r="GB386" s="91"/>
    </row>
    <row r="387" spans="17:184" s="8" customFormat="1">
      <c r="R387" s="2"/>
      <c r="S387" s="18">
        <f t="shared" si="545"/>
        <v>45</v>
      </c>
      <c r="T387" s="427">
        <f t="shared" ca="1" si="536"/>
        <v>-108.16257000760064</v>
      </c>
      <c r="U387" s="427">
        <f t="shared" ca="1" si="536"/>
        <v>-109.36045599048917</v>
      </c>
      <c r="V387" s="427">
        <f t="shared" ca="1" si="536"/>
        <v>-112.89903095068475</v>
      </c>
      <c r="W387" s="427">
        <f t="shared" ca="1" si="536"/>
        <v>-118.24946971196269</v>
      </c>
      <c r="X387" s="427">
        <f t="shared" ca="1" si="536"/>
        <v>-122.83389856587486</v>
      </c>
      <c r="Y387" s="427">
        <f t="shared" ca="1" si="536"/>
        <v>-118.84403505911261</v>
      </c>
      <c r="Z387" s="427">
        <f t="shared" ca="1" si="536"/>
        <v>-96.272972697052623</v>
      </c>
      <c r="AA387" s="427">
        <f t="shared" ca="1" si="536"/>
        <v>-63.22671409385778</v>
      </c>
      <c r="AB387" s="427">
        <f t="shared" ca="1" si="536"/>
        <v>-39.331139315676168</v>
      </c>
      <c r="AC387" s="427">
        <f t="shared" ca="1" si="536"/>
        <v>-27.71616883980246</v>
      </c>
      <c r="AD387" s="427">
        <f t="shared" ca="1" si="536"/>
        <v>-29.991277831822835</v>
      </c>
      <c r="AE387" s="427">
        <f t="shared" ca="1" si="536"/>
        <v>-34.360430248651511</v>
      </c>
      <c r="AF387" s="427">
        <f t="shared" ca="1" si="536"/>
        <v>-35.649880295169218</v>
      </c>
      <c r="AG387" s="700"/>
      <c r="AH387" s="18">
        <f t="shared" si="546"/>
        <v>45</v>
      </c>
      <c r="AI387" s="699">
        <f t="shared" ca="1" si="537"/>
        <v>-109.6703788517902</v>
      </c>
      <c r="AJ387" s="699">
        <f t="shared" ca="1" si="537"/>
        <v>-110.69541613576398</v>
      </c>
      <c r="AK387" s="699">
        <f t="shared" ca="1" si="537"/>
        <v>-113.8726100761978</v>
      </c>
      <c r="AL387" s="699">
        <f t="shared" ca="1" si="537"/>
        <v>-118.9012849166951</v>
      </c>
      <c r="AM387" s="699">
        <f t="shared" ca="1" si="537"/>
        <v>-123.28337415571411</v>
      </c>
      <c r="AN387" s="699">
        <f t="shared" ca="1" si="537"/>
        <v>-119.20763857535339</v>
      </c>
      <c r="AO387" s="699">
        <f t="shared" ca="1" si="537"/>
        <v>-96.681696348129719</v>
      </c>
      <c r="AP387" s="699">
        <f t="shared" ca="1" si="537"/>
        <v>-63.948493312918167</v>
      </c>
      <c r="AQ387" s="699">
        <f t="shared" ca="1" si="537"/>
        <v>-41.296067834066967</v>
      </c>
      <c r="AR387" s="699">
        <f t="shared" ca="1" si="537"/>
        <v>-34.603535618028239</v>
      </c>
      <c r="AS387" s="699">
        <f t="shared" ca="1" si="537"/>
        <v>-38.305050256958324</v>
      </c>
      <c r="AT387" s="699">
        <f t="shared" ca="1" si="537"/>
        <v>-42.173032936964844</v>
      </c>
      <c r="AU387" s="699">
        <f t="shared" ca="1" si="537"/>
        <v>-43.58426365231918</v>
      </c>
      <c r="AW387" s="18">
        <f t="shared" si="547"/>
        <v>45</v>
      </c>
      <c r="AX387" s="699">
        <f t="shared" ca="1" si="538"/>
        <v>-18.224343373526199</v>
      </c>
      <c r="AY387" s="699">
        <f t="shared" ca="1" si="538"/>
        <v>-19.505125245057709</v>
      </c>
      <c r="AZ387" s="699">
        <f t="shared" ca="1" si="538"/>
        <v>-23.93944934714839</v>
      </c>
      <c r="BA387" s="699">
        <f t="shared" ca="1" si="538"/>
        <v>-32.939447824909813</v>
      </c>
      <c r="BB387" s="699">
        <f t="shared" ca="1" si="538"/>
        <v>-47.787044353778263</v>
      </c>
      <c r="BC387" s="699">
        <f t="shared" ca="1" si="538"/>
        <v>-66.076720662538449</v>
      </c>
      <c r="BD387" s="699">
        <f t="shared" ca="1" si="538"/>
        <v>-75.404410958149938</v>
      </c>
      <c r="BE387" s="699">
        <f t="shared" ca="1" si="538"/>
        <v>-65.217114135023223</v>
      </c>
      <c r="BF387" s="699">
        <f t="shared" ca="1" si="538"/>
        <v>-46.631097108835228</v>
      </c>
      <c r="BG387" s="699">
        <f t="shared" ca="1" si="538"/>
        <v>-32.055311412300803</v>
      </c>
      <c r="BH387" s="699">
        <f t="shared" ca="1" si="538"/>
        <v>-23.754384103664925</v>
      </c>
      <c r="BI387" s="699">
        <f t="shared" ca="1" si="538"/>
        <v>-20.145665254162573</v>
      </c>
      <c r="BJ387" s="699">
        <f t="shared" ca="1" si="538"/>
        <v>-19.249087934210941</v>
      </c>
      <c r="BL387" s="18">
        <f t="shared" si="548"/>
        <v>45</v>
      </c>
      <c r="BM387" s="699">
        <f t="shared" ca="1" si="539"/>
        <v>-23.849605490359878</v>
      </c>
      <c r="BN387" s="699">
        <f t="shared" ca="1" si="539"/>
        <v>-24.244203108430582</v>
      </c>
      <c r="BO387" s="699">
        <f t="shared" ca="1" si="539"/>
        <v>-26.678061496988963</v>
      </c>
      <c r="BP387" s="699">
        <f t="shared" ca="1" si="539"/>
        <v>-33.794148894984673</v>
      </c>
      <c r="BQ387" s="699">
        <f t="shared" ca="1" si="539"/>
        <v>-47.582409881515993</v>
      </c>
      <c r="BR387" s="699">
        <f t="shared" ca="1" si="539"/>
        <v>-65.774673449796438</v>
      </c>
      <c r="BS387" s="699">
        <f t="shared" ca="1" si="539"/>
        <v>-75.827916509457026</v>
      </c>
      <c r="BT387" s="699">
        <f t="shared" ca="1" si="539"/>
        <v>-66.533211056371556</v>
      </c>
      <c r="BU387" s="699">
        <f t="shared" ca="1" si="539"/>
        <v>-48.419490487487202</v>
      </c>
      <c r="BV387" s="699">
        <f t="shared" ca="1" si="539"/>
        <v>-33.919893322515222</v>
      </c>
      <c r="BW387" s="699">
        <f t="shared" ca="1" si="539"/>
        <v>-25.454678731657044</v>
      </c>
      <c r="BX387" s="699">
        <f t="shared" ca="1" si="539"/>
        <v>-21.604598262893969</v>
      </c>
      <c r="BY387" s="699">
        <f t="shared" ca="1" si="539"/>
        <v>-20.596446297689013</v>
      </c>
      <c r="CA387" s="18">
        <f t="shared" si="549"/>
        <v>45</v>
      </c>
      <c r="CB387" s="699">
        <f t="shared" ca="1" si="540"/>
        <v>-18.938083243565949</v>
      </c>
      <c r="CC387" s="699">
        <f t="shared" ca="1" si="540"/>
        <v>-20.714041412315524</v>
      </c>
      <c r="CD387" s="699">
        <f t="shared" ca="1" si="540"/>
        <v>-26.477028196008742</v>
      </c>
      <c r="CE387" s="699">
        <f t="shared" ca="1" si="540"/>
        <v>-37.502710972693691</v>
      </c>
      <c r="CF387" s="699">
        <f t="shared" ca="1" si="540"/>
        <v>-55.160638045115284</v>
      </c>
      <c r="CG387" s="699">
        <f t="shared" ca="1" si="540"/>
        <v>-76.665316378066109</v>
      </c>
      <c r="CH387" s="699">
        <f t="shared" ca="1" si="540"/>
        <v>-87.574015845644695</v>
      </c>
      <c r="CI387" s="699">
        <f t="shared" ca="1" si="540"/>
        <v>-75.55723721298979</v>
      </c>
      <c r="CJ387" s="699">
        <f t="shared" ca="1" si="540"/>
        <v>-53.494076190752992</v>
      </c>
      <c r="CK387" s="699">
        <f t="shared" ca="1" si="540"/>
        <v>-35.692865923731127</v>
      </c>
      <c r="CL387" s="699">
        <f t="shared" ca="1" si="540"/>
        <v>-24.677308412831827</v>
      </c>
      <c r="CM387" s="699">
        <f t="shared" ca="1" si="540"/>
        <v>-18.948542246427113</v>
      </c>
      <c r="CN387" s="699">
        <f t="shared" ca="1" si="540"/>
        <v>-17.185515944953806</v>
      </c>
      <c r="CP387" s="18">
        <f t="shared" si="550"/>
        <v>45</v>
      </c>
      <c r="CQ387" s="699">
        <f t="shared" ca="1" si="541"/>
        <v>-39.720135573459196</v>
      </c>
      <c r="CR387" s="699">
        <f t="shared" ref="CR387:CY387" ca="1" si="559">(3-$Z$1/$T$1)*CR324-(1-3*$Z$1/$T$1)*CR309</f>
        <v>-37.940684285110372</v>
      </c>
      <c r="CS387" s="699">
        <f t="shared" ca="1" si="559"/>
        <v>-34.050310234858692</v>
      </c>
      <c r="CT387" s="699">
        <f t="shared" ca="1" si="559"/>
        <v>-30.685362141968969</v>
      </c>
      <c r="CU387" s="699">
        <f t="shared" ca="1" si="559"/>
        <v>-29.752207311657951</v>
      </c>
      <c r="CV387" s="699">
        <f t="shared" ca="1" si="559"/>
        <v>-31.643605348447537</v>
      </c>
      <c r="CW387" s="699">
        <f t="shared" ca="1" si="559"/>
        <v>-33.098103168509098</v>
      </c>
      <c r="CX387" s="699">
        <f t="shared" ca="1" si="559"/>
        <v>-30.450931643244097</v>
      </c>
      <c r="CY387" s="699">
        <f t="shared" ca="1" si="559"/>
        <v>-26.898462819025756</v>
      </c>
      <c r="CZ387" s="699">
        <f t="shared" ca="1" si="541"/>
        <v>-26.214870549739381</v>
      </c>
      <c r="DA387" s="699">
        <f t="shared" ca="1" si="541"/>
        <v>-28.530744505084566</v>
      </c>
      <c r="DB387" s="699">
        <f t="shared" ca="1" si="541"/>
        <v>-31.915181102236389</v>
      </c>
      <c r="DC387" s="699">
        <f t="shared" ca="1" si="541"/>
        <v>-33.553443970576538</v>
      </c>
      <c r="DE387" s="18">
        <f t="shared" si="552"/>
        <v>45</v>
      </c>
      <c r="DF387" s="699">
        <f t="shared" ca="1" si="542"/>
        <v>-57.825634177972915</v>
      </c>
      <c r="DG387" s="699">
        <f t="shared" ca="1" si="542"/>
        <v>-59.271661006802503</v>
      </c>
      <c r="DH387" s="699">
        <f t="shared" ca="1" si="542"/>
        <v>-64.170996563230162</v>
      </c>
      <c r="DI387" s="699">
        <f t="shared" ca="1" si="542"/>
        <v>-73.641615644810003</v>
      </c>
      <c r="DJ387" s="699">
        <f t="shared" ca="1" si="542"/>
        <v>-87.850549478202637</v>
      </c>
      <c r="DK387" s="699">
        <f t="shared" ca="1" si="542"/>
        <v>-101.84319424707999</v>
      </c>
      <c r="DL387" s="699">
        <f t="shared" ca="1" si="542"/>
        <v>-101.35370125857521</v>
      </c>
      <c r="DM387" s="699">
        <f t="shared" ca="1" si="542"/>
        <v>-80.406920292124482</v>
      </c>
      <c r="DN387" s="699">
        <f t="shared" ca="1" si="542"/>
        <v>-55.680031598686163</v>
      </c>
      <c r="DO387" s="699">
        <f t="shared" ca="1" si="542"/>
        <v>-38.801095698578642</v>
      </c>
      <c r="DP387" s="699">
        <f t="shared" ca="1" si="542"/>
        <v>-29.646724101164065</v>
      </c>
      <c r="DQ387" s="699">
        <f t="shared" ca="1" si="542"/>
        <v>-25.537647784600374</v>
      </c>
      <c r="DR387" s="699">
        <f t="shared" ca="1" si="542"/>
        <v>-24.432591851846375</v>
      </c>
      <c r="DT387" s="18">
        <f t="shared" si="553"/>
        <v>45</v>
      </c>
      <c r="DU387" s="699">
        <f t="shared" ca="1" si="543"/>
        <v>0</v>
      </c>
      <c r="DV387" s="699">
        <f t="shared" ca="1" si="543"/>
        <v>0</v>
      </c>
      <c r="DW387" s="699">
        <f t="shared" ca="1" si="543"/>
        <v>0</v>
      </c>
      <c r="DX387" s="699">
        <f t="shared" ca="1" si="543"/>
        <v>0</v>
      </c>
      <c r="DY387" s="699">
        <f t="shared" ca="1" si="543"/>
        <v>0</v>
      </c>
      <c r="DZ387" s="699">
        <f t="shared" ca="1" si="543"/>
        <v>0</v>
      </c>
      <c r="EA387" s="699">
        <f t="shared" ca="1" si="543"/>
        <v>0</v>
      </c>
      <c r="EB387" s="699">
        <f t="shared" ca="1" si="543"/>
        <v>0</v>
      </c>
      <c r="EC387" s="699">
        <f t="shared" ca="1" si="543"/>
        <v>0</v>
      </c>
      <c r="ED387" s="699">
        <f t="shared" ca="1" si="543"/>
        <v>0</v>
      </c>
      <c r="EE387" s="699">
        <f t="shared" ca="1" si="543"/>
        <v>0</v>
      </c>
      <c r="EF387" s="699">
        <f t="shared" ca="1" si="543"/>
        <v>0</v>
      </c>
      <c r="EG387" s="699">
        <f t="shared" ca="1" si="543"/>
        <v>0</v>
      </c>
      <c r="EI387" s="18">
        <f t="shared" si="554"/>
        <v>45</v>
      </c>
      <c r="EJ387" s="699">
        <f t="shared" ca="1" si="544"/>
        <v>0</v>
      </c>
      <c r="EK387" s="699">
        <f t="shared" ca="1" si="544"/>
        <v>0</v>
      </c>
      <c r="EL387" s="699">
        <f t="shared" ca="1" si="544"/>
        <v>0</v>
      </c>
      <c r="EM387" s="699">
        <f t="shared" ca="1" si="544"/>
        <v>0</v>
      </c>
      <c r="EN387" s="699">
        <f t="shared" ca="1" si="544"/>
        <v>0</v>
      </c>
      <c r="EO387" s="699">
        <f t="shared" ca="1" si="544"/>
        <v>0</v>
      </c>
      <c r="EP387" s="699">
        <f t="shared" ca="1" si="544"/>
        <v>0</v>
      </c>
      <c r="EQ387" s="699">
        <f t="shared" ca="1" si="544"/>
        <v>0</v>
      </c>
      <c r="ER387" s="699">
        <f t="shared" ca="1" si="544"/>
        <v>0</v>
      </c>
      <c r="ES387" s="699">
        <f t="shared" ca="1" si="544"/>
        <v>0</v>
      </c>
      <c r="ET387" s="699">
        <f t="shared" ca="1" si="544"/>
        <v>0</v>
      </c>
      <c r="EU387" s="699">
        <f t="shared" ca="1" si="544"/>
        <v>0</v>
      </c>
      <c r="EV387" s="699">
        <f t="shared" ca="1" si="544"/>
        <v>0</v>
      </c>
      <c r="EX387" s="25"/>
      <c r="EY387" s="731"/>
      <c r="EZ387" s="731"/>
      <c r="FA387" s="731"/>
      <c r="FB387" s="731"/>
      <c r="FC387" s="731"/>
      <c r="FD387" s="731"/>
      <c r="FE387" s="731"/>
      <c r="FF387" s="731"/>
      <c r="FG387" s="731"/>
      <c r="FH387" s="731"/>
      <c r="FI387" s="731"/>
      <c r="FJ387" s="731"/>
      <c r="FK387" s="731"/>
      <c r="FL387" s="91"/>
      <c r="FM387" s="25"/>
      <c r="FN387" s="731"/>
      <c r="FO387" s="731"/>
      <c r="FP387" s="731"/>
      <c r="FQ387" s="731"/>
      <c r="FR387" s="731"/>
      <c r="FS387" s="731"/>
      <c r="FT387" s="731"/>
      <c r="FU387" s="731"/>
      <c r="FV387" s="731"/>
      <c r="FW387" s="731"/>
      <c r="FX387" s="731"/>
      <c r="FY387" s="731"/>
      <c r="FZ387" s="731"/>
      <c r="GA387" s="91"/>
      <c r="GB387" s="91"/>
    </row>
    <row r="388" spans="17:184" s="8" customFormat="1">
      <c r="R388" s="22"/>
      <c r="S388" s="18">
        <f t="shared" si="545"/>
        <v>52.5</v>
      </c>
      <c r="T388" s="427">
        <f t="shared" ca="1" si="536"/>
        <v>-75.005747463767037</v>
      </c>
      <c r="U388" s="427">
        <f t="shared" ca="1" si="536"/>
        <v>-75.350674639505797</v>
      </c>
      <c r="V388" s="427">
        <f t="shared" ca="1" si="536"/>
        <v>-76.318630069740721</v>
      </c>
      <c r="W388" s="427">
        <f t="shared" ca="1" si="536"/>
        <v>-77.586694368613507</v>
      </c>
      <c r="X388" s="427">
        <f t="shared" ca="1" si="536"/>
        <v>-78.082230788614652</v>
      </c>
      <c r="Y388" s="427">
        <f t="shared" ca="1" si="536"/>
        <v>-74.907265618015103</v>
      </c>
      <c r="Z388" s="427">
        <f t="shared" ca="1" si="536"/>
        <v>-63.22671409385778</v>
      </c>
      <c r="AA388" s="427">
        <f t="shared" ca="1" si="536"/>
        <v>-43.334202394471085</v>
      </c>
      <c r="AB388" s="427">
        <f t="shared" ca="1" si="536"/>
        <v>-26.274901331361612</v>
      </c>
      <c r="AC388" s="427">
        <f t="shared" ca="1" si="536"/>
        <v>-41.690532747039718</v>
      </c>
      <c r="AD388" s="427">
        <f t="shared" ca="1" si="536"/>
        <v>-51.277032679190064</v>
      </c>
      <c r="AE388" s="427">
        <f t="shared" ca="1" si="536"/>
        <v>-55.516610525926232</v>
      </c>
      <c r="AF388" s="427">
        <f t="shared" ca="1" si="536"/>
        <v>-56.698926161341745</v>
      </c>
      <c r="AG388" s="700"/>
      <c r="AH388" s="18">
        <f t="shared" si="546"/>
        <v>52.5</v>
      </c>
      <c r="AI388" s="699">
        <f t="shared" ca="1" si="537"/>
        <v>-77.536463568150452</v>
      </c>
      <c r="AJ388" s="699">
        <f t="shared" ca="1" si="537"/>
        <v>-77.599830123755808</v>
      </c>
      <c r="AK388" s="699">
        <f t="shared" ca="1" si="537"/>
        <v>-77.979877565221429</v>
      </c>
      <c r="AL388" s="699">
        <f t="shared" ca="1" si="537"/>
        <v>-78.724325857115531</v>
      </c>
      <c r="AM388" s="699">
        <f t="shared" ca="1" si="537"/>
        <v>-78.887351913416964</v>
      </c>
      <c r="AN388" s="699">
        <f t="shared" ca="1" si="537"/>
        <v>-75.563448805891596</v>
      </c>
      <c r="AO388" s="699">
        <f t="shared" ca="1" si="537"/>
        <v>-63.948493312918167</v>
      </c>
      <c r="AP388" s="699">
        <f t="shared" ca="1" si="537"/>
        <v>-44.726473911422637</v>
      </c>
      <c r="AQ388" s="699">
        <f t="shared" ca="1" si="537"/>
        <v>-33.780284080307396</v>
      </c>
      <c r="AR388" s="699">
        <f t="shared" ca="1" si="537"/>
        <v>-45.421333787288091</v>
      </c>
      <c r="AS388" s="699">
        <f t="shared" ca="1" si="537"/>
        <v>-54.812262533824061</v>
      </c>
      <c r="AT388" s="699">
        <f t="shared" ca="1" si="537"/>
        <v>-59.565694871317746</v>
      </c>
      <c r="AU388" s="699">
        <f t="shared" ca="1" si="537"/>
        <v>-61.048263467401149</v>
      </c>
      <c r="AW388" s="18">
        <f t="shared" si="547"/>
        <v>52.5</v>
      </c>
      <c r="AX388" s="699">
        <f t="shared" ca="1" si="538"/>
        <v>-14.64811261825445</v>
      </c>
      <c r="AY388" s="699">
        <f t="shared" ca="1" si="538"/>
        <v>-15.361993057463922</v>
      </c>
      <c r="AZ388" s="699">
        <f t="shared" ca="1" si="538"/>
        <v>-18.076023724609328</v>
      </c>
      <c r="BA388" s="699">
        <f t="shared" ca="1" si="538"/>
        <v>-24.027748313548106</v>
      </c>
      <c r="BB388" s="699">
        <f t="shared" ca="1" si="538"/>
        <v>-34.555310316195673</v>
      </c>
      <c r="BC388" s="699">
        <f t="shared" ca="1" si="538"/>
        <v>-49.983281252515226</v>
      </c>
      <c r="BD388" s="699">
        <f t="shared" ca="1" si="538"/>
        <v>-65.217114135023223</v>
      </c>
      <c r="BE388" s="699">
        <f t="shared" ca="1" si="538"/>
        <v>-67.573173595203514</v>
      </c>
      <c r="BF388" s="699">
        <f t="shared" ca="1" si="538"/>
        <v>-54.525014281626383</v>
      </c>
      <c r="BG388" s="699">
        <f t="shared" ca="1" si="538"/>
        <v>-38.969925571331437</v>
      </c>
      <c r="BH388" s="699">
        <f t="shared" ca="1" si="538"/>
        <v>-28.695455114201252</v>
      </c>
      <c r="BI388" s="699">
        <f t="shared" ca="1" si="538"/>
        <v>-23.921400673016546</v>
      </c>
      <c r="BJ388" s="699">
        <f t="shared" ca="1" si="538"/>
        <v>-22.686220170805246</v>
      </c>
      <c r="BL388" s="18">
        <f t="shared" si="548"/>
        <v>52.5</v>
      </c>
      <c r="BM388" s="699">
        <f t="shared" ca="1" si="539"/>
        <v>-21.28986608817787</v>
      </c>
      <c r="BN388" s="699">
        <f t="shared" ca="1" si="539"/>
        <v>-21.151266434018133</v>
      </c>
      <c r="BO388" s="699">
        <f t="shared" ca="1" si="539"/>
        <v>-21.913942610855756</v>
      </c>
      <c r="BP388" s="699">
        <f t="shared" ca="1" si="539"/>
        <v>-25.97994373476882</v>
      </c>
      <c r="BQ388" s="699">
        <f t="shared" ca="1" si="539"/>
        <v>-35.409703337856712</v>
      </c>
      <c r="BR388" s="699">
        <f t="shared" ca="1" si="539"/>
        <v>-50.660941085866334</v>
      </c>
      <c r="BS388" s="699">
        <f t="shared" ca="1" si="539"/>
        <v>-66.533211056371556</v>
      </c>
      <c r="BT388" s="699">
        <f t="shared" ca="1" si="539"/>
        <v>-69.848123263671198</v>
      </c>
      <c r="BU388" s="699">
        <f t="shared" ca="1" si="539"/>
        <v>-57.301059774913831</v>
      </c>
      <c r="BV388" s="699">
        <f t="shared" ca="1" si="539"/>
        <v>-41.619589329201233</v>
      </c>
      <c r="BW388" s="699">
        <f t="shared" ca="1" si="539"/>
        <v>-30.817368383960936</v>
      </c>
      <c r="BX388" s="699">
        <f t="shared" ca="1" si="539"/>
        <v>-25.415507755314383</v>
      </c>
      <c r="BY388" s="699">
        <f t="shared" ca="1" si="539"/>
        <v>-23.892487214141269</v>
      </c>
      <c r="CA388" s="18">
        <f t="shared" si="549"/>
        <v>52.5</v>
      </c>
      <c r="CB388" s="699">
        <f t="shared" ca="1" si="540"/>
        <v>-13.499686849489592</v>
      </c>
      <c r="CC388" s="699">
        <f t="shared" ca="1" si="540"/>
        <v>-14.759749990961541</v>
      </c>
      <c r="CD388" s="699">
        <f t="shared" ca="1" si="540"/>
        <v>-18.82303789601589</v>
      </c>
      <c r="CE388" s="699">
        <f t="shared" ca="1" si="540"/>
        <v>-26.573439628385064</v>
      </c>
      <c r="CF388" s="699">
        <f t="shared" ca="1" si="540"/>
        <v>-39.384757284855702</v>
      </c>
      <c r="CG388" s="699">
        <f t="shared" ca="1" si="540"/>
        <v>-57.674474007664216</v>
      </c>
      <c r="CH388" s="699">
        <f t="shared" ca="1" si="540"/>
        <v>-75.55723721298979</v>
      </c>
      <c r="CI388" s="699">
        <f t="shared" ca="1" si="540"/>
        <v>-78.23842274344436</v>
      </c>
      <c r="CJ388" s="699">
        <f t="shared" ca="1" si="540"/>
        <v>-62.687256791473757</v>
      </c>
      <c r="CK388" s="699">
        <f t="shared" ca="1" si="540"/>
        <v>-43.763073876615046</v>
      </c>
      <c r="CL388" s="699">
        <f t="shared" ca="1" si="540"/>
        <v>-30.382620753155397</v>
      </c>
      <c r="CM388" s="699">
        <f t="shared" ca="1" si="540"/>
        <v>-23.144936244696314</v>
      </c>
      <c r="CN388" s="699">
        <f t="shared" ca="1" si="540"/>
        <v>-20.897380839033456</v>
      </c>
      <c r="CP388" s="18">
        <f t="shared" si="550"/>
        <v>52.5</v>
      </c>
      <c r="CQ388" s="699">
        <f t="shared" ca="1" si="541"/>
        <v>-41.000174581542673</v>
      </c>
      <c r="CR388" s="699">
        <f t="shared" ref="CR388:CY388" ca="1" si="560">(3-$Z$1/$T$1)*CR325-(1-3*$Z$1/$T$1)*CR310</f>
        <v>-38.928242269677718</v>
      </c>
      <c r="CS388" s="699">
        <f t="shared" ca="1" si="560"/>
        <v>-34.309658425238425</v>
      </c>
      <c r="CT388" s="699">
        <f t="shared" ca="1" si="560"/>
        <v>-29.910915740764533</v>
      </c>
      <c r="CU388" s="699">
        <f t="shared" ca="1" si="560"/>
        <v>-27.520762303372621</v>
      </c>
      <c r="CV388" s="699">
        <f t="shared" ca="1" si="560"/>
        <v>-28.000647392939754</v>
      </c>
      <c r="CW388" s="699">
        <f t="shared" ca="1" si="560"/>
        <v>-30.450931643244097</v>
      </c>
      <c r="CX388" s="699">
        <f t="shared" ca="1" si="560"/>
        <v>-30.937133341156844</v>
      </c>
      <c r="CY388" s="699">
        <f t="shared" ca="1" si="560"/>
        <v>-28.356970070320667</v>
      </c>
      <c r="CZ388" s="699">
        <f t="shared" ca="1" si="541"/>
        <v>-26.817727258942934</v>
      </c>
      <c r="DA388" s="699">
        <f t="shared" ca="1" si="541"/>
        <v>-28.408134977042206</v>
      </c>
      <c r="DB388" s="699">
        <f t="shared" ca="1" si="541"/>
        <v>-31.6274504478545</v>
      </c>
      <c r="DC388" s="699">
        <f t="shared" ca="1" si="541"/>
        <v>-33.298403200696256</v>
      </c>
      <c r="DE388" s="18">
        <f t="shared" si="552"/>
        <v>52.5</v>
      </c>
      <c r="DF388" s="699">
        <f t="shared" ca="1" si="542"/>
        <v>-42.242477513685621</v>
      </c>
      <c r="DG388" s="699">
        <f t="shared" ca="1" si="542"/>
        <v>-42.871236329297851</v>
      </c>
      <c r="DH388" s="699">
        <f t="shared" ca="1" si="542"/>
        <v>-45.31472227304296</v>
      </c>
      <c r="DI388" s="699">
        <f t="shared" ca="1" si="542"/>
        <v>-50.650354900216932</v>
      </c>
      <c r="DJ388" s="699">
        <f t="shared" ca="1" si="542"/>
        <v>-59.679638522683106</v>
      </c>
      <c r="DK388" s="699">
        <f t="shared" ca="1" si="542"/>
        <v>-71.628759928862095</v>
      </c>
      <c r="DL388" s="699">
        <f t="shared" ca="1" si="542"/>
        <v>-80.406920292124482</v>
      </c>
      <c r="DM388" s="699">
        <f t="shared" ca="1" si="542"/>
        <v>-75.282462531495554</v>
      </c>
      <c r="DN388" s="699">
        <f t="shared" ca="1" si="542"/>
        <v>-57.984748356284612</v>
      </c>
      <c r="DO388" s="699">
        <f t="shared" ca="1" si="542"/>
        <v>-41.556175765907348</v>
      </c>
      <c r="DP388" s="699">
        <f t="shared" ca="1" si="542"/>
        <v>-31.405856429959233</v>
      </c>
      <c r="DQ388" s="699">
        <f t="shared" ca="1" si="542"/>
        <v>-26.579793311361509</v>
      </c>
      <c r="DR388" s="699">
        <f t="shared" ca="1" si="542"/>
        <v>-25.240370826191228</v>
      </c>
      <c r="DT388" s="18">
        <f t="shared" si="553"/>
        <v>52.5</v>
      </c>
      <c r="DU388" s="699">
        <f t="shared" ca="1" si="543"/>
        <v>0</v>
      </c>
      <c r="DV388" s="699">
        <f t="shared" ca="1" si="543"/>
        <v>0</v>
      </c>
      <c r="DW388" s="699">
        <f t="shared" ca="1" si="543"/>
        <v>0</v>
      </c>
      <c r="DX388" s="699">
        <f t="shared" ca="1" si="543"/>
        <v>0</v>
      </c>
      <c r="DY388" s="699">
        <f t="shared" ca="1" si="543"/>
        <v>0</v>
      </c>
      <c r="DZ388" s="699">
        <f t="shared" ca="1" si="543"/>
        <v>0</v>
      </c>
      <c r="EA388" s="699">
        <f t="shared" ca="1" si="543"/>
        <v>0</v>
      </c>
      <c r="EB388" s="699">
        <f t="shared" ca="1" si="543"/>
        <v>0</v>
      </c>
      <c r="EC388" s="699">
        <f t="shared" ca="1" si="543"/>
        <v>0</v>
      </c>
      <c r="ED388" s="699">
        <f t="shared" ca="1" si="543"/>
        <v>0</v>
      </c>
      <c r="EE388" s="699">
        <f t="shared" ca="1" si="543"/>
        <v>0</v>
      </c>
      <c r="EF388" s="699">
        <f t="shared" ca="1" si="543"/>
        <v>0</v>
      </c>
      <c r="EG388" s="699">
        <f t="shared" ca="1" si="543"/>
        <v>0</v>
      </c>
      <c r="EI388" s="18">
        <f t="shared" si="554"/>
        <v>52.5</v>
      </c>
      <c r="EJ388" s="699">
        <f t="shared" ca="1" si="544"/>
        <v>0</v>
      </c>
      <c r="EK388" s="699">
        <f t="shared" ca="1" si="544"/>
        <v>0</v>
      </c>
      <c r="EL388" s="699">
        <f t="shared" ca="1" si="544"/>
        <v>0</v>
      </c>
      <c r="EM388" s="699">
        <f t="shared" ca="1" si="544"/>
        <v>0</v>
      </c>
      <c r="EN388" s="699">
        <f t="shared" ca="1" si="544"/>
        <v>0</v>
      </c>
      <c r="EO388" s="699">
        <f t="shared" ca="1" si="544"/>
        <v>0</v>
      </c>
      <c r="EP388" s="699">
        <f t="shared" ca="1" si="544"/>
        <v>0</v>
      </c>
      <c r="EQ388" s="699">
        <f t="shared" ca="1" si="544"/>
        <v>0</v>
      </c>
      <c r="ER388" s="699">
        <f t="shared" ca="1" si="544"/>
        <v>0</v>
      </c>
      <c r="ES388" s="699">
        <f t="shared" ca="1" si="544"/>
        <v>0</v>
      </c>
      <c r="ET388" s="699">
        <f t="shared" ca="1" si="544"/>
        <v>0</v>
      </c>
      <c r="EU388" s="699">
        <f t="shared" ca="1" si="544"/>
        <v>0</v>
      </c>
      <c r="EV388" s="699">
        <f t="shared" ca="1" si="544"/>
        <v>0</v>
      </c>
      <c r="EX388" s="25"/>
      <c r="EY388" s="731"/>
      <c r="EZ388" s="731"/>
      <c r="FA388" s="731"/>
      <c r="FB388" s="731"/>
      <c r="FC388" s="731"/>
      <c r="FD388" s="731"/>
      <c r="FE388" s="731"/>
      <c r="FF388" s="731"/>
      <c r="FG388" s="731"/>
      <c r="FH388" s="731"/>
      <c r="FI388" s="731"/>
      <c r="FJ388" s="731"/>
      <c r="FK388" s="731"/>
      <c r="FL388" s="91"/>
      <c r="FM388" s="25"/>
      <c r="FN388" s="731"/>
      <c r="FO388" s="731"/>
      <c r="FP388" s="731"/>
      <c r="FQ388" s="731"/>
      <c r="FR388" s="731"/>
      <c r="FS388" s="731"/>
      <c r="FT388" s="731"/>
      <c r="FU388" s="731"/>
      <c r="FV388" s="731"/>
      <c r="FW388" s="731"/>
      <c r="FX388" s="731"/>
      <c r="FY388" s="731"/>
      <c r="FZ388" s="731"/>
      <c r="GA388" s="91"/>
      <c r="GB388" s="91"/>
    </row>
    <row r="389" spans="17:184" s="8" customFormat="1">
      <c r="S389" s="18">
        <f t="shared" si="545"/>
        <v>60</v>
      </c>
      <c r="T389" s="427">
        <f t="shared" ca="1" si="536"/>
        <v>-55.430608585518755</v>
      </c>
      <c r="U389" s="427">
        <f t="shared" ca="1" si="536"/>
        <v>-55.371042455902362</v>
      </c>
      <c r="V389" s="427">
        <f t="shared" ca="1" si="536"/>
        <v>-55.116404904893912</v>
      </c>
      <c r="W389" s="427">
        <f t="shared" ca="1" si="536"/>
        <v>-54.385797412237501</v>
      </c>
      <c r="X389" s="427">
        <f t="shared" ca="1" si="536"/>
        <v>-52.510667515069322</v>
      </c>
      <c r="Y389" s="427">
        <f t="shared" ca="1" si="536"/>
        <v>-48.130128210414469</v>
      </c>
      <c r="Z389" s="427">
        <f t="shared" ca="1" si="536"/>
        <v>-39.331139315676168</v>
      </c>
      <c r="AA389" s="427">
        <f t="shared" ca="1" si="536"/>
        <v>-26.274901331361612</v>
      </c>
      <c r="AB389" s="427">
        <f t="shared" ca="1" si="536"/>
        <v>-50.211534723808143</v>
      </c>
      <c r="AC389" s="427">
        <f t="shared" ca="1" si="536"/>
        <v>-70.924427771630192</v>
      </c>
      <c r="AD389" s="427">
        <f t="shared" ca="1" si="536"/>
        <v>-81.492363654407654</v>
      </c>
      <c r="AE389" s="427">
        <f t="shared" ca="1" si="536"/>
        <v>-85.657015856316562</v>
      </c>
      <c r="AF389" s="427">
        <f t="shared" ca="1" si="536"/>
        <v>-86.69755741408062</v>
      </c>
      <c r="AG389" s="700"/>
      <c r="AH389" s="18">
        <f t="shared" si="546"/>
        <v>60</v>
      </c>
      <c r="AI389" s="699">
        <f t="shared" ca="1" si="537"/>
        <v>-60.409487352605261</v>
      </c>
      <c r="AJ389" s="699">
        <f t="shared" ca="1" si="537"/>
        <v>-59.78550135679702</v>
      </c>
      <c r="AK389" s="699">
        <f t="shared" ca="1" si="537"/>
        <v>-58.377854505393771</v>
      </c>
      <c r="AL389" s="699">
        <f t="shared" ca="1" si="537"/>
        <v>-56.658597765390851</v>
      </c>
      <c r="AM389" s="699">
        <f t="shared" ca="1" si="537"/>
        <v>-54.195959801171831</v>
      </c>
      <c r="AN389" s="699">
        <f t="shared" ca="1" si="537"/>
        <v>-49.627777864131538</v>
      </c>
      <c r="AO389" s="699">
        <f t="shared" ca="1" si="537"/>
        <v>-41.296067834066967</v>
      </c>
      <c r="AP389" s="699">
        <f t="shared" ca="1" si="537"/>
        <v>-33.780284080307396</v>
      </c>
      <c r="AQ389" s="699">
        <f t="shared" ca="1" si="537"/>
        <v>-52.701440491785931</v>
      </c>
      <c r="AR389" s="699">
        <f t="shared" ca="1" si="537"/>
        <v>-72.932677249572109</v>
      </c>
      <c r="AS389" s="699">
        <f t="shared" ca="1" si="537"/>
        <v>-83.899838116764158</v>
      </c>
      <c r="AT389" s="699">
        <f t="shared" ca="1" si="537"/>
        <v>-88.73764865142364</v>
      </c>
      <c r="AU389" s="699">
        <f t="shared" ca="1" si="537"/>
        <v>-90.134446702753905</v>
      </c>
      <c r="AW389" s="18">
        <f t="shared" si="547"/>
        <v>60</v>
      </c>
      <c r="AX389" s="699">
        <f t="shared" ca="1" si="538"/>
        <v>-13.127801577484568</v>
      </c>
      <c r="AY389" s="699">
        <f t="shared" ca="1" si="538"/>
        <v>-13.210209194002918</v>
      </c>
      <c r="AZ389" s="699">
        <f t="shared" ca="1" si="538"/>
        <v>-14.223082418884195</v>
      </c>
      <c r="BA389" s="699">
        <f t="shared" ca="1" si="538"/>
        <v>-17.487226912448467</v>
      </c>
      <c r="BB389" s="699">
        <f t="shared" ca="1" si="538"/>
        <v>-23.987985646031117</v>
      </c>
      <c r="BC389" s="699">
        <f t="shared" ca="1" si="538"/>
        <v>-34.221865510859928</v>
      </c>
      <c r="BD389" s="699">
        <f t="shared" ca="1" si="538"/>
        <v>-46.631097108835228</v>
      </c>
      <c r="BE389" s="699">
        <f t="shared" ca="1" si="538"/>
        <v>-54.525014281626383</v>
      </c>
      <c r="BF389" s="699">
        <f t="shared" ca="1" si="538"/>
        <v>-50.719710415011313</v>
      </c>
      <c r="BG389" s="699">
        <f t="shared" ca="1" si="538"/>
        <v>-39.631866007827632</v>
      </c>
      <c r="BH389" s="699">
        <f t="shared" ca="1" si="538"/>
        <v>-30.328925956353242</v>
      </c>
      <c r="BI389" s="699">
        <f t="shared" ca="1" si="538"/>
        <v>-25.835576245404983</v>
      </c>
      <c r="BJ389" s="699">
        <f t="shared" ca="1" si="538"/>
        <v>-24.750304592892839</v>
      </c>
      <c r="BL389" s="18">
        <f t="shared" si="548"/>
        <v>60</v>
      </c>
      <c r="BM389" s="699">
        <f t="shared" ca="1" si="539"/>
        <v>-21.52288204159666</v>
      </c>
      <c r="BN389" s="699">
        <f t="shared" ca="1" si="539"/>
        <v>-20.651684650810541</v>
      </c>
      <c r="BO389" s="699">
        <f t="shared" ca="1" si="539"/>
        <v>-19.465418224970641</v>
      </c>
      <c r="BP389" s="699">
        <f t="shared" ca="1" si="539"/>
        <v>-20.54206931617686</v>
      </c>
      <c r="BQ389" s="699">
        <f t="shared" ca="1" si="539"/>
        <v>-25.68102412018575</v>
      </c>
      <c r="BR389" s="699">
        <f t="shared" ca="1" si="539"/>
        <v>-35.534432570445567</v>
      </c>
      <c r="BS389" s="699">
        <f t="shared" ca="1" si="539"/>
        <v>-48.419490487487202</v>
      </c>
      <c r="BT389" s="699">
        <f t="shared" ca="1" si="539"/>
        <v>-57.301059774913831</v>
      </c>
      <c r="BU389" s="699">
        <f t="shared" ca="1" si="539"/>
        <v>-54.219083305600023</v>
      </c>
      <c r="BV389" s="699">
        <f t="shared" ca="1" si="539"/>
        <v>-43.005145170856309</v>
      </c>
      <c r="BW389" s="699">
        <f t="shared" ca="1" si="539"/>
        <v>-32.794830862308103</v>
      </c>
      <c r="BX389" s="699">
        <f t="shared" ca="1" si="539"/>
        <v>-27.124699543430651</v>
      </c>
      <c r="BY389" s="699">
        <f t="shared" ca="1" si="539"/>
        <v>-25.483511134460297</v>
      </c>
      <c r="CA389" s="18">
        <f t="shared" si="549"/>
        <v>60</v>
      </c>
      <c r="CB389" s="699">
        <f t="shared" ca="1" si="540"/>
        <v>-8.9067293865865143</v>
      </c>
      <c r="CC389" s="699">
        <f t="shared" ca="1" si="540"/>
        <v>-9.7864640562503791</v>
      </c>
      <c r="CD389" s="699">
        <f t="shared" ca="1" si="540"/>
        <v>-12.589201144076803</v>
      </c>
      <c r="CE389" s="699">
        <f t="shared" ca="1" si="540"/>
        <v>-17.825239323725874</v>
      </c>
      <c r="CF389" s="699">
        <f t="shared" ca="1" si="540"/>
        <v>-26.332385406435016</v>
      </c>
      <c r="CG389" s="699">
        <f t="shared" ca="1" si="540"/>
        <v>-38.786034205131756</v>
      </c>
      <c r="CH389" s="699">
        <f t="shared" ca="1" si="540"/>
        <v>-53.494076190752992</v>
      </c>
      <c r="CI389" s="699">
        <f t="shared" ca="1" si="540"/>
        <v>-62.687256791473757</v>
      </c>
      <c r="CJ389" s="699">
        <f t="shared" ca="1" si="540"/>
        <v>-57.891464258373681</v>
      </c>
      <c r="CK389" s="699">
        <f t="shared" ca="1" si="540"/>
        <v>-43.994052094773345</v>
      </c>
      <c r="CL389" s="699">
        <f t="shared" ca="1" si="540"/>
        <v>-31.268419737781418</v>
      </c>
      <c r="CM389" s="699">
        <f t="shared" ca="1" si="540"/>
        <v>-23.653632785492846</v>
      </c>
      <c r="CN389" s="699">
        <f t="shared" ca="1" si="540"/>
        <v>-21.207563675076432</v>
      </c>
      <c r="CP389" s="18">
        <f t="shared" si="550"/>
        <v>60</v>
      </c>
      <c r="CQ389" s="699">
        <f t="shared" ca="1" si="541"/>
        <v>-47.542800314836668</v>
      </c>
      <c r="CR389" s="699">
        <f t="shared" ref="CR389:CY389" ca="1" si="561">(3-$Z$1/$T$1)*CR326-(1-3*$Z$1/$T$1)*CR311</f>
        <v>-44.633173588228949</v>
      </c>
      <c r="CS389" s="699">
        <f t="shared" ca="1" si="561"/>
        <v>-38.223446132285709</v>
      </c>
      <c r="CT389" s="699">
        <f t="shared" ca="1" si="561"/>
        <v>-31.995020725075964</v>
      </c>
      <c r="CU389" s="699">
        <f t="shared" ca="1" si="561"/>
        <v>-27.784352996822172</v>
      </c>
      <c r="CV389" s="699">
        <f t="shared" ca="1" si="561"/>
        <v>-26.124121198713272</v>
      </c>
      <c r="CW389" s="699">
        <f t="shared" ca="1" si="561"/>
        <v>-26.898462819025756</v>
      </c>
      <c r="CX389" s="699">
        <f t="shared" ca="1" si="561"/>
        <v>-28.356970070320667</v>
      </c>
      <c r="CY389" s="699">
        <f t="shared" ca="1" si="561"/>
        <v>-28.207266451348612</v>
      </c>
      <c r="CZ389" s="699">
        <f t="shared" ca="1" si="541"/>
        <v>-27.927718253809743</v>
      </c>
      <c r="DA389" s="699">
        <f t="shared" ca="1" si="541"/>
        <v>-30.277940150563825</v>
      </c>
      <c r="DB389" s="699">
        <f t="shared" ca="1" si="541"/>
        <v>-34.542286606686147</v>
      </c>
      <c r="DC389" s="699">
        <f t="shared" ca="1" si="541"/>
        <v>-36.809691151382154</v>
      </c>
      <c r="DE389" s="18">
        <f t="shared" si="552"/>
        <v>60</v>
      </c>
      <c r="DF389" s="699">
        <f t="shared" ca="1" si="542"/>
        <v>-33.702360727128443</v>
      </c>
      <c r="DG389" s="699">
        <f t="shared" ca="1" si="542"/>
        <v>-33.603148372095895</v>
      </c>
      <c r="DH389" s="699">
        <f t="shared" ca="1" si="542"/>
        <v>-34.06721723556911</v>
      </c>
      <c r="DI389" s="699">
        <f t="shared" ca="1" si="542"/>
        <v>-36.320724158242257</v>
      </c>
      <c r="DJ389" s="699">
        <f t="shared" ca="1" si="542"/>
        <v>-41.034598036799053</v>
      </c>
      <c r="DK389" s="699">
        <f t="shared" ca="1" si="542"/>
        <v>-48.149974481133349</v>
      </c>
      <c r="DL389" s="699">
        <f t="shared" ca="1" si="542"/>
        <v>-55.680031598686163</v>
      </c>
      <c r="DM389" s="699">
        <f t="shared" ca="1" si="542"/>
        <v>-57.984748356284612</v>
      </c>
      <c r="DN389" s="699">
        <f t="shared" ca="1" si="542"/>
        <v>-50.808964980823589</v>
      </c>
      <c r="DO389" s="699">
        <f t="shared" ca="1" si="542"/>
        <v>-39.37464522100899</v>
      </c>
      <c r="DP389" s="699">
        <f t="shared" ca="1" si="542"/>
        <v>-30.575423498523023</v>
      </c>
      <c r="DQ389" s="699">
        <f t="shared" ca="1" si="542"/>
        <v>-26.054481364303072</v>
      </c>
      <c r="DR389" s="699">
        <f t="shared" ca="1" si="542"/>
        <v>-24.793937961803717</v>
      </c>
      <c r="DT389" s="18">
        <f t="shared" si="553"/>
        <v>60</v>
      </c>
      <c r="DU389" s="699">
        <f t="shared" ca="1" si="543"/>
        <v>0</v>
      </c>
      <c r="DV389" s="699">
        <f t="shared" ca="1" si="543"/>
        <v>0</v>
      </c>
      <c r="DW389" s="699">
        <f t="shared" ca="1" si="543"/>
        <v>0</v>
      </c>
      <c r="DX389" s="699">
        <f t="shared" ca="1" si="543"/>
        <v>0</v>
      </c>
      <c r="DY389" s="699">
        <f t="shared" ca="1" si="543"/>
        <v>0</v>
      </c>
      <c r="DZ389" s="699">
        <f t="shared" ca="1" si="543"/>
        <v>0</v>
      </c>
      <c r="EA389" s="699">
        <f t="shared" ca="1" si="543"/>
        <v>0</v>
      </c>
      <c r="EB389" s="699">
        <f t="shared" ca="1" si="543"/>
        <v>0</v>
      </c>
      <c r="EC389" s="699">
        <f t="shared" ca="1" si="543"/>
        <v>0</v>
      </c>
      <c r="ED389" s="699">
        <f t="shared" ca="1" si="543"/>
        <v>0</v>
      </c>
      <c r="EE389" s="699">
        <f t="shared" ca="1" si="543"/>
        <v>0</v>
      </c>
      <c r="EF389" s="699">
        <f t="shared" ca="1" si="543"/>
        <v>0</v>
      </c>
      <c r="EG389" s="699">
        <f t="shared" ca="1" si="543"/>
        <v>0</v>
      </c>
      <c r="EI389" s="18">
        <f t="shared" si="554"/>
        <v>60</v>
      </c>
      <c r="EJ389" s="699">
        <f t="shared" ca="1" si="544"/>
        <v>0</v>
      </c>
      <c r="EK389" s="699">
        <f t="shared" ca="1" si="544"/>
        <v>0</v>
      </c>
      <c r="EL389" s="699">
        <f t="shared" ca="1" si="544"/>
        <v>0</v>
      </c>
      <c r="EM389" s="699">
        <f t="shared" ca="1" si="544"/>
        <v>0</v>
      </c>
      <c r="EN389" s="699">
        <f t="shared" ca="1" si="544"/>
        <v>0</v>
      </c>
      <c r="EO389" s="699">
        <f t="shared" ca="1" si="544"/>
        <v>0</v>
      </c>
      <c r="EP389" s="699">
        <f t="shared" ca="1" si="544"/>
        <v>0</v>
      </c>
      <c r="EQ389" s="699">
        <f t="shared" ca="1" si="544"/>
        <v>0</v>
      </c>
      <c r="ER389" s="699">
        <f t="shared" ca="1" si="544"/>
        <v>0</v>
      </c>
      <c r="ES389" s="699">
        <f t="shared" ca="1" si="544"/>
        <v>0</v>
      </c>
      <c r="ET389" s="699">
        <f t="shared" ca="1" si="544"/>
        <v>0</v>
      </c>
      <c r="EU389" s="699">
        <f t="shared" ca="1" si="544"/>
        <v>0</v>
      </c>
      <c r="EV389" s="699">
        <f t="shared" ca="1" si="544"/>
        <v>0</v>
      </c>
      <c r="EX389" s="25"/>
      <c r="EY389" s="731"/>
      <c r="EZ389" s="731"/>
      <c r="FA389" s="731"/>
      <c r="FB389" s="731"/>
      <c r="FC389" s="731"/>
      <c r="FD389" s="731"/>
      <c r="FE389" s="731"/>
      <c r="FF389" s="731"/>
      <c r="FG389" s="731"/>
      <c r="FH389" s="731"/>
      <c r="FI389" s="731"/>
      <c r="FJ389" s="731"/>
      <c r="FK389" s="731"/>
      <c r="FL389" s="91"/>
      <c r="FM389" s="25"/>
      <c r="FN389" s="731"/>
      <c r="FO389" s="731"/>
      <c r="FP389" s="731"/>
      <c r="FQ389" s="731"/>
      <c r="FR389" s="731"/>
      <c r="FS389" s="731"/>
      <c r="FT389" s="731"/>
      <c r="FU389" s="731"/>
      <c r="FV389" s="731"/>
      <c r="FW389" s="731"/>
      <c r="FX389" s="731"/>
      <c r="FY389" s="731"/>
      <c r="FZ389" s="731"/>
      <c r="GA389" s="91"/>
      <c r="GB389" s="91"/>
    </row>
    <row r="390" spans="17:184" s="8" customFormat="1">
      <c r="S390" s="18">
        <f t="shared" si="545"/>
        <v>67.5</v>
      </c>
      <c r="T390" s="427">
        <f t="shared" ca="1" si="536"/>
        <v>-44.470482256813945</v>
      </c>
      <c r="U390" s="427">
        <f t="shared" ca="1" si="536"/>
        <v>-44.256097643279638</v>
      </c>
      <c r="V390" s="427">
        <f t="shared" ca="1" si="536"/>
        <v>-43.547315055249733</v>
      </c>
      <c r="W390" s="427">
        <f t="shared" ca="1" si="536"/>
        <v>-42.122052521726495</v>
      </c>
      <c r="X390" s="427">
        <f t="shared" ca="1" si="536"/>
        <v>-39.527496822484061</v>
      </c>
      <c r="Y390" s="427">
        <f t="shared" ca="1" si="536"/>
        <v>-35.00477519726838</v>
      </c>
      <c r="Z390" s="427">
        <f t="shared" ca="1" si="536"/>
        <v>-27.71616883980246</v>
      </c>
      <c r="AA390" s="427">
        <f t="shared" ca="1" si="536"/>
        <v>-41.690532747039718</v>
      </c>
      <c r="AB390" s="427">
        <f t="shared" ca="1" si="536"/>
        <v>-70.924427771630192</v>
      </c>
      <c r="AC390" s="427">
        <f t="shared" ca="1" si="536"/>
        <v>-96.226550074873515</v>
      </c>
      <c r="AD390" s="427">
        <f t="shared" ca="1" si="536"/>
        <v>-110.3644517486386</v>
      </c>
      <c r="AE390" s="427">
        <f t="shared" ca="1" si="536"/>
        <v>-116.02482491826704</v>
      </c>
      <c r="AF390" s="427">
        <f t="shared" ca="1" si="536"/>
        <v>-117.40024821837474</v>
      </c>
      <c r="AG390" s="700"/>
      <c r="AH390" s="18">
        <f t="shared" si="546"/>
        <v>67.5</v>
      </c>
      <c r="AI390" s="699">
        <f t="shared" ca="1" si="537"/>
        <v>-54.928735597392212</v>
      </c>
      <c r="AJ390" s="699">
        <f t="shared" ca="1" si="537"/>
        <v>-53.44151439279036</v>
      </c>
      <c r="AK390" s="699">
        <f t="shared" ca="1" si="537"/>
        <v>-50.238275518687857</v>
      </c>
      <c r="AL390" s="699">
        <f t="shared" ca="1" si="537"/>
        <v>-46.815134594194134</v>
      </c>
      <c r="AM390" s="699">
        <f t="shared" ca="1" si="537"/>
        <v>-43.186649747870298</v>
      </c>
      <c r="AN390" s="699">
        <f t="shared" ca="1" si="537"/>
        <v>-38.715854557995122</v>
      </c>
      <c r="AO390" s="699">
        <f t="shared" ca="1" si="537"/>
        <v>-34.603535618028239</v>
      </c>
      <c r="AP390" s="699">
        <f t="shared" ca="1" si="537"/>
        <v>-45.421333787288091</v>
      </c>
      <c r="AQ390" s="699">
        <f t="shared" ca="1" si="537"/>
        <v>-72.932677249572109</v>
      </c>
      <c r="AR390" s="699">
        <f t="shared" ca="1" si="537"/>
        <v>-98.179863052685945</v>
      </c>
      <c r="AS390" s="699">
        <f t="shared" ca="1" si="537"/>
        <v>-112.93987895403984</v>
      </c>
      <c r="AT390" s="699">
        <f t="shared" ca="1" si="537"/>
        <v>-119.6019930074567</v>
      </c>
      <c r="AU390" s="699">
        <f t="shared" ca="1" si="537"/>
        <v>-121.5410722323693</v>
      </c>
      <c r="AW390" s="18">
        <f t="shared" si="547"/>
        <v>67.5</v>
      </c>
      <c r="AX390" s="699">
        <f t="shared" ca="1" si="538"/>
        <v>-15.317573015441122</v>
      </c>
      <c r="AY390" s="699">
        <f t="shared" ca="1" si="538"/>
        <v>-14.463183522710771</v>
      </c>
      <c r="AZ390" s="699">
        <f t="shared" ca="1" si="538"/>
        <v>-13.383293233303549</v>
      </c>
      <c r="BA390" s="699">
        <f t="shared" ca="1" si="538"/>
        <v>-14.160090842579105</v>
      </c>
      <c r="BB390" s="699">
        <f t="shared" ca="1" si="538"/>
        <v>-17.621993045820389</v>
      </c>
      <c r="BC390" s="699">
        <f t="shared" ca="1" si="538"/>
        <v>-23.86041638815119</v>
      </c>
      <c r="BD390" s="699">
        <f t="shared" ca="1" si="538"/>
        <v>-32.055311412300803</v>
      </c>
      <c r="BE390" s="699">
        <f t="shared" ca="1" si="538"/>
        <v>-38.969925571331437</v>
      </c>
      <c r="BF390" s="699">
        <f t="shared" ca="1" si="538"/>
        <v>-39.631866007827632</v>
      </c>
      <c r="BG390" s="699">
        <f t="shared" ca="1" si="538"/>
        <v>-34.059972966932939</v>
      </c>
      <c r="BH390" s="699">
        <f t="shared" ca="1" si="538"/>
        <v>-28.362110146917932</v>
      </c>
      <c r="BI390" s="699">
        <f t="shared" ca="1" si="538"/>
        <v>-26.238775630828158</v>
      </c>
      <c r="BJ390" s="699">
        <f t="shared" ca="1" si="538"/>
        <v>-26.142114582345481</v>
      </c>
      <c r="BL390" s="18">
        <f t="shared" si="548"/>
        <v>67.5</v>
      </c>
      <c r="BM390" s="699">
        <f t="shared" ca="1" si="539"/>
        <v>-26.443193357557547</v>
      </c>
      <c r="BN390" s="699">
        <f t="shared" ca="1" si="539"/>
        <v>-24.337593910533851</v>
      </c>
      <c r="BO390" s="699">
        <f t="shared" ca="1" si="539"/>
        <v>-20.44510341881044</v>
      </c>
      <c r="BP390" s="699">
        <f t="shared" ca="1" si="539"/>
        <v>-18.426403063925385</v>
      </c>
      <c r="BQ390" s="699">
        <f t="shared" ca="1" si="539"/>
        <v>-20.037318481252946</v>
      </c>
      <c r="BR390" s="699">
        <f t="shared" ca="1" si="539"/>
        <v>-25.539799903406617</v>
      </c>
      <c r="BS390" s="699">
        <f t="shared" ca="1" si="539"/>
        <v>-33.919893322515222</v>
      </c>
      <c r="BT390" s="699">
        <f t="shared" ca="1" si="539"/>
        <v>-41.619589329201233</v>
      </c>
      <c r="BU390" s="699">
        <f t="shared" ca="1" si="539"/>
        <v>-43.005145170856309</v>
      </c>
      <c r="BV390" s="699">
        <f t="shared" ca="1" si="539"/>
        <v>-37.217719768829944</v>
      </c>
      <c r="BW390" s="699">
        <f t="shared" ca="1" si="539"/>
        <v>-29.974886187943376</v>
      </c>
      <c r="BX390" s="699">
        <f t="shared" ca="1" si="539"/>
        <v>-25.703503023123506</v>
      </c>
      <c r="BY390" s="699">
        <f t="shared" ca="1" si="539"/>
        <v>-24.582083839668051</v>
      </c>
      <c r="CA390" s="18">
        <f t="shared" si="549"/>
        <v>67.5</v>
      </c>
      <c r="CB390" s="699">
        <f t="shared" ca="1" si="540"/>
        <v>-5.5235732966977622</v>
      </c>
      <c r="CC390" s="699">
        <f t="shared" ca="1" si="540"/>
        <v>-6.1579381756518687</v>
      </c>
      <c r="CD390" s="699">
        <f t="shared" ca="1" si="540"/>
        <v>-8.1539514741455896</v>
      </c>
      <c r="CE390" s="699">
        <f t="shared" ca="1" si="540"/>
        <v>-11.79462757409607</v>
      </c>
      <c r="CF390" s="699">
        <f t="shared" ca="1" si="540"/>
        <v>-17.527395296363007</v>
      </c>
      <c r="CG390" s="699">
        <f t="shared" ca="1" si="540"/>
        <v>-25.72100560837638</v>
      </c>
      <c r="CH390" s="699">
        <f t="shared" ca="1" si="540"/>
        <v>-35.692865923731127</v>
      </c>
      <c r="CI390" s="699">
        <f t="shared" ca="1" si="540"/>
        <v>-43.763073876615046</v>
      </c>
      <c r="CJ390" s="699">
        <f t="shared" ca="1" si="540"/>
        <v>-43.994052094773345</v>
      </c>
      <c r="CK390" s="699">
        <f t="shared" ca="1" si="540"/>
        <v>-35.936388237514741</v>
      </c>
      <c r="CL390" s="699">
        <f t="shared" ca="1" si="540"/>
        <v>-26.079279008964402</v>
      </c>
      <c r="CM390" s="699">
        <f t="shared" ca="1" si="540"/>
        <v>-19.365051356659894</v>
      </c>
      <c r="CN390" s="699">
        <f t="shared" ca="1" si="540"/>
        <v>-17.097941008723176</v>
      </c>
      <c r="CP390" s="18">
        <f t="shared" si="550"/>
        <v>67.5</v>
      </c>
      <c r="CQ390" s="699">
        <f t="shared" ca="1" si="541"/>
        <v>-62.222812158372463</v>
      </c>
      <c r="CR390" s="699">
        <f t="shared" ref="CR390:CY390" ca="1" si="562">(3-$Z$1/$T$1)*CR327-(1-3*$Z$1/$T$1)*CR312</f>
        <v>-57.29243252781427</v>
      </c>
      <c r="CS390" s="699">
        <f t="shared" ca="1" si="562"/>
        <v>-46.966226478299021</v>
      </c>
      <c r="CT390" s="699">
        <f t="shared" ca="1" si="562"/>
        <v>-37.46209882566184</v>
      </c>
      <c r="CU390" s="699">
        <f t="shared" ca="1" si="562"/>
        <v>-30.938932118762537</v>
      </c>
      <c r="CV390" s="699">
        <f t="shared" ca="1" si="562"/>
        <v>-27.332452521479876</v>
      </c>
      <c r="CW390" s="699">
        <f t="shared" ca="1" si="562"/>
        <v>-26.214870549739381</v>
      </c>
      <c r="CX390" s="699">
        <f t="shared" ca="1" si="562"/>
        <v>-26.817727258942934</v>
      </c>
      <c r="CY390" s="699">
        <f t="shared" ca="1" si="562"/>
        <v>-27.927718253809743</v>
      </c>
      <c r="CZ390" s="699">
        <f t="shared" ca="1" si="541"/>
        <v>-29.98819018675238</v>
      </c>
      <c r="DA390" s="699">
        <f t="shared" ca="1" si="541"/>
        <v>-35.20563807861776</v>
      </c>
      <c r="DB390" s="699">
        <f t="shared" ca="1" si="541"/>
        <v>-42.912868617610208</v>
      </c>
      <c r="DC390" s="699">
        <f t="shared" ca="1" si="541"/>
        <v>-47.022912165095271</v>
      </c>
      <c r="DE390" s="18">
        <f t="shared" si="552"/>
        <v>67.5</v>
      </c>
      <c r="DF390" s="699">
        <f t="shared" ca="1" si="542"/>
        <v>-31.791839818544318</v>
      </c>
      <c r="DG390" s="699">
        <f t="shared" ca="1" si="542"/>
        <v>-30.738972268660273</v>
      </c>
      <c r="DH390" s="699">
        <f t="shared" ca="1" si="542"/>
        <v>-29.071210542999385</v>
      </c>
      <c r="DI390" s="699">
        <f t="shared" ca="1" si="542"/>
        <v>-28.82569125077168</v>
      </c>
      <c r="DJ390" s="699">
        <f t="shared" ca="1" si="542"/>
        <v>-30.638865819161296</v>
      </c>
      <c r="DK390" s="699">
        <f t="shared" ca="1" si="542"/>
        <v>-34.294825483419842</v>
      </c>
      <c r="DL390" s="699">
        <f t="shared" ca="1" si="542"/>
        <v>-38.801095698578642</v>
      </c>
      <c r="DM390" s="699">
        <f t="shared" ca="1" si="542"/>
        <v>-41.556175765907348</v>
      </c>
      <c r="DN390" s="699">
        <f t="shared" ca="1" si="542"/>
        <v>-39.37464522100899</v>
      </c>
      <c r="DO390" s="699">
        <f t="shared" ca="1" si="542"/>
        <v>-33.090285718312828</v>
      </c>
      <c r="DP390" s="699">
        <f t="shared" ca="1" si="542"/>
        <v>-27.143223595705507</v>
      </c>
      <c r="DQ390" s="699">
        <f t="shared" ca="1" si="542"/>
        <v>-24.045756530855424</v>
      </c>
      <c r="DR390" s="699">
        <f t="shared" ca="1" si="542"/>
        <v>-23.307271829439383</v>
      </c>
      <c r="DT390" s="18">
        <f t="shared" si="553"/>
        <v>67.5</v>
      </c>
      <c r="DU390" s="699">
        <f t="shared" ca="1" si="543"/>
        <v>0</v>
      </c>
      <c r="DV390" s="699">
        <f t="shared" ca="1" si="543"/>
        <v>0</v>
      </c>
      <c r="DW390" s="699">
        <f t="shared" ca="1" si="543"/>
        <v>0</v>
      </c>
      <c r="DX390" s="699">
        <f t="shared" ca="1" si="543"/>
        <v>0</v>
      </c>
      <c r="DY390" s="699">
        <f t="shared" ca="1" si="543"/>
        <v>0</v>
      </c>
      <c r="DZ390" s="699">
        <f t="shared" ca="1" si="543"/>
        <v>0</v>
      </c>
      <c r="EA390" s="699">
        <f t="shared" ca="1" si="543"/>
        <v>0</v>
      </c>
      <c r="EB390" s="699">
        <f t="shared" ca="1" si="543"/>
        <v>0</v>
      </c>
      <c r="EC390" s="699">
        <f t="shared" ca="1" si="543"/>
        <v>0</v>
      </c>
      <c r="ED390" s="699">
        <f t="shared" ca="1" si="543"/>
        <v>0</v>
      </c>
      <c r="EE390" s="699">
        <f t="shared" ca="1" si="543"/>
        <v>0</v>
      </c>
      <c r="EF390" s="699">
        <f t="shared" ca="1" si="543"/>
        <v>0</v>
      </c>
      <c r="EG390" s="699">
        <f t="shared" ca="1" si="543"/>
        <v>0</v>
      </c>
      <c r="EI390" s="18">
        <f t="shared" si="554"/>
        <v>67.5</v>
      </c>
      <c r="EJ390" s="699">
        <f t="shared" ca="1" si="544"/>
        <v>0</v>
      </c>
      <c r="EK390" s="699">
        <f t="shared" ca="1" si="544"/>
        <v>0</v>
      </c>
      <c r="EL390" s="699">
        <f t="shared" ca="1" si="544"/>
        <v>0</v>
      </c>
      <c r="EM390" s="699">
        <f t="shared" ca="1" si="544"/>
        <v>0</v>
      </c>
      <c r="EN390" s="699">
        <f t="shared" ca="1" si="544"/>
        <v>0</v>
      </c>
      <c r="EO390" s="699">
        <f t="shared" ca="1" si="544"/>
        <v>0</v>
      </c>
      <c r="EP390" s="699">
        <f t="shared" ca="1" si="544"/>
        <v>0</v>
      </c>
      <c r="EQ390" s="699">
        <f t="shared" ca="1" si="544"/>
        <v>0</v>
      </c>
      <c r="ER390" s="699">
        <f t="shared" ca="1" si="544"/>
        <v>0</v>
      </c>
      <c r="ES390" s="699">
        <f t="shared" ca="1" si="544"/>
        <v>0</v>
      </c>
      <c r="ET390" s="699">
        <f t="shared" ca="1" si="544"/>
        <v>0</v>
      </c>
      <c r="EU390" s="699">
        <f t="shared" ca="1" si="544"/>
        <v>0</v>
      </c>
      <c r="EV390" s="699">
        <f t="shared" ca="1" si="544"/>
        <v>0</v>
      </c>
      <c r="EX390" s="25"/>
      <c r="EY390" s="731"/>
      <c r="EZ390" s="731"/>
      <c r="FA390" s="731"/>
      <c r="FB390" s="731"/>
      <c r="FC390" s="731"/>
      <c r="FD390" s="731"/>
      <c r="FE390" s="731"/>
      <c r="FF390" s="731"/>
      <c r="FG390" s="731"/>
      <c r="FH390" s="731"/>
      <c r="FI390" s="731"/>
      <c r="FJ390" s="731"/>
      <c r="FK390" s="731"/>
      <c r="FL390" s="91"/>
      <c r="FM390" s="25"/>
      <c r="FN390" s="731"/>
      <c r="FO390" s="731"/>
      <c r="FP390" s="731"/>
      <c r="FQ390" s="731"/>
      <c r="FR390" s="731"/>
      <c r="FS390" s="731"/>
      <c r="FT390" s="731"/>
      <c r="FU390" s="731"/>
      <c r="FV390" s="731"/>
      <c r="FW390" s="731"/>
      <c r="FX390" s="731"/>
      <c r="FY390" s="731"/>
      <c r="FZ390" s="731"/>
      <c r="GA390" s="91"/>
      <c r="GB390" s="91"/>
    </row>
    <row r="391" spans="17:184" s="8" customFormat="1">
      <c r="S391" s="18">
        <f t="shared" si="545"/>
        <v>75</v>
      </c>
      <c r="T391" s="427">
        <f t="shared" ca="1" si="536"/>
        <v>-38.570316287310362</v>
      </c>
      <c r="U391" s="427">
        <f t="shared" ca="1" si="536"/>
        <v>-38.307979936727442</v>
      </c>
      <c r="V391" s="427">
        <f t="shared" ca="1" si="536"/>
        <v>-37.468645018246249</v>
      </c>
      <c r="W391" s="427">
        <f t="shared" ca="1" si="536"/>
        <v>-35.883226229132404</v>
      </c>
      <c r="X391" s="427">
        <f t="shared" ca="1" si="536"/>
        <v>-33.236680528888748</v>
      </c>
      <c r="Y391" s="427">
        <f t="shared" ca="1" si="536"/>
        <v>-29.06953228215766</v>
      </c>
      <c r="Z391" s="427">
        <f t="shared" ca="1" si="536"/>
        <v>-29.991277831822835</v>
      </c>
      <c r="AA391" s="427">
        <f t="shared" ca="1" si="536"/>
        <v>-51.277032679190064</v>
      </c>
      <c r="AB391" s="427">
        <f t="shared" ca="1" si="536"/>
        <v>-81.492363654407654</v>
      </c>
      <c r="AC391" s="427">
        <f t="shared" ca="1" si="536"/>
        <v>-110.3644517486386</v>
      </c>
      <c r="AD391" s="427">
        <f t="shared" ca="1" si="536"/>
        <v>-128.7718691720118</v>
      </c>
      <c r="AE391" s="427">
        <f t="shared" ca="1" si="536"/>
        <v>-137.06630700117489</v>
      </c>
      <c r="AF391" s="427">
        <f t="shared" ca="1" si="536"/>
        <v>-139.24209277231483</v>
      </c>
      <c r="AG391" s="700"/>
      <c r="AH391" s="18">
        <f t="shared" si="546"/>
        <v>75</v>
      </c>
      <c r="AI391" s="699">
        <f t="shared" ca="1" si="537"/>
        <v>-59.603223665345212</v>
      </c>
      <c r="AJ391" s="699">
        <f t="shared" ca="1" si="537"/>
        <v>-56.358291153396493</v>
      </c>
      <c r="AK391" s="699">
        <f t="shared" ca="1" si="537"/>
        <v>-50.114997370253278</v>
      </c>
      <c r="AL391" s="699">
        <f t="shared" ca="1" si="537"/>
        <v>-44.6215052173864</v>
      </c>
      <c r="AM391" s="699">
        <f t="shared" ca="1" si="537"/>
        <v>-40.245106246890067</v>
      </c>
      <c r="AN391" s="699">
        <f t="shared" ca="1" si="537"/>
        <v>-36.848836004993686</v>
      </c>
      <c r="AO391" s="699">
        <f t="shared" ca="1" si="537"/>
        <v>-38.305050256958324</v>
      </c>
      <c r="AP391" s="699">
        <f t="shared" ca="1" si="537"/>
        <v>-54.812262533824061</v>
      </c>
      <c r="AQ391" s="699">
        <f t="shared" ca="1" si="537"/>
        <v>-83.899838116764158</v>
      </c>
      <c r="AR391" s="699">
        <f t="shared" ca="1" si="537"/>
        <v>-112.93987895403984</v>
      </c>
      <c r="AS391" s="699">
        <f t="shared" ca="1" si="537"/>
        <v>-132.50458099387913</v>
      </c>
      <c r="AT391" s="699">
        <f t="shared" ca="1" si="537"/>
        <v>-142.86281586838626</v>
      </c>
      <c r="AU391" s="699">
        <f t="shared" ca="1" si="537"/>
        <v>-146.34598252934592</v>
      </c>
      <c r="AW391" s="18">
        <f t="shared" si="547"/>
        <v>75</v>
      </c>
      <c r="AX391" s="699">
        <f t="shared" ca="1" si="538"/>
        <v>-23.203487721995696</v>
      </c>
      <c r="AY391" s="699">
        <f t="shared" ca="1" si="538"/>
        <v>-20.495054950913278</v>
      </c>
      <c r="AZ391" s="699">
        <f t="shared" ca="1" si="538"/>
        <v>-16.020018617730848</v>
      </c>
      <c r="BA391" s="699">
        <f t="shared" ca="1" si="538"/>
        <v>-13.909637921929956</v>
      </c>
      <c r="BB391" s="699">
        <f t="shared" ca="1" si="538"/>
        <v>-14.893468804567279</v>
      </c>
      <c r="BC391" s="699">
        <f t="shared" ca="1" si="538"/>
        <v>-18.479700359005747</v>
      </c>
      <c r="BD391" s="699">
        <f t="shared" ca="1" si="538"/>
        <v>-23.754384103664925</v>
      </c>
      <c r="BE391" s="699">
        <f t="shared" ca="1" si="538"/>
        <v>-28.695455114201252</v>
      </c>
      <c r="BF391" s="699">
        <f t="shared" ca="1" si="538"/>
        <v>-30.328925956353242</v>
      </c>
      <c r="BG391" s="699">
        <f t="shared" ca="1" si="538"/>
        <v>-28.362110146917932</v>
      </c>
      <c r="BH391" s="699">
        <f t="shared" ca="1" si="538"/>
        <v>-27.111283387835037</v>
      </c>
      <c r="BI391" s="699">
        <f t="shared" ca="1" si="538"/>
        <v>-29.349668995275152</v>
      </c>
      <c r="BJ391" s="699">
        <f t="shared" ca="1" si="538"/>
        <v>-31.399157393190212</v>
      </c>
      <c r="BL391" s="18">
        <f t="shared" si="548"/>
        <v>75</v>
      </c>
      <c r="BM391" s="699">
        <f t="shared" ca="1" si="539"/>
        <v>-38.900908587160913</v>
      </c>
      <c r="BN391" s="699">
        <f t="shared" ca="1" si="539"/>
        <v>-34.152574579236081</v>
      </c>
      <c r="BO391" s="699">
        <f t="shared" ca="1" si="539"/>
        <v>-25.50518659183275</v>
      </c>
      <c r="BP391" s="699">
        <f t="shared" ca="1" si="539"/>
        <v>-19.566541653611402</v>
      </c>
      <c r="BQ391" s="699">
        <f t="shared" ca="1" si="539"/>
        <v>-17.995805384173369</v>
      </c>
      <c r="BR391" s="699">
        <f t="shared" ca="1" si="539"/>
        <v>-20.367183376958423</v>
      </c>
      <c r="BS391" s="699">
        <f t="shared" ca="1" si="539"/>
        <v>-25.454678731657044</v>
      </c>
      <c r="BT391" s="699">
        <f t="shared" ca="1" si="539"/>
        <v>-30.817368383960936</v>
      </c>
      <c r="BU391" s="699">
        <f t="shared" ca="1" si="539"/>
        <v>-32.794830862308103</v>
      </c>
      <c r="BV391" s="699">
        <f t="shared" ca="1" si="539"/>
        <v>-29.974886187943376</v>
      </c>
      <c r="BW391" s="699">
        <f t="shared" ca="1" si="539"/>
        <v>-25.8561289531402</v>
      </c>
      <c r="BX391" s="699">
        <f t="shared" ca="1" si="539"/>
        <v>-24.417811058195838</v>
      </c>
      <c r="BY391" s="699">
        <f t="shared" ca="1" si="539"/>
        <v>-24.812885444839267</v>
      </c>
      <c r="CA391" s="18">
        <f t="shared" si="549"/>
        <v>75</v>
      </c>
      <c r="CB391" s="699">
        <f t="shared" ca="1" si="540"/>
        <v>-3.2737020152418141</v>
      </c>
      <c r="CC391" s="699">
        <f t="shared" ca="1" si="540"/>
        <v>-3.7621195134957155</v>
      </c>
      <c r="CD391" s="699">
        <f t="shared" ca="1" si="540"/>
        <v>-5.2829976435417567</v>
      </c>
      <c r="CE391" s="699">
        <f t="shared" ca="1" si="540"/>
        <v>-7.9998614669541794</v>
      </c>
      <c r="CF391" s="699">
        <f t="shared" ca="1" si="540"/>
        <v>-12.149991981107876</v>
      </c>
      <c r="CG391" s="699">
        <f t="shared" ca="1" si="540"/>
        <v>-17.875891744225935</v>
      </c>
      <c r="CH391" s="699">
        <f t="shared" ca="1" si="540"/>
        <v>-24.677308412831827</v>
      </c>
      <c r="CI391" s="699">
        <f t="shared" ca="1" si="540"/>
        <v>-30.382620753155397</v>
      </c>
      <c r="CJ391" s="699">
        <f t="shared" ca="1" si="540"/>
        <v>-31.268419737781418</v>
      </c>
      <c r="CK391" s="699">
        <f t="shared" ca="1" si="540"/>
        <v>-26.079279008964402</v>
      </c>
      <c r="CL391" s="699">
        <f t="shared" ca="1" si="540"/>
        <v>-18.559603811630851</v>
      </c>
      <c r="CM391" s="699">
        <f t="shared" ca="1" si="540"/>
        <v>-12.940514646280363</v>
      </c>
      <c r="CN391" s="699">
        <f t="shared" ca="1" si="540"/>
        <v>-10.964067396573968</v>
      </c>
      <c r="CP391" s="18">
        <f t="shared" si="550"/>
        <v>75</v>
      </c>
      <c r="CQ391" s="699">
        <f t="shared" ca="1" si="541"/>
        <v>-90.522229299345568</v>
      </c>
      <c r="CR391" s="699">
        <f t="shared" ref="CR391:CY391" ca="1" si="563">(3-$Z$1/$T$1)*CR328-(1-3*$Z$1/$T$1)*CR313</f>
        <v>-80.5994558816341</v>
      </c>
      <c r="CS391" s="699">
        <f t="shared" ca="1" si="563"/>
        <v>-61.746054959771882</v>
      </c>
      <c r="CT391" s="699">
        <f t="shared" ca="1" si="563"/>
        <v>-46.322894639420248</v>
      </c>
      <c r="CU391" s="699">
        <f t="shared" ca="1" si="563"/>
        <v>-36.513327948651749</v>
      </c>
      <c r="CV391" s="699">
        <f t="shared" ca="1" si="563"/>
        <v>-30.99104261573703</v>
      </c>
      <c r="CW391" s="699">
        <f t="shared" ca="1" si="563"/>
        <v>-28.530744505084566</v>
      </c>
      <c r="CX391" s="699">
        <f t="shared" ca="1" si="563"/>
        <v>-28.408134977042206</v>
      </c>
      <c r="CY391" s="699">
        <f t="shared" ca="1" si="563"/>
        <v>-30.277940150563825</v>
      </c>
      <c r="CZ391" s="699">
        <f t="shared" ca="1" si="541"/>
        <v>-35.20563807861776</v>
      </c>
      <c r="DA391" s="699">
        <f t="shared" ca="1" si="541"/>
        <v>-45.957418453929051</v>
      </c>
      <c r="DB391" s="699">
        <f t="shared" ca="1" si="541"/>
        <v>-61.818836828635817</v>
      </c>
      <c r="DC391" s="699">
        <f t="shared" ca="1" si="541"/>
        <v>-70.782544852109567</v>
      </c>
      <c r="DE391" s="18">
        <f t="shared" si="552"/>
        <v>75</v>
      </c>
      <c r="DF391" s="699">
        <f t="shared" ca="1" si="542"/>
        <v>-37.204091006458249</v>
      </c>
      <c r="DG391" s="699">
        <f t="shared" ca="1" si="542"/>
        <v>-34.298543419766645</v>
      </c>
      <c r="DH391" s="699">
        <f t="shared" ca="1" si="542"/>
        <v>-29.254215282708298</v>
      </c>
      <c r="DI391" s="699">
        <f t="shared" ca="1" si="542"/>
        <v>-26.204923050303506</v>
      </c>
      <c r="DJ391" s="699">
        <f t="shared" ca="1" si="542"/>
        <v>-25.762178801654134</v>
      </c>
      <c r="DK391" s="699">
        <f t="shared" ca="1" si="542"/>
        <v>-27.236387774809408</v>
      </c>
      <c r="DL391" s="699">
        <f t="shared" ca="1" si="542"/>
        <v>-29.646724101164065</v>
      </c>
      <c r="DM391" s="699">
        <f t="shared" ca="1" si="542"/>
        <v>-31.405856429959233</v>
      </c>
      <c r="DN391" s="699">
        <f t="shared" ca="1" si="542"/>
        <v>-30.575423498523023</v>
      </c>
      <c r="DO391" s="699">
        <f t="shared" ca="1" si="542"/>
        <v>-27.143223595705507</v>
      </c>
      <c r="DP391" s="699">
        <f t="shared" ca="1" si="542"/>
        <v>-23.902236181182356</v>
      </c>
      <c r="DQ391" s="699">
        <f t="shared" ca="1" si="542"/>
        <v>-23.179643829196447</v>
      </c>
      <c r="DR391" s="699">
        <f t="shared" ca="1" si="542"/>
        <v>-23.682293199624688</v>
      </c>
      <c r="DT391" s="18">
        <f t="shared" si="553"/>
        <v>75</v>
      </c>
      <c r="DU391" s="699">
        <f t="shared" ca="1" si="543"/>
        <v>0</v>
      </c>
      <c r="DV391" s="699">
        <f t="shared" ca="1" si="543"/>
        <v>0</v>
      </c>
      <c r="DW391" s="699">
        <f t="shared" ca="1" si="543"/>
        <v>0</v>
      </c>
      <c r="DX391" s="699">
        <f t="shared" ca="1" si="543"/>
        <v>0</v>
      </c>
      <c r="DY391" s="699">
        <f t="shared" ca="1" si="543"/>
        <v>0</v>
      </c>
      <c r="DZ391" s="699">
        <f t="shared" ca="1" si="543"/>
        <v>0</v>
      </c>
      <c r="EA391" s="699">
        <f t="shared" ca="1" si="543"/>
        <v>0</v>
      </c>
      <c r="EB391" s="699">
        <f t="shared" ca="1" si="543"/>
        <v>0</v>
      </c>
      <c r="EC391" s="699">
        <f t="shared" ca="1" si="543"/>
        <v>0</v>
      </c>
      <c r="ED391" s="699">
        <f t="shared" ca="1" si="543"/>
        <v>0</v>
      </c>
      <c r="EE391" s="699">
        <f t="shared" ca="1" si="543"/>
        <v>0</v>
      </c>
      <c r="EF391" s="699">
        <f t="shared" ca="1" si="543"/>
        <v>0</v>
      </c>
      <c r="EG391" s="699">
        <f t="shared" ca="1" si="543"/>
        <v>0</v>
      </c>
      <c r="EI391" s="18">
        <f t="shared" si="554"/>
        <v>75</v>
      </c>
      <c r="EJ391" s="699">
        <f t="shared" ca="1" si="544"/>
        <v>0</v>
      </c>
      <c r="EK391" s="699">
        <f t="shared" ca="1" si="544"/>
        <v>0</v>
      </c>
      <c r="EL391" s="699">
        <f t="shared" ca="1" si="544"/>
        <v>0</v>
      </c>
      <c r="EM391" s="699">
        <f t="shared" ca="1" si="544"/>
        <v>0</v>
      </c>
      <c r="EN391" s="699">
        <f t="shared" ca="1" si="544"/>
        <v>0</v>
      </c>
      <c r="EO391" s="699">
        <f t="shared" ca="1" si="544"/>
        <v>0</v>
      </c>
      <c r="EP391" s="699">
        <f t="shared" ca="1" si="544"/>
        <v>0</v>
      </c>
      <c r="EQ391" s="699">
        <f t="shared" ca="1" si="544"/>
        <v>0</v>
      </c>
      <c r="ER391" s="699">
        <f t="shared" ca="1" si="544"/>
        <v>0</v>
      </c>
      <c r="ES391" s="699">
        <f t="shared" ca="1" si="544"/>
        <v>0</v>
      </c>
      <c r="ET391" s="699">
        <f t="shared" ca="1" si="544"/>
        <v>0</v>
      </c>
      <c r="EU391" s="699">
        <f t="shared" ca="1" si="544"/>
        <v>0</v>
      </c>
      <c r="EV391" s="699">
        <f t="shared" ca="1" si="544"/>
        <v>0</v>
      </c>
      <c r="EX391" s="25"/>
      <c r="EY391" s="731"/>
      <c r="EZ391" s="731"/>
      <c r="FA391" s="731"/>
      <c r="FB391" s="731"/>
      <c r="FC391" s="731"/>
      <c r="FD391" s="731"/>
      <c r="FE391" s="731"/>
      <c r="FF391" s="731"/>
      <c r="FG391" s="731"/>
      <c r="FH391" s="731"/>
      <c r="FI391" s="731"/>
      <c r="FJ391" s="731"/>
      <c r="FK391" s="731"/>
      <c r="FL391" s="91"/>
      <c r="FM391" s="25"/>
      <c r="FN391" s="731"/>
      <c r="FO391" s="731"/>
      <c r="FP391" s="731"/>
      <c r="FQ391" s="731"/>
      <c r="FR391" s="731"/>
      <c r="FS391" s="731"/>
      <c r="FT391" s="731"/>
      <c r="FU391" s="731"/>
      <c r="FV391" s="731"/>
      <c r="FW391" s="731"/>
      <c r="FX391" s="731"/>
      <c r="FY391" s="731"/>
      <c r="FZ391" s="731"/>
      <c r="GA391" s="91"/>
      <c r="GB391" s="91"/>
    </row>
    <row r="392" spans="17:184" s="8" customFormat="1">
      <c r="S392" s="18">
        <f t="shared" si="545"/>
        <v>82.5</v>
      </c>
      <c r="T392" s="427">
        <f t="shared" ca="1" si="536"/>
        <v>-35.689303109153009</v>
      </c>
      <c r="U392" s="427">
        <f t="shared" ca="1" si="536"/>
        <v>-35.416552664588842</v>
      </c>
      <c r="V392" s="427">
        <f t="shared" ca="1" si="536"/>
        <v>-34.554971329179068</v>
      </c>
      <c r="W392" s="427">
        <f t="shared" ca="1" si="536"/>
        <v>-32.968302447152134</v>
      </c>
      <c r="X392" s="427">
        <f t="shared" ca="1" si="536"/>
        <v>-30.416803840469825</v>
      </c>
      <c r="Y392" s="427">
        <f t="shared" ca="1" si="536"/>
        <v>-26.585449399930127</v>
      </c>
      <c r="Z392" s="427">
        <f t="shared" ca="1" si="536"/>
        <v>-34.360430248651511</v>
      </c>
      <c r="AA392" s="427">
        <f t="shared" ca="1" si="536"/>
        <v>-55.516610525926232</v>
      </c>
      <c r="AB392" s="427">
        <f t="shared" ca="1" si="536"/>
        <v>-85.657015856316562</v>
      </c>
      <c r="AC392" s="427">
        <f t="shared" ca="1" si="536"/>
        <v>-116.02482491826704</v>
      </c>
      <c r="AD392" s="427">
        <f t="shared" ca="1" si="536"/>
        <v>-137.06630700117489</v>
      </c>
      <c r="AE392" s="427">
        <f t="shared" ca="1" si="536"/>
        <v>-147.39465915693899</v>
      </c>
      <c r="AF392" s="427">
        <f t="shared" ca="1" si="536"/>
        <v>-150.26862309389494</v>
      </c>
      <c r="AG392" s="700"/>
      <c r="AH392" s="18">
        <f t="shared" si="546"/>
        <v>82.5</v>
      </c>
      <c r="AI392" s="699">
        <f t="shared" ca="1" si="537"/>
        <v>-72.632680616815477</v>
      </c>
      <c r="AJ392" s="699">
        <f t="shared" ca="1" si="537"/>
        <v>-65.795908352629183</v>
      </c>
      <c r="AK392" s="699">
        <f t="shared" ca="1" si="537"/>
        <v>-54.409001976778129</v>
      </c>
      <c r="AL392" s="699">
        <f t="shared" ca="1" si="537"/>
        <v>-46.143911503380416</v>
      </c>
      <c r="AM392" s="699">
        <f t="shared" ca="1" si="537"/>
        <v>-40.906914144566883</v>
      </c>
      <c r="AN392" s="699">
        <f t="shared" ca="1" si="537"/>
        <v>-38.292437092017643</v>
      </c>
      <c r="AO392" s="699">
        <f t="shared" ca="1" si="537"/>
        <v>-42.173032936964844</v>
      </c>
      <c r="AP392" s="699">
        <f t="shared" ca="1" si="537"/>
        <v>-59.565694871317746</v>
      </c>
      <c r="AQ392" s="699">
        <f t="shared" ca="1" si="537"/>
        <v>-88.73764865142364</v>
      </c>
      <c r="AR392" s="699">
        <f t="shared" ca="1" si="537"/>
        <v>-119.6019930074567</v>
      </c>
      <c r="AS392" s="699">
        <f t="shared" ca="1" si="537"/>
        <v>-142.86281586838626</v>
      </c>
      <c r="AT392" s="699">
        <f t="shared" ca="1" si="537"/>
        <v>-157.82476106677848</v>
      </c>
      <c r="AU392" s="699">
        <f t="shared" ca="1" si="537"/>
        <v>-164.14255694400228</v>
      </c>
      <c r="AW392" s="18">
        <f t="shared" si="547"/>
        <v>82.5</v>
      </c>
      <c r="AX392" s="699">
        <f t="shared" ca="1" si="538"/>
        <v>-37.349183193447708</v>
      </c>
      <c r="AY392" s="699">
        <f t="shared" ca="1" si="538"/>
        <v>-30.972932652210545</v>
      </c>
      <c r="AZ392" s="699">
        <f t="shared" ca="1" si="538"/>
        <v>-21.083584319172299</v>
      </c>
      <c r="BA392" s="699">
        <f t="shared" ca="1" si="538"/>
        <v>-15.607263963493258</v>
      </c>
      <c r="BB392" s="699">
        <f t="shared" ca="1" si="538"/>
        <v>-14.533205405156053</v>
      </c>
      <c r="BC392" s="699">
        <f t="shared" ca="1" si="538"/>
        <v>-16.463933350573626</v>
      </c>
      <c r="BD392" s="699">
        <f t="shared" ca="1" si="538"/>
        <v>-20.145665254162573</v>
      </c>
      <c r="BE392" s="699">
        <f t="shared" ca="1" si="538"/>
        <v>-23.921400673016546</v>
      </c>
      <c r="BF392" s="699">
        <f t="shared" ca="1" si="538"/>
        <v>-25.835576245404983</v>
      </c>
      <c r="BG392" s="699">
        <f t="shared" ca="1" si="538"/>
        <v>-26.238775630828158</v>
      </c>
      <c r="BH392" s="699">
        <f t="shared" ca="1" si="538"/>
        <v>-29.349668995275152</v>
      </c>
      <c r="BI392" s="699">
        <f t="shared" ca="1" si="538"/>
        <v>-37.676791242069882</v>
      </c>
      <c r="BJ392" s="699">
        <f t="shared" ca="1" si="538"/>
        <v>-43.590190135919983</v>
      </c>
      <c r="BL392" s="18">
        <f t="shared" si="548"/>
        <v>82.5</v>
      </c>
      <c r="BM392" s="699">
        <f t="shared" ca="1" si="539"/>
        <v>-60.159993454360304</v>
      </c>
      <c r="BN392" s="699">
        <f t="shared" ca="1" si="539"/>
        <v>-49.991554993130883</v>
      </c>
      <c r="BO392" s="699">
        <f t="shared" ca="1" si="539"/>
        <v>-33.426766292464514</v>
      </c>
      <c r="BP392" s="699">
        <f t="shared" ca="1" si="539"/>
        <v>-22.672236568164664</v>
      </c>
      <c r="BQ392" s="699">
        <f t="shared" ca="1" si="539"/>
        <v>-18.252186877869537</v>
      </c>
      <c r="BR392" s="699">
        <f t="shared" ca="1" si="539"/>
        <v>-18.476422970766173</v>
      </c>
      <c r="BS392" s="699">
        <f t="shared" ca="1" si="539"/>
        <v>-21.604598262893969</v>
      </c>
      <c r="BT392" s="699">
        <f t="shared" ca="1" si="539"/>
        <v>-25.415507755314383</v>
      </c>
      <c r="BU392" s="699">
        <f t="shared" ca="1" si="539"/>
        <v>-27.124699543430651</v>
      </c>
      <c r="BV392" s="699">
        <f t="shared" ca="1" si="539"/>
        <v>-25.703503023123506</v>
      </c>
      <c r="BW392" s="699">
        <f t="shared" ca="1" si="539"/>
        <v>-24.417811058195838</v>
      </c>
      <c r="BX392" s="699">
        <f t="shared" ca="1" si="539"/>
        <v>-27.847875236409784</v>
      </c>
      <c r="BY392" s="699">
        <f t="shared" ca="1" si="539"/>
        <v>-31.929335442340829</v>
      </c>
      <c r="CA392" s="18">
        <f t="shared" si="549"/>
        <v>82.5</v>
      </c>
      <c r="CB392" s="699">
        <f t="shared" ca="1" si="540"/>
        <v>-1.9998360606263799</v>
      </c>
      <c r="CC392" s="699">
        <f t="shared" ca="1" si="540"/>
        <v>-2.4119436878979164</v>
      </c>
      <c r="CD392" s="699">
        <f t="shared" ca="1" si="540"/>
        <v>-3.6862733378545176</v>
      </c>
      <c r="CE392" s="699">
        <f t="shared" ca="1" si="540"/>
        <v>-5.9305003276372439</v>
      </c>
      <c r="CF392" s="699">
        <f t="shared" ca="1" si="540"/>
        <v>-9.2846816784553745</v>
      </c>
      <c r="CG392" s="699">
        <f t="shared" ca="1" si="540"/>
        <v>-13.780772613448745</v>
      </c>
      <c r="CH392" s="699">
        <f t="shared" ca="1" si="540"/>
        <v>-18.948542246427113</v>
      </c>
      <c r="CI392" s="699">
        <f t="shared" ca="1" si="540"/>
        <v>-23.144936244696314</v>
      </c>
      <c r="CJ392" s="699">
        <f t="shared" ca="1" si="540"/>
        <v>-23.653632785492846</v>
      </c>
      <c r="CK392" s="699">
        <f t="shared" ca="1" si="540"/>
        <v>-19.365051356659894</v>
      </c>
      <c r="CL392" s="699">
        <f t="shared" ca="1" si="540"/>
        <v>-12.940514646280363</v>
      </c>
      <c r="CM392" s="699">
        <f t="shared" ca="1" si="540"/>
        <v>-7.9529732598271385</v>
      </c>
      <c r="CN392" s="699">
        <f t="shared" ca="1" si="540"/>
        <v>-6.162435382432216</v>
      </c>
      <c r="CP392" s="18">
        <f t="shared" si="550"/>
        <v>82.5</v>
      </c>
      <c r="CQ392" s="699">
        <f t="shared" ca="1" si="541"/>
        <v>-135.00614332793157</v>
      </c>
      <c r="CR392" s="699">
        <f t="shared" ref="CR392:CY392" ca="1" si="564">(3-$Z$1/$T$1)*CR329-(1-3*$Z$1/$T$1)*CR314</f>
        <v>-114.40669892621715</v>
      </c>
      <c r="CS392" s="699">
        <f t="shared" ca="1" si="564"/>
        <v>-80.271690488744866</v>
      </c>
      <c r="CT392" s="699">
        <f t="shared" ca="1" si="564"/>
        <v>-56.318178211552585</v>
      </c>
      <c r="CU392" s="699">
        <f t="shared" ca="1" si="564"/>
        <v>-42.588280424773977</v>
      </c>
      <c r="CV392" s="699">
        <f t="shared" ca="1" si="564"/>
        <v>-35.241855504988244</v>
      </c>
      <c r="CW392" s="699">
        <f t="shared" ca="1" si="564"/>
        <v>-31.915181102236389</v>
      </c>
      <c r="CX392" s="699">
        <f t="shared" ca="1" si="564"/>
        <v>-31.6274504478545</v>
      </c>
      <c r="CY392" s="699">
        <f t="shared" ca="1" si="564"/>
        <v>-34.542286606686147</v>
      </c>
      <c r="CZ392" s="699">
        <f t="shared" ca="1" si="541"/>
        <v>-42.912868617610208</v>
      </c>
      <c r="DA392" s="699">
        <f t="shared" ca="1" si="541"/>
        <v>-61.818836828635817</v>
      </c>
      <c r="DB392" s="699">
        <f t="shared" ca="1" si="541"/>
        <v>-92.667631610365376</v>
      </c>
      <c r="DC392" s="699">
        <f t="shared" ca="1" si="541"/>
        <v>-112.21419376232554</v>
      </c>
      <c r="DE392" s="18">
        <f t="shared" si="552"/>
        <v>82.5</v>
      </c>
      <c r="DF392" s="699">
        <f t="shared" ca="1" si="542"/>
        <v>-49.989775258560854</v>
      </c>
      <c r="DG392" s="699">
        <f t="shared" ca="1" si="542"/>
        <v>-43.412374230512363</v>
      </c>
      <c r="DH392" s="699">
        <f t="shared" ca="1" si="542"/>
        <v>-32.951868391241184</v>
      </c>
      <c r="DI392" s="699">
        <f t="shared" ca="1" si="542"/>
        <v>-26.575827812833264</v>
      </c>
      <c r="DJ392" s="699">
        <f t="shared" ca="1" si="542"/>
        <v>-24.208704593848093</v>
      </c>
      <c r="DK392" s="699">
        <f t="shared" ca="1" si="542"/>
        <v>-24.296929845300557</v>
      </c>
      <c r="DL392" s="699">
        <f t="shared" ca="1" si="542"/>
        <v>-25.537647784600374</v>
      </c>
      <c r="DM392" s="699">
        <f t="shared" ca="1" si="542"/>
        <v>-26.579793311361509</v>
      </c>
      <c r="DN392" s="699">
        <f t="shared" ca="1" si="542"/>
        <v>-26.054481364303072</v>
      </c>
      <c r="DO392" s="699">
        <f t="shared" ca="1" si="542"/>
        <v>-24.045756530855424</v>
      </c>
      <c r="DP392" s="699">
        <f t="shared" ca="1" si="542"/>
        <v>-23.179643829196447</v>
      </c>
      <c r="DQ392" s="699">
        <f t="shared" ca="1" si="542"/>
        <v>-26.31764730657677</v>
      </c>
      <c r="DR392" s="699">
        <f t="shared" ca="1" si="542"/>
        <v>-29.661087558026203</v>
      </c>
      <c r="DT392" s="18">
        <f t="shared" si="553"/>
        <v>82.5</v>
      </c>
      <c r="DU392" s="699">
        <f t="shared" ca="1" si="543"/>
        <v>0</v>
      </c>
      <c r="DV392" s="699">
        <f t="shared" ca="1" si="543"/>
        <v>0</v>
      </c>
      <c r="DW392" s="699">
        <f t="shared" ca="1" si="543"/>
        <v>0</v>
      </c>
      <c r="DX392" s="699">
        <f t="shared" ca="1" si="543"/>
        <v>0</v>
      </c>
      <c r="DY392" s="699">
        <f t="shared" ca="1" si="543"/>
        <v>0</v>
      </c>
      <c r="DZ392" s="699">
        <f t="shared" ca="1" si="543"/>
        <v>0</v>
      </c>
      <c r="EA392" s="699">
        <f t="shared" ca="1" si="543"/>
        <v>0</v>
      </c>
      <c r="EB392" s="699">
        <f t="shared" ca="1" si="543"/>
        <v>0</v>
      </c>
      <c r="EC392" s="699">
        <f t="shared" ca="1" si="543"/>
        <v>0</v>
      </c>
      <c r="ED392" s="699">
        <f t="shared" ca="1" si="543"/>
        <v>0</v>
      </c>
      <c r="EE392" s="699">
        <f t="shared" ca="1" si="543"/>
        <v>0</v>
      </c>
      <c r="EF392" s="699">
        <f t="shared" ca="1" si="543"/>
        <v>0</v>
      </c>
      <c r="EG392" s="699">
        <f t="shared" ca="1" si="543"/>
        <v>0</v>
      </c>
      <c r="EI392" s="18">
        <f t="shared" si="554"/>
        <v>82.5</v>
      </c>
      <c r="EJ392" s="699">
        <f t="shared" ca="1" si="544"/>
        <v>0</v>
      </c>
      <c r="EK392" s="699">
        <f t="shared" ca="1" si="544"/>
        <v>0</v>
      </c>
      <c r="EL392" s="699">
        <f t="shared" ca="1" si="544"/>
        <v>0</v>
      </c>
      <c r="EM392" s="699">
        <f t="shared" ca="1" si="544"/>
        <v>0</v>
      </c>
      <c r="EN392" s="699">
        <f t="shared" ca="1" si="544"/>
        <v>0</v>
      </c>
      <c r="EO392" s="699">
        <f t="shared" ca="1" si="544"/>
        <v>0</v>
      </c>
      <c r="EP392" s="699">
        <f t="shared" ca="1" si="544"/>
        <v>0</v>
      </c>
      <c r="EQ392" s="699">
        <f t="shared" ca="1" si="544"/>
        <v>0</v>
      </c>
      <c r="ER392" s="699">
        <f t="shared" ca="1" si="544"/>
        <v>0</v>
      </c>
      <c r="ES392" s="699">
        <f t="shared" ca="1" si="544"/>
        <v>0</v>
      </c>
      <c r="ET392" s="699">
        <f t="shared" ca="1" si="544"/>
        <v>0</v>
      </c>
      <c r="EU392" s="699">
        <f t="shared" ca="1" si="544"/>
        <v>0</v>
      </c>
      <c r="EV392" s="699">
        <f t="shared" ca="1" si="544"/>
        <v>0</v>
      </c>
      <c r="EX392" s="25"/>
      <c r="EY392" s="731"/>
      <c r="EZ392" s="731"/>
      <c r="FA392" s="731"/>
      <c r="FB392" s="731"/>
      <c r="FC392" s="731"/>
      <c r="FD392" s="731"/>
      <c r="FE392" s="731"/>
      <c r="FF392" s="731"/>
      <c r="FG392" s="731"/>
      <c r="FH392" s="731"/>
      <c r="FI392" s="731"/>
      <c r="FJ392" s="731"/>
      <c r="FK392" s="731"/>
      <c r="FL392" s="91"/>
      <c r="FM392" s="25"/>
      <c r="FN392" s="731"/>
      <c r="FO392" s="731"/>
      <c r="FP392" s="731"/>
      <c r="FQ392" s="731"/>
      <c r="FR392" s="731"/>
      <c r="FS392" s="731"/>
      <c r="FT392" s="731"/>
      <c r="FU392" s="731"/>
      <c r="FV392" s="731"/>
      <c r="FW392" s="731"/>
      <c r="FX392" s="731"/>
      <c r="FY392" s="731"/>
      <c r="FZ392" s="731"/>
      <c r="GA392" s="91"/>
      <c r="GB392" s="91"/>
    </row>
    <row r="393" spans="17:184" s="8" customFormat="1">
      <c r="S393" s="18">
        <f t="shared" si="545"/>
        <v>90</v>
      </c>
      <c r="T393" s="427">
        <f t="shared" ca="1" si="536"/>
        <v>-34.826970302457283</v>
      </c>
      <c r="U393" s="427">
        <f t="shared" ca="1" si="536"/>
        <v>-34.553202003809446</v>
      </c>
      <c r="V393" s="427">
        <f t="shared" ca="1" si="536"/>
        <v>-33.691620011433166</v>
      </c>
      <c r="W393" s="427">
        <f t="shared" ca="1" si="536"/>
        <v>-32.11678298377646</v>
      </c>
      <c r="X393" s="427">
        <f t="shared" ca="1" si="536"/>
        <v>-29.612611613561882</v>
      </c>
      <c r="Y393" s="427">
        <f t="shared" ca="1" si="536"/>
        <v>-25.90713205801374</v>
      </c>
      <c r="Z393" s="427">
        <f t="shared" ca="1" si="536"/>
        <v>-35.649880295169218</v>
      </c>
      <c r="AA393" s="427">
        <f t="shared" ca="1" si="536"/>
        <v>-56.698926161341745</v>
      </c>
      <c r="AB393" s="427">
        <f t="shared" ca="1" si="536"/>
        <v>-86.69755741408062</v>
      </c>
      <c r="AC393" s="427">
        <f t="shared" ca="1" si="536"/>
        <v>-117.40024821837474</v>
      </c>
      <c r="AD393" s="427">
        <f t="shared" ca="1" si="536"/>
        <v>-139.24209277231483</v>
      </c>
      <c r="AE393" s="427">
        <f t="shared" ca="1" si="536"/>
        <v>-150.26862309389494</v>
      </c>
      <c r="AF393" s="427">
        <f t="shared" ca="1" si="536"/>
        <v>-153.39671493890467</v>
      </c>
      <c r="AG393" s="700"/>
      <c r="AH393" s="18">
        <f t="shared" si="546"/>
        <v>90</v>
      </c>
      <c r="AI393" s="699">
        <f t="shared" ca="1" si="537"/>
        <v>-81.945894237125302</v>
      </c>
      <c r="AJ393" s="699">
        <f t="shared" ca="1" si="537"/>
        <v>-72.19401451824595</v>
      </c>
      <c r="AK393" s="699">
        <f t="shared" ca="1" si="537"/>
        <v>-57.238050756855813</v>
      </c>
      <c r="AL393" s="699">
        <f t="shared" ca="1" si="537"/>
        <v>-47.349480515431509</v>
      </c>
      <c r="AM393" s="699">
        <f t="shared" ca="1" si="537"/>
        <v>-41.612803348864652</v>
      </c>
      <c r="AN393" s="699">
        <f t="shared" ca="1" si="537"/>
        <v>-39.170925038817366</v>
      </c>
      <c r="AO393" s="699">
        <f t="shared" ca="1" si="537"/>
        <v>-43.58426365231918</v>
      </c>
      <c r="AP393" s="699">
        <f t="shared" ca="1" si="537"/>
        <v>-61.048263467401149</v>
      </c>
      <c r="AQ393" s="699">
        <f t="shared" ca="1" si="537"/>
        <v>-90.134446702753905</v>
      </c>
      <c r="AR393" s="699">
        <f t="shared" ca="1" si="537"/>
        <v>-121.5410722323693</v>
      </c>
      <c r="AS393" s="699">
        <f t="shared" ca="1" si="537"/>
        <v>-146.34598252934592</v>
      </c>
      <c r="AT393" s="699">
        <f t="shared" ca="1" si="537"/>
        <v>-164.14255694400228</v>
      </c>
      <c r="AU393" s="699">
        <f t="shared" ca="1" si="537"/>
        <v>-172.77956366680436</v>
      </c>
      <c r="AW393" s="18">
        <f t="shared" si="547"/>
        <v>90</v>
      </c>
      <c r="AX393" s="699">
        <f t="shared" ca="1" si="538"/>
        <v>-46.92200398540114</v>
      </c>
      <c r="AY393" s="699">
        <f t="shared" ca="1" si="538"/>
        <v>-37.602770579135083</v>
      </c>
      <c r="AZ393" s="699">
        <f t="shared" ca="1" si="538"/>
        <v>-24.046247582056804</v>
      </c>
      <c r="BA393" s="699">
        <f t="shared" ca="1" si="538"/>
        <v>-16.734892438408615</v>
      </c>
      <c r="BB393" s="699">
        <f t="shared" ca="1" si="538"/>
        <v>-14.74850142132661</v>
      </c>
      <c r="BC393" s="699">
        <f t="shared" ca="1" si="538"/>
        <v>-16.074317762746283</v>
      </c>
      <c r="BD393" s="699">
        <f t="shared" ca="1" si="538"/>
        <v>-19.249087934210941</v>
      </c>
      <c r="BE393" s="699">
        <f t="shared" ca="1" si="538"/>
        <v>-22.686220170805246</v>
      </c>
      <c r="BF393" s="699">
        <f t="shared" ca="1" si="538"/>
        <v>-24.750304592892839</v>
      </c>
      <c r="BG393" s="699">
        <f t="shared" ca="1" si="538"/>
        <v>-26.142114582345481</v>
      </c>
      <c r="BH393" s="699">
        <f t="shared" ca="1" si="538"/>
        <v>-31.399157393190212</v>
      </c>
      <c r="BI393" s="699">
        <f t="shared" ca="1" si="538"/>
        <v>-43.590190135919983</v>
      </c>
      <c r="BJ393" s="699">
        <f t="shared" ca="1" si="538"/>
        <v>-52.502475358011466</v>
      </c>
      <c r="BL393" s="18">
        <f t="shared" si="548"/>
        <v>90</v>
      </c>
      <c r="BM393" s="699">
        <f t="shared" ca="1" si="539"/>
        <v>-74.47043744192672</v>
      </c>
      <c r="BN393" s="699">
        <f t="shared" ca="1" si="539"/>
        <v>-59.912613842547294</v>
      </c>
      <c r="BO393" s="699">
        <f t="shared" ca="1" si="539"/>
        <v>-37.910827025526515</v>
      </c>
      <c r="BP393" s="699">
        <f t="shared" ca="1" si="539"/>
        <v>-24.475283888228038</v>
      </c>
      <c r="BQ393" s="699">
        <f t="shared" ca="1" si="539"/>
        <v>-18.748188623671282</v>
      </c>
      <c r="BR393" s="699">
        <f t="shared" ca="1" si="539"/>
        <v>-18.14018911541606</v>
      </c>
      <c r="BS393" s="699">
        <f t="shared" ca="1" si="539"/>
        <v>-20.596446297689013</v>
      </c>
      <c r="BT393" s="699">
        <f t="shared" ca="1" si="539"/>
        <v>-23.892487214141269</v>
      </c>
      <c r="BU393" s="699">
        <f t="shared" ca="1" si="539"/>
        <v>-25.483511134460297</v>
      </c>
      <c r="BV393" s="699">
        <f t="shared" ca="1" si="539"/>
        <v>-24.582083839668051</v>
      </c>
      <c r="BW393" s="699">
        <f t="shared" ca="1" si="539"/>
        <v>-24.812885444839267</v>
      </c>
      <c r="BX393" s="699">
        <f t="shared" ca="1" si="539"/>
        <v>-31.929335442340829</v>
      </c>
      <c r="BY393" s="699">
        <f t="shared" ca="1" si="539"/>
        <v>-39.411829559668767</v>
      </c>
      <c r="CA393" s="18">
        <f t="shared" si="549"/>
        <v>90</v>
      </c>
      <c r="CB393" s="699">
        <f t="shared" ca="1" si="540"/>
        <v>-1.5879465055007853</v>
      </c>
      <c r="CC393" s="699">
        <f t="shared" ca="1" si="540"/>
        <v>-1.9763789895503747</v>
      </c>
      <c r="CD393" s="699">
        <f t="shared" ca="1" si="540"/>
        <v>-3.1745221795819827</v>
      </c>
      <c r="CE393" s="699">
        <f t="shared" ca="1" si="540"/>
        <v>-5.2738093889803785</v>
      </c>
      <c r="CF393" s="699">
        <f t="shared" ca="1" si="540"/>
        <v>-8.3863328164756226</v>
      </c>
      <c r="CG393" s="699">
        <f t="shared" ca="1" si="540"/>
        <v>-12.512167510236337</v>
      </c>
      <c r="CH393" s="699">
        <f t="shared" ca="1" si="540"/>
        <v>-17.185515944953806</v>
      </c>
      <c r="CI393" s="699">
        <f t="shared" ca="1" si="540"/>
        <v>-20.897380839033456</v>
      </c>
      <c r="CJ393" s="699">
        <f t="shared" ca="1" si="540"/>
        <v>-21.207563675076432</v>
      </c>
      <c r="CK393" s="699">
        <f t="shared" ca="1" si="540"/>
        <v>-17.097941008723176</v>
      </c>
      <c r="CL393" s="699">
        <f t="shared" ca="1" si="540"/>
        <v>-10.964067396573968</v>
      </c>
      <c r="CM393" s="699">
        <f t="shared" ca="1" si="540"/>
        <v>-6.162435382432216</v>
      </c>
      <c r="CN393" s="699">
        <f t="shared" ca="1" si="540"/>
        <v>-4.4291559077213023</v>
      </c>
      <c r="CP393" s="18">
        <f t="shared" si="550"/>
        <v>90</v>
      </c>
      <c r="CQ393" s="699">
        <f t="shared" ca="1" si="541"/>
        <v>-164.26841871151089</v>
      </c>
      <c r="CR393" s="699">
        <f t="shared" ref="CR393:CY393" ca="1" si="565">(3-$Z$1/$T$1)*CR330-(1-3*$Z$1/$T$1)*CR315</f>
        <v>-134.942449524577</v>
      </c>
      <c r="CS393" s="699">
        <f t="shared" ca="1" si="565"/>
        <v>-90.111227167455866</v>
      </c>
      <c r="CT393" s="699">
        <f t="shared" ca="1" si="565"/>
        <v>-61.154998376787198</v>
      </c>
      <c r="CU393" s="699">
        <f t="shared" ca="1" si="565"/>
        <v>-45.400650370296226</v>
      </c>
      <c r="CV393" s="699">
        <f t="shared" ca="1" si="565"/>
        <v>-37.208297243011174</v>
      </c>
      <c r="CW393" s="699">
        <f t="shared" ca="1" si="565"/>
        <v>-33.553443970576538</v>
      </c>
      <c r="CX393" s="699">
        <f t="shared" ca="1" si="565"/>
        <v>-33.298403200696256</v>
      </c>
      <c r="CY393" s="699">
        <f t="shared" ca="1" si="565"/>
        <v>-36.809691151382154</v>
      </c>
      <c r="CZ393" s="699">
        <f t="shared" ca="1" si="541"/>
        <v>-47.022912165095271</v>
      </c>
      <c r="DA393" s="699">
        <f t="shared" ca="1" si="541"/>
        <v>-70.782544852109567</v>
      </c>
      <c r="DB393" s="699">
        <f t="shared" ca="1" si="541"/>
        <v>-112.21419376232554</v>
      </c>
      <c r="DC393" s="699">
        <f t="shared" ca="1" si="541"/>
        <v>-140.45863761967007</v>
      </c>
      <c r="DE393" s="18">
        <f t="shared" si="552"/>
        <v>90</v>
      </c>
      <c r="DF393" s="699">
        <f t="shared" ca="1" si="542"/>
        <v>-59.129388547463932</v>
      </c>
      <c r="DG393" s="699">
        <f t="shared" ca="1" si="542"/>
        <v>-49.606006610521</v>
      </c>
      <c r="DH393" s="699">
        <f t="shared" ca="1" si="542"/>
        <v>-35.47197016156813</v>
      </c>
      <c r="DI393" s="699">
        <f t="shared" ca="1" si="542"/>
        <v>-27.264410908093431</v>
      </c>
      <c r="DJ393" s="699">
        <f t="shared" ca="1" si="542"/>
        <v>-24.019654203269962</v>
      </c>
      <c r="DK393" s="699">
        <f t="shared" ca="1" si="542"/>
        <v>-23.581159539597326</v>
      </c>
      <c r="DL393" s="699">
        <f t="shared" ca="1" si="542"/>
        <v>-24.432591851846375</v>
      </c>
      <c r="DM393" s="699">
        <f t="shared" ca="1" si="542"/>
        <v>-25.240370826191228</v>
      </c>
      <c r="DN393" s="699">
        <f t="shared" ca="1" si="542"/>
        <v>-24.793937961803717</v>
      </c>
      <c r="DO393" s="699">
        <f t="shared" ca="1" si="542"/>
        <v>-23.307271829439383</v>
      </c>
      <c r="DP393" s="699">
        <f t="shared" ca="1" si="542"/>
        <v>-23.682293199624688</v>
      </c>
      <c r="DQ393" s="699">
        <f t="shared" ca="1" si="542"/>
        <v>-29.661087558026203</v>
      </c>
      <c r="DR393" s="699">
        <f t="shared" ca="1" si="542"/>
        <v>-35.534910017490915</v>
      </c>
      <c r="DT393" s="18">
        <f t="shared" si="553"/>
        <v>90</v>
      </c>
      <c r="DU393" s="699">
        <f t="shared" ca="1" si="543"/>
        <v>0</v>
      </c>
      <c r="DV393" s="699">
        <f t="shared" ca="1" si="543"/>
        <v>0</v>
      </c>
      <c r="DW393" s="699">
        <f t="shared" ca="1" si="543"/>
        <v>0</v>
      </c>
      <c r="DX393" s="699">
        <f t="shared" ca="1" si="543"/>
        <v>0</v>
      </c>
      <c r="DY393" s="699">
        <f t="shared" ca="1" si="543"/>
        <v>0</v>
      </c>
      <c r="DZ393" s="699">
        <f t="shared" ca="1" si="543"/>
        <v>0</v>
      </c>
      <c r="EA393" s="699">
        <f t="shared" ca="1" si="543"/>
        <v>0</v>
      </c>
      <c r="EB393" s="699">
        <f t="shared" ca="1" si="543"/>
        <v>0</v>
      </c>
      <c r="EC393" s="699">
        <f t="shared" ca="1" si="543"/>
        <v>0</v>
      </c>
      <c r="ED393" s="699">
        <f t="shared" ca="1" si="543"/>
        <v>0</v>
      </c>
      <c r="EE393" s="699">
        <f t="shared" ca="1" si="543"/>
        <v>0</v>
      </c>
      <c r="EF393" s="699">
        <f t="shared" ca="1" si="543"/>
        <v>0</v>
      </c>
      <c r="EG393" s="699">
        <f t="shared" ca="1" si="543"/>
        <v>0</v>
      </c>
      <c r="EI393" s="18">
        <f t="shared" si="554"/>
        <v>90</v>
      </c>
      <c r="EJ393" s="699">
        <f t="shared" ca="1" si="544"/>
        <v>0</v>
      </c>
      <c r="EK393" s="699">
        <f t="shared" ca="1" si="544"/>
        <v>0</v>
      </c>
      <c r="EL393" s="699">
        <f t="shared" ca="1" si="544"/>
        <v>0</v>
      </c>
      <c r="EM393" s="699">
        <f t="shared" ca="1" si="544"/>
        <v>0</v>
      </c>
      <c r="EN393" s="699">
        <f t="shared" ca="1" si="544"/>
        <v>0</v>
      </c>
      <c r="EO393" s="699">
        <f t="shared" ca="1" si="544"/>
        <v>0</v>
      </c>
      <c r="EP393" s="699">
        <f t="shared" ca="1" si="544"/>
        <v>0</v>
      </c>
      <c r="EQ393" s="699">
        <f t="shared" ca="1" si="544"/>
        <v>0</v>
      </c>
      <c r="ER393" s="699">
        <f t="shared" ca="1" si="544"/>
        <v>0</v>
      </c>
      <c r="ES393" s="699">
        <f t="shared" ca="1" si="544"/>
        <v>0</v>
      </c>
      <c r="ET393" s="699">
        <f t="shared" ca="1" si="544"/>
        <v>0</v>
      </c>
      <c r="EU393" s="699">
        <f t="shared" ca="1" si="544"/>
        <v>0</v>
      </c>
      <c r="EV393" s="699">
        <f t="shared" ca="1" si="544"/>
        <v>0</v>
      </c>
      <c r="EX393" s="25"/>
      <c r="EY393" s="731"/>
      <c r="EZ393" s="731"/>
      <c r="FA393" s="731"/>
      <c r="FB393" s="731"/>
      <c r="FC393" s="731"/>
      <c r="FD393" s="731"/>
      <c r="FE393" s="731"/>
      <c r="FF393" s="731"/>
      <c r="FG393" s="731"/>
      <c r="FH393" s="731"/>
      <c r="FI393" s="731"/>
      <c r="FJ393" s="731"/>
      <c r="FK393" s="731"/>
      <c r="FL393" s="91"/>
      <c r="FM393" s="25"/>
      <c r="FN393" s="731"/>
      <c r="FO393" s="731"/>
      <c r="FP393" s="731"/>
      <c r="FQ393" s="731"/>
      <c r="FR393" s="731"/>
      <c r="FS393" s="731"/>
      <c r="FT393" s="731"/>
      <c r="FU393" s="731"/>
      <c r="FV393" s="731"/>
      <c r="FW393" s="731"/>
      <c r="FX393" s="731"/>
      <c r="FY393" s="731"/>
      <c r="FZ393" s="731"/>
      <c r="GA393" s="91"/>
      <c r="GB393" s="91"/>
    </row>
    <row r="394" spans="17:184" s="8" customFormat="1">
      <c r="Q394" s="2" t="s">
        <v>110</v>
      </c>
      <c r="S394" s="2" t="s">
        <v>111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 t="s">
        <v>112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 t="s">
        <v>113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 t="s">
        <v>114</v>
      </c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 t="s">
        <v>115</v>
      </c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 t="s">
        <v>116</v>
      </c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 t="s">
        <v>117</v>
      </c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 t="s">
        <v>116</v>
      </c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 t="s">
        <v>117</v>
      </c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801"/>
      <c r="EY394" s="801"/>
      <c r="EZ394" s="801"/>
      <c r="FA394" s="801"/>
      <c r="FB394" s="801"/>
      <c r="FC394" s="801"/>
      <c r="FD394" s="801"/>
      <c r="FE394" s="801"/>
      <c r="FF394" s="801"/>
      <c r="FG394" s="801"/>
      <c r="FH394" s="801"/>
      <c r="FI394" s="801"/>
      <c r="FJ394" s="801"/>
      <c r="FK394" s="801"/>
      <c r="FL394" s="801"/>
      <c r="FM394" s="801"/>
      <c r="FN394" s="801"/>
      <c r="FO394" s="801"/>
      <c r="FP394" s="801"/>
      <c r="FQ394" s="801"/>
      <c r="FR394" s="801"/>
      <c r="FS394" s="801"/>
      <c r="FT394" s="801"/>
      <c r="FU394" s="801"/>
      <c r="FV394" s="801"/>
      <c r="FW394" s="801"/>
      <c r="FX394" s="801"/>
      <c r="FY394" s="801"/>
      <c r="FZ394" s="801"/>
      <c r="GA394" s="801"/>
      <c r="GB394" s="801"/>
    </row>
    <row r="395" spans="17:184" s="8" customFormat="1">
      <c r="S395" s="163" t="s">
        <v>393</v>
      </c>
      <c r="T395" s="318">
        <f>T380</f>
        <v>0</v>
      </c>
      <c r="U395" s="318">
        <f t="shared" ref="U395:AF395" si="566">U380</f>
        <v>7.5</v>
      </c>
      <c r="V395" s="318">
        <f t="shared" si="566"/>
        <v>15</v>
      </c>
      <c r="W395" s="318">
        <f t="shared" si="566"/>
        <v>22.5</v>
      </c>
      <c r="X395" s="318">
        <f t="shared" si="566"/>
        <v>30</v>
      </c>
      <c r="Y395" s="318">
        <f t="shared" si="566"/>
        <v>37.5</v>
      </c>
      <c r="Z395" s="318">
        <f t="shared" si="566"/>
        <v>45</v>
      </c>
      <c r="AA395" s="318">
        <f t="shared" si="566"/>
        <v>52.5</v>
      </c>
      <c r="AB395" s="318">
        <f t="shared" si="566"/>
        <v>60</v>
      </c>
      <c r="AC395" s="318">
        <f t="shared" si="566"/>
        <v>67.5</v>
      </c>
      <c r="AD395" s="318">
        <f t="shared" si="566"/>
        <v>75</v>
      </c>
      <c r="AE395" s="318">
        <f t="shared" si="566"/>
        <v>82.5</v>
      </c>
      <c r="AF395" s="318">
        <f t="shared" si="566"/>
        <v>90</v>
      </c>
      <c r="AG395" s="16"/>
      <c r="AH395" s="163" t="s">
        <v>393</v>
      </c>
      <c r="AI395" s="157">
        <f>AI380</f>
        <v>0</v>
      </c>
      <c r="AJ395" s="157">
        <f t="shared" ref="AJ395:AU395" si="567">AJ380</f>
        <v>7.5</v>
      </c>
      <c r="AK395" s="157">
        <f t="shared" si="567"/>
        <v>15</v>
      </c>
      <c r="AL395" s="157">
        <f t="shared" si="567"/>
        <v>22.5</v>
      </c>
      <c r="AM395" s="157">
        <f t="shared" si="567"/>
        <v>30</v>
      </c>
      <c r="AN395" s="157">
        <f t="shared" si="567"/>
        <v>37.5</v>
      </c>
      <c r="AO395" s="157">
        <f t="shared" si="567"/>
        <v>45</v>
      </c>
      <c r="AP395" s="157">
        <f t="shared" si="567"/>
        <v>52.5</v>
      </c>
      <c r="AQ395" s="157">
        <f t="shared" si="567"/>
        <v>60</v>
      </c>
      <c r="AR395" s="157">
        <f t="shared" si="567"/>
        <v>67.5</v>
      </c>
      <c r="AS395" s="157">
        <f t="shared" si="567"/>
        <v>75</v>
      </c>
      <c r="AT395" s="157">
        <f t="shared" si="567"/>
        <v>82.5</v>
      </c>
      <c r="AU395" s="157">
        <f t="shared" si="567"/>
        <v>90</v>
      </c>
      <c r="AW395" s="163" t="s">
        <v>393</v>
      </c>
      <c r="AX395" s="18">
        <f>AX380</f>
        <v>0</v>
      </c>
      <c r="AY395" s="18">
        <f t="shared" ref="AY395:BJ395" si="568">AY380</f>
        <v>7.5</v>
      </c>
      <c r="AZ395" s="18">
        <f t="shared" si="568"/>
        <v>15</v>
      </c>
      <c r="BA395" s="18">
        <f t="shared" si="568"/>
        <v>22.5</v>
      </c>
      <c r="BB395" s="18">
        <f t="shared" si="568"/>
        <v>30</v>
      </c>
      <c r="BC395" s="18">
        <f t="shared" si="568"/>
        <v>37.5</v>
      </c>
      <c r="BD395" s="18">
        <f t="shared" si="568"/>
        <v>45</v>
      </c>
      <c r="BE395" s="18">
        <f t="shared" si="568"/>
        <v>52.5</v>
      </c>
      <c r="BF395" s="18">
        <f t="shared" si="568"/>
        <v>60</v>
      </c>
      <c r="BG395" s="18">
        <f t="shared" si="568"/>
        <v>67.5</v>
      </c>
      <c r="BH395" s="18">
        <f t="shared" si="568"/>
        <v>75</v>
      </c>
      <c r="BI395" s="18">
        <f t="shared" si="568"/>
        <v>82.5</v>
      </c>
      <c r="BJ395" s="18">
        <f t="shared" si="568"/>
        <v>90</v>
      </c>
      <c r="BL395" s="163" t="s">
        <v>393</v>
      </c>
      <c r="BM395" s="157">
        <f>BM380</f>
        <v>0</v>
      </c>
      <c r="BN395" s="157">
        <f t="shared" ref="BN395:BY395" si="569">BN380</f>
        <v>7.5</v>
      </c>
      <c r="BO395" s="157">
        <f t="shared" si="569"/>
        <v>15</v>
      </c>
      <c r="BP395" s="157">
        <f t="shared" si="569"/>
        <v>22.5</v>
      </c>
      <c r="BQ395" s="157">
        <f t="shared" si="569"/>
        <v>30</v>
      </c>
      <c r="BR395" s="157">
        <f t="shared" si="569"/>
        <v>37.5</v>
      </c>
      <c r="BS395" s="157">
        <f t="shared" si="569"/>
        <v>45</v>
      </c>
      <c r="BT395" s="157">
        <f t="shared" si="569"/>
        <v>52.5</v>
      </c>
      <c r="BU395" s="157">
        <f t="shared" si="569"/>
        <v>60</v>
      </c>
      <c r="BV395" s="157">
        <f t="shared" si="569"/>
        <v>67.5</v>
      </c>
      <c r="BW395" s="157">
        <f t="shared" si="569"/>
        <v>75</v>
      </c>
      <c r="BX395" s="157">
        <f t="shared" si="569"/>
        <v>82.5</v>
      </c>
      <c r="BY395" s="157">
        <f t="shared" si="569"/>
        <v>90</v>
      </c>
      <c r="CA395" s="163" t="s">
        <v>393</v>
      </c>
      <c r="CB395" s="18">
        <f>CB380</f>
        <v>0</v>
      </c>
      <c r="CC395" s="18">
        <f t="shared" ref="CC395:CN395" si="570">CC380</f>
        <v>7.5</v>
      </c>
      <c r="CD395" s="18">
        <f t="shared" si="570"/>
        <v>15</v>
      </c>
      <c r="CE395" s="18">
        <f t="shared" si="570"/>
        <v>22.5</v>
      </c>
      <c r="CF395" s="18">
        <f t="shared" si="570"/>
        <v>30</v>
      </c>
      <c r="CG395" s="18">
        <f t="shared" si="570"/>
        <v>37.5</v>
      </c>
      <c r="CH395" s="18">
        <f t="shared" si="570"/>
        <v>45</v>
      </c>
      <c r="CI395" s="18">
        <f t="shared" si="570"/>
        <v>52.5</v>
      </c>
      <c r="CJ395" s="18">
        <f t="shared" si="570"/>
        <v>60</v>
      </c>
      <c r="CK395" s="18">
        <f t="shared" si="570"/>
        <v>67.5</v>
      </c>
      <c r="CL395" s="18">
        <f t="shared" si="570"/>
        <v>75</v>
      </c>
      <c r="CM395" s="18">
        <f t="shared" si="570"/>
        <v>82.5</v>
      </c>
      <c r="CN395" s="18">
        <f t="shared" si="570"/>
        <v>90</v>
      </c>
      <c r="CP395" s="163" t="s">
        <v>393</v>
      </c>
      <c r="CQ395" s="18">
        <f>CQ380</f>
        <v>0</v>
      </c>
      <c r="CR395" s="18">
        <f t="shared" ref="CR395:DC395" si="571">CR380</f>
        <v>7.5</v>
      </c>
      <c r="CS395" s="18">
        <f t="shared" ref="CS395" si="572">CD395</f>
        <v>15</v>
      </c>
      <c r="CT395" s="18">
        <f t="shared" ref="CT395" si="573">CE395</f>
        <v>22.5</v>
      </c>
      <c r="CU395" s="18">
        <f t="shared" ref="CU395" si="574">CF395</f>
        <v>30</v>
      </c>
      <c r="CV395" s="18">
        <f t="shared" ref="CV395" si="575">CG395</f>
        <v>37.5</v>
      </c>
      <c r="CW395" s="18">
        <f t="shared" ref="CW395" si="576">CH395</f>
        <v>45</v>
      </c>
      <c r="CX395" s="18">
        <f t="shared" ref="CX395" si="577">CI395</f>
        <v>52.5</v>
      </c>
      <c r="CY395" s="18">
        <f t="shared" ref="CY395" si="578">CJ395</f>
        <v>60</v>
      </c>
      <c r="CZ395" s="18">
        <f t="shared" si="571"/>
        <v>67.5</v>
      </c>
      <c r="DA395" s="18">
        <f t="shared" si="571"/>
        <v>75</v>
      </c>
      <c r="DB395" s="18">
        <f t="shared" si="571"/>
        <v>82.5</v>
      </c>
      <c r="DC395" s="18">
        <f t="shared" si="571"/>
        <v>90</v>
      </c>
      <c r="DE395" s="163" t="s">
        <v>393</v>
      </c>
      <c r="DF395" s="18">
        <f>DF380</f>
        <v>0</v>
      </c>
      <c r="DG395" s="18">
        <f t="shared" ref="DG395:DR395" si="579">DG380</f>
        <v>7.5</v>
      </c>
      <c r="DH395" s="18">
        <f t="shared" si="579"/>
        <v>15</v>
      </c>
      <c r="DI395" s="18">
        <f t="shared" si="579"/>
        <v>22.5</v>
      </c>
      <c r="DJ395" s="18">
        <f t="shared" si="579"/>
        <v>30</v>
      </c>
      <c r="DK395" s="18">
        <f t="shared" si="579"/>
        <v>37.5</v>
      </c>
      <c r="DL395" s="18">
        <f t="shared" si="579"/>
        <v>45</v>
      </c>
      <c r="DM395" s="18">
        <f t="shared" si="579"/>
        <v>52.5</v>
      </c>
      <c r="DN395" s="18">
        <f t="shared" si="579"/>
        <v>60</v>
      </c>
      <c r="DO395" s="18">
        <f t="shared" si="579"/>
        <v>67.5</v>
      </c>
      <c r="DP395" s="18">
        <f t="shared" si="579"/>
        <v>75</v>
      </c>
      <c r="DQ395" s="18">
        <f t="shared" si="579"/>
        <v>82.5</v>
      </c>
      <c r="DR395" s="18">
        <f t="shared" si="579"/>
        <v>90</v>
      </c>
      <c r="DT395" s="163" t="s">
        <v>393</v>
      </c>
      <c r="DU395" s="18">
        <f>DU380</f>
        <v>0</v>
      </c>
      <c r="DV395" s="18">
        <f t="shared" ref="DV395:EG395" si="580">DV380</f>
        <v>7.5</v>
      </c>
      <c r="DW395" s="18">
        <f t="shared" si="580"/>
        <v>15</v>
      </c>
      <c r="DX395" s="18">
        <f t="shared" si="580"/>
        <v>22.5</v>
      </c>
      <c r="DY395" s="18">
        <f t="shared" si="580"/>
        <v>30</v>
      </c>
      <c r="DZ395" s="18">
        <f t="shared" si="580"/>
        <v>37.5</v>
      </c>
      <c r="EA395" s="18">
        <f t="shared" si="580"/>
        <v>45</v>
      </c>
      <c r="EB395" s="18">
        <f t="shared" si="580"/>
        <v>52.5</v>
      </c>
      <c r="EC395" s="18">
        <f t="shared" si="580"/>
        <v>60</v>
      </c>
      <c r="ED395" s="18">
        <f t="shared" si="580"/>
        <v>67.5</v>
      </c>
      <c r="EE395" s="18">
        <f t="shared" si="580"/>
        <v>75</v>
      </c>
      <c r="EF395" s="18">
        <f t="shared" si="580"/>
        <v>82.5</v>
      </c>
      <c r="EG395" s="18">
        <f t="shared" si="580"/>
        <v>90</v>
      </c>
      <c r="EI395" s="163" t="s">
        <v>393</v>
      </c>
      <c r="EJ395" s="18">
        <f>EJ380</f>
        <v>0</v>
      </c>
      <c r="EK395" s="18">
        <f t="shared" ref="EK395:EV395" si="581">EK380</f>
        <v>7.5</v>
      </c>
      <c r="EL395" s="18">
        <f t="shared" si="581"/>
        <v>15</v>
      </c>
      <c r="EM395" s="18">
        <f t="shared" si="581"/>
        <v>22.5</v>
      </c>
      <c r="EN395" s="18">
        <f t="shared" si="581"/>
        <v>30</v>
      </c>
      <c r="EO395" s="18">
        <f t="shared" si="581"/>
        <v>37.5</v>
      </c>
      <c r="EP395" s="18">
        <f t="shared" si="581"/>
        <v>45</v>
      </c>
      <c r="EQ395" s="18">
        <f t="shared" si="581"/>
        <v>52.5</v>
      </c>
      <c r="ER395" s="18">
        <f t="shared" si="581"/>
        <v>60</v>
      </c>
      <c r="ES395" s="18">
        <f t="shared" si="581"/>
        <v>67.5</v>
      </c>
      <c r="ET395" s="18">
        <f t="shared" si="581"/>
        <v>75</v>
      </c>
      <c r="EU395" s="18">
        <f t="shared" si="581"/>
        <v>82.5</v>
      </c>
      <c r="EV395" s="18">
        <f t="shared" si="581"/>
        <v>90</v>
      </c>
      <c r="EX395" s="90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91"/>
      <c r="FM395" s="90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91"/>
      <c r="GB395" s="91"/>
    </row>
    <row r="396" spans="17:184" s="8" customFormat="1">
      <c r="S396" s="18">
        <f t="shared" ref="S396:S408" si="582">S381</f>
        <v>0</v>
      </c>
      <c r="T396" s="427">
        <f t="shared" ref="T396:AF408" ca="1" si="583">(3-$Z$1/$T$1)*T303-(1-3*$Z$1/$T$1)*T318</f>
        <v>-13.031118753137086</v>
      </c>
      <c r="U396" s="427">
        <f t="shared" ca="1" si="583"/>
        <v>7.5776462455812101</v>
      </c>
      <c r="V396" s="427">
        <f t="shared" ca="1" si="583"/>
        <v>13.338244016041131</v>
      </c>
      <c r="W396" s="427">
        <f t="shared" ca="1" si="583"/>
        <v>19.749602483611419</v>
      </c>
      <c r="X396" s="427">
        <f t="shared" ca="1" si="583"/>
        <v>22.077441603057427</v>
      </c>
      <c r="Y396" s="427">
        <f t="shared" ca="1" si="583"/>
        <v>17.941194853355615</v>
      </c>
      <c r="Z396" s="427">
        <f t="shared" ca="1" si="583"/>
        <v>9.8584726628909092</v>
      </c>
      <c r="AA396" s="427">
        <f t="shared" ca="1" si="583"/>
        <v>1.5123212896549147</v>
      </c>
      <c r="AB396" s="427">
        <f t="shared" ca="1" si="583"/>
        <v>-5.2620284557655266</v>
      </c>
      <c r="AC396" s="427">
        <f t="shared" ca="1" si="583"/>
        <v>-10.139394462192458</v>
      </c>
      <c r="AD396" s="427">
        <f t="shared" ca="1" si="583"/>
        <v>-13.337745838353509</v>
      </c>
      <c r="AE396" s="427">
        <f t="shared" ca="1" si="583"/>
        <v>-15.133674147252256</v>
      </c>
      <c r="AF396" s="427">
        <f t="shared" ca="1" si="583"/>
        <v>-15.712113462583137</v>
      </c>
      <c r="AG396" s="135"/>
      <c r="AH396" s="18">
        <f t="shared" ref="AH396:AH408" si="584">AH381</f>
        <v>0</v>
      </c>
      <c r="AI396" s="699">
        <f t="shared" ref="AI396:AU408" ca="1" si="585">(3-$Z$1/$T$1)*AI303-(1-3*$Z$1/$T$1)*AI318</f>
        <v>-2.8774071839080548</v>
      </c>
      <c r="AJ396" s="699">
        <f t="shared" ca="1" si="585"/>
        <v>14.061572625908525</v>
      </c>
      <c r="AK396" s="699">
        <f t="shared" ca="1" si="585"/>
        <v>16.3966899156502</v>
      </c>
      <c r="AL396" s="699">
        <f t="shared" ca="1" si="585"/>
        <v>21.350153655946237</v>
      </c>
      <c r="AM396" s="699">
        <f t="shared" ca="1" si="585"/>
        <v>23.211972721972259</v>
      </c>
      <c r="AN396" s="699">
        <f t="shared" ca="1" si="585"/>
        <v>19.069726225879283</v>
      </c>
      <c r="AO396" s="699">
        <f t="shared" ca="1" si="585"/>
        <v>11.366281507080478</v>
      </c>
      <c r="AP396" s="699">
        <f t="shared" ca="1" si="585"/>
        <v>4.0430373940383442</v>
      </c>
      <c r="AQ396" s="699">
        <f t="shared" ca="1" si="585"/>
        <v>-0.28314968867901547</v>
      </c>
      <c r="AR396" s="699">
        <f t="shared" ca="1" si="585"/>
        <v>0.31885887838580507</v>
      </c>
      <c r="AS396" s="699">
        <f t="shared" ca="1" si="585"/>
        <v>7.6951615396813411</v>
      </c>
      <c r="AT396" s="699">
        <f t="shared" ca="1" si="585"/>
        <v>21.809703360410214</v>
      </c>
      <c r="AU396" s="699">
        <f t="shared" ca="1" si="585"/>
        <v>31.406810472084885</v>
      </c>
      <c r="AW396" s="18">
        <f t="shared" ref="AW396:AW408" si="586">AW381</f>
        <v>0</v>
      </c>
      <c r="AX396" s="699">
        <f t="shared" ref="AX396:BJ408" ca="1" si="587">(3-$Z$1/$T$1)*AX303-(1-3*$Z$1/$T$1)*AX318</f>
        <v>210.40429355627299</v>
      </c>
      <c r="AY396" s="699">
        <f t="shared" ca="1" si="587"/>
        <v>200.94178993719029</v>
      </c>
      <c r="AZ396" s="699">
        <f t="shared" ca="1" si="587"/>
        <v>190.64294537211109</v>
      </c>
      <c r="BA396" s="699">
        <f t="shared" ca="1" si="587"/>
        <v>172.65468390645617</v>
      </c>
      <c r="BB396" s="699">
        <f t="shared" ca="1" si="587"/>
        <v>142.10033599592444</v>
      </c>
      <c r="BC396" s="699">
        <f t="shared" ca="1" si="587"/>
        <v>105.48409544897351</v>
      </c>
      <c r="BD396" s="699">
        <f t="shared" ca="1" si="587"/>
        <v>74.256188750758383</v>
      </c>
      <c r="BE396" s="699">
        <f t="shared" ca="1" si="587"/>
        <v>53.444479626976566</v>
      </c>
      <c r="BF396" s="699">
        <f t="shared" ca="1" si="587"/>
        <v>42.347349121929568</v>
      </c>
      <c r="BG396" s="699">
        <f t="shared" ca="1" si="587"/>
        <v>39.526555946619425</v>
      </c>
      <c r="BH396" s="699">
        <f t="shared" ca="1" si="587"/>
        <v>44.900774022235964</v>
      </c>
      <c r="BI396" s="699">
        <f t="shared" ca="1" si="587"/>
        <v>57.895935827191693</v>
      </c>
      <c r="BJ396" s="699">
        <f t="shared" ca="1" si="587"/>
        <v>67.137637657088447</v>
      </c>
      <c r="BL396" s="18">
        <f>AW396</f>
        <v>0</v>
      </c>
      <c r="BM396" s="699">
        <f t="shared" ref="BM396:BY408" ca="1" si="588">(3-$Z$1/$T$1)*BM303-(1-3*$Z$1/$T$1)*BM318</f>
        <v>117.63343232968496</v>
      </c>
      <c r="BN396" s="699">
        <f t="shared" ca="1" si="588"/>
        <v>72.97370699604501</v>
      </c>
      <c r="BO396" s="699">
        <f t="shared" ca="1" si="588"/>
        <v>49.826581136072143</v>
      </c>
      <c r="BP396" s="699">
        <f t="shared" ca="1" si="588"/>
        <v>35.614398793077349</v>
      </c>
      <c r="BQ396" s="699">
        <f t="shared" ca="1" si="588"/>
        <v>29.883551838442159</v>
      </c>
      <c r="BR396" s="699">
        <f t="shared" ca="1" si="588"/>
        <v>28.843071240593524</v>
      </c>
      <c r="BS396" s="699">
        <f t="shared" ca="1" si="588"/>
        <v>29.750831549547176</v>
      </c>
      <c r="BT396" s="699">
        <f t="shared" ca="1" si="588"/>
        <v>31.889243479668185</v>
      </c>
      <c r="BU396" s="699">
        <f t="shared" ca="1" si="588"/>
        <v>35.914951402247787</v>
      </c>
      <c r="BV396" s="699">
        <f t="shared" ca="1" si="588"/>
        <v>43.55707955800861</v>
      </c>
      <c r="BW396" s="699">
        <f t="shared" ca="1" si="588"/>
        <v>57.796010537477031</v>
      </c>
      <c r="BX396" s="699">
        <f t="shared" ca="1" si="588"/>
        <v>80.054060894558646</v>
      </c>
      <c r="BY396" s="699">
        <f t="shared" ca="1" si="588"/>
        <v>94.686070616600588</v>
      </c>
      <c r="CA396" s="18">
        <f t="shared" ref="CA396:CA408" si="589">CA381</f>
        <v>0</v>
      </c>
      <c r="CB396" s="699">
        <f t="shared" ref="CB396:CN408" ca="1" si="590">(3-$Z$1/$T$1)*CB303-(1-3*$Z$1/$T$1)*CB318</f>
        <v>230.06174700213833</v>
      </c>
      <c r="CC396" s="699">
        <f t="shared" ca="1" si="590"/>
        <v>222.70302446722096</v>
      </c>
      <c r="CD396" s="699">
        <f t="shared" ca="1" si="590"/>
        <v>216.87652163189568</v>
      </c>
      <c r="CE396" s="699">
        <f t="shared" ca="1" si="590"/>
        <v>198.57991542005794</v>
      </c>
      <c r="CF396" s="699">
        <f t="shared" ca="1" si="590"/>
        <v>163.82804866039834</v>
      </c>
      <c r="CG396" s="699">
        <f t="shared" ca="1" si="590"/>
        <v>121.21000203244222</v>
      </c>
      <c r="CH396" s="699">
        <f t="shared" ca="1" si="590"/>
        <v>84.308569517003491</v>
      </c>
      <c r="CI396" s="699">
        <f t="shared" ca="1" si="590"/>
        <v>58.762115026332062</v>
      </c>
      <c r="CJ396" s="699">
        <f t="shared" ca="1" si="590"/>
        <v>42.996201521772356</v>
      </c>
      <c r="CK396" s="699">
        <f t="shared" ca="1" si="590"/>
        <v>33.767386716405788</v>
      </c>
      <c r="CL396" s="699">
        <f t="shared" ca="1" si="590"/>
        <v>28.587202698855457</v>
      </c>
      <c r="CM396" s="699">
        <f t="shared" ca="1" si="590"/>
        <v>25.971047466661037</v>
      </c>
      <c r="CN396" s="699">
        <f t="shared" ca="1" si="590"/>
        <v>25.172852455802644</v>
      </c>
      <c r="CP396" s="18">
        <f t="shared" ref="CP396:CP408" si="591">CP381</f>
        <v>0</v>
      </c>
      <c r="CQ396" s="699">
        <f t="shared" ref="CQ396:DC408" ca="1" si="592">(3-$Z$1/$T$1)*CQ303-(1-3*$Z$1/$T$1)*CQ318</f>
        <v>175.80282267518677</v>
      </c>
      <c r="CR396" s="699">
        <f t="shared" ca="1" si="592"/>
        <v>139.43535052633447</v>
      </c>
      <c r="CS396" s="699">
        <f t="shared" ca="1" si="592"/>
        <v>94.26242618619986</v>
      </c>
      <c r="CT396" s="699">
        <f t="shared" ca="1" si="592"/>
        <v>65.127805973607167</v>
      </c>
      <c r="CU396" s="699">
        <f t="shared" ca="1" si="592"/>
        <v>49.872929214452654</v>
      </c>
      <c r="CV396" s="699">
        <f t="shared" ca="1" si="592"/>
        <v>43.10124662829584</v>
      </c>
      <c r="CW396" s="699">
        <f t="shared" ca="1" si="592"/>
        <v>41.68721092652163</v>
      </c>
      <c r="CX396" s="699">
        <f t="shared" ca="1" si="592"/>
        <v>44.533300378706116</v>
      </c>
      <c r="CY396" s="699">
        <f t="shared" ca="1" si="592"/>
        <v>52.34015676838704</v>
      </c>
      <c r="CZ396" s="699">
        <f t="shared" ca="1" si="592"/>
        <v>67.927440891856151</v>
      </c>
      <c r="DA396" s="699">
        <f t="shared" ca="1" si="592"/>
        <v>96.820596616117584</v>
      </c>
      <c r="DB396" s="699">
        <f t="shared" ca="1" si="592"/>
        <v>141.63749914133101</v>
      </c>
      <c r="DC396" s="699">
        <f t="shared" ca="1" si="592"/>
        <v>171.00696310306887</v>
      </c>
      <c r="DE396" s="18">
        <f t="shared" ref="DE396:DE408" si="593">DE381</f>
        <v>0</v>
      </c>
      <c r="DF396" s="699">
        <f t="shared" ref="DF396:DR408" ca="1" si="594">(3-$Z$1/$T$1)*DF303-(1-3*$Z$1/$T$1)*DF318</f>
        <v>65.912923326706675</v>
      </c>
      <c r="DG396" s="699">
        <f t="shared" ca="1" si="594"/>
        <v>26.504139785052494</v>
      </c>
      <c r="DH396" s="699">
        <f t="shared" ca="1" si="594"/>
        <v>22.470536349274745</v>
      </c>
      <c r="DI396" s="699">
        <f t="shared" ca="1" si="594"/>
        <v>23.347102239822288</v>
      </c>
      <c r="DJ396" s="699">
        <f t="shared" ca="1" si="594"/>
        <v>25.165879687653984</v>
      </c>
      <c r="DK396" s="699">
        <f t="shared" ca="1" si="594"/>
        <v>25.12479452323651</v>
      </c>
      <c r="DL396" s="699">
        <f t="shared" ca="1" si="594"/>
        <v>23.42168362274511</v>
      </c>
      <c r="DM396" s="699">
        <f t="shared" ca="1" si="594"/>
        <v>21.67792153694937</v>
      </c>
      <c r="DN396" s="699">
        <f t="shared" ca="1" si="594"/>
        <v>21.418697044490671</v>
      </c>
      <c r="DO396" s="699">
        <f t="shared" ca="1" si="594"/>
        <v>24.209460964650972</v>
      </c>
      <c r="DP396" s="699">
        <f t="shared" ca="1" si="594"/>
        <v>32.186784448122786</v>
      </c>
      <c r="DQ396" s="699">
        <f t="shared" ca="1" si="594"/>
        <v>46.238973889497366</v>
      </c>
      <c r="DR396" s="699">
        <f t="shared" ca="1" si="594"/>
        <v>55.760116020342664</v>
      </c>
      <c r="DT396" s="18">
        <f t="shared" ref="DT396:DT408" si="595">DT381</f>
        <v>0</v>
      </c>
      <c r="DU396" s="699">
        <f t="shared" ref="DU396:EG408" ca="1" si="596">(3-$Z$1/$T$1)*DU303-(1-3*$Z$1/$T$1)*DU318</f>
        <v>0</v>
      </c>
      <c r="DV396" s="699">
        <f t="shared" ca="1" si="596"/>
        <v>0</v>
      </c>
      <c r="DW396" s="699">
        <f t="shared" ca="1" si="596"/>
        <v>0</v>
      </c>
      <c r="DX396" s="699">
        <f t="shared" ca="1" si="596"/>
        <v>0</v>
      </c>
      <c r="DY396" s="699">
        <f t="shared" ca="1" si="596"/>
        <v>0</v>
      </c>
      <c r="DZ396" s="699">
        <f t="shared" ca="1" si="596"/>
        <v>0</v>
      </c>
      <c r="EA396" s="699">
        <f t="shared" ca="1" si="596"/>
        <v>0</v>
      </c>
      <c r="EB396" s="699">
        <f t="shared" ca="1" si="596"/>
        <v>0</v>
      </c>
      <c r="EC396" s="699">
        <f t="shared" ca="1" si="596"/>
        <v>0</v>
      </c>
      <c r="ED396" s="699">
        <f t="shared" ca="1" si="596"/>
        <v>0</v>
      </c>
      <c r="EE396" s="699">
        <f t="shared" ca="1" si="596"/>
        <v>0</v>
      </c>
      <c r="EF396" s="699">
        <f t="shared" ca="1" si="596"/>
        <v>0</v>
      </c>
      <c r="EG396" s="699">
        <f t="shared" ca="1" si="596"/>
        <v>0</v>
      </c>
      <c r="EI396" s="18">
        <f t="shared" ref="EI396:EI408" si="597">EI381</f>
        <v>0</v>
      </c>
      <c r="EJ396" s="699">
        <f t="shared" ref="EJ396:EV408" ca="1" si="598">(3-$Z$1/$T$1)*EJ303-(1-3*$Z$1/$T$1)*EJ318</f>
        <v>0</v>
      </c>
      <c r="EK396" s="699">
        <f t="shared" ca="1" si="598"/>
        <v>0</v>
      </c>
      <c r="EL396" s="699">
        <f t="shared" ca="1" si="598"/>
        <v>0</v>
      </c>
      <c r="EM396" s="699">
        <f t="shared" ca="1" si="598"/>
        <v>0</v>
      </c>
      <c r="EN396" s="699">
        <f t="shared" ca="1" si="598"/>
        <v>0</v>
      </c>
      <c r="EO396" s="699">
        <f t="shared" ca="1" si="598"/>
        <v>0</v>
      </c>
      <c r="EP396" s="699">
        <f t="shared" ca="1" si="598"/>
        <v>0</v>
      </c>
      <c r="EQ396" s="699">
        <f t="shared" ca="1" si="598"/>
        <v>0</v>
      </c>
      <c r="ER396" s="699">
        <f t="shared" ca="1" si="598"/>
        <v>0</v>
      </c>
      <c r="ES396" s="699">
        <f t="shared" ca="1" si="598"/>
        <v>0</v>
      </c>
      <c r="ET396" s="699">
        <f t="shared" ca="1" si="598"/>
        <v>0</v>
      </c>
      <c r="EU396" s="699">
        <f t="shared" ca="1" si="598"/>
        <v>0</v>
      </c>
      <c r="EV396" s="699">
        <f t="shared" ca="1" si="598"/>
        <v>0</v>
      </c>
      <c r="EX396" s="25"/>
      <c r="EY396" s="731"/>
      <c r="EZ396" s="731"/>
      <c r="FA396" s="731"/>
      <c r="FB396" s="731"/>
      <c r="FC396" s="731"/>
      <c r="FD396" s="731"/>
      <c r="FE396" s="731"/>
      <c r="FF396" s="731"/>
      <c r="FG396" s="731"/>
      <c r="FH396" s="731"/>
      <c r="FI396" s="731"/>
      <c r="FJ396" s="731"/>
      <c r="FK396" s="731"/>
      <c r="FL396" s="91"/>
      <c r="FM396" s="25"/>
      <c r="FN396" s="731"/>
      <c r="FO396" s="731"/>
      <c r="FP396" s="731"/>
      <c r="FQ396" s="731"/>
      <c r="FR396" s="731"/>
      <c r="FS396" s="731"/>
      <c r="FT396" s="731"/>
      <c r="FU396" s="731"/>
      <c r="FV396" s="731"/>
      <c r="FW396" s="731"/>
      <c r="FX396" s="731"/>
      <c r="FY396" s="731"/>
      <c r="FZ396" s="731"/>
      <c r="GA396" s="91"/>
      <c r="GB396" s="91"/>
    </row>
    <row r="397" spans="17:184" s="8" customFormat="1">
      <c r="S397" s="18">
        <f t="shared" si="582"/>
        <v>7.5</v>
      </c>
      <c r="T397" s="427">
        <f t="shared" ca="1" si="583"/>
        <v>7.5776462455812101</v>
      </c>
      <c r="U397" s="427">
        <f t="shared" ca="1" si="583"/>
        <v>9.8302472964164487</v>
      </c>
      <c r="V397" s="427">
        <f t="shared" ca="1" si="583"/>
        <v>15.817390708671528</v>
      </c>
      <c r="W397" s="427">
        <f t="shared" ca="1" si="583"/>
        <v>22.548579883911749</v>
      </c>
      <c r="X397" s="427">
        <f t="shared" ca="1" si="583"/>
        <v>24.968103989892121</v>
      </c>
      <c r="Y397" s="427">
        <f t="shared" ca="1" si="583"/>
        <v>20.390703138067707</v>
      </c>
      <c r="Z397" s="427">
        <f t="shared" ca="1" si="583"/>
        <v>11.552824713741915</v>
      </c>
      <c r="AA397" s="427">
        <f t="shared" ca="1" si="583"/>
        <v>2.5239413541701223</v>
      </c>
      <c r="AB397" s="427">
        <f t="shared" ca="1" si="583"/>
        <v>-4.7207792261904791</v>
      </c>
      <c r="AC397" s="427">
        <f t="shared" ca="1" si="583"/>
        <v>-9.8846899462434923</v>
      </c>
      <c r="AD397" s="427">
        <f t="shared" ca="1" si="583"/>
        <v>-13.245330703862425</v>
      </c>
      <c r="AE397" s="427">
        <f t="shared" ca="1" si="583"/>
        <v>-15.123022896745088</v>
      </c>
      <c r="AF397" s="427">
        <f t="shared" ca="1" si="583"/>
        <v>-15.726320224624001</v>
      </c>
      <c r="AG397" s="135"/>
      <c r="AH397" s="18">
        <f t="shared" si="584"/>
        <v>7.5</v>
      </c>
      <c r="AI397" s="699">
        <f t="shared" ca="1" si="585"/>
        <v>14.061572625908525</v>
      </c>
      <c r="AJ397" s="699">
        <f t="shared" ca="1" si="585"/>
        <v>14.549165305865035</v>
      </c>
      <c r="AK397" s="699">
        <f t="shared" ca="1" si="585"/>
        <v>18.249837852441587</v>
      </c>
      <c r="AL397" s="699">
        <f t="shared" ca="1" si="585"/>
        <v>23.894239304057624</v>
      </c>
      <c r="AM397" s="699">
        <f t="shared" ca="1" si="585"/>
        <v>25.948628622439124</v>
      </c>
      <c r="AN397" s="699">
        <f t="shared" ca="1" si="585"/>
        <v>21.380731038736528</v>
      </c>
      <c r="AO397" s="699">
        <f t="shared" ca="1" si="585"/>
        <v>12.88778485901673</v>
      </c>
      <c r="AP397" s="699">
        <f t="shared" ca="1" si="585"/>
        <v>4.7730968384201331</v>
      </c>
      <c r="AQ397" s="699">
        <f t="shared" ca="1" si="585"/>
        <v>-0.3063203252958131</v>
      </c>
      <c r="AR397" s="699">
        <f t="shared" ca="1" si="585"/>
        <v>-0.699273196732771</v>
      </c>
      <c r="AS397" s="699">
        <f t="shared" ca="1" si="585"/>
        <v>4.8049805128066225</v>
      </c>
      <c r="AT397" s="699">
        <f t="shared" ca="1" si="585"/>
        <v>15.256332791295257</v>
      </c>
      <c r="AU397" s="699">
        <f t="shared" ca="1" si="585"/>
        <v>21.914492289812504</v>
      </c>
      <c r="AW397" s="18">
        <f t="shared" si="586"/>
        <v>7.5</v>
      </c>
      <c r="AX397" s="699">
        <f t="shared" ca="1" si="587"/>
        <v>200.94178993719029</v>
      </c>
      <c r="AY397" s="699">
        <f t="shared" ca="1" si="587"/>
        <v>197.84937675308632</v>
      </c>
      <c r="AZ397" s="699">
        <f t="shared" ca="1" si="587"/>
        <v>190.43902290669749</v>
      </c>
      <c r="BA397" s="699">
        <f t="shared" ca="1" si="587"/>
        <v>174.48858525837221</v>
      </c>
      <c r="BB397" s="699">
        <f t="shared" ca="1" si="587"/>
        <v>144.80477242821541</v>
      </c>
      <c r="BC397" s="699">
        <f t="shared" ca="1" si="587"/>
        <v>107.71091692167582</v>
      </c>
      <c r="BD397" s="699">
        <f t="shared" ca="1" si="587"/>
        <v>75.487873385860098</v>
      </c>
      <c r="BE397" s="699">
        <f t="shared" ca="1" si="587"/>
        <v>53.828138962291945</v>
      </c>
      <c r="BF397" s="699">
        <f t="shared" ca="1" si="587"/>
        <v>42.024389254970785</v>
      </c>
      <c r="BG397" s="699">
        <f t="shared" ca="1" si="587"/>
        <v>38.280801344400572</v>
      </c>
      <c r="BH397" s="699">
        <f t="shared" ca="1" si="587"/>
        <v>41.835267187713463</v>
      </c>
      <c r="BI397" s="699">
        <f t="shared" ca="1" si="587"/>
        <v>51.189156449112716</v>
      </c>
      <c r="BJ397" s="699">
        <f t="shared" ca="1" si="587"/>
        <v>57.497411203752918</v>
      </c>
      <c r="BL397" s="18">
        <f t="shared" ref="BL397:BL408" si="599">AW397</f>
        <v>7.5</v>
      </c>
      <c r="BM397" s="699">
        <f t="shared" ca="1" si="588"/>
        <v>72.97370699604501</v>
      </c>
      <c r="BN397" s="699">
        <f t="shared" ca="1" si="588"/>
        <v>62.313366283535757</v>
      </c>
      <c r="BO397" s="699">
        <f t="shared" ca="1" si="588"/>
        <v>44.676657613411415</v>
      </c>
      <c r="BP397" s="699">
        <f t="shared" ca="1" si="588"/>
        <v>33.301568867150849</v>
      </c>
      <c r="BQ397" s="699">
        <f t="shared" ca="1" si="588"/>
        <v>28.973808260865241</v>
      </c>
      <c r="BR397" s="699">
        <f t="shared" ca="1" si="588"/>
        <v>28.581283160061382</v>
      </c>
      <c r="BS397" s="699">
        <f t="shared" ca="1" si="588"/>
        <v>29.647864358922504</v>
      </c>
      <c r="BT397" s="699">
        <f t="shared" ca="1" si="588"/>
        <v>31.611054566764896</v>
      </c>
      <c r="BU397" s="699">
        <f t="shared" ca="1" si="588"/>
        <v>35.13351054738623</v>
      </c>
      <c r="BV397" s="699">
        <f t="shared" ca="1" si="588"/>
        <v>41.671303374582024</v>
      </c>
      <c r="BW397" s="699">
        <f t="shared" ca="1" si="588"/>
        <v>53.336122874343566</v>
      </c>
      <c r="BX397" s="699">
        <f t="shared" ca="1" si="588"/>
        <v>70.20659807292725</v>
      </c>
      <c r="BY397" s="699">
        <f t="shared" ca="1" si="588"/>
        <v>80.458759267431731</v>
      </c>
      <c r="CA397" s="18">
        <f t="shared" si="589"/>
        <v>7.5</v>
      </c>
      <c r="CB397" s="699">
        <f t="shared" ca="1" si="590"/>
        <v>222.70302446722096</v>
      </c>
      <c r="CC397" s="699">
        <f t="shared" ca="1" si="590"/>
        <v>222.26097769035971</v>
      </c>
      <c r="CD397" s="699">
        <f t="shared" ca="1" si="590"/>
        <v>217.78067326866218</v>
      </c>
      <c r="CE397" s="699">
        <f t="shared" ca="1" si="590"/>
        <v>201.18293881997442</v>
      </c>
      <c r="CF397" s="699">
        <f t="shared" ca="1" si="590"/>
        <v>167.257420094607</v>
      </c>
      <c r="CG397" s="699">
        <f t="shared" ca="1" si="590"/>
        <v>124.0457732466796</v>
      </c>
      <c r="CH397" s="699">
        <f t="shared" ca="1" si="590"/>
        <v>86.027247576584955</v>
      </c>
      <c r="CI397" s="699">
        <f t="shared" ca="1" si="590"/>
        <v>59.636920213260893</v>
      </c>
      <c r="CJ397" s="699">
        <f t="shared" ca="1" si="590"/>
        <v>43.403007460712892</v>
      </c>
      <c r="CK397" s="699">
        <f t="shared" ca="1" si="590"/>
        <v>33.945158967623293</v>
      </c>
      <c r="CL397" s="699">
        <f t="shared" ca="1" si="590"/>
        <v>28.659033789762599</v>
      </c>
      <c r="CM397" s="699">
        <f t="shared" ca="1" si="590"/>
        <v>25.997538117617122</v>
      </c>
      <c r="CN397" s="699">
        <f t="shared" ca="1" si="590"/>
        <v>25.186793051604525</v>
      </c>
      <c r="CP397" s="18">
        <f t="shared" si="591"/>
        <v>7.5</v>
      </c>
      <c r="CQ397" s="699">
        <f t="shared" ca="1" si="592"/>
        <v>139.43535052633447</v>
      </c>
      <c r="CR397" s="699">
        <f t="shared" ref="CR397:CY397" ca="1" si="600">(3-$Z$1/$T$1)*CR304-(1-3*$Z$1/$T$1)*CR319</f>
        <v>118.67350130461034</v>
      </c>
      <c r="CS397" s="699">
        <f t="shared" ca="1" si="600"/>
        <v>84.175452842372849</v>
      </c>
      <c r="CT397" s="699">
        <f t="shared" ca="1" si="600"/>
        <v>60.032858401240823</v>
      </c>
      <c r="CU397" s="699">
        <f t="shared" ca="1" si="600"/>
        <v>46.810130259733775</v>
      </c>
      <c r="CV397" s="699">
        <f t="shared" ca="1" si="600"/>
        <v>40.88687977339778</v>
      </c>
      <c r="CW397" s="699">
        <f t="shared" ca="1" si="600"/>
        <v>39.74190470194101</v>
      </c>
      <c r="CX397" s="699">
        <f t="shared" ca="1" si="600"/>
        <v>42.41483831392663</v>
      </c>
      <c r="CY397" s="699">
        <f t="shared" ca="1" si="600"/>
        <v>49.460448887087502</v>
      </c>
      <c r="CZ397" s="699">
        <f t="shared" ca="1" si="592"/>
        <v>63.070335682496996</v>
      </c>
      <c r="DA397" s="699">
        <f t="shared" ca="1" si="592"/>
        <v>86.993971980003238</v>
      </c>
      <c r="DB397" s="699">
        <f t="shared" ca="1" si="592"/>
        <v>121.14504661948261</v>
      </c>
      <c r="DC397" s="699">
        <f t="shared" ca="1" si="592"/>
        <v>141.79116466620516</v>
      </c>
      <c r="DE397" s="18">
        <f t="shared" si="593"/>
        <v>7.5</v>
      </c>
      <c r="DF397" s="699">
        <f t="shared" ca="1" si="594"/>
        <v>26.504139785052494</v>
      </c>
      <c r="DG397" s="699">
        <f t="shared" ca="1" si="594"/>
        <v>24.053383496048433</v>
      </c>
      <c r="DH397" s="699">
        <f t="shared" ca="1" si="594"/>
        <v>22.480566372010781</v>
      </c>
      <c r="DI397" s="699">
        <f t="shared" ca="1" si="594"/>
        <v>24.437459948217828</v>
      </c>
      <c r="DJ397" s="699">
        <f t="shared" ca="1" si="594"/>
        <v>26.709487335728525</v>
      </c>
      <c r="DK397" s="699">
        <f t="shared" ca="1" si="594"/>
        <v>26.671237779211854</v>
      </c>
      <c r="DL397" s="699">
        <f t="shared" ca="1" si="594"/>
        <v>24.651659538180219</v>
      </c>
      <c r="DM397" s="699">
        <f t="shared" ca="1" si="594"/>
        <v>22.457033125785873</v>
      </c>
      <c r="DN397" s="699">
        <f t="shared" ca="1" si="594"/>
        <v>21.634607946405154</v>
      </c>
      <c r="DO397" s="699">
        <f t="shared" ca="1" si="594"/>
        <v>23.52741511955783</v>
      </c>
      <c r="DP397" s="699">
        <f t="shared" ca="1" si="594"/>
        <v>29.663509409453596</v>
      </c>
      <c r="DQ397" s="699">
        <f t="shared" ca="1" si="594"/>
        <v>40.042413239142434</v>
      </c>
      <c r="DR397" s="699">
        <f t="shared" ca="1" si="594"/>
        <v>46.615985573217998</v>
      </c>
      <c r="DT397" s="18">
        <f t="shared" si="595"/>
        <v>7.5</v>
      </c>
      <c r="DU397" s="699">
        <f t="shared" ca="1" si="596"/>
        <v>0</v>
      </c>
      <c r="DV397" s="699">
        <f t="shared" ca="1" si="596"/>
        <v>0</v>
      </c>
      <c r="DW397" s="699">
        <f t="shared" ca="1" si="596"/>
        <v>0</v>
      </c>
      <c r="DX397" s="699">
        <f t="shared" ca="1" si="596"/>
        <v>0</v>
      </c>
      <c r="DY397" s="699">
        <f t="shared" ca="1" si="596"/>
        <v>0</v>
      </c>
      <c r="DZ397" s="699">
        <f t="shared" ca="1" si="596"/>
        <v>0</v>
      </c>
      <c r="EA397" s="699">
        <f t="shared" ca="1" si="596"/>
        <v>0</v>
      </c>
      <c r="EB397" s="699">
        <f t="shared" ca="1" si="596"/>
        <v>0</v>
      </c>
      <c r="EC397" s="699">
        <f t="shared" ca="1" si="596"/>
        <v>0</v>
      </c>
      <c r="ED397" s="699">
        <f t="shared" ca="1" si="596"/>
        <v>0</v>
      </c>
      <c r="EE397" s="699">
        <f t="shared" ca="1" si="596"/>
        <v>0</v>
      </c>
      <c r="EF397" s="699">
        <f t="shared" ca="1" si="596"/>
        <v>0</v>
      </c>
      <c r="EG397" s="699">
        <f t="shared" ca="1" si="596"/>
        <v>0</v>
      </c>
      <c r="EI397" s="18">
        <f t="shared" si="597"/>
        <v>7.5</v>
      </c>
      <c r="EJ397" s="699">
        <f t="shared" ca="1" si="598"/>
        <v>0</v>
      </c>
      <c r="EK397" s="699">
        <f t="shared" ca="1" si="598"/>
        <v>0</v>
      </c>
      <c r="EL397" s="699">
        <f t="shared" ca="1" si="598"/>
        <v>0</v>
      </c>
      <c r="EM397" s="699">
        <f t="shared" ca="1" si="598"/>
        <v>0</v>
      </c>
      <c r="EN397" s="699">
        <f t="shared" ca="1" si="598"/>
        <v>0</v>
      </c>
      <c r="EO397" s="699">
        <f t="shared" ca="1" si="598"/>
        <v>0</v>
      </c>
      <c r="EP397" s="699">
        <f t="shared" ca="1" si="598"/>
        <v>0</v>
      </c>
      <c r="EQ397" s="699">
        <f t="shared" ca="1" si="598"/>
        <v>0</v>
      </c>
      <c r="ER397" s="699">
        <f t="shared" ca="1" si="598"/>
        <v>0</v>
      </c>
      <c r="ES397" s="699">
        <f t="shared" ca="1" si="598"/>
        <v>0</v>
      </c>
      <c r="ET397" s="699">
        <f t="shared" ca="1" si="598"/>
        <v>0</v>
      </c>
      <c r="EU397" s="699">
        <f t="shared" ca="1" si="598"/>
        <v>0</v>
      </c>
      <c r="EV397" s="699">
        <f t="shared" ca="1" si="598"/>
        <v>0</v>
      </c>
      <c r="EX397" s="25"/>
      <c r="EY397" s="731"/>
      <c r="EZ397" s="731"/>
      <c r="FA397" s="731"/>
      <c r="FB397" s="731"/>
      <c r="FC397" s="731"/>
      <c r="FD397" s="731"/>
      <c r="FE397" s="731"/>
      <c r="FF397" s="731"/>
      <c r="FG397" s="731"/>
      <c r="FH397" s="731"/>
      <c r="FI397" s="731"/>
      <c r="FJ397" s="731"/>
      <c r="FK397" s="731"/>
      <c r="FL397" s="91"/>
      <c r="FM397" s="25"/>
      <c r="FN397" s="731"/>
      <c r="FO397" s="731"/>
      <c r="FP397" s="731"/>
      <c r="FQ397" s="731"/>
      <c r="FR397" s="731"/>
      <c r="FS397" s="731"/>
      <c r="FT397" s="731"/>
      <c r="FU397" s="731"/>
      <c r="FV397" s="731"/>
      <c r="FW397" s="731"/>
      <c r="FX397" s="731"/>
      <c r="FY397" s="731"/>
      <c r="FZ397" s="731"/>
      <c r="GA397" s="91"/>
      <c r="GB397" s="91"/>
    </row>
    <row r="398" spans="17:184" s="8" customFormat="1">
      <c r="S398" s="18">
        <f t="shared" si="582"/>
        <v>15</v>
      </c>
      <c r="T398" s="427">
        <f t="shared" ca="1" si="583"/>
        <v>13.338244016041131</v>
      </c>
      <c r="U398" s="427">
        <f t="shared" ca="1" si="583"/>
        <v>15.817390708671528</v>
      </c>
      <c r="V398" s="427">
        <f t="shared" ca="1" si="583"/>
        <v>22.567809026147607</v>
      </c>
      <c r="W398" s="427">
        <f t="shared" ca="1" si="583"/>
        <v>30.542373405911398</v>
      </c>
      <c r="X398" s="427">
        <f t="shared" ca="1" si="583"/>
        <v>33.697272823502225</v>
      </c>
      <c r="Y398" s="427">
        <f t="shared" ca="1" si="583"/>
        <v>28.051477263472115</v>
      </c>
      <c r="Z398" s="427">
        <f t="shared" ca="1" si="583"/>
        <v>16.873555159389525</v>
      </c>
      <c r="AA398" s="427">
        <f t="shared" ca="1" si="583"/>
        <v>5.6367029473888053</v>
      </c>
      <c r="AB398" s="427">
        <f t="shared" ca="1" si="583"/>
        <v>-3.1265869438388547</v>
      </c>
      <c r="AC398" s="427">
        <f t="shared" ca="1" si="583"/>
        <v>-9.2024431086524174</v>
      </c>
      <c r="AD398" s="427">
        <f t="shared" ca="1" si="583"/>
        <v>-13.071580953951946</v>
      </c>
      <c r="AE398" s="427">
        <f t="shared" ca="1" si="583"/>
        <v>-15.202331326706332</v>
      </c>
      <c r="AF398" s="427">
        <f t="shared" ca="1" si="583"/>
        <v>-15.882049716060072</v>
      </c>
      <c r="AG398" s="135"/>
      <c r="AH398" s="18">
        <f t="shared" si="584"/>
        <v>15</v>
      </c>
      <c r="AI398" s="699">
        <f t="shared" ca="1" si="585"/>
        <v>16.3966899156502</v>
      </c>
      <c r="AJ398" s="699">
        <f t="shared" ca="1" si="585"/>
        <v>18.249837852441587</v>
      </c>
      <c r="AK398" s="699">
        <f t="shared" ca="1" si="585"/>
        <v>24.026285590525717</v>
      </c>
      <c r="AL398" s="699">
        <f t="shared" ca="1" si="585"/>
        <v>31.433998836409422</v>
      </c>
      <c r="AM398" s="699">
        <f t="shared" ca="1" si="585"/>
        <v>34.378991915578155</v>
      </c>
      <c r="AN398" s="699">
        <f t="shared" ca="1" si="585"/>
        <v>28.75862175999438</v>
      </c>
      <c r="AO398" s="699">
        <f t="shared" ca="1" si="585"/>
        <v>17.847134284902584</v>
      </c>
      <c r="AP398" s="699">
        <f t="shared" ca="1" si="585"/>
        <v>7.2979504428695181</v>
      </c>
      <c r="AQ398" s="699">
        <f t="shared" ca="1" si="585"/>
        <v>0.13486265666100516</v>
      </c>
      <c r="AR398" s="699">
        <f t="shared" ca="1" si="585"/>
        <v>-2.5114826452143042</v>
      </c>
      <c r="AS398" s="699">
        <f t="shared" ca="1" si="585"/>
        <v>-0.42522860194491008</v>
      </c>
      <c r="AT398" s="699">
        <f t="shared" ca="1" si="585"/>
        <v>4.6516993208927264</v>
      </c>
      <c r="AU398" s="699">
        <f t="shared" ca="1" si="585"/>
        <v>7.6643810293625734</v>
      </c>
      <c r="AW398" s="18">
        <f t="shared" si="586"/>
        <v>15</v>
      </c>
      <c r="AX398" s="699">
        <f t="shared" ca="1" si="587"/>
        <v>190.64294537211109</v>
      </c>
      <c r="AY398" s="699">
        <f t="shared" ca="1" si="587"/>
        <v>190.43902290669749</v>
      </c>
      <c r="AZ398" s="699">
        <f t="shared" ca="1" si="587"/>
        <v>188.58578602048033</v>
      </c>
      <c r="BA398" s="699">
        <f t="shared" ca="1" si="587"/>
        <v>178.49279089527857</v>
      </c>
      <c r="BB398" s="699">
        <f t="shared" ca="1" si="587"/>
        <v>152.40026072695807</v>
      </c>
      <c r="BC398" s="699">
        <f t="shared" ca="1" si="587"/>
        <v>114.61245849631605</v>
      </c>
      <c r="BD398" s="699">
        <f t="shared" ca="1" si="587"/>
        <v>79.559775373518676</v>
      </c>
      <c r="BE398" s="699">
        <f t="shared" ca="1" si="587"/>
        <v>55.394526416866697</v>
      </c>
      <c r="BF398" s="699">
        <f t="shared" ca="1" si="587"/>
        <v>41.709678325635899</v>
      </c>
      <c r="BG398" s="699">
        <f t="shared" ca="1" si="587"/>
        <v>35.951294260815999</v>
      </c>
      <c r="BH398" s="699">
        <f t="shared" ca="1" si="587"/>
        <v>36.237022801964045</v>
      </c>
      <c r="BI398" s="699">
        <f t="shared" ca="1" si="587"/>
        <v>40.268916230569253</v>
      </c>
      <c r="BJ398" s="699">
        <f t="shared" ca="1" si="587"/>
        <v>42.942557872676836</v>
      </c>
      <c r="BL398" s="18">
        <f t="shared" si="599"/>
        <v>15</v>
      </c>
      <c r="BM398" s="699">
        <f t="shared" ca="1" si="588"/>
        <v>49.826581136072143</v>
      </c>
      <c r="BN398" s="699">
        <f t="shared" ca="1" si="588"/>
        <v>44.676657613411415</v>
      </c>
      <c r="BO398" s="699">
        <f t="shared" ca="1" si="588"/>
        <v>35.284522220862343</v>
      </c>
      <c r="BP398" s="699">
        <f t="shared" ca="1" si="588"/>
        <v>29.28422074844071</v>
      </c>
      <c r="BQ398" s="699">
        <f t="shared" ca="1" si="588"/>
        <v>28.119931757043375</v>
      </c>
      <c r="BR398" s="699">
        <f t="shared" ca="1" si="588"/>
        <v>29.288715050344408</v>
      </c>
      <c r="BS398" s="699">
        <f t="shared" ca="1" si="588"/>
        <v>30.667980393802655</v>
      </c>
      <c r="BT398" s="699">
        <f t="shared" ca="1" si="588"/>
        <v>32.095249773163317</v>
      </c>
      <c r="BU398" s="699">
        <f t="shared" ca="1" si="588"/>
        <v>34.383816629946566</v>
      </c>
      <c r="BV398" s="699">
        <f t="shared" ca="1" si="588"/>
        <v>38.608811160468143</v>
      </c>
      <c r="BW398" s="699">
        <f t="shared" ca="1" si="588"/>
        <v>45.719449390004172</v>
      </c>
      <c r="BX398" s="699">
        <f t="shared" ca="1" si="588"/>
        <v>54.764865656733065</v>
      </c>
      <c r="BY398" s="699">
        <f t="shared" ca="1" si="588"/>
        <v>59.606610117278329</v>
      </c>
      <c r="CA398" s="18">
        <f t="shared" si="589"/>
        <v>15</v>
      </c>
      <c r="CB398" s="699">
        <f t="shared" ca="1" si="590"/>
        <v>216.87652163189568</v>
      </c>
      <c r="CC398" s="699">
        <f t="shared" ca="1" si="590"/>
        <v>217.78067326866218</v>
      </c>
      <c r="CD398" s="699">
        <f t="shared" ca="1" si="590"/>
        <v>217.40626405694732</v>
      </c>
      <c r="CE398" s="699">
        <f t="shared" ca="1" si="590"/>
        <v>206.68193235546306</v>
      </c>
      <c r="CF398" s="699">
        <f t="shared" ca="1" si="590"/>
        <v>176.6510531585046</v>
      </c>
      <c r="CG398" s="699">
        <f t="shared" ca="1" si="590"/>
        <v>132.58315790695229</v>
      </c>
      <c r="CH398" s="699">
        <f t="shared" ca="1" si="590"/>
        <v>91.367408560107378</v>
      </c>
      <c r="CI398" s="699">
        <f t="shared" ca="1" si="590"/>
        <v>62.361291036982813</v>
      </c>
      <c r="CJ398" s="699">
        <f t="shared" ca="1" si="590"/>
        <v>44.656896368620451</v>
      </c>
      <c r="CK398" s="699">
        <f t="shared" ca="1" si="590"/>
        <v>34.483286006243446</v>
      </c>
      <c r="CL398" s="699">
        <f t="shared" ca="1" si="590"/>
        <v>28.869502525147155</v>
      </c>
      <c r="CM398" s="699">
        <f t="shared" ca="1" si="590"/>
        <v>26.069160567817633</v>
      </c>
      <c r="CN398" s="699">
        <f t="shared" ca="1" si="590"/>
        <v>25.220217518638691</v>
      </c>
      <c r="CP398" s="18">
        <f t="shared" si="591"/>
        <v>15</v>
      </c>
      <c r="CQ398" s="699">
        <f t="shared" ca="1" si="592"/>
        <v>94.26242618619986</v>
      </c>
      <c r="CR398" s="699">
        <f t="shared" ref="CR398:CY398" ca="1" si="601">(3-$Z$1/$T$1)*CR305-(1-3*$Z$1/$T$1)*CR320</f>
        <v>84.175452842372849</v>
      </c>
      <c r="CS398" s="699">
        <f t="shared" ca="1" si="601"/>
        <v>64.944821243101813</v>
      </c>
      <c r="CT398" s="699">
        <f t="shared" ca="1" si="601"/>
        <v>49.320311258545019</v>
      </c>
      <c r="CU398" s="699">
        <f t="shared" ca="1" si="601"/>
        <v>40.039471013529969</v>
      </c>
      <c r="CV398" s="699">
        <f t="shared" ca="1" si="601"/>
        <v>35.917026637504492</v>
      </c>
      <c r="CW398" s="699">
        <f t="shared" ca="1" si="601"/>
        <v>35.380283200463246</v>
      </c>
      <c r="CX398" s="699">
        <f t="shared" ca="1" si="601"/>
        <v>37.703427479340938</v>
      </c>
      <c r="CY398" s="699">
        <f t="shared" ca="1" si="601"/>
        <v>43.196245600611022</v>
      </c>
      <c r="CZ398" s="699">
        <f t="shared" ca="1" si="592"/>
        <v>53.020795725518255</v>
      </c>
      <c r="DA398" s="699">
        <f t="shared" ca="1" si="592"/>
        <v>68.484142559162365</v>
      </c>
      <c r="DB398" s="699">
        <f t="shared" ca="1" si="592"/>
        <v>87.384390276834367</v>
      </c>
      <c r="DC398" s="699">
        <f t="shared" ca="1" si="592"/>
        <v>97.343154864706491</v>
      </c>
      <c r="DE398" s="18">
        <f t="shared" si="593"/>
        <v>15</v>
      </c>
      <c r="DF398" s="699">
        <f t="shared" ca="1" si="594"/>
        <v>22.470536349274745</v>
      </c>
      <c r="DG398" s="699">
        <f t="shared" ca="1" si="594"/>
        <v>22.480566372010781</v>
      </c>
      <c r="DH398" s="699">
        <f t="shared" ca="1" si="594"/>
        <v>24.256822623413349</v>
      </c>
      <c r="DI398" s="699">
        <f t="shared" ca="1" si="594"/>
        <v>28.386319886684959</v>
      </c>
      <c r="DJ398" s="699">
        <f t="shared" ca="1" si="594"/>
        <v>31.989131936587658</v>
      </c>
      <c r="DK398" s="699">
        <f t="shared" ca="1" si="594"/>
        <v>32.069160779717556</v>
      </c>
      <c r="DL398" s="699">
        <f t="shared" ca="1" si="594"/>
        <v>29.085738660723482</v>
      </c>
      <c r="DM398" s="699">
        <f t="shared" ca="1" si="594"/>
        <v>25.526374059358503</v>
      </c>
      <c r="DN398" s="699">
        <f t="shared" ca="1" si="594"/>
        <v>23.202019166889276</v>
      </c>
      <c r="DO398" s="699">
        <f t="shared" ca="1" si="594"/>
        <v>23.107730395486605</v>
      </c>
      <c r="DP398" s="699">
        <f t="shared" ca="1" si="594"/>
        <v>25.883343892305213</v>
      </c>
      <c r="DQ398" s="699">
        <f t="shared" ca="1" si="594"/>
        <v>30.830696799110829</v>
      </c>
      <c r="DR398" s="699">
        <f t="shared" ca="1" si="594"/>
        <v>33.722321513697352</v>
      </c>
      <c r="DT398" s="18">
        <f t="shared" si="595"/>
        <v>15</v>
      </c>
      <c r="DU398" s="699">
        <f t="shared" ca="1" si="596"/>
        <v>0</v>
      </c>
      <c r="DV398" s="699">
        <f t="shared" ca="1" si="596"/>
        <v>0</v>
      </c>
      <c r="DW398" s="699">
        <f t="shared" ca="1" si="596"/>
        <v>0</v>
      </c>
      <c r="DX398" s="699">
        <f t="shared" ca="1" si="596"/>
        <v>0</v>
      </c>
      <c r="DY398" s="699">
        <f t="shared" ca="1" si="596"/>
        <v>0</v>
      </c>
      <c r="DZ398" s="699">
        <f t="shared" ca="1" si="596"/>
        <v>0</v>
      </c>
      <c r="EA398" s="699">
        <f t="shared" ca="1" si="596"/>
        <v>0</v>
      </c>
      <c r="EB398" s="699">
        <f t="shared" ca="1" si="596"/>
        <v>0</v>
      </c>
      <c r="EC398" s="699">
        <f t="shared" ca="1" si="596"/>
        <v>0</v>
      </c>
      <c r="ED398" s="699">
        <f t="shared" ca="1" si="596"/>
        <v>0</v>
      </c>
      <c r="EE398" s="699">
        <f t="shared" ca="1" si="596"/>
        <v>0</v>
      </c>
      <c r="EF398" s="699">
        <f t="shared" ca="1" si="596"/>
        <v>0</v>
      </c>
      <c r="EG398" s="699">
        <f t="shared" ca="1" si="596"/>
        <v>0</v>
      </c>
      <c r="EI398" s="18">
        <f t="shared" si="597"/>
        <v>15</v>
      </c>
      <c r="EJ398" s="699">
        <f t="shared" ca="1" si="598"/>
        <v>0</v>
      </c>
      <c r="EK398" s="699">
        <f t="shared" ca="1" si="598"/>
        <v>0</v>
      </c>
      <c r="EL398" s="699">
        <f t="shared" ca="1" si="598"/>
        <v>0</v>
      </c>
      <c r="EM398" s="699">
        <f t="shared" ca="1" si="598"/>
        <v>0</v>
      </c>
      <c r="EN398" s="699">
        <f t="shared" ca="1" si="598"/>
        <v>0</v>
      </c>
      <c r="EO398" s="699">
        <f t="shared" ca="1" si="598"/>
        <v>0</v>
      </c>
      <c r="EP398" s="699">
        <f t="shared" ca="1" si="598"/>
        <v>0</v>
      </c>
      <c r="EQ398" s="699">
        <f t="shared" ca="1" si="598"/>
        <v>0</v>
      </c>
      <c r="ER398" s="699">
        <f t="shared" ca="1" si="598"/>
        <v>0</v>
      </c>
      <c r="ES398" s="699">
        <f t="shared" ca="1" si="598"/>
        <v>0</v>
      </c>
      <c r="ET398" s="699">
        <f t="shared" ca="1" si="598"/>
        <v>0</v>
      </c>
      <c r="EU398" s="699">
        <f t="shared" ca="1" si="598"/>
        <v>0</v>
      </c>
      <c r="EV398" s="699">
        <f t="shared" ca="1" si="598"/>
        <v>0</v>
      </c>
      <c r="EX398" s="25"/>
      <c r="EY398" s="731"/>
      <c r="EZ398" s="731"/>
      <c r="FA398" s="731"/>
      <c r="FB398" s="731"/>
      <c r="FC398" s="731"/>
      <c r="FD398" s="731"/>
      <c r="FE398" s="731"/>
      <c r="FF398" s="731"/>
      <c r="FG398" s="731"/>
      <c r="FH398" s="731"/>
      <c r="FI398" s="731"/>
      <c r="FJ398" s="731"/>
      <c r="FK398" s="731"/>
      <c r="FL398" s="91"/>
      <c r="FM398" s="25"/>
      <c r="FN398" s="731"/>
      <c r="FO398" s="731"/>
      <c r="FP398" s="731"/>
      <c r="FQ398" s="731"/>
      <c r="FR398" s="731"/>
      <c r="FS398" s="731"/>
      <c r="FT398" s="731"/>
      <c r="FU398" s="731"/>
      <c r="FV398" s="731"/>
      <c r="FW398" s="731"/>
      <c r="FX398" s="731"/>
      <c r="FY398" s="731"/>
      <c r="FZ398" s="731"/>
      <c r="GA398" s="91"/>
      <c r="GB398" s="91"/>
    </row>
    <row r="399" spans="17:184" s="8" customFormat="1">
      <c r="S399" s="18">
        <f t="shared" si="582"/>
        <v>22.5</v>
      </c>
      <c r="T399" s="427">
        <f t="shared" ca="1" si="583"/>
        <v>19.749602483611419</v>
      </c>
      <c r="U399" s="427">
        <f t="shared" ca="1" si="583"/>
        <v>22.548579883911749</v>
      </c>
      <c r="V399" s="427">
        <f t="shared" ca="1" si="583"/>
        <v>30.542373405911398</v>
      </c>
      <c r="W399" s="427">
        <f t="shared" ca="1" si="583"/>
        <v>41.159824252411241</v>
      </c>
      <c r="X399" s="427">
        <f t="shared" ca="1" si="583"/>
        <v>47.196955259594802</v>
      </c>
      <c r="Y399" s="427">
        <f t="shared" ca="1" si="583"/>
        <v>41.261433918034648</v>
      </c>
      <c r="Z399" s="427">
        <f t="shared" ca="1" si="583"/>
        <v>26.330483062920976</v>
      </c>
      <c r="AA399" s="427">
        <f t="shared" ca="1" si="583"/>
        <v>10.975549013188964</v>
      </c>
      <c r="AB399" s="427">
        <f t="shared" ca="1" si="583"/>
        <v>-0.65983917837227124</v>
      </c>
      <c r="AC399" s="427">
        <f t="shared" ca="1" si="583"/>
        <v>-8.41926272690716</v>
      </c>
      <c r="AD399" s="427">
        <f t="shared" ca="1" si="583"/>
        <v>-13.198259619440563</v>
      </c>
      <c r="AE399" s="427">
        <f t="shared" ca="1" si="583"/>
        <v>-15.770183953102332</v>
      </c>
      <c r="AF399" s="427">
        <f t="shared" ca="1" si="583"/>
        <v>-16.581205393527245</v>
      </c>
      <c r="AG399" s="135"/>
      <c r="AH399" s="18">
        <f t="shared" si="584"/>
        <v>22.5</v>
      </c>
      <c r="AI399" s="699">
        <f t="shared" ca="1" si="585"/>
        <v>21.350153655946237</v>
      </c>
      <c r="AJ399" s="699">
        <f t="shared" ca="1" si="585"/>
        <v>23.894239304057624</v>
      </c>
      <c r="AK399" s="699">
        <f t="shared" ca="1" si="585"/>
        <v>31.433998836409422</v>
      </c>
      <c r="AL399" s="699">
        <f t="shared" ca="1" si="585"/>
        <v>41.739004006265461</v>
      </c>
      <c r="AM399" s="699">
        <f t="shared" ca="1" si="585"/>
        <v>47.645517855341353</v>
      </c>
      <c r="AN399" s="699">
        <f t="shared" ca="1" si="585"/>
        <v>41.727594065882293</v>
      </c>
      <c r="AO399" s="699">
        <f t="shared" ca="1" si="585"/>
        <v>26.982298267653391</v>
      </c>
      <c r="AP399" s="699">
        <f t="shared" ca="1" si="585"/>
        <v>12.113180501690984</v>
      </c>
      <c r="AQ399" s="699">
        <f t="shared" ca="1" si="585"/>
        <v>1.6129611747810841</v>
      </c>
      <c r="AR399" s="699">
        <f t="shared" ca="1" si="585"/>
        <v>-3.7261806544395193</v>
      </c>
      <c r="AS399" s="699">
        <f t="shared" ca="1" si="585"/>
        <v>-4.459980631186566</v>
      </c>
      <c r="AT399" s="699">
        <f t="shared" ca="1" si="585"/>
        <v>-2.5945748968740538</v>
      </c>
      <c r="AU399" s="699">
        <f t="shared" ca="1" si="585"/>
        <v>-1.3485078618721993</v>
      </c>
      <c r="AW399" s="18">
        <f t="shared" si="586"/>
        <v>22.5</v>
      </c>
      <c r="AX399" s="699">
        <f t="shared" ca="1" si="587"/>
        <v>172.65468390645617</v>
      </c>
      <c r="AY399" s="699">
        <f t="shared" ca="1" si="587"/>
        <v>174.48858525837221</v>
      </c>
      <c r="AZ399" s="699">
        <f t="shared" ca="1" si="587"/>
        <v>178.49279089527857</v>
      </c>
      <c r="BA399" s="699">
        <f t="shared" ca="1" si="587"/>
        <v>177.93376171509431</v>
      </c>
      <c r="BB399" s="699">
        <f t="shared" ca="1" si="587"/>
        <v>161.17389672016319</v>
      </c>
      <c r="BC399" s="699">
        <f t="shared" ca="1" si="587"/>
        <v>125.69088219710555</v>
      </c>
      <c r="BD399" s="699">
        <f t="shared" ca="1" si="587"/>
        <v>87.03926927107949</v>
      </c>
      <c r="BE399" s="699">
        <f t="shared" ca="1" si="587"/>
        <v>58.825510106968572</v>
      </c>
      <c r="BF399" s="699">
        <f t="shared" ca="1" si="587"/>
        <v>42.351678355418308</v>
      </c>
      <c r="BG399" s="699">
        <f t="shared" ca="1" si="587"/>
        <v>34.37840191878994</v>
      </c>
      <c r="BH399" s="699">
        <f t="shared" ca="1" si="587"/>
        <v>32.076780323086474</v>
      </c>
      <c r="BI399" s="699">
        <f t="shared" ca="1" si="587"/>
        <v>32.943433652664368</v>
      </c>
      <c r="BJ399" s="699">
        <f t="shared" ca="1" si="587"/>
        <v>33.850743243726541</v>
      </c>
      <c r="BL399" s="18">
        <f t="shared" si="599"/>
        <v>22.5</v>
      </c>
      <c r="BM399" s="699">
        <f t="shared" ca="1" si="588"/>
        <v>35.614398793077349</v>
      </c>
      <c r="BN399" s="699">
        <f t="shared" ca="1" si="588"/>
        <v>33.301568867150849</v>
      </c>
      <c r="BO399" s="699">
        <f t="shared" ca="1" si="588"/>
        <v>29.28422074844071</v>
      </c>
      <c r="BP399" s="699">
        <f t="shared" ca="1" si="588"/>
        <v>28.116890365689986</v>
      </c>
      <c r="BQ399" s="699">
        <f t="shared" ca="1" si="588"/>
        <v>30.720218292621215</v>
      </c>
      <c r="BR399" s="699">
        <f t="shared" ca="1" si="588"/>
        <v>34.159833725700345</v>
      </c>
      <c r="BS399" s="699">
        <f t="shared" ca="1" si="588"/>
        <v>35.897289981495398</v>
      </c>
      <c r="BT399" s="699">
        <f t="shared" ca="1" si="588"/>
        <v>36.317794574437315</v>
      </c>
      <c r="BU399" s="699">
        <f t="shared" ca="1" si="588"/>
        <v>36.86793033896889</v>
      </c>
      <c r="BV399" s="699">
        <f t="shared" ca="1" si="588"/>
        <v>38.639359209864111</v>
      </c>
      <c r="BW399" s="699">
        <f t="shared" ca="1" si="588"/>
        <v>42.130039869585929</v>
      </c>
      <c r="BX399" s="699">
        <f t="shared" ca="1" si="588"/>
        <v>46.486080870127807</v>
      </c>
      <c r="BY399" s="699">
        <f t="shared" ca="1" si="588"/>
        <v>48.681168330356641</v>
      </c>
      <c r="CA399" s="18">
        <f t="shared" si="589"/>
        <v>22.5</v>
      </c>
      <c r="CB399" s="699">
        <f t="shared" ca="1" si="590"/>
        <v>198.57991542005794</v>
      </c>
      <c r="CC399" s="699">
        <f t="shared" ca="1" si="590"/>
        <v>201.18293881997442</v>
      </c>
      <c r="CD399" s="699">
        <f t="shared" ca="1" si="590"/>
        <v>206.68193235546306</v>
      </c>
      <c r="CE399" s="699">
        <f t="shared" ca="1" si="590"/>
        <v>206.60319426034377</v>
      </c>
      <c r="CF399" s="699">
        <f t="shared" ca="1" si="590"/>
        <v>187.30369544544209</v>
      </c>
      <c r="CG399" s="699">
        <f t="shared" ca="1" si="590"/>
        <v>145.92175895493384</v>
      </c>
      <c r="CH399" s="699">
        <f t="shared" ca="1" si="590"/>
        <v>100.61916932655829</v>
      </c>
      <c r="CI399" s="699">
        <f t="shared" ca="1" si="590"/>
        <v>67.170828387375622</v>
      </c>
      <c r="CJ399" s="699">
        <f t="shared" ca="1" si="590"/>
        <v>46.833766007190683</v>
      </c>
      <c r="CK399" s="699">
        <f t="shared" ca="1" si="590"/>
        <v>35.382657163008716</v>
      </c>
      <c r="CL399" s="699">
        <f t="shared" ca="1" si="590"/>
        <v>29.194860934970123</v>
      </c>
      <c r="CM399" s="699">
        <f t="shared" ca="1" si="590"/>
        <v>26.156031631670203</v>
      </c>
      <c r="CN399" s="699">
        <f t="shared" ca="1" si="590"/>
        <v>25.242301995184619</v>
      </c>
      <c r="CP399" s="18">
        <f t="shared" si="591"/>
        <v>22.5</v>
      </c>
      <c r="CQ399" s="699">
        <f t="shared" ca="1" si="592"/>
        <v>65.127805973607167</v>
      </c>
      <c r="CR399" s="699">
        <f t="shared" ref="CR399:CY399" ca="1" si="602">(3-$Z$1/$T$1)*CR306-(1-3*$Z$1/$T$1)*CR321</f>
        <v>60.032858401240823</v>
      </c>
      <c r="CS399" s="699">
        <f t="shared" ca="1" si="602"/>
        <v>49.320311258545019</v>
      </c>
      <c r="CT399" s="699">
        <f t="shared" ca="1" si="602"/>
        <v>39.607976276005665</v>
      </c>
      <c r="CU399" s="699">
        <f t="shared" ca="1" si="602"/>
        <v>33.641194090662452</v>
      </c>
      <c r="CV399" s="699">
        <f t="shared" ca="1" si="602"/>
        <v>31.292639911666104</v>
      </c>
      <c r="CW399" s="699">
        <f t="shared" ca="1" si="602"/>
        <v>31.38640917080588</v>
      </c>
      <c r="CX399" s="699">
        <f t="shared" ca="1" si="602"/>
        <v>33.356866020654024</v>
      </c>
      <c r="CY399" s="699">
        <f t="shared" ca="1" si="602"/>
        <v>37.436974399339981</v>
      </c>
      <c r="CZ399" s="699">
        <f t="shared" ca="1" si="592"/>
        <v>44.199750874308087</v>
      </c>
      <c r="DA399" s="699">
        <f t="shared" ca="1" si="592"/>
        <v>53.844060711411757</v>
      </c>
      <c r="DB399" s="699">
        <f t="shared" ca="1" si="592"/>
        <v>64.256126312206959</v>
      </c>
      <c r="DC399" s="699">
        <f t="shared" ca="1" si="592"/>
        <v>69.223626524163407</v>
      </c>
      <c r="DE399" s="18">
        <f t="shared" si="593"/>
        <v>22.5</v>
      </c>
      <c r="DF399" s="699">
        <f t="shared" ca="1" si="594"/>
        <v>23.347102239822288</v>
      </c>
      <c r="DG399" s="699">
        <f t="shared" ca="1" si="594"/>
        <v>24.437459948217828</v>
      </c>
      <c r="DH399" s="699">
        <f t="shared" ca="1" si="594"/>
        <v>28.386319886684959</v>
      </c>
      <c r="DI399" s="699">
        <f t="shared" ca="1" si="594"/>
        <v>35.225452289541408</v>
      </c>
      <c r="DJ399" s="699">
        <f t="shared" ca="1" si="594"/>
        <v>41.749419143389915</v>
      </c>
      <c r="DK399" s="699">
        <f t="shared" ca="1" si="594"/>
        <v>43.003969977067968</v>
      </c>
      <c r="DL399" s="699">
        <f t="shared" ca="1" si="594"/>
        <v>38.626638557285595</v>
      </c>
      <c r="DM399" s="699">
        <f t="shared" ca="1" si="594"/>
        <v>32.620772457770855</v>
      </c>
      <c r="DN399" s="699">
        <f t="shared" ca="1" si="594"/>
        <v>27.90735370765838</v>
      </c>
      <c r="DO399" s="699">
        <f t="shared" ca="1" si="594"/>
        <v>25.453295272933811</v>
      </c>
      <c r="DP399" s="699">
        <f t="shared" ca="1" si="594"/>
        <v>25.375243890853088</v>
      </c>
      <c r="DQ399" s="699">
        <f t="shared" ca="1" si="594"/>
        <v>26.925303504367434</v>
      </c>
      <c r="DR399" s="699">
        <f t="shared" ca="1" si="594"/>
        <v>27.956785925612447</v>
      </c>
      <c r="DT399" s="18">
        <f t="shared" si="595"/>
        <v>22.5</v>
      </c>
      <c r="DU399" s="699">
        <f t="shared" ca="1" si="596"/>
        <v>0</v>
      </c>
      <c r="DV399" s="699">
        <f t="shared" ca="1" si="596"/>
        <v>0</v>
      </c>
      <c r="DW399" s="699">
        <f t="shared" ca="1" si="596"/>
        <v>0</v>
      </c>
      <c r="DX399" s="699">
        <f t="shared" ca="1" si="596"/>
        <v>0</v>
      </c>
      <c r="DY399" s="699">
        <f t="shared" ca="1" si="596"/>
        <v>0</v>
      </c>
      <c r="DZ399" s="699">
        <f t="shared" ca="1" si="596"/>
        <v>0</v>
      </c>
      <c r="EA399" s="699">
        <f t="shared" ca="1" si="596"/>
        <v>0</v>
      </c>
      <c r="EB399" s="699">
        <f t="shared" ca="1" si="596"/>
        <v>0</v>
      </c>
      <c r="EC399" s="699">
        <f t="shared" ca="1" si="596"/>
        <v>0</v>
      </c>
      <c r="ED399" s="699">
        <f t="shared" ca="1" si="596"/>
        <v>0</v>
      </c>
      <c r="EE399" s="699">
        <f t="shared" ca="1" si="596"/>
        <v>0</v>
      </c>
      <c r="EF399" s="699">
        <f t="shared" ca="1" si="596"/>
        <v>0</v>
      </c>
      <c r="EG399" s="699">
        <f t="shared" ca="1" si="596"/>
        <v>0</v>
      </c>
      <c r="EI399" s="18">
        <f t="shared" si="597"/>
        <v>22.5</v>
      </c>
      <c r="EJ399" s="699">
        <f t="shared" ca="1" si="598"/>
        <v>0</v>
      </c>
      <c r="EK399" s="699">
        <f t="shared" ca="1" si="598"/>
        <v>0</v>
      </c>
      <c r="EL399" s="699">
        <f t="shared" ca="1" si="598"/>
        <v>0</v>
      </c>
      <c r="EM399" s="699">
        <f t="shared" ca="1" si="598"/>
        <v>0</v>
      </c>
      <c r="EN399" s="699">
        <f t="shared" ca="1" si="598"/>
        <v>0</v>
      </c>
      <c r="EO399" s="699">
        <f t="shared" ca="1" si="598"/>
        <v>0</v>
      </c>
      <c r="EP399" s="699">
        <f t="shared" ca="1" si="598"/>
        <v>0</v>
      </c>
      <c r="EQ399" s="699">
        <f t="shared" ca="1" si="598"/>
        <v>0</v>
      </c>
      <c r="ER399" s="699">
        <f t="shared" ca="1" si="598"/>
        <v>0</v>
      </c>
      <c r="ES399" s="699">
        <f t="shared" ca="1" si="598"/>
        <v>0</v>
      </c>
      <c r="ET399" s="699">
        <f t="shared" ca="1" si="598"/>
        <v>0</v>
      </c>
      <c r="EU399" s="699">
        <f t="shared" ca="1" si="598"/>
        <v>0</v>
      </c>
      <c r="EV399" s="699">
        <f t="shared" ca="1" si="598"/>
        <v>0</v>
      </c>
      <c r="EX399" s="25"/>
      <c r="EY399" s="731"/>
      <c r="EZ399" s="731"/>
      <c r="FA399" s="731"/>
      <c r="FB399" s="731"/>
      <c r="FC399" s="731"/>
      <c r="FD399" s="731"/>
      <c r="FE399" s="731"/>
      <c r="FF399" s="731"/>
      <c r="FG399" s="731"/>
      <c r="FH399" s="731"/>
      <c r="FI399" s="731"/>
      <c r="FJ399" s="731"/>
      <c r="FK399" s="731"/>
      <c r="FL399" s="91"/>
      <c r="FM399" s="25"/>
      <c r="FN399" s="731"/>
      <c r="FO399" s="731"/>
      <c r="FP399" s="731"/>
      <c r="FQ399" s="731"/>
      <c r="FR399" s="731"/>
      <c r="FS399" s="731"/>
      <c r="FT399" s="731"/>
      <c r="FU399" s="731"/>
      <c r="FV399" s="731"/>
      <c r="FW399" s="731"/>
      <c r="FX399" s="731"/>
      <c r="FY399" s="731"/>
      <c r="FZ399" s="731"/>
      <c r="GA399" s="91"/>
      <c r="GB399" s="91"/>
    </row>
    <row r="400" spans="17:184" s="8" customFormat="1">
      <c r="S400" s="18">
        <f t="shared" si="582"/>
        <v>30</v>
      </c>
      <c r="T400" s="427">
        <f t="shared" ca="1" si="583"/>
        <v>22.077441603057427</v>
      </c>
      <c r="U400" s="427">
        <f t="shared" ca="1" si="583"/>
        <v>24.968103989892121</v>
      </c>
      <c r="V400" s="427">
        <f t="shared" ca="1" si="583"/>
        <v>33.697272823502225</v>
      </c>
      <c r="W400" s="427">
        <f t="shared" ca="1" si="583"/>
        <v>47.196955259594802</v>
      </c>
      <c r="X400" s="427">
        <f t="shared" ca="1" si="583"/>
        <v>59.168112984214751</v>
      </c>
      <c r="Y400" s="427">
        <f t="shared" ca="1" si="583"/>
        <v>57.346656725803932</v>
      </c>
      <c r="Z400" s="427">
        <f t="shared" ca="1" si="583"/>
        <v>39.447652756922146</v>
      </c>
      <c r="AA400" s="427">
        <f t="shared" ca="1" si="583"/>
        <v>18.143937531914762</v>
      </c>
      <c r="AB400" s="427">
        <f t="shared" ca="1" si="583"/>
        <v>1.9671660339996087</v>
      </c>
      <c r="AC400" s="427">
        <f t="shared" ca="1" si="583"/>
        <v>-8.4056603437386848</v>
      </c>
      <c r="AD400" s="427">
        <f t="shared" ca="1" si="583"/>
        <v>-14.533309555668815</v>
      </c>
      <c r="AE400" s="427">
        <f t="shared" ca="1" si="583"/>
        <v>-17.731060101522985</v>
      </c>
      <c r="AF400" s="427">
        <f t="shared" ca="1" si="583"/>
        <v>-18.723527616905752</v>
      </c>
      <c r="AG400" s="135"/>
      <c r="AH400" s="18">
        <f t="shared" si="584"/>
        <v>30</v>
      </c>
      <c r="AI400" s="699">
        <f t="shared" ca="1" si="585"/>
        <v>23.211972721972259</v>
      </c>
      <c r="AJ400" s="699">
        <f t="shared" ca="1" si="585"/>
        <v>25.948628622439124</v>
      </c>
      <c r="AK400" s="699">
        <f t="shared" ca="1" si="585"/>
        <v>34.378991915578155</v>
      </c>
      <c r="AL400" s="699">
        <f t="shared" ca="1" si="585"/>
        <v>47.645517855341353</v>
      </c>
      <c r="AM400" s="699">
        <f t="shared" ca="1" si="585"/>
        <v>59.501435821536283</v>
      </c>
      <c r="AN400" s="699">
        <f t="shared" ca="1" si="585"/>
        <v>57.673832397570138</v>
      </c>
      <c r="AO400" s="699">
        <f t="shared" ca="1" si="585"/>
        <v>39.897128346761413</v>
      </c>
      <c r="AP400" s="699">
        <f t="shared" ca="1" si="585"/>
        <v>18.949058656717064</v>
      </c>
      <c r="AQ400" s="699">
        <f t="shared" ca="1" si="585"/>
        <v>3.6524583201021206</v>
      </c>
      <c r="AR400" s="699">
        <f t="shared" ca="1" si="585"/>
        <v>-4.7465074183524543</v>
      </c>
      <c r="AS400" s="699">
        <f t="shared" ca="1" si="585"/>
        <v>-7.5248838376674998</v>
      </c>
      <c r="AT400" s="699">
        <f t="shared" ca="1" si="585"/>
        <v>-7.2409497974259232</v>
      </c>
      <c r="AU400" s="699">
        <f t="shared" ca="1" si="585"/>
        <v>-6.7233358816029831</v>
      </c>
      <c r="AW400" s="18">
        <f t="shared" si="586"/>
        <v>30</v>
      </c>
      <c r="AX400" s="699">
        <f t="shared" ca="1" si="587"/>
        <v>142.10033599592444</v>
      </c>
      <c r="AY400" s="699">
        <f t="shared" ca="1" si="587"/>
        <v>144.80477242821541</v>
      </c>
      <c r="AZ400" s="699">
        <f t="shared" ca="1" si="587"/>
        <v>152.40026072695807</v>
      </c>
      <c r="BA400" s="699">
        <f t="shared" ca="1" si="587"/>
        <v>161.17389672016319</v>
      </c>
      <c r="BB400" s="699">
        <f t="shared" ca="1" si="587"/>
        <v>159.96060509687061</v>
      </c>
      <c r="BC400" s="699">
        <f t="shared" ca="1" si="587"/>
        <v>135.94410162454872</v>
      </c>
      <c r="BD400" s="699">
        <f t="shared" ca="1" si="587"/>
        <v>97.130097533793645</v>
      </c>
      <c r="BE400" s="699">
        <f t="shared" ca="1" si="587"/>
        <v>64.26816515481039</v>
      </c>
      <c r="BF400" s="699">
        <f t="shared" ca="1" si="587"/>
        <v>44.208919665914237</v>
      </c>
      <c r="BG400" s="699">
        <f t="shared" ca="1" si="587"/>
        <v>33.954160257777495</v>
      </c>
      <c r="BH400" s="699">
        <f t="shared" ca="1" si="587"/>
        <v>29.81603482077249</v>
      </c>
      <c r="BI400" s="699">
        <f t="shared" ca="1" si="587"/>
        <v>29.018235356513252</v>
      </c>
      <c r="BJ400" s="699">
        <f t="shared" ca="1" si="587"/>
        <v>29.143440173314495</v>
      </c>
      <c r="BL400" s="18">
        <f t="shared" si="599"/>
        <v>30</v>
      </c>
      <c r="BM400" s="699">
        <f t="shared" ca="1" si="588"/>
        <v>29.883551838442159</v>
      </c>
      <c r="BN400" s="699">
        <f t="shared" ca="1" si="588"/>
        <v>28.973808260865241</v>
      </c>
      <c r="BO400" s="699">
        <f t="shared" ca="1" si="588"/>
        <v>28.119931757043375</v>
      </c>
      <c r="BP400" s="699">
        <f t="shared" ca="1" si="588"/>
        <v>30.720218292621215</v>
      </c>
      <c r="BQ400" s="699">
        <f t="shared" ca="1" si="588"/>
        <v>37.847601124006538</v>
      </c>
      <c r="BR400" s="699">
        <f t="shared" ca="1" si="588"/>
        <v>45.708169787661767</v>
      </c>
      <c r="BS400" s="699">
        <f t="shared" ca="1" si="588"/>
        <v>48.959798492228458</v>
      </c>
      <c r="BT400" s="699">
        <f t="shared" ca="1" si="588"/>
        <v>47.909945568667169</v>
      </c>
      <c r="BU400" s="699">
        <f t="shared" ca="1" si="588"/>
        <v>45.89135785770317</v>
      </c>
      <c r="BV400" s="699">
        <f t="shared" ca="1" si="588"/>
        <v>44.892772656806038</v>
      </c>
      <c r="BW400" s="699">
        <f t="shared" ca="1" si="588"/>
        <v>45.474661453232009</v>
      </c>
      <c r="BX400" s="699">
        <f t="shared" ca="1" si="588"/>
        <v>47.059563705546509</v>
      </c>
      <c r="BY400" s="699">
        <f t="shared" ca="1" si="588"/>
        <v>47.961678196256685</v>
      </c>
      <c r="CA400" s="18">
        <f t="shared" si="589"/>
        <v>30</v>
      </c>
      <c r="CB400" s="699">
        <f t="shared" ca="1" si="590"/>
        <v>163.82804866039834</v>
      </c>
      <c r="CC400" s="699">
        <f t="shared" ca="1" si="590"/>
        <v>167.257420094607</v>
      </c>
      <c r="CD400" s="699">
        <f t="shared" ca="1" si="590"/>
        <v>176.6510531585046</v>
      </c>
      <c r="CE400" s="699">
        <f t="shared" ca="1" si="590"/>
        <v>187.30369544544209</v>
      </c>
      <c r="CF400" s="699">
        <f t="shared" ca="1" si="590"/>
        <v>186.10256446953585</v>
      </c>
      <c r="CG400" s="699">
        <f t="shared" ca="1" si="590"/>
        <v>158.1274928831339</v>
      </c>
      <c r="CH400" s="699">
        <f t="shared" ca="1" si="590"/>
        <v>112.72753342179989</v>
      </c>
      <c r="CI400" s="699">
        <f t="shared" ca="1" si="590"/>
        <v>74.049754596572868</v>
      </c>
      <c r="CJ400" s="699">
        <f t="shared" ca="1" si="590"/>
        <v>49.923475096298652</v>
      </c>
      <c r="CK400" s="699">
        <f t="shared" ca="1" si="590"/>
        <v>36.581590376979619</v>
      </c>
      <c r="CL400" s="699">
        <f t="shared" ca="1" si="590"/>
        <v>29.559652333347302</v>
      </c>
      <c r="CM400" s="699">
        <f t="shared" ca="1" si="590"/>
        <v>26.183883288372101</v>
      </c>
      <c r="CN400" s="699">
        <f t="shared" ca="1" si="590"/>
        <v>25.180428027128148</v>
      </c>
      <c r="CP400" s="18">
        <f t="shared" si="591"/>
        <v>30</v>
      </c>
      <c r="CQ400" s="699">
        <f t="shared" ca="1" si="592"/>
        <v>49.872929214452654</v>
      </c>
      <c r="CR400" s="699">
        <f t="shared" ref="CR400:CY400" ca="1" si="603">(3-$Z$1/$T$1)*CR307-(1-3*$Z$1/$T$1)*CR322</f>
        <v>46.810130259733775</v>
      </c>
      <c r="CS400" s="699">
        <f t="shared" ca="1" si="603"/>
        <v>40.039471013529969</v>
      </c>
      <c r="CT400" s="699">
        <f t="shared" ca="1" si="603"/>
        <v>33.641194090662452</v>
      </c>
      <c r="CU400" s="699">
        <f t="shared" ca="1" si="603"/>
        <v>30.08179321733823</v>
      </c>
      <c r="CV400" s="699">
        <f t="shared" ca="1" si="603"/>
        <v>29.484545455798752</v>
      </c>
      <c r="CW400" s="699">
        <f t="shared" ca="1" si="603"/>
        <v>30.211336848562105</v>
      </c>
      <c r="CX400" s="699">
        <f t="shared" ca="1" si="603"/>
        <v>31.687509713642772</v>
      </c>
      <c r="CY400" s="699">
        <f t="shared" ca="1" si="603"/>
        <v>34.521130909327972</v>
      </c>
      <c r="CZ400" s="699">
        <f t="shared" ca="1" si="592"/>
        <v>39.224083510613561</v>
      </c>
      <c r="DA400" s="699">
        <f t="shared" ca="1" si="592"/>
        <v>45.672946638337969</v>
      </c>
      <c r="DB400" s="699">
        <f t="shared" ca="1" si="592"/>
        <v>52.190739367332966</v>
      </c>
      <c r="DC400" s="699">
        <f t="shared" ca="1" si="592"/>
        <v>55.138480227824701</v>
      </c>
      <c r="DE400" s="18">
        <f t="shared" si="593"/>
        <v>30</v>
      </c>
      <c r="DF400" s="699">
        <f t="shared" ca="1" si="594"/>
        <v>25.165879687653984</v>
      </c>
      <c r="DG400" s="699">
        <f t="shared" ca="1" si="594"/>
        <v>26.709487335728525</v>
      </c>
      <c r="DH400" s="699">
        <f t="shared" ca="1" si="594"/>
        <v>31.989131936587658</v>
      </c>
      <c r="DI400" s="699">
        <f t="shared" ca="1" si="594"/>
        <v>41.749419143389915</v>
      </c>
      <c r="DJ400" s="699">
        <f t="shared" ca="1" si="594"/>
        <v>53.689300420157068</v>
      </c>
      <c r="DK400" s="699">
        <f t="shared" ca="1" si="594"/>
        <v>59.996292885123331</v>
      </c>
      <c r="DL400" s="699">
        <f t="shared" ca="1" si="594"/>
        <v>55.643874996881941</v>
      </c>
      <c r="DM400" s="699">
        <f t="shared" ca="1" si="594"/>
        <v>46.121189745678521</v>
      </c>
      <c r="DN400" s="699">
        <f t="shared" ca="1" si="594"/>
        <v>37.659142225635676</v>
      </c>
      <c r="DO400" s="699">
        <f t="shared" ca="1" si="594"/>
        <v>32.178481432299776</v>
      </c>
      <c r="DP400" s="699">
        <f t="shared" ca="1" si="594"/>
        <v>29.55322949204664</v>
      </c>
      <c r="DQ400" s="699">
        <f t="shared" ca="1" si="594"/>
        <v>28.955706373448447</v>
      </c>
      <c r="DR400" s="699">
        <f t="shared" ca="1" si="594"/>
        <v>29.029773154904071</v>
      </c>
      <c r="DT400" s="18">
        <f t="shared" si="595"/>
        <v>30</v>
      </c>
      <c r="DU400" s="699">
        <f t="shared" ca="1" si="596"/>
        <v>0</v>
      </c>
      <c r="DV400" s="699">
        <f t="shared" ca="1" si="596"/>
        <v>0</v>
      </c>
      <c r="DW400" s="699">
        <f t="shared" ca="1" si="596"/>
        <v>0</v>
      </c>
      <c r="DX400" s="699">
        <f t="shared" ca="1" si="596"/>
        <v>0</v>
      </c>
      <c r="DY400" s="699">
        <f t="shared" ca="1" si="596"/>
        <v>0</v>
      </c>
      <c r="DZ400" s="699">
        <f t="shared" ca="1" si="596"/>
        <v>0</v>
      </c>
      <c r="EA400" s="699">
        <f t="shared" ca="1" si="596"/>
        <v>0</v>
      </c>
      <c r="EB400" s="699">
        <f t="shared" ca="1" si="596"/>
        <v>0</v>
      </c>
      <c r="EC400" s="699">
        <f t="shared" ca="1" si="596"/>
        <v>0</v>
      </c>
      <c r="ED400" s="699">
        <f t="shared" ca="1" si="596"/>
        <v>0</v>
      </c>
      <c r="EE400" s="699">
        <f t="shared" ca="1" si="596"/>
        <v>0</v>
      </c>
      <c r="EF400" s="699">
        <f t="shared" ca="1" si="596"/>
        <v>0</v>
      </c>
      <c r="EG400" s="699">
        <f t="shared" ca="1" si="596"/>
        <v>0</v>
      </c>
      <c r="EI400" s="18">
        <f t="shared" si="597"/>
        <v>30</v>
      </c>
      <c r="EJ400" s="699">
        <f t="shared" ca="1" si="598"/>
        <v>0</v>
      </c>
      <c r="EK400" s="699">
        <f t="shared" ca="1" si="598"/>
        <v>0</v>
      </c>
      <c r="EL400" s="699">
        <f t="shared" ca="1" si="598"/>
        <v>0</v>
      </c>
      <c r="EM400" s="699">
        <f t="shared" ca="1" si="598"/>
        <v>0</v>
      </c>
      <c r="EN400" s="699">
        <f t="shared" ca="1" si="598"/>
        <v>0</v>
      </c>
      <c r="EO400" s="699">
        <f t="shared" ca="1" si="598"/>
        <v>0</v>
      </c>
      <c r="EP400" s="699">
        <f t="shared" ca="1" si="598"/>
        <v>0</v>
      </c>
      <c r="EQ400" s="699">
        <f t="shared" ca="1" si="598"/>
        <v>0</v>
      </c>
      <c r="ER400" s="699">
        <f t="shared" ca="1" si="598"/>
        <v>0</v>
      </c>
      <c r="ES400" s="699">
        <f t="shared" ca="1" si="598"/>
        <v>0</v>
      </c>
      <c r="ET400" s="699">
        <f t="shared" ca="1" si="598"/>
        <v>0</v>
      </c>
      <c r="EU400" s="699">
        <f t="shared" ca="1" si="598"/>
        <v>0</v>
      </c>
      <c r="EV400" s="699">
        <f t="shared" ca="1" si="598"/>
        <v>0</v>
      </c>
      <c r="EX400" s="25"/>
      <c r="EY400" s="731"/>
      <c r="EZ400" s="731"/>
      <c r="FA400" s="731"/>
      <c r="FB400" s="731"/>
      <c r="FC400" s="731"/>
      <c r="FD400" s="731"/>
      <c r="FE400" s="731"/>
      <c r="FF400" s="731"/>
      <c r="FG400" s="731"/>
      <c r="FH400" s="731"/>
      <c r="FI400" s="731"/>
      <c r="FJ400" s="731"/>
      <c r="FK400" s="731"/>
      <c r="FL400" s="91"/>
      <c r="FM400" s="25"/>
      <c r="FN400" s="731"/>
      <c r="FO400" s="731"/>
      <c r="FP400" s="731"/>
      <c r="FQ400" s="731"/>
      <c r="FR400" s="731"/>
      <c r="FS400" s="731"/>
      <c r="FT400" s="731"/>
      <c r="FU400" s="731"/>
      <c r="FV400" s="731"/>
      <c r="FW400" s="731"/>
      <c r="FX400" s="731"/>
      <c r="FY400" s="731"/>
      <c r="FZ400" s="731"/>
      <c r="GA400" s="91"/>
      <c r="GB400" s="91"/>
    </row>
    <row r="401" spans="17:184" s="8" customFormat="1">
      <c r="S401" s="18">
        <f t="shared" si="582"/>
        <v>37.5</v>
      </c>
      <c r="T401" s="427">
        <f t="shared" ca="1" si="583"/>
        <v>17.941194853355615</v>
      </c>
      <c r="U401" s="427">
        <f t="shared" ca="1" si="583"/>
        <v>20.390703138067707</v>
      </c>
      <c r="V401" s="427">
        <f t="shared" ca="1" si="583"/>
        <v>28.051477263472115</v>
      </c>
      <c r="W401" s="427">
        <f t="shared" ca="1" si="583"/>
        <v>41.261433918034648</v>
      </c>
      <c r="X401" s="427">
        <f t="shared" ca="1" si="583"/>
        <v>57.346656725803932</v>
      </c>
      <c r="Y401" s="427">
        <f t="shared" ca="1" si="583"/>
        <v>64.731009052402868</v>
      </c>
      <c r="Z401" s="427">
        <f t="shared" ca="1" si="583"/>
        <v>50.549062392481154</v>
      </c>
      <c r="AA401" s="427">
        <f t="shared" ca="1" si="583"/>
        <v>24.359203501483414</v>
      </c>
      <c r="AB401" s="427">
        <f t="shared" ca="1" si="583"/>
        <v>2.5308310104427916</v>
      </c>
      <c r="AC401" s="427">
        <f t="shared" ca="1" si="583"/>
        <v>-11.22199239032955</v>
      </c>
      <c r="AD401" s="427">
        <f t="shared" ca="1" si="583"/>
        <v>-18.994778220977306</v>
      </c>
      <c r="AE401" s="427">
        <f t="shared" ca="1" si="583"/>
        <v>-22.898997542703018</v>
      </c>
      <c r="AF401" s="427">
        <f t="shared" ca="1" si="583"/>
        <v>-24.08571758304495</v>
      </c>
      <c r="AG401" s="135"/>
      <c r="AH401" s="18">
        <f t="shared" si="584"/>
        <v>37.5</v>
      </c>
      <c r="AI401" s="699">
        <f t="shared" ca="1" si="585"/>
        <v>19.069726225879283</v>
      </c>
      <c r="AJ401" s="699">
        <f t="shared" ca="1" si="585"/>
        <v>21.380731038736528</v>
      </c>
      <c r="AK401" s="699">
        <f t="shared" ca="1" si="585"/>
        <v>28.75862175999438</v>
      </c>
      <c r="AL401" s="699">
        <f t="shared" ca="1" si="585"/>
        <v>41.727594065882293</v>
      </c>
      <c r="AM401" s="699">
        <f t="shared" ca="1" si="585"/>
        <v>57.673832397570138</v>
      </c>
      <c r="AN401" s="699">
        <f t="shared" ca="1" si="585"/>
        <v>65.018608145112509</v>
      </c>
      <c r="AO401" s="699">
        <f t="shared" ca="1" si="585"/>
        <v>50.912665908721955</v>
      </c>
      <c r="AP401" s="699">
        <f t="shared" ca="1" si="585"/>
        <v>25.015386689359918</v>
      </c>
      <c r="AQ401" s="699">
        <f t="shared" ca="1" si="585"/>
        <v>4.0284806641598632</v>
      </c>
      <c r="AR401" s="699">
        <f t="shared" ca="1" si="585"/>
        <v>-7.5109130296028077</v>
      </c>
      <c r="AS401" s="699">
        <f t="shared" ca="1" si="585"/>
        <v>-11.215474498141276</v>
      </c>
      <c r="AT401" s="699">
        <f t="shared" ca="1" si="585"/>
        <v>-11.192009850615509</v>
      </c>
      <c r="AU401" s="699">
        <f t="shared" ca="1" si="585"/>
        <v>-10.821924602241328</v>
      </c>
      <c r="AW401" s="18">
        <f t="shared" si="586"/>
        <v>37.5</v>
      </c>
      <c r="AX401" s="699">
        <f t="shared" ca="1" si="587"/>
        <v>105.48409544897351</v>
      </c>
      <c r="AY401" s="699">
        <f t="shared" ca="1" si="587"/>
        <v>107.71091692167582</v>
      </c>
      <c r="AZ401" s="699">
        <f t="shared" ca="1" si="587"/>
        <v>114.61245849631605</v>
      </c>
      <c r="BA401" s="699">
        <f t="shared" ca="1" si="587"/>
        <v>125.69088219710555</v>
      </c>
      <c r="BB401" s="699">
        <f t="shared" ca="1" si="587"/>
        <v>135.94410162454872</v>
      </c>
      <c r="BC401" s="699">
        <f t="shared" ca="1" si="587"/>
        <v>131.64403666284127</v>
      </c>
      <c r="BD401" s="699">
        <f t="shared" ca="1" si="587"/>
        <v>104.04879139922855</v>
      </c>
      <c r="BE401" s="699">
        <f t="shared" ca="1" si="587"/>
        <v>70.209686880999868</v>
      </c>
      <c r="BF401" s="699">
        <f t="shared" ca="1" si="587"/>
        <v>46.734202841362659</v>
      </c>
      <c r="BG401" s="699">
        <f t="shared" ca="1" si="587"/>
        <v>34.205295960420621</v>
      </c>
      <c r="BH401" s="699">
        <f t="shared" ca="1" si="587"/>
        <v>28.66571241920656</v>
      </c>
      <c r="BI401" s="699">
        <f t="shared" ca="1" si="587"/>
        <v>26.92757112459466</v>
      </c>
      <c r="BJ401" s="699">
        <f t="shared" ca="1" si="587"/>
        <v>26.677514272132591</v>
      </c>
      <c r="BL401" s="18">
        <f t="shared" si="599"/>
        <v>37.5</v>
      </c>
      <c r="BM401" s="699">
        <f t="shared" ca="1" si="588"/>
        <v>28.843071240593524</v>
      </c>
      <c r="BN401" s="699">
        <f t="shared" ca="1" si="588"/>
        <v>28.581283160061382</v>
      </c>
      <c r="BO401" s="699">
        <f t="shared" ca="1" si="588"/>
        <v>29.288715050344408</v>
      </c>
      <c r="BP401" s="699">
        <f t="shared" ca="1" si="588"/>
        <v>34.159833725700345</v>
      </c>
      <c r="BQ401" s="699">
        <f t="shared" ca="1" si="588"/>
        <v>45.708169787661767</v>
      </c>
      <c r="BR401" s="699">
        <f t="shared" ca="1" si="588"/>
        <v>61.676854583099804</v>
      </c>
      <c r="BS401" s="699">
        <f t="shared" ca="1" si="588"/>
        <v>71.784499176373927</v>
      </c>
      <c r="BT401" s="699">
        <f t="shared" ca="1" si="588"/>
        <v>70.865804368735112</v>
      </c>
      <c r="BU401" s="699">
        <f t="shared" ca="1" si="588"/>
        <v>65.228914549406099</v>
      </c>
      <c r="BV401" s="699">
        <f t="shared" ca="1" si="588"/>
        <v>60.322161863985265</v>
      </c>
      <c r="BW401" s="699">
        <f t="shared" ca="1" si="588"/>
        <v>57.672331860318742</v>
      </c>
      <c r="BX401" s="699">
        <f t="shared" ca="1" si="588"/>
        <v>56.930483753883877</v>
      </c>
      <c r="BY401" s="699">
        <f t="shared" ca="1" si="588"/>
        <v>56.925215665913875</v>
      </c>
      <c r="CA401" s="18">
        <f t="shared" si="589"/>
        <v>37.5</v>
      </c>
      <c r="CB401" s="699">
        <f t="shared" ca="1" si="590"/>
        <v>121.21000203244222</v>
      </c>
      <c r="CC401" s="699">
        <f t="shared" ca="1" si="590"/>
        <v>124.0457732466796</v>
      </c>
      <c r="CD401" s="699">
        <f t="shared" ca="1" si="590"/>
        <v>132.58315790695229</v>
      </c>
      <c r="CE401" s="699">
        <f t="shared" ca="1" si="590"/>
        <v>145.92175895493384</v>
      </c>
      <c r="CF401" s="699">
        <f t="shared" ca="1" si="590"/>
        <v>158.1274928831339</v>
      </c>
      <c r="CG401" s="699">
        <f t="shared" ca="1" si="590"/>
        <v>153.20361667635922</v>
      </c>
      <c r="CH401" s="699">
        <f t="shared" ca="1" si="590"/>
        <v>120.96606557087125</v>
      </c>
      <c r="CI401" s="699">
        <f t="shared" ca="1" si="590"/>
        <v>81.271947240896282</v>
      </c>
      <c r="CJ401" s="699">
        <f t="shared" ca="1" si="590"/>
        <v>53.383761090718288</v>
      </c>
      <c r="CK401" s="699">
        <f t="shared" ca="1" si="590"/>
        <v>37.790031776024058</v>
      </c>
      <c r="CL401" s="699">
        <f t="shared" ca="1" si="590"/>
        <v>29.759572481126881</v>
      </c>
      <c r="CM401" s="699">
        <f t="shared" ca="1" si="590"/>
        <v>25.98835001647328</v>
      </c>
      <c r="CN401" s="699">
        <f t="shared" ca="1" si="590"/>
        <v>24.882563437853698</v>
      </c>
      <c r="CP401" s="18">
        <f t="shared" si="591"/>
        <v>37.5</v>
      </c>
      <c r="CQ401" s="699">
        <f t="shared" ca="1" si="592"/>
        <v>43.10124662829584</v>
      </c>
      <c r="CR401" s="699">
        <f t="shared" ref="CR401:CY401" ca="1" si="604">(3-$Z$1/$T$1)*CR308-(1-3*$Z$1/$T$1)*CR323</f>
        <v>40.88687977339778</v>
      </c>
      <c r="CS401" s="699">
        <f t="shared" ca="1" si="604"/>
        <v>35.917026637504492</v>
      </c>
      <c r="CT401" s="699">
        <f t="shared" ca="1" si="604"/>
        <v>31.292639911666104</v>
      </c>
      <c r="CU401" s="699">
        <f t="shared" ca="1" si="604"/>
        <v>29.484545455798752</v>
      </c>
      <c r="CV401" s="699">
        <f t="shared" ca="1" si="604"/>
        <v>31.198244564607812</v>
      </c>
      <c r="CW401" s="699">
        <f t="shared" ca="1" si="604"/>
        <v>33.646880590640038</v>
      </c>
      <c r="CX401" s="699">
        <f t="shared" ca="1" si="604"/>
        <v>34.735601820562664</v>
      </c>
      <c r="CY401" s="699">
        <f t="shared" ca="1" si="604"/>
        <v>36.022281858366782</v>
      </c>
      <c r="CZ401" s="699">
        <f t="shared" ca="1" si="592"/>
        <v>38.926573175006091</v>
      </c>
      <c r="DA401" s="699">
        <f t="shared" ca="1" si="592"/>
        <v>43.426092110190481</v>
      </c>
      <c r="DB401" s="699">
        <f t="shared" ca="1" si="592"/>
        <v>48.059875766027481</v>
      </c>
      <c r="DC401" s="699">
        <f t="shared" ca="1" si="592"/>
        <v>50.136639426510442</v>
      </c>
      <c r="DE401" s="18">
        <f t="shared" si="593"/>
        <v>37.5</v>
      </c>
      <c r="DF401" s="699">
        <f t="shared" ca="1" si="594"/>
        <v>25.12479452323651</v>
      </c>
      <c r="DG401" s="699">
        <f t="shared" ca="1" si="594"/>
        <v>26.671237779211854</v>
      </c>
      <c r="DH401" s="699">
        <f t="shared" ca="1" si="594"/>
        <v>32.069160779717556</v>
      </c>
      <c r="DI401" s="699">
        <f t="shared" ca="1" si="594"/>
        <v>43.003969977067968</v>
      </c>
      <c r="DJ401" s="699">
        <f t="shared" ca="1" si="594"/>
        <v>59.996292885123331</v>
      </c>
      <c r="DK401" s="699">
        <f t="shared" ca="1" si="594"/>
        <v>76.666262240611999</v>
      </c>
      <c r="DL401" s="699">
        <f t="shared" ca="1" si="594"/>
        <v>79.533393285908673</v>
      </c>
      <c r="DM401" s="699">
        <f t="shared" ca="1" si="594"/>
        <v>68.246921151306722</v>
      </c>
      <c r="DN401" s="699">
        <f t="shared" ca="1" si="594"/>
        <v>54.655657250278452</v>
      </c>
      <c r="DO401" s="699">
        <f t="shared" ca="1" si="594"/>
        <v>44.789420082196202</v>
      </c>
      <c r="DP401" s="699">
        <f t="shared" ca="1" si="594"/>
        <v>39.098287309689027</v>
      </c>
      <c r="DQ401" s="699">
        <f t="shared" ca="1" si="594"/>
        <v>36.548201720845398</v>
      </c>
      <c r="DR401" s="699">
        <f t="shared" ca="1" si="594"/>
        <v>35.904875141922027</v>
      </c>
      <c r="DT401" s="18">
        <f t="shared" si="595"/>
        <v>37.5</v>
      </c>
      <c r="DU401" s="699">
        <f t="shared" ca="1" si="596"/>
        <v>0</v>
      </c>
      <c r="DV401" s="699">
        <f t="shared" ca="1" si="596"/>
        <v>0</v>
      </c>
      <c r="DW401" s="699">
        <f t="shared" ca="1" si="596"/>
        <v>0</v>
      </c>
      <c r="DX401" s="699">
        <f t="shared" ca="1" si="596"/>
        <v>0</v>
      </c>
      <c r="DY401" s="699">
        <f t="shared" ca="1" si="596"/>
        <v>0</v>
      </c>
      <c r="DZ401" s="699">
        <f t="shared" ca="1" si="596"/>
        <v>0</v>
      </c>
      <c r="EA401" s="699">
        <f t="shared" ca="1" si="596"/>
        <v>0</v>
      </c>
      <c r="EB401" s="699">
        <f t="shared" ca="1" si="596"/>
        <v>0</v>
      </c>
      <c r="EC401" s="699">
        <f t="shared" ca="1" si="596"/>
        <v>0</v>
      </c>
      <c r="ED401" s="699">
        <f t="shared" ca="1" si="596"/>
        <v>0</v>
      </c>
      <c r="EE401" s="699">
        <f t="shared" ca="1" si="596"/>
        <v>0</v>
      </c>
      <c r="EF401" s="699">
        <f t="shared" ca="1" si="596"/>
        <v>0</v>
      </c>
      <c r="EG401" s="699">
        <f t="shared" ca="1" si="596"/>
        <v>0</v>
      </c>
      <c r="EI401" s="18">
        <f t="shared" si="597"/>
        <v>37.5</v>
      </c>
      <c r="EJ401" s="699">
        <f t="shared" ca="1" si="598"/>
        <v>0</v>
      </c>
      <c r="EK401" s="699">
        <f t="shared" ca="1" si="598"/>
        <v>0</v>
      </c>
      <c r="EL401" s="699">
        <f t="shared" ca="1" si="598"/>
        <v>0</v>
      </c>
      <c r="EM401" s="699">
        <f t="shared" ca="1" si="598"/>
        <v>0</v>
      </c>
      <c r="EN401" s="699">
        <f t="shared" ca="1" si="598"/>
        <v>0</v>
      </c>
      <c r="EO401" s="699">
        <f t="shared" ca="1" si="598"/>
        <v>0</v>
      </c>
      <c r="EP401" s="699">
        <f t="shared" ca="1" si="598"/>
        <v>0</v>
      </c>
      <c r="EQ401" s="699">
        <f t="shared" ca="1" si="598"/>
        <v>0</v>
      </c>
      <c r="ER401" s="699">
        <f t="shared" ca="1" si="598"/>
        <v>0</v>
      </c>
      <c r="ES401" s="699">
        <f t="shared" ca="1" si="598"/>
        <v>0</v>
      </c>
      <c r="ET401" s="699">
        <f t="shared" ca="1" si="598"/>
        <v>0</v>
      </c>
      <c r="EU401" s="699">
        <f t="shared" ca="1" si="598"/>
        <v>0</v>
      </c>
      <c r="EV401" s="699">
        <f t="shared" ca="1" si="598"/>
        <v>0</v>
      </c>
      <c r="EX401" s="25"/>
      <c r="EY401" s="731"/>
      <c r="EZ401" s="731"/>
      <c r="FA401" s="731"/>
      <c r="FB401" s="731"/>
      <c r="FC401" s="731"/>
      <c r="FD401" s="731"/>
      <c r="FE401" s="731"/>
      <c r="FF401" s="731"/>
      <c r="FG401" s="731"/>
      <c r="FH401" s="731"/>
      <c r="FI401" s="731"/>
      <c r="FJ401" s="731"/>
      <c r="FK401" s="731"/>
      <c r="FL401" s="91"/>
      <c r="FM401" s="25"/>
      <c r="FN401" s="731"/>
      <c r="FO401" s="731"/>
      <c r="FP401" s="731"/>
      <c r="FQ401" s="731"/>
      <c r="FR401" s="731"/>
      <c r="FS401" s="731"/>
      <c r="FT401" s="731"/>
      <c r="FU401" s="731"/>
      <c r="FV401" s="731"/>
      <c r="FW401" s="731"/>
      <c r="FX401" s="731"/>
      <c r="FY401" s="731"/>
      <c r="FZ401" s="731"/>
      <c r="GA401" s="91"/>
      <c r="GB401" s="91"/>
    </row>
    <row r="402" spans="17:184" s="8" customFormat="1">
      <c r="S402" s="18">
        <f t="shared" si="582"/>
        <v>45</v>
      </c>
      <c r="T402" s="427">
        <f t="shared" ca="1" si="583"/>
        <v>9.8584726628909092</v>
      </c>
      <c r="U402" s="427">
        <f t="shared" ca="1" si="583"/>
        <v>11.552824713741915</v>
      </c>
      <c r="V402" s="427">
        <f t="shared" ca="1" si="583"/>
        <v>16.873555159389525</v>
      </c>
      <c r="W402" s="427">
        <f t="shared" ca="1" si="583"/>
        <v>26.330483062920976</v>
      </c>
      <c r="X402" s="427">
        <f t="shared" ca="1" si="583"/>
        <v>39.447652756922146</v>
      </c>
      <c r="Y402" s="427">
        <f t="shared" ca="1" si="583"/>
        <v>50.549062392481154</v>
      </c>
      <c r="Z402" s="427">
        <f t="shared" ca="1" si="583"/>
        <v>45.720592965120574</v>
      </c>
      <c r="AA402" s="427">
        <f t="shared" ca="1" si="583"/>
        <v>21.559350024114938</v>
      </c>
      <c r="AB402" s="427">
        <f t="shared" ca="1" si="583"/>
        <v>-4.0787142851440734</v>
      </c>
      <c r="AC402" s="427">
        <f t="shared" ca="1" si="583"/>
        <v>-20.862412004561886</v>
      </c>
      <c r="AD402" s="427">
        <f t="shared" ca="1" si="583"/>
        <v>-22.998019709497534</v>
      </c>
      <c r="AE402" s="427">
        <f t="shared" ca="1" si="583"/>
        <v>-21.287646733010448</v>
      </c>
      <c r="AF402" s="427">
        <f t="shared" ca="1" si="583"/>
        <v>-20.869625768710073</v>
      </c>
      <c r="AG402" s="135"/>
      <c r="AH402" s="18">
        <f t="shared" si="584"/>
        <v>45</v>
      </c>
      <c r="AI402" s="699">
        <f t="shared" ca="1" si="585"/>
        <v>11.366281507080478</v>
      </c>
      <c r="AJ402" s="699">
        <f t="shared" ca="1" si="585"/>
        <v>12.88778485901673</v>
      </c>
      <c r="AK402" s="699">
        <f t="shared" ca="1" si="585"/>
        <v>17.847134284902584</v>
      </c>
      <c r="AL402" s="699">
        <f t="shared" ca="1" si="585"/>
        <v>26.982298267653391</v>
      </c>
      <c r="AM402" s="699">
        <f t="shared" ca="1" si="585"/>
        <v>39.897128346761413</v>
      </c>
      <c r="AN402" s="699">
        <f t="shared" ca="1" si="585"/>
        <v>50.912665908721955</v>
      </c>
      <c r="AO402" s="699">
        <f t="shared" ca="1" si="585"/>
        <v>46.129316616197684</v>
      </c>
      <c r="AP402" s="699">
        <f t="shared" ca="1" si="585"/>
        <v>22.281129243175332</v>
      </c>
      <c r="AQ402" s="699">
        <f t="shared" ca="1" si="585"/>
        <v>-2.1137857667532698</v>
      </c>
      <c r="AR402" s="699">
        <f t="shared" ca="1" si="585"/>
        <v>-13.975045226336112</v>
      </c>
      <c r="AS402" s="699">
        <f t="shared" ca="1" si="585"/>
        <v>-14.684247284362046</v>
      </c>
      <c r="AT402" s="699">
        <f t="shared" ca="1" si="585"/>
        <v>-13.475044044697112</v>
      </c>
      <c r="AU402" s="699">
        <f t="shared" ca="1" si="585"/>
        <v>-12.935242411560106</v>
      </c>
      <c r="AW402" s="18">
        <f t="shared" si="586"/>
        <v>45</v>
      </c>
      <c r="AX402" s="699">
        <f t="shared" ca="1" si="587"/>
        <v>74.256188750758383</v>
      </c>
      <c r="AY402" s="699">
        <f t="shared" ca="1" si="587"/>
        <v>75.487873385860098</v>
      </c>
      <c r="AZ402" s="699">
        <f t="shared" ca="1" si="587"/>
        <v>79.559775373518676</v>
      </c>
      <c r="BA402" s="699">
        <f t="shared" ca="1" si="587"/>
        <v>87.03926927107949</v>
      </c>
      <c r="BB402" s="699">
        <f t="shared" ca="1" si="587"/>
        <v>97.130097533793645</v>
      </c>
      <c r="BC402" s="699">
        <f t="shared" ca="1" si="587"/>
        <v>104.04879139922855</v>
      </c>
      <c r="BD402" s="699">
        <f t="shared" ca="1" si="587"/>
        <v>95.635996624273773</v>
      </c>
      <c r="BE402" s="699">
        <f t="shared" ca="1" si="587"/>
        <v>71.248428233588442</v>
      </c>
      <c r="BF402" s="699">
        <f t="shared" ca="1" si="587"/>
        <v>48.020147785493677</v>
      </c>
      <c r="BG402" s="699">
        <f t="shared" ca="1" si="587"/>
        <v>34.164875604582313</v>
      </c>
      <c r="BH402" s="699">
        <f t="shared" ca="1" si="587"/>
        <v>27.748613613240671</v>
      </c>
      <c r="BI402" s="699">
        <f t="shared" ca="1" si="587"/>
        <v>25.553171157263293</v>
      </c>
      <c r="BJ402" s="699">
        <f t="shared" ca="1" si="587"/>
        <v>25.154659830819547</v>
      </c>
      <c r="BL402" s="18">
        <f t="shared" si="599"/>
        <v>45</v>
      </c>
      <c r="BM402" s="699">
        <f t="shared" ca="1" si="588"/>
        <v>29.750831549547176</v>
      </c>
      <c r="BN402" s="699">
        <f t="shared" ca="1" si="588"/>
        <v>29.647864358922504</v>
      </c>
      <c r="BO402" s="699">
        <f t="shared" ca="1" si="588"/>
        <v>30.667980393802655</v>
      </c>
      <c r="BP402" s="699">
        <f t="shared" ca="1" si="588"/>
        <v>35.897289981495398</v>
      </c>
      <c r="BQ402" s="699">
        <f t="shared" ca="1" si="588"/>
        <v>48.959798492228458</v>
      </c>
      <c r="BR402" s="699">
        <f t="shared" ca="1" si="588"/>
        <v>71.784499176373927</v>
      </c>
      <c r="BS402" s="699">
        <f t="shared" ca="1" si="588"/>
        <v>96.027600855527794</v>
      </c>
      <c r="BT402" s="699">
        <f t="shared" ca="1" si="588"/>
        <v>104.47141974293251</v>
      </c>
      <c r="BU402" s="699">
        <f t="shared" ca="1" si="588"/>
        <v>97.733213455154612</v>
      </c>
      <c r="BV402" s="699">
        <f t="shared" ca="1" si="588"/>
        <v>87.995061951189413</v>
      </c>
      <c r="BW402" s="699">
        <f t="shared" ca="1" si="588"/>
        <v>81.053376762089968</v>
      </c>
      <c r="BX402" s="699">
        <f t="shared" ca="1" si="588"/>
        <v>77.567278834686874</v>
      </c>
      <c r="BY402" s="699">
        <f t="shared" ca="1" si="588"/>
        <v>76.608709781126947</v>
      </c>
      <c r="CA402" s="18">
        <f t="shared" si="589"/>
        <v>45</v>
      </c>
      <c r="CB402" s="699">
        <f t="shared" ca="1" si="590"/>
        <v>84.308569517003491</v>
      </c>
      <c r="CC402" s="699">
        <f t="shared" ca="1" si="590"/>
        <v>86.027247576584955</v>
      </c>
      <c r="CD402" s="699">
        <f t="shared" ca="1" si="590"/>
        <v>91.367408560107378</v>
      </c>
      <c r="CE402" s="699">
        <f t="shared" ca="1" si="590"/>
        <v>100.61916932655829</v>
      </c>
      <c r="CF402" s="699">
        <f t="shared" ca="1" si="590"/>
        <v>112.72753342179989</v>
      </c>
      <c r="CG402" s="699">
        <f t="shared" ca="1" si="590"/>
        <v>120.96606557087125</v>
      </c>
      <c r="CH402" s="699">
        <f t="shared" ca="1" si="590"/>
        <v>111.17753245612251</v>
      </c>
      <c r="CI402" s="699">
        <f t="shared" ca="1" si="590"/>
        <v>82.593770327982526</v>
      </c>
      <c r="CJ402" s="699">
        <f t="shared" ca="1" si="590"/>
        <v>55.114635313521191</v>
      </c>
      <c r="CK402" s="699">
        <f t="shared" ca="1" si="590"/>
        <v>38.154024148059563</v>
      </c>
      <c r="CL402" s="699">
        <f t="shared" ca="1" si="590"/>
        <v>29.337242840670203</v>
      </c>
      <c r="CM402" s="699">
        <f t="shared" ca="1" si="590"/>
        <v>25.257299133377956</v>
      </c>
      <c r="CN402" s="699">
        <f t="shared" ca="1" si="590"/>
        <v>24.075349824330516</v>
      </c>
      <c r="CP402" s="18">
        <f t="shared" si="591"/>
        <v>45</v>
      </c>
      <c r="CQ402" s="699">
        <f t="shared" ca="1" si="592"/>
        <v>41.68721092652163</v>
      </c>
      <c r="CR402" s="699">
        <f t="shared" ref="CR402:CY402" ca="1" si="605">(3-$Z$1/$T$1)*CR309-(1-3*$Z$1/$T$1)*CR324</f>
        <v>39.74190470194101</v>
      </c>
      <c r="CS402" s="699">
        <f t="shared" ca="1" si="605"/>
        <v>35.380283200463246</v>
      </c>
      <c r="CT402" s="699">
        <f t="shared" ca="1" si="605"/>
        <v>31.38640917080588</v>
      </c>
      <c r="CU402" s="699">
        <f t="shared" ca="1" si="605"/>
        <v>30.211336848562105</v>
      </c>
      <c r="CV402" s="699">
        <f t="shared" ca="1" si="605"/>
        <v>33.646880590640038</v>
      </c>
      <c r="CW402" s="699">
        <f t="shared" ca="1" si="605"/>
        <v>39.831331283866014</v>
      </c>
      <c r="CX402" s="699">
        <f t="shared" ca="1" si="605"/>
        <v>43.097001205431084</v>
      </c>
      <c r="CY402" s="699">
        <f t="shared" ca="1" si="605"/>
        <v>43.336370474914894</v>
      </c>
      <c r="CZ402" s="699">
        <f t="shared" ca="1" si="592"/>
        <v>44.239926759297447</v>
      </c>
      <c r="DA402" s="699">
        <f t="shared" ca="1" si="592"/>
        <v>47.063643848562215</v>
      </c>
      <c r="DB402" s="699">
        <f t="shared" ca="1" si="592"/>
        <v>50.569407959500687</v>
      </c>
      <c r="DC402" s="699">
        <f t="shared" ca="1" si="592"/>
        <v>52.224198465055856</v>
      </c>
      <c r="DE402" s="18">
        <f t="shared" si="593"/>
        <v>45</v>
      </c>
      <c r="DF402" s="699">
        <f t="shared" ca="1" si="594"/>
        <v>23.42168362274511</v>
      </c>
      <c r="DG402" s="699">
        <f t="shared" ca="1" si="594"/>
        <v>24.651659538180219</v>
      </c>
      <c r="DH402" s="699">
        <f t="shared" ca="1" si="594"/>
        <v>29.085738660723482</v>
      </c>
      <c r="DI402" s="699">
        <f t="shared" ca="1" si="594"/>
        <v>38.626638557285595</v>
      </c>
      <c r="DJ402" s="699">
        <f t="shared" ca="1" si="594"/>
        <v>55.643874996881941</v>
      </c>
      <c r="DK402" s="699">
        <f t="shared" ca="1" si="594"/>
        <v>79.533393285908673</v>
      </c>
      <c r="DL402" s="699">
        <f t="shared" ca="1" si="594"/>
        <v>97.965819654194718</v>
      </c>
      <c r="DM402" s="699">
        <f t="shared" ca="1" si="594"/>
        <v>95.355148569694805</v>
      </c>
      <c r="DN402" s="699">
        <f t="shared" ca="1" si="594"/>
        <v>79.410859298080908</v>
      </c>
      <c r="DO402" s="699">
        <f t="shared" ca="1" si="594"/>
        <v>64.432303884728043</v>
      </c>
      <c r="DP402" s="699">
        <f t="shared" ca="1" si="594"/>
        <v>54.783253443330032</v>
      </c>
      <c r="DQ402" s="699">
        <f t="shared" ca="1" si="594"/>
        <v>49.913984135096335</v>
      </c>
      <c r="DR402" s="699">
        <f t="shared" ca="1" si="594"/>
        <v>48.501675662492929</v>
      </c>
      <c r="DT402" s="18">
        <f t="shared" si="595"/>
        <v>45</v>
      </c>
      <c r="DU402" s="699">
        <f t="shared" ca="1" si="596"/>
        <v>0</v>
      </c>
      <c r="DV402" s="699">
        <f t="shared" ca="1" si="596"/>
        <v>0</v>
      </c>
      <c r="DW402" s="699">
        <f t="shared" ca="1" si="596"/>
        <v>0</v>
      </c>
      <c r="DX402" s="699">
        <f t="shared" ca="1" si="596"/>
        <v>0</v>
      </c>
      <c r="DY402" s="699">
        <f t="shared" ca="1" si="596"/>
        <v>0</v>
      </c>
      <c r="DZ402" s="699">
        <f t="shared" ca="1" si="596"/>
        <v>0</v>
      </c>
      <c r="EA402" s="699">
        <f t="shared" ca="1" si="596"/>
        <v>0</v>
      </c>
      <c r="EB402" s="699">
        <f t="shared" ca="1" si="596"/>
        <v>0</v>
      </c>
      <c r="EC402" s="699">
        <f t="shared" ca="1" si="596"/>
        <v>0</v>
      </c>
      <c r="ED402" s="699">
        <f t="shared" ca="1" si="596"/>
        <v>0</v>
      </c>
      <c r="EE402" s="699">
        <f t="shared" ca="1" si="596"/>
        <v>0</v>
      </c>
      <c r="EF402" s="699">
        <f t="shared" ca="1" si="596"/>
        <v>0</v>
      </c>
      <c r="EG402" s="699">
        <f t="shared" ca="1" si="596"/>
        <v>0</v>
      </c>
      <c r="EI402" s="18">
        <f t="shared" si="597"/>
        <v>45</v>
      </c>
      <c r="EJ402" s="699">
        <f t="shared" ca="1" si="598"/>
        <v>0</v>
      </c>
      <c r="EK402" s="699">
        <f t="shared" ca="1" si="598"/>
        <v>0</v>
      </c>
      <c r="EL402" s="699">
        <f t="shared" ca="1" si="598"/>
        <v>0</v>
      </c>
      <c r="EM402" s="699">
        <f t="shared" ca="1" si="598"/>
        <v>0</v>
      </c>
      <c r="EN402" s="699">
        <f t="shared" ca="1" si="598"/>
        <v>0</v>
      </c>
      <c r="EO402" s="699">
        <f t="shared" ca="1" si="598"/>
        <v>0</v>
      </c>
      <c r="EP402" s="699">
        <f t="shared" ca="1" si="598"/>
        <v>0</v>
      </c>
      <c r="EQ402" s="699">
        <f t="shared" ca="1" si="598"/>
        <v>0</v>
      </c>
      <c r="ER402" s="699">
        <f t="shared" ca="1" si="598"/>
        <v>0</v>
      </c>
      <c r="ES402" s="699">
        <f t="shared" ca="1" si="598"/>
        <v>0</v>
      </c>
      <c r="ET402" s="699">
        <f t="shared" ca="1" si="598"/>
        <v>0</v>
      </c>
      <c r="EU402" s="699">
        <f t="shared" ca="1" si="598"/>
        <v>0</v>
      </c>
      <c r="EV402" s="699">
        <f t="shared" ca="1" si="598"/>
        <v>0</v>
      </c>
      <c r="EX402" s="25"/>
      <c r="EY402" s="731"/>
      <c r="EZ402" s="731"/>
      <c r="FA402" s="731"/>
      <c r="FB402" s="731"/>
      <c r="FC402" s="731"/>
      <c r="FD402" s="731"/>
      <c r="FE402" s="731"/>
      <c r="FF402" s="731"/>
      <c r="FG402" s="731"/>
      <c r="FH402" s="731"/>
      <c r="FI402" s="731"/>
      <c r="FJ402" s="731"/>
      <c r="FK402" s="731"/>
      <c r="FL402" s="91"/>
      <c r="FM402" s="25"/>
      <c r="FN402" s="731"/>
      <c r="FO402" s="731"/>
      <c r="FP402" s="731"/>
      <c r="FQ402" s="731"/>
      <c r="FR402" s="731"/>
      <c r="FS402" s="731"/>
      <c r="FT402" s="731"/>
      <c r="FU402" s="731"/>
      <c r="FV402" s="731"/>
      <c r="FW402" s="731"/>
      <c r="FX402" s="731"/>
      <c r="FY402" s="731"/>
      <c r="FZ402" s="731"/>
      <c r="GA402" s="91"/>
      <c r="GB402" s="91"/>
    </row>
    <row r="403" spans="17:184" s="8" customFormat="1">
      <c r="S403" s="18">
        <f t="shared" si="582"/>
        <v>52.5</v>
      </c>
      <c r="T403" s="427">
        <f t="shared" ca="1" si="583"/>
        <v>1.5123212896549147</v>
      </c>
      <c r="U403" s="427">
        <f t="shared" ca="1" si="583"/>
        <v>2.5239413541701223</v>
      </c>
      <c r="V403" s="427">
        <f t="shared" ca="1" si="583"/>
        <v>5.6367029473888053</v>
      </c>
      <c r="W403" s="427">
        <f t="shared" ca="1" si="583"/>
        <v>10.975549013188964</v>
      </c>
      <c r="X403" s="427">
        <f t="shared" ca="1" si="583"/>
        <v>18.143937531914762</v>
      </c>
      <c r="Y403" s="427">
        <f t="shared" ca="1" si="583"/>
        <v>24.359203501483414</v>
      </c>
      <c r="Z403" s="427">
        <f t="shared" ca="1" si="583"/>
        <v>21.559350024114938</v>
      </c>
      <c r="AA403" s="427">
        <f t="shared" ca="1" si="583"/>
        <v>2.3624829589796388</v>
      </c>
      <c r="AB403" s="427">
        <f t="shared" ca="1" si="583"/>
        <v>-23.373581838437524</v>
      </c>
      <c r="AC403" s="427">
        <f t="shared" ca="1" si="583"/>
        <v>-18.076425793868108</v>
      </c>
      <c r="AD403" s="427">
        <f t="shared" ca="1" si="583"/>
        <v>-15.530316546884833</v>
      </c>
      <c r="AE403" s="427">
        <f t="shared" ca="1" si="583"/>
        <v>-15.066958762285264</v>
      </c>
      <c r="AF403" s="427">
        <f t="shared" ca="1" si="583"/>
        <v>-15.052746990398884</v>
      </c>
      <c r="AG403" s="135"/>
      <c r="AH403" s="18">
        <f t="shared" si="584"/>
        <v>52.5</v>
      </c>
      <c r="AI403" s="699">
        <f t="shared" ca="1" si="585"/>
        <v>4.0430373940383442</v>
      </c>
      <c r="AJ403" s="699">
        <f t="shared" ca="1" si="585"/>
        <v>4.7730968384201331</v>
      </c>
      <c r="AK403" s="699">
        <f t="shared" ca="1" si="585"/>
        <v>7.2979504428695181</v>
      </c>
      <c r="AL403" s="699">
        <f t="shared" ca="1" si="585"/>
        <v>12.113180501690984</v>
      </c>
      <c r="AM403" s="699">
        <f t="shared" ca="1" si="585"/>
        <v>18.949058656717064</v>
      </c>
      <c r="AN403" s="699">
        <f t="shared" ca="1" si="585"/>
        <v>25.015386689359918</v>
      </c>
      <c r="AO403" s="699">
        <f t="shared" ca="1" si="585"/>
        <v>22.281129243175332</v>
      </c>
      <c r="AP403" s="699">
        <f t="shared" ca="1" si="585"/>
        <v>3.7547544759311986</v>
      </c>
      <c r="AQ403" s="699">
        <f t="shared" ca="1" si="585"/>
        <v>-15.868199089491746</v>
      </c>
      <c r="AR403" s="699">
        <f t="shared" ca="1" si="585"/>
        <v>-14.34562475361974</v>
      </c>
      <c r="AS403" s="699">
        <f t="shared" ca="1" si="585"/>
        <v>-11.99508669225084</v>
      </c>
      <c r="AT403" s="699">
        <f t="shared" ca="1" si="585"/>
        <v>-11.017874416893749</v>
      </c>
      <c r="AU403" s="699">
        <f t="shared" ca="1" si="585"/>
        <v>-10.703409684339475</v>
      </c>
      <c r="AW403" s="18">
        <f t="shared" si="586"/>
        <v>52.5</v>
      </c>
      <c r="AX403" s="699">
        <f t="shared" ca="1" si="587"/>
        <v>53.444479626976566</v>
      </c>
      <c r="AY403" s="699">
        <f t="shared" ca="1" si="587"/>
        <v>53.828138962291945</v>
      </c>
      <c r="AZ403" s="699">
        <f t="shared" ca="1" si="587"/>
        <v>55.394526416866697</v>
      </c>
      <c r="BA403" s="699">
        <f t="shared" ca="1" si="587"/>
        <v>58.825510106968572</v>
      </c>
      <c r="BB403" s="699">
        <f t="shared" ca="1" si="587"/>
        <v>64.26816515481039</v>
      </c>
      <c r="BC403" s="699">
        <f t="shared" ca="1" si="587"/>
        <v>70.209686880999868</v>
      </c>
      <c r="BD403" s="699">
        <f t="shared" ca="1" si="587"/>
        <v>71.248428233588442</v>
      </c>
      <c r="BE403" s="699">
        <f t="shared" ca="1" si="587"/>
        <v>61.069556116719468</v>
      </c>
      <c r="BF403" s="699">
        <f t="shared" ca="1" si="587"/>
        <v>44.752826813990893</v>
      </c>
      <c r="BG403" s="699">
        <f t="shared" ca="1" si="587"/>
        <v>32.425761677265811</v>
      </c>
      <c r="BH403" s="699">
        <f t="shared" ca="1" si="587"/>
        <v>26.298417741033656</v>
      </c>
      <c r="BI403" s="699">
        <f t="shared" ca="1" si="587"/>
        <v>24.291843165762771</v>
      </c>
      <c r="BJ403" s="699">
        <f t="shared" ca="1" si="587"/>
        <v>23.990451164840014</v>
      </c>
      <c r="BL403" s="18">
        <f t="shared" si="599"/>
        <v>52.5</v>
      </c>
      <c r="BM403" s="699">
        <f t="shared" ca="1" si="588"/>
        <v>31.889243479668185</v>
      </c>
      <c r="BN403" s="699">
        <f t="shared" ca="1" si="588"/>
        <v>31.611054566764896</v>
      </c>
      <c r="BO403" s="699">
        <f t="shared" ca="1" si="588"/>
        <v>32.095249773163317</v>
      </c>
      <c r="BP403" s="699">
        <f t="shared" ca="1" si="588"/>
        <v>36.317794574437315</v>
      </c>
      <c r="BQ403" s="699">
        <f t="shared" ca="1" si="588"/>
        <v>47.909945568667169</v>
      </c>
      <c r="BR403" s="699">
        <f t="shared" ca="1" si="588"/>
        <v>70.865804368735112</v>
      </c>
      <c r="BS403" s="699">
        <f t="shared" ca="1" si="588"/>
        <v>104.47141974293251</v>
      </c>
      <c r="BT403" s="699">
        <f t="shared" ca="1" si="588"/>
        <v>132.021421543229</v>
      </c>
      <c r="BU403" s="699">
        <f t="shared" ca="1" si="588"/>
        <v>136.42361451394373</v>
      </c>
      <c r="BV403" s="699">
        <f t="shared" ca="1" si="588"/>
        <v>126.42826736642186</v>
      </c>
      <c r="BW403" s="699">
        <f t="shared" ca="1" si="588"/>
        <v>115.78026220158597</v>
      </c>
      <c r="BX403" s="699">
        <f t="shared" ca="1" si="588"/>
        <v>109.37490591567574</v>
      </c>
      <c r="BY403" s="699">
        <f t="shared" ca="1" si="588"/>
        <v>107.38603300816048</v>
      </c>
      <c r="CA403" s="18">
        <f t="shared" si="589"/>
        <v>52.5</v>
      </c>
      <c r="CB403" s="699">
        <f t="shared" ca="1" si="590"/>
        <v>58.762115026332062</v>
      </c>
      <c r="CC403" s="699">
        <f t="shared" ca="1" si="590"/>
        <v>59.636920213260893</v>
      </c>
      <c r="CD403" s="699">
        <f t="shared" ca="1" si="590"/>
        <v>62.361291036982813</v>
      </c>
      <c r="CE403" s="699">
        <f t="shared" ca="1" si="590"/>
        <v>67.170828387375622</v>
      </c>
      <c r="CF403" s="699">
        <f t="shared" ca="1" si="590"/>
        <v>74.049754596572868</v>
      </c>
      <c r="CG403" s="699">
        <f t="shared" ca="1" si="590"/>
        <v>81.271947240896282</v>
      </c>
      <c r="CH403" s="699">
        <f t="shared" ca="1" si="590"/>
        <v>82.593770327982526</v>
      </c>
      <c r="CI403" s="699">
        <f t="shared" ca="1" si="590"/>
        <v>70.650869018546317</v>
      </c>
      <c r="CJ403" s="699">
        <f t="shared" ca="1" si="590"/>
        <v>51.286371412565693</v>
      </c>
      <c r="CK403" s="699">
        <f t="shared" ca="1" si="590"/>
        <v>36.12821600020515</v>
      </c>
      <c r="CL403" s="699">
        <f t="shared" ca="1" si="590"/>
        <v>27.586077151126542</v>
      </c>
      <c r="CM403" s="699">
        <f t="shared" ca="1" si="590"/>
        <v>23.577119152900231</v>
      </c>
      <c r="CN403" s="699">
        <f t="shared" ca="1" si="590"/>
        <v>22.41898366540736</v>
      </c>
      <c r="CP403" s="18">
        <f t="shared" si="591"/>
        <v>52.5</v>
      </c>
      <c r="CQ403" s="699">
        <f t="shared" ca="1" si="592"/>
        <v>44.533300378706116</v>
      </c>
      <c r="CR403" s="699">
        <f t="shared" ref="CR403:CY403" ca="1" si="606">(3-$Z$1/$T$1)*CR310-(1-3*$Z$1/$T$1)*CR325</f>
        <v>42.41483831392663</v>
      </c>
      <c r="CS403" s="699">
        <f t="shared" ca="1" si="606"/>
        <v>37.703427479340938</v>
      </c>
      <c r="CT403" s="699">
        <f t="shared" ca="1" si="606"/>
        <v>33.356866020654024</v>
      </c>
      <c r="CU403" s="699">
        <f t="shared" ca="1" si="606"/>
        <v>31.687509713642772</v>
      </c>
      <c r="CV403" s="699">
        <f t="shared" ca="1" si="606"/>
        <v>34.735601820562664</v>
      </c>
      <c r="CW403" s="699">
        <f t="shared" ca="1" si="606"/>
        <v>43.097001205431084</v>
      </c>
      <c r="CX403" s="699">
        <f t="shared" ca="1" si="606"/>
        <v>51.661566101009441</v>
      </c>
      <c r="CY403" s="699">
        <f t="shared" ca="1" si="606"/>
        <v>54.731154983330647</v>
      </c>
      <c r="CZ403" s="699">
        <f t="shared" ca="1" si="592"/>
        <v>55.087286604683158</v>
      </c>
      <c r="DA403" s="699">
        <f t="shared" ca="1" si="592"/>
        <v>56.729099582917229</v>
      </c>
      <c r="DB403" s="699">
        <f t="shared" ca="1" si="592"/>
        <v>59.613916501308282</v>
      </c>
      <c r="DC403" s="699">
        <f t="shared" ca="1" si="592"/>
        <v>61.129585132035999</v>
      </c>
      <c r="DE403" s="18">
        <f t="shared" si="593"/>
        <v>52.5</v>
      </c>
      <c r="DF403" s="699">
        <f t="shared" ca="1" si="594"/>
        <v>21.67792153694937</v>
      </c>
      <c r="DG403" s="699">
        <f t="shared" ca="1" si="594"/>
        <v>22.457033125785873</v>
      </c>
      <c r="DH403" s="699">
        <f t="shared" ca="1" si="594"/>
        <v>25.526374059358503</v>
      </c>
      <c r="DI403" s="699">
        <f t="shared" ca="1" si="594"/>
        <v>32.620772457770855</v>
      </c>
      <c r="DJ403" s="699">
        <f t="shared" ca="1" si="594"/>
        <v>46.121189745678521</v>
      </c>
      <c r="DK403" s="699">
        <f t="shared" ca="1" si="594"/>
        <v>68.246921151306722</v>
      </c>
      <c r="DL403" s="699">
        <f t="shared" ca="1" si="594"/>
        <v>95.355148569694805</v>
      </c>
      <c r="DM403" s="699">
        <f t="shared" ca="1" si="594"/>
        <v>110.70485665693047</v>
      </c>
      <c r="DN403" s="699">
        <f t="shared" ca="1" si="594"/>
        <v>104.06081737088992</v>
      </c>
      <c r="DO403" s="699">
        <f t="shared" ca="1" si="594"/>
        <v>88.32329071389475</v>
      </c>
      <c r="DP403" s="699">
        <f t="shared" ca="1" si="594"/>
        <v>75.485328254216824</v>
      </c>
      <c r="DQ403" s="699">
        <f t="shared" ca="1" si="594"/>
        <v>68.312530729711369</v>
      </c>
      <c r="DR403" s="699">
        <f t="shared" ca="1" si="594"/>
        <v>66.117656393844314</v>
      </c>
      <c r="DT403" s="18">
        <f t="shared" si="595"/>
        <v>52.5</v>
      </c>
      <c r="DU403" s="699">
        <f t="shared" ca="1" si="596"/>
        <v>0</v>
      </c>
      <c r="DV403" s="699">
        <f t="shared" ca="1" si="596"/>
        <v>0</v>
      </c>
      <c r="DW403" s="699">
        <f t="shared" ca="1" si="596"/>
        <v>0</v>
      </c>
      <c r="DX403" s="699">
        <f t="shared" ca="1" si="596"/>
        <v>0</v>
      </c>
      <c r="DY403" s="699">
        <f t="shared" ca="1" si="596"/>
        <v>0</v>
      </c>
      <c r="DZ403" s="699">
        <f t="shared" ca="1" si="596"/>
        <v>0</v>
      </c>
      <c r="EA403" s="699">
        <f t="shared" ca="1" si="596"/>
        <v>0</v>
      </c>
      <c r="EB403" s="699">
        <f t="shared" ca="1" si="596"/>
        <v>0</v>
      </c>
      <c r="EC403" s="699">
        <f t="shared" ca="1" si="596"/>
        <v>0</v>
      </c>
      <c r="ED403" s="699">
        <f t="shared" ca="1" si="596"/>
        <v>0</v>
      </c>
      <c r="EE403" s="699">
        <f t="shared" ca="1" si="596"/>
        <v>0</v>
      </c>
      <c r="EF403" s="699">
        <f t="shared" ca="1" si="596"/>
        <v>0</v>
      </c>
      <c r="EG403" s="699">
        <f t="shared" ca="1" si="596"/>
        <v>0</v>
      </c>
      <c r="EI403" s="18">
        <f t="shared" si="597"/>
        <v>52.5</v>
      </c>
      <c r="EJ403" s="699">
        <f t="shared" ca="1" si="598"/>
        <v>0</v>
      </c>
      <c r="EK403" s="699">
        <f t="shared" ca="1" si="598"/>
        <v>0</v>
      </c>
      <c r="EL403" s="699">
        <f t="shared" ca="1" si="598"/>
        <v>0</v>
      </c>
      <c r="EM403" s="699">
        <f t="shared" ca="1" si="598"/>
        <v>0</v>
      </c>
      <c r="EN403" s="699">
        <f t="shared" ca="1" si="598"/>
        <v>0</v>
      </c>
      <c r="EO403" s="699">
        <f t="shared" ca="1" si="598"/>
        <v>0</v>
      </c>
      <c r="EP403" s="699">
        <f t="shared" ca="1" si="598"/>
        <v>0</v>
      </c>
      <c r="EQ403" s="699">
        <f t="shared" ca="1" si="598"/>
        <v>0</v>
      </c>
      <c r="ER403" s="699">
        <f t="shared" ca="1" si="598"/>
        <v>0</v>
      </c>
      <c r="ES403" s="699">
        <f t="shared" ca="1" si="598"/>
        <v>0</v>
      </c>
      <c r="ET403" s="699">
        <f t="shared" ca="1" si="598"/>
        <v>0</v>
      </c>
      <c r="EU403" s="699">
        <f t="shared" ca="1" si="598"/>
        <v>0</v>
      </c>
      <c r="EV403" s="699">
        <f t="shared" ca="1" si="598"/>
        <v>0</v>
      </c>
      <c r="EX403" s="25"/>
      <c r="EY403" s="731"/>
      <c r="EZ403" s="731"/>
      <c r="FA403" s="731"/>
      <c r="FB403" s="731"/>
      <c r="FC403" s="731"/>
      <c r="FD403" s="731"/>
      <c r="FE403" s="731"/>
      <c r="FF403" s="731"/>
      <c r="FG403" s="731"/>
      <c r="FH403" s="731"/>
      <c r="FI403" s="731"/>
      <c r="FJ403" s="731"/>
      <c r="FK403" s="731"/>
      <c r="FL403" s="91"/>
      <c r="FM403" s="25"/>
      <c r="FN403" s="731"/>
      <c r="FO403" s="731"/>
      <c r="FP403" s="731"/>
      <c r="FQ403" s="731"/>
      <c r="FR403" s="731"/>
      <c r="FS403" s="731"/>
      <c r="FT403" s="731"/>
      <c r="FU403" s="731"/>
      <c r="FV403" s="731"/>
      <c r="FW403" s="731"/>
      <c r="FX403" s="731"/>
      <c r="FY403" s="731"/>
      <c r="FZ403" s="731"/>
      <c r="GA403" s="91"/>
      <c r="GB403" s="91"/>
    </row>
    <row r="404" spans="17:184" s="8" customFormat="1">
      <c r="R404" s="22"/>
      <c r="S404" s="18">
        <f t="shared" si="582"/>
        <v>60</v>
      </c>
      <c r="T404" s="427">
        <f t="shared" ca="1" si="583"/>
        <v>-5.2620284557655266</v>
      </c>
      <c r="U404" s="427">
        <f t="shared" ca="1" si="583"/>
        <v>-4.7207792261904791</v>
      </c>
      <c r="V404" s="427">
        <f t="shared" ca="1" si="583"/>
        <v>-3.1265869438388547</v>
      </c>
      <c r="W404" s="427">
        <f t="shared" ca="1" si="583"/>
        <v>-0.65983917837227124</v>
      </c>
      <c r="X404" s="427">
        <f t="shared" ca="1" si="583"/>
        <v>1.9671660339996087</v>
      </c>
      <c r="Y404" s="427">
        <f t="shared" ca="1" si="583"/>
        <v>2.5308310104427916</v>
      </c>
      <c r="Z404" s="427">
        <f t="shared" ca="1" si="583"/>
        <v>-4.0787142851440734</v>
      </c>
      <c r="AA404" s="427">
        <f t="shared" ca="1" si="583"/>
        <v>-23.373581838437524</v>
      </c>
      <c r="AB404" s="427">
        <f t="shared" ca="1" si="583"/>
        <v>-14.695824653244811</v>
      </c>
      <c r="AC404" s="427">
        <f t="shared" ca="1" si="583"/>
        <v>-9.5758060665570319</v>
      </c>
      <c r="AD404" s="427">
        <f t="shared" ca="1" si="583"/>
        <v>-9.0727225682913613</v>
      </c>
      <c r="AE404" s="427">
        <f t="shared" ca="1" si="583"/>
        <v>-9.847584913268193</v>
      </c>
      <c r="AF404" s="427">
        <f t="shared" ca="1" si="583"/>
        <v>-10.244621478010291</v>
      </c>
      <c r="AG404" s="135"/>
      <c r="AH404" s="18">
        <f t="shared" si="584"/>
        <v>60</v>
      </c>
      <c r="AI404" s="699">
        <f t="shared" ca="1" si="585"/>
        <v>-0.28314968867901547</v>
      </c>
      <c r="AJ404" s="699">
        <f t="shared" ca="1" si="585"/>
        <v>-0.3063203252958131</v>
      </c>
      <c r="AK404" s="699">
        <f t="shared" ca="1" si="585"/>
        <v>0.13486265666100516</v>
      </c>
      <c r="AL404" s="699">
        <f t="shared" ca="1" si="585"/>
        <v>1.6129611747810841</v>
      </c>
      <c r="AM404" s="699">
        <f t="shared" ca="1" si="585"/>
        <v>3.6524583201021206</v>
      </c>
      <c r="AN404" s="699">
        <f t="shared" ca="1" si="585"/>
        <v>4.0284806641598632</v>
      </c>
      <c r="AO404" s="699">
        <f t="shared" ca="1" si="585"/>
        <v>-2.1137857667532698</v>
      </c>
      <c r="AP404" s="699">
        <f t="shared" ca="1" si="585"/>
        <v>-15.868199089491746</v>
      </c>
      <c r="AQ404" s="699">
        <f t="shared" ca="1" si="585"/>
        <v>-12.20591888526703</v>
      </c>
      <c r="AR404" s="699">
        <f t="shared" ca="1" si="585"/>
        <v>-7.5675565886151333</v>
      </c>
      <c r="AS404" s="699">
        <f t="shared" ca="1" si="585"/>
        <v>-6.6652481059348556</v>
      </c>
      <c r="AT404" s="699">
        <f t="shared" ca="1" si="585"/>
        <v>-6.7669521181611021</v>
      </c>
      <c r="AU404" s="699">
        <f t="shared" ca="1" si="585"/>
        <v>-6.8077321893369991</v>
      </c>
      <c r="AW404" s="18">
        <f t="shared" si="586"/>
        <v>60</v>
      </c>
      <c r="AX404" s="699">
        <f t="shared" ca="1" si="587"/>
        <v>42.347349121929568</v>
      </c>
      <c r="AY404" s="699">
        <f t="shared" ca="1" si="587"/>
        <v>42.024389254970785</v>
      </c>
      <c r="AZ404" s="699">
        <f t="shared" ca="1" si="587"/>
        <v>41.709678325635899</v>
      </c>
      <c r="BA404" s="699">
        <f t="shared" ca="1" si="587"/>
        <v>42.351678355418308</v>
      </c>
      <c r="BB404" s="699">
        <f t="shared" ca="1" si="587"/>
        <v>44.208919665914237</v>
      </c>
      <c r="BC404" s="699">
        <f t="shared" ca="1" si="587"/>
        <v>46.734202841362659</v>
      </c>
      <c r="BD404" s="699">
        <f t="shared" ca="1" si="587"/>
        <v>48.020147785493677</v>
      </c>
      <c r="BE404" s="699">
        <f t="shared" ca="1" si="587"/>
        <v>44.752826813990893</v>
      </c>
      <c r="BF404" s="699">
        <f t="shared" ca="1" si="587"/>
        <v>36.527356481341151</v>
      </c>
      <c r="BG404" s="699">
        <f t="shared" ca="1" si="587"/>
        <v>28.467452842820098</v>
      </c>
      <c r="BH404" s="699">
        <f t="shared" ca="1" si="587"/>
        <v>24.268174361202046</v>
      </c>
      <c r="BI404" s="699">
        <f t="shared" ca="1" si="587"/>
        <v>23.427999940465355</v>
      </c>
      <c r="BJ404" s="699">
        <f t="shared" ca="1" si="587"/>
        <v>23.598727314155532</v>
      </c>
      <c r="BL404" s="18">
        <f t="shared" si="599"/>
        <v>60</v>
      </c>
      <c r="BM404" s="699">
        <f t="shared" ca="1" si="588"/>
        <v>35.914951402247787</v>
      </c>
      <c r="BN404" s="699">
        <f t="shared" ca="1" si="588"/>
        <v>35.13351054738623</v>
      </c>
      <c r="BO404" s="699">
        <f t="shared" ca="1" si="588"/>
        <v>34.383816629946566</v>
      </c>
      <c r="BP404" s="699">
        <f t="shared" ca="1" si="588"/>
        <v>36.86793033896889</v>
      </c>
      <c r="BQ404" s="699">
        <f t="shared" ca="1" si="588"/>
        <v>45.89135785770317</v>
      </c>
      <c r="BR404" s="699">
        <f t="shared" ca="1" si="588"/>
        <v>65.228914549406099</v>
      </c>
      <c r="BS404" s="699">
        <f t="shared" ca="1" si="588"/>
        <v>97.733213455154612</v>
      </c>
      <c r="BT404" s="699">
        <f t="shared" ca="1" si="588"/>
        <v>136.42361451394373</v>
      </c>
      <c r="BU404" s="699">
        <f t="shared" ca="1" si="588"/>
        <v>160.49262242540391</v>
      </c>
      <c r="BV404" s="699">
        <f t="shared" ca="1" si="588"/>
        <v>161.93425210669605</v>
      </c>
      <c r="BW404" s="699">
        <f t="shared" ca="1" si="588"/>
        <v>153.59443751984932</v>
      </c>
      <c r="BX404" s="699">
        <f t="shared" ca="1" si="588"/>
        <v>146.54537307681159</v>
      </c>
      <c r="BY404" s="699">
        <f t="shared" ca="1" si="588"/>
        <v>144.11728036244403</v>
      </c>
      <c r="CA404" s="18">
        <f t="shared" si="589"/>
        <v>60</v>
      </c>
      <c r="CB404" s="699">
        <f t="shared" ca="1" si="590"/>
        <v>42.996201521772356</v>
      </c>
      <c r="CC404" s="699">
        <f t="shared" ca="1" si="590"/>
        <v>43.403007460712892</v>
      </c>
      <c r="CD404" s="699">
        <f t="shared" ca="1" si="590"/>
        <v>44.656896368620451</v>
      </c>
      <c r="CE404" s="699">
        <f t="shared" ca="1" si="590"/>
        <v>46.833766007190683</v>
      </c>
      <c r="CF404" s="699">
        <f t="shared" ca="1" si="590"/>
        <v>49.923475096298652</v>
      </c>
      <c r="CG404" s="699">
        <f t="shared" ca="1" si="590"/>
        <v>53.383761090718288</v>
      </c>
      <c r="CH404" s="699">
        <f t="shared" ca="1" si="590"/>
        <v>55.114635313521191</v>
      </c>
      <c r="CI404" s="699">
        <f t="shared" ca="1" si="590"/>
        <v>51.286371412565693</v>
      </c>
      <c r="CJ404" s="699">
        <f t="shared" ca="1" si="590"/>
        <v>41.333718002425151</v>
      </c>
      <c r="CK404" s="699">
        <f t="shared" ca="1" si="590"/>
        <v>30.968903402264562</v>
      </c>
      <c r="CL404" s="699">
        <f t="shared" ca="1" si="590"/>
        <v>24.197542876771681</v>
      </c>
      <c r="CM404" s="699">
        <f t="shared" ca="1" si="590"/>
        <v>20.84479376306329</v>
      </c>
      <c r="CN404" s="699">
        <f t="shared" ca="1" si="590"/>
        <v>19.8640568498829</v>
      </c>
      <c r="CP404" s="18">
        <f t="shared" si="591"/>
        <v>60</v>
      </c>
      <c r="CQ404" s="699">
        <f t="shared" ca="1" si="592"/>
        <v>52.34015676838704</v>
      </c>
      <c r="CR404" s="699">
        <f t="shared" ref="CR404:CY404" ca="1" si="607">(3-$Z$1/$T$1)*CR311-(1-3*$Z$1/$T$1)*CR326</f>
        <v>49.460448887087502</v>
      </c>
      <c r="CS404" s="699">
        <f t="shared" ca="1" si="607"/>
        <v>43.196245600611022</v>
      </c>
      <c r="CT404" s="699">
        <f t="shared" ca="1" si="607"/>
        <v>37.436974399339981</v>
      </c>
      <c r="CU404" s="699">
        <f t="shared" ca="1" si="607"/>
        <v>34.521130909327972</v>
      </c>
      <c r="CV404" s="699">
        <f t="shared" ca="1" si="607"/>
        <v>36.022281858366782</v>
      </c>
      <c r="CW404" s="699">
        <f t="shared" ca="1" si="607"/>
        <v>43.336370474914894</v>
      </c>
      <c r="CX404" s="699">
        <f t="shared" ca="1" si="607"/>
        <v>54.731154983330647</v>
      </c>
      <c r="CY404" s="699">
        <f t="shared" ca="1" si="607"/>
        <v>63.63177949128324</v>
      </c>
      <c r="CZ404" s="699">
        <f t="shared" ca="1" si="592"/>
        <v>67.570753899089652</v>
      </c>
      <c r="DA404" s="699">
        <f t="shared" ca="1" si="592"/>
        <v>70.544475703077552</v>
      </c>
      <c r="DB404" s="699">
        <f t="shared" ca="1" si="592"/>
        <v>74.349177784479792</v>
      </c>
      <c r="DC404" s="699">
        <f t="shared" ca="1" si="592"/>
        <v>76.354280894043413</v>
      </c>
      <c r="DE404" s="18">
        <f t="shared" si="593"/>
        <v>60</v>
      </c>
      <c r="DF404" s="699">
        <f t="shared" ca="1" si="594"/>
        <v>21.418697044490671</v>
      </c>
      <c r="DG404" s="699">
        <f t="shared" ca="1" si="594"/>
        <v>21.634607946405154</v>
      </c>
      <c r="DH404" s="699">
        <f t="shared" ca="1" si="594"/>
        <v>23.202019166889276</v>
      </c>
      <c r="DI404" s="699">
        <f t="shared" ca="1" si="594"/>
        <v>27.90735370765838</v>
      </c>
      <c r="DJ404" s="699">
        <f t="shared" ca="1" si="594"/>
        <v>37.659142225635676</v>
      </c>
      <c r="DK404" s="699">
        <f t="shared" ca="1" si="594"/>
        <v>54.655657250278452</v>
      </c>
      <c r="DL404" s="699">
        <f t="shared" ca="1" si="594"/>
        <v>79.410859298080908</v>
      </c>
      <c r="DM404" s="699">
        <f t="shared" ca="1" si="594"/>
        <v>104.06081737088992</v>
      </c>
      <c r="DN404" s="699">
        <f t="shared" ca="1" si="594"/>
        <v>113.40730382983895</v>
      </c>
      <c r="DO404" s="699">
        <f t="shared" ca="1" si="594"/>
        <v>106.28214079893388</v>
      </c>
      <c r="DP404" s="699">
        <f t="shared" ca="1" si="594"/>
        <v>95.01572789072776</v>
      </c>
      <c r="DQ404" s="699">
        <f t="shared" ca="1" si="594"/>
        <v>87.369869000953301</v>
      </c>
      <c r="DR404" s="699">
        <f t="shared" ca="1" si="594"/>
        <v>84.878540761620457</v>
      </c>
      <c r="DT404" s="18">
        <f t="shared" si="595"/>
        <v>60</v>
      </c>
      <c r="DU404" s="699">
        <f t="shared" ca="1" si="596"/>
        <v>0</v>
      </c>
      <c r="DV404" s="699">
        <f t="shared" ca="1" si="596"/>
        <v>0</v>
      </c>
      <c r="DW404" s="699">
        <f t="shared" ca="1" si="596"/>
        <v>0</v>
      </c>
      <c r="DX404" s="699">
        <f t="shared" ca="1" si="596"/>
        <v>0</v>
      </c>
      <c r="DY404" s="699">
        <f t="shared" ca="1" si="596"/>
        <v>0</v>
      </c>
      <c r="DZ404" s="699">
        <f t="shared" ca="1" si="596"/>
        <v>0</v>
      </c>
      <c r="EA404" s="699">
        <f t="shared" ca="1" si="596"/>
        <v>0</v>
      </c>
      <c r="EB404" s="699">
        <f t="shared" ca="1" si="596"/>
        <v>0</v>
      </c>
      <c r="EC404" s="699">
        <f t="shared" ca="1" si="596"/>
        <v>0</v>
      </c>
      <c r="ED404" s="699">
        <f t="shared" ca="1" si="596"/>
        <v>0</v>
      </c>
      <c r="EE404" s="699">
        <f t="shared" ca="1" si="596"/>
        <v>0</v>
      </c>
      <c r="EF404" s="699">
        <f t="shared" ca="1" si="596"/>
        <v>0</v>
      </c>
      <c r="EG404" s="699">
        <f t="shared" ca="1" si="596"/>
        <v>0</v>
      </c>
      <c r="EI404" s="18">
        <f t="shared" si="597"/>
        <v>60</v>
      </c>
      <c r="EJ404" s="699">
        <f t="shared" ca="1" si="598"/>
        <v>0</v>
      </c>
      <c r="EK404" s="699">
        <f t="shared" ca="1" si="598"/>
        <v>0</v>
      </c>
      <c r="EL404" s="699">
        <f t="shared" ca="1" si="598"/>
        <v>0</v>
      </c>
      <c r="EM404" s="699">
        <f t="shared" ca="1" si="598"/>
        <v>0</v>
      </c>
      <c r="EN404" s="699">
        <f t="shared" ca="1" si="598"/>
        <v>0</v>
      </c>
      <c r="EO404" s="699">
        <f t="shared" ca="1" si="598"/>
        <v>0</v>
      </c>
      <c r="EP404" s="699">
        <f t="shared" ca="1" si="598"/>
        <v>0</v>
      </c>
      <c r="EQ404" s="699">
        <f t="shared" ca="1" si="598"/>
        <v>0</v>
      </c>
      <c r="ER404" s="699">
        <f t="shared" ca="1" si="598"/>
        <v>0</v>
      </c>
      <c r="ES404" s="699">
        <f t="shared" ca="1" si="598"/>
        <v>0</v>
      </c>
      <c r="ET404" s="699">
        <f t="shared" ca="1" si="598"/>
        <v>0</v>
      </c>
      <c r="EU404" s="699">
        <f t="shared" ca="1" si="598"/>
        <v>0</v>
      </c>
      <c r="EV404" s="699">
        <f t="shared" ca="1" si="598"/>
        <v>0</v>
      </c>
      <c r="EX404" s="25"/>
      <c r="EY404" s="731"/>
      <c r="EZ404" s="731"/>
      <c r="FA404" s="731"/>
      <c r="FB404" s="731"/>
      <c r="FC404" s="731"/>
      <c r="FD404" s="731"/>
      <c r="FE404" s="731"/>
      <c r="FF404" s="731"/>
      <c r="FG404" s="731"/>
      <c r="FH404" s="731"/>
      <c r="FI404" s="731"/>
      <c r="FJ404" s="731"/>
      <c r="FK404" s="731"/>
      <c r="FL404" s="91"/>
      <c r="FM404" s="25"/>
      <c r="FN404" s="731"/>
      <c r="FO404" s="731"/>
      <c r="FP404" s="731"/>
      <c r="FQ404" s="731"/>
      <c r="FR404" s="731"/>
      <c r="FS404" s="731"/>
      <c r="FT404" s="731"/>
      <c r="FU404" s="731"/>
      <c r="FV404" s="731"/>
      <c r="FW404" s="731"/>
      <c r="FX404" s="731"/>
      <c r="FY404" s="731"/>
      <c r="FZ404" s="731"/>
      <c r="GA404" s="91"/>
      <c r="GB404" s="91"/>
    </row>
    <row r="405" spans="17:184" s="8" customFormat="1">
      <c r="S405" s="18">
        <f t="shared" si="582"/>
        <v>67.5</v>
      </c>
      <c r="T405" s="427">
        <f t="shared" ca="1" si="583"/>
        <v>-10.139394462192458</v>
      </c>
      <c r="U405" s="427">
        <f t="shared" ca="1" si="583"/>
        <v>-9.8846899462434923</v>
      </c>
      <c r="V405" s="427">
        <f t="shared" ca="1" si="583"/>
        <v>-9.2024431086524174</v>
      </c>
      <c r="W405" s="427">
        <f t="shared" ca="1" si="583"/>
        <v>-8.41926272690716</v>
      </c>
      <c r="X405" s="427">
        <f t="shared" ca="1" si="583"/>
        <v>-8.4056603437386848</v>
      </c>
      <c r="Y405" s="427">
        <f t="shared" ca="1" si="583"/>
        <v>-11.22199239032955</v>
      </c>
      <c r="Z405" s="427">
        <f t="shared" ca="1" si="583"/>
        <v>-20.862412004561886</v>
      </c>
      <c r="AA405" s="427">
        <f t="shared" ca="1" si="583"/>
        <v>-18.076425793868108</v>
      </c>
      <c r="AB405" s="427">
        <f t="shared" ca="1" si="583"/>
        <v>-9.5758060665570319</v>
      </c>
      <c r="AC405" s="427">
        <f t="shared" ca="1" si="583"/>
        <v>-5.9613352084781184</v>
      </c>
      <c r="AD405" s="427">
        <f t="shared" ca="1" si="583"/>
        <v>-6.368835103900663</v>
      </c>
      <c r="AE405" s="427">
        <f t="shared" ca="1" si="583"/>
        <v>-7.7865090626992561</v>
      </c>
      <c r="AF405" s="427">
        <f t="shared" ca="1" si="583"/>
        <v>-8.419091310123676</v>
      </c>
      <c r="AG405" s="135"/>
      <c r="AH405" s="18">
        <f t="shared" si="584"/>
        <v>67.5</v>
      </c>
      <c r="AI405" s="699">
        <f t="shared" ca="1" si="585"/>
        <v>0.31885887838580507</v>
      </c>
      <c r="AJ405" s="699">
        <f t="shared" ca="1" si="585"/>
        <v>-0.699273196732771</v>
      </c>
      <c r="AK405" s="699">
        <f t="shared" ca="1" si="585"/>
        <v>-2.5114826452143042</v>
      </c>
      <c r="AL405" s="699">
        <f t="shared" ca="1" si="585"/>
        <v>-3.7261806544395193</v>
      </c>
      <c r="AM405" s="699">
        <f t="shared" ca="1" si="585"/>
        <v>-4.7465074183524543</v>
      </c>
      <c r="AN405" s="699">
        <f t="shared" ca="1" si="585"/>
        <v>-7.5109130296028077</v>
      </c>
      <c r="AO405" s="699">
        <f t="shared" ca="1" si="585"/>
        <v>-13.975045226336112</v>
      </c>
      <c r="AP405" s="699">
        <f t="shared" ca="1" si="585"/>
        <v>-14.34562475361974</v>
      </c>
      <c r="AQ405" s="699">
        <f t="shared" ca="1" si="585"/>
        <v>-7.5675565886151333</v>
      </c>
      <c r="AR405" s="699">
        <f t="shared" ca="1" si="585"/>
        <v>-4.008022230665687</v>
      </c>
      <c r="AS405" s="699">
        <f t="shared" ca="1" si="585"/>
        <v>-3.7934078984994248</v>
      </c>
      <c r="AT405" s="699">
        <f t="shared" ca="1" si="585"/>
        <v>-4.2093409735096001</v>
      </c>
      <c r="AU405" s="699">
        <f t="shared" ca="1" si="585"/>
        <v>-4.2782672961291208</v>
      </c>
      <c r="AW405" s="18">
        <f t="shared" si="586"/>
        <v>67.5</v>
      </c>
      <c r="AX405" s="699">
        <f t="shared" ca="1" si="587"/>
        <v>39.526555946619425</v>
      </c>
      <c r="AY405" s="699">
        <f t="shared" ca="1" si="587"/>
        <v>38.280801344400572</v>
      </c>
      <c r="AZ405" s="699">
        <f t="shared" ca="1" si="587"/>
        <v>35.951294260815999</v>
      </c>
      <c r="BA405" s="699">
        <f t="shared" ca="1" si="587"/>
        <v>34.37840191878994</v>
      </c>
      <c r="BB405" s="699">
        <f t="shared" ca="1" si="587"/>
        <v>33.954160257777495</v>
      </c>
      <c r="BC405" s="699">
        <f t="shared" ca="1" si="587"/>
        <v>34.205295960420621</v>
      </c>
      <c r="BD405" s="699">
        <f t="shared" ca="1" si="587"/>
        <v>34.164875604582313</v>
      </c>
      <c r="BE405" s="699">
        <f t="shared" ca="1" si="587"/>
        <v>32.425761677265811</v>
      </c>
      <c r="BF405" s="699">
        <f t="shared" ca="1" si="587"/>
        <v>28.467452842820098</v>
      </c>
      <c r="BG405" s="699">
        <f t="shared" ca="1" si="587"/>
        <v>24.497364509068987</v>
      </c>
      <c r="BH405" s="699">
        <f t="shared" ca="1" si="587"/>
        <v>23.326384815442008</v>
      </c>
      <c r="BI405" s="699">
        <f t="shared" ca="1" si="587"/>
        <v>24.892684849580444</v>
      </c>
      <c r="BJ405" s="699">
        <f t="shared" ca="1" si="587"/>
        <v>26.12367286222857</v>
      </c>
      <c r="BL405" s="18">
        <f t="shared" si="599"/>
        <v>67.5</v>
      </c>
      <c r="BM405" s="699">
        <f t="shared" ca="1" si="588"/>
        <v>43.55707955800861</v>
      </c>
      <c r="BN405" s="699">
        <f t="shared" ca="1" si="588"/>
        <v>41.671303374582024</v>
      </c>
      <c r="BO405" s="699">
        <f t="shared" ca="1" si="588"/>
        <v>38.608811160468143</v>
      </c>
      <c r="BP405" s="699">
        <f t="shared" ca="1" si="588"/>
        <v>38.639359209864111</v>
      </c>
      <c r="BQ405" s="699">
        <f t="shared" ca="1" si="588"/>
        <v>44.892772656806038</v>
      </c>
      <c r="BR405" s="699">
        <f t="shared" ca="1" si="588"/>
        <v>60.322161863985265</v>
      </c>
      <c r="BS405" s="699">
        <f t="shared" ca="1" si="588"/>
        <v>87.995061951189413</v>
      </c>
      <c r="BT405" s="699">
        <f t="shared" ca="1" si="588"/>
        <v>126.42826736642186</v>
      </c>
      <c r="BU405" s="699">
        <f t="shared" ca="1" si="588"/>
        <v>161.93425210669605</v>
      </c>
      <c r="BV405" s="699">
        <f t="shared" ca="1" si="588"/>
        <v>178.96839902457981</v>
      </c>
      <c r="BW405" s="699">
        <f t="shared" ca="1" si="588"/>
        <v>180.12628107394232</v>
      </c>
      <c r="BX405" s="699">
        <f t="shared" ca="1" si="588"/>
        <v>176.96928536277844</v>
      </c>
      <c r="BY405" s="699">
        <f t="shared" ca="1" si="588"/>
        <v>175.60217471409996</v>
      </c>
      <c r="CA405" s="18">
        <f t="shared" si="589"/>
        <v>67.5</v>
      </c>
      <c r="CB405" s="699">
        <f t="shared" ca="1" si="590"/>
        <v>33.767386716405788</v>
      </c>
      <c r="CC405" s="699">
        <f t="shared" ca="1" si="590"/>
        <v>33.945158967623293</v>
      </c>
      <c r="CD405" s="699">
        <f t="shared" ca="1" si="590"/>
        <v>34.483286006243446</v>
      </c>
      <c r="CE405" s="699">
        <f t="shared" ca="1" si="590"/>
        <v>35.382657163008716</v>
      </c>
      <c r="CF405" s="699">
        <f t="shared" ca="1" si="590"/>
        <v>36.581590376979619</v>
      </c>
      <c r="CG405" s="699">
        <f t="shared" ca="1" si="590"/>
        <v>37.790031776024058</v>
      </c>
      <c r="CH405" s="699">
        <f t="shared" ca="1" si="590"/>
        <v>38.154024148059563</v>
      </c>
      <c r="CI405" s="699">
        <f t="shared" ca="1" si="590"/>
        <v>36.12821600020515</v>
      </c>
      <c r="CJ405" s="699">
        <f t="shared" ca="1" si="590"/>
        <v>30.968903402264562</v>
      </c>
      <c r="CK405" s="699">
        <f t="shared" ca="1" si="590"/>
        <v>24.780011703340129</v>
      </c>
      <c r="CL405" s="699">
        <f t="shared" ca="1" si="590"/>
        <v>20.204266122242501</v>
      </c>
      <c r="CM405" s="699">
        <f t="shared" ca="1" si="590"/>
        <v>17.794612111870897</v>
      </c>
      <c r="CN405" s="699">
        <f t="shared" ca="1" si="590"/>
        <v>17.076425668586776</v>
      </c>
      <c r="CP405" s="18">
        <f t="shared" si="591"/>
        <v>67.5</v>
      </c>
      <c r="CQ405" s="699">
        <f t="shared" ca="1" si="592"/>
        <v>67.927440891856151</v>
      </c>
      <c r="CR405" s="699">
        <f t="shared" ref="CR405:CY405" ca="1" si="608">(3-$Z$1/$T$1)*CR312-(1-3*$Z$1/$T$1)*CR327</f>
        <v>63.070335682496996</v>
      </c>
      <c r="CS405" s="699">
        <f t="shared" ca="1" si="608"/>
        <v>53.020795725518255</v>
      </c>
      <c r="CT405" s="699">
        <f t="shared" ca="1" si="608"/>
        <v>44.199750874308087</v>
      </c>
      <c r="CU405" s="699">
        <f t="shared" ca="1" si="608"/>
        <v>39.224083510613561</v>
      </c>
      <c r="CV405" s="699">
        <f t="shared" ca="1" si="608"/>
        <v>38.926573175006091</v>
      </c>
      <c r="CW405" s="699">
        <f t="shared" ca="1" si="608"/>
        <v>44.239926759297447</v>
      </c>
      <c r="CX405" s="699">
        <f t="shared" ca="1" si="608"/>
        <v>55.087286604683158</v>
      </c>
      <c r="CY405" s="699">
        <f t="shared" ca="1" si="608"/>
        <v>67.570753899089652</v>
      </c>
      <c r="CZ405" s="699">
        <f t="shared" ca="1" si="592"/>
        <v>77.238416605335658</v>
      </c>
      <c r="DA405" s="699">
        <f t="shared" ca="1" si="592"/>
        <v>85.256103040617418</v>
      </c>
      <c r="DB405" s="699">
        <f t="shared" ca="1" si="592"/>
        <v>93.334796064161878</v>
      </c>
      <c r="DC405" s="699">
        <f t="shared" ca="1" si="592"/>
        <v>97.362942456572583</v>
      </c>
      <c r="DE405" s="18">
        <f t="shared" si="593"/>
        <v>67.5</v>
      </c>
      <c r="DF405" s="699">
        <f t="shared" ca="1" si="594"/>
        <v>24.209460964650972</v>
      </c>
      <c r="DG405" s="699">
        <f t="shared" ca="1" si="594"/>
        <v>23.52741511955783</v>
      </c>
      <c r="DH405" s="699">
        <f t="shared" ca="1" si="594"/>
        <v>23.107730395486605</v>
      </c>
      <c r="DI405" s="699">
        <f t="shared" ca="1" si="594"/>
        <v>25.453295272933811</v>
      </c>
      <c r="DJ405" s="699">
        <f t="shared" ca="1" si="594"/>
        <v>32.178481432299776</v>
      </c>
      <c r="DK405" s="699">
        <f t="shared" ca="1" si="594"/>
        <v>44.789420082196202</v>
      </c>
      <c r="DL405" s="699">
        <f t="shared" ca="1" si="594"/>
        <v>64.432303884728043</v>
      </c>
      <c r="DM405" s="699">
        <f t="shared" ca="1" si="594"/>
        <v>88.32329071389475</v>
      </c>
      <c r="DN405" s="699">
        <f t="shared" ca="1" si="594"/>
        <v>106.28214079893388</v>
      </c>
      <c r="DO405" s="699">
        <f t="shared" ca="1" si="594"/>
        <v>110.34069765143038</v>
      </c>
      <c r="DP405" s="699">
        <f t="shared" ca="1" si="594"/>
        <v>105.57607125968894</v>
      </c>
      <c r="DQ405" s="699">
        <f t="shared" ca="1" si="594"/>
        <v>100.57604155484805</v>
      </c>
      <c r="DR405" s="699">
        <f t="shared" ca="1" si="594"/>
        <v>98.829611746733278</v>
      </c>
      <c r="DT405" s="18">
        <f t="shared" si="595"/>
        <v>67.5</v>
      </c>
      <c r="DU405" s="699">
        <f t="shared" ca="1" si="596"/>
        <v>0</v>
      </c>
      <c r="DV405" s="699">
        <f t="shared" ca="1" si="596"/>
        <v>0</v>
      </c>
      <c r="DW405" s="699">
        <f t="shared" ca="1" si="596"/>
        <v>0</v>
      </c>
      <c r="DX405" s="699">
        <f t="shared" ca="1" si="596"/>
        <v>0</v>
      </c>
      <c r="DY405" s="699">
        <f t="shared" ca="1" si="596"/>
        <v>0</v>
      </c>
      <c r="DZ405" s="699">
        <f t="shared" ca="1" si="596"/>
        <v>0</v>
      </c>
      <c r="EA405" s="699">
        <f t="shared" ca="1" si="596"/>
        <v>0</v>
      </c>
      <c r="EB405" s="699">
        <f t="shared" ca="1" si="596"/>
        <v>0</v>
      </c>
      <c r="EC405" s="699">
        <f t="shared" ca="1" si="596"/>
        <v>0</v>
      </c>
      <c r="ED405" s="699">
        <f t="shared" ca="1" si="596"/>
        <v>0</v>
      </c>
      <c r="EE405" s="699">
        <f t="shared" ca="1" si="596"/>
        <v>0</v>
      </c>
      <c r="EF405" s="699">
        <f t="shared" ca="1" si="596"/>
        <v>0</v>
      </c>
      <c r="EG405" s="699">
        <f t="shared" ca="1" si="596"/>
        <v>0</v>
      </c>
      <c r="EI405" s="18">
        <f t="shared" si="597"/>
        <v>67.5</v>
      </c>
      <c r="EJ405" s="699">
        <f t="shared" ca="1" si="598"/>
        <v>0</v>
      </c>
      <c r="EK405" s="699">
        <f t="shared" ca="1" si="598"/>
        <v>0</v>
      </c>
      <c r="EL405" s="699">
        <f t="shared" ca="1" si="598"/>
        <v>0</v>
      </c>
      <c r="EM405" s="699">
        <f t="shared" ca="1" si="598"/>
        <v>0</v>
      </c>
      <c r="EN405" s="699">
        <f t="shared" ca="1" si="598"/>
        <v>0</v>
      </c>
      <c r="EO405" s="699">
        <f t="shared" ca="1" si="598"/>
        <v>0</v>
      </c>
      <c r="EP405" s="699">
        <f t="shared" ca="1" si="598"/>
        <v>0</v>
      </c>
      <c r="EQ405" s="699">
        <f t="shared" ca="1" si="598"/>
        <v>0</v>
      </c>
      <c r="ER405" s="699">
        <f t="shared" ca="1" si="598"/>
        <v>0</v>
      </c>
      <c r="ES405" s="699">
        <f t="shared" ca="1" si="598"/>
        <v>0</v>
      </c>
      <c r="ET405" s="699">
        <f t="shared" ca="1" si="598"/>
        <v>0</v>
      </c>
      <c r="EU405" s="699">
        <f t="shared" ca="1" si="598"/>
        <v>0</v>
      </c>
      <c r="EV405" s="699">
        <f t="shared" ca="1" si="598"/>
        <v>0</v>
      </c>
      <c r="EX405" s="25"/>
      <c r="EY405" s="731"/>
      <c r="EZ405" s="731"/>
      <c r="FA405" s="731"/>
      <c r="FB405" s="731"/>
      <c r="FC405" s="731"/>
      <c r="FD405" s="731"/>
      <c r="FE405" s="731"/>
      <c r="FF405" s="731"/>
      <c r="FG405" s="731"/>
      <c r="FH405" s="731"/>
      <c r="FI405" s="731"/>
      <c r="FJ405" s="731"/>
      <c r="FK405" s="731"/>
      <c r="FL405" s="91"/>
      <c r="FM405" s="25"/>
      <c r="FN405" s="731"/>
      <c r="FO405" s="731"/>
      <c r="FP405" s="731"/>
      <c r="FQ405" s="731"/>
      <c r="FR405" s="731"/>
      <c r="FS405" s="731"/>
      <c r="FT405" s="731"/>
      <c r="FU405" s="731"/>
      <c r="FV405" s="731"/>
      <c r="FW405" s="731"/>
      <c r="FX405" s="731"/>
      <c r="FY405" s="731"/>
      <c r="FZ405" s="731"/>
      <c r="GA405" s="91"/>
      <c r="GB405" s="91"/>
    </row>
    <row r="406" spans="17:184" s="8" customFormat="1">
      <c r="S406" s="18">
        <f t="shared" si="582"/>
        <v>75</v>
      </c>
      <c r="T406" s="427">
        <f t="shared" ca="1" si="583"/>
        <v>-13.337745838353509</v>
      </c>
      <c r="U406" s="427">
        <f t="shared" ca="1" si="583"/>
        <v>-13.245330703862425</v>
      </c>
      <c r="V406" s="427">
        <f t="shared" ca="1" si="583"/>
        <v>-13.071580953951946</v>
      </c>
      <c r="W406" s="427">
        <f t="shared" ca="1" si="583"/>
        <v>-13.198259619440563</v>
      </c>
      <c r="X406" s="427">
        <f t="shared" ca="1" si="583"/>
        <v>-14.533309555668815</v>
      </c>
      <c r="Y406" s="427">
        <f t="shared" ca="1" si="583"/>
        <v>-18.994778220977306</v>
      </c>
      <c r="Z406" s="427">
        <f t="shared" ca="1" si="583"/>
        <v>-22.998019709497534</v>
      </c>
      <c r="AA406" s="427">
        <f t="shared" ca="1" si="583"/>
        <v>-15.530316546884833</v>
      </c>
      <c r="AB406" s="427">
        <f t="shared" ca="1" si="583"/>
        <v>-9.0727225682913613</v>
      </c>
      <c r="AC406" s="427">
        <f t="shared" ca="1" si="583"/>
        <v>-6.368835103900663</v>
      </c>
      <c r="AD406" s="427">
        <f t="shared" ca="1" si="583"/>
        <v>-7.0638240068216529</v>
      </c>
      <c r="AE406" s="427">
        <f t="shared" ca="1" si="583"/>
        <v>-8.6582300858177561</v>
      </c>
      <c r="AF406" s="427">
        <f t="shared" ca="1" si="583"/>
        <v>-9.3650665432146489</v>
      </c>
      <c r="AG406" s="135"/>
      <c r="AH406" s="18">
        <f t="shared" si="584"/>
        <v>75</v>
      </c>
      <c r="AI406" s="699">
        <f t="shared" ca="1" si="585"/>
        <v>7.6951615396813411</v>
      </c>
      <c r="AJ406" s="699">
        <f t="shared" ca="1" si="585"/>
        <v>4.8049805128066225</v>
      </c>
      <c r="AK406" s="699">
        <f t="shared" ca="1" si="585"/>
        <v>-0.42522860194491008</v>
      </c>
      <c r="AL406" s="699">
        <f t="shared" ca="1" si="585"/>
        <v>-4.459980631186566</v>
      </c>
      <c r="AM406" s="699">
        <f t="shared" ca="1" si="585"/>
        <v>-7.5248838376674998</v>
      </c>
      <c r="AN406" s="699">
        <f t="shared" ca="1" si="585"/>
        <v>-11.215474498141276</v>
      </c>
      <c r="AO406" s="699">
        <f t="shared" ca="1" si="585"/>
        <v>-14.684247284362046</v>
      </c>
      <c r="AP406" s="699">
        <f t="shared" ca="1" si="585"/>
        <v>-11.99508669225084</v>
      </c>
      <c r="AQ406" s="699">
        <f t="shared" ca="1" si="585"/>
        <v>-6.6652481059348556</v>
      </c>
      <c r="AR406" s="699">
        <f t="shared" ca="1" si="585"/>
        <v>-3.7934078984994248</v>
      </c>
      <c r="AS406" s="699">
        <f t="shared" ca="1" si="585"/>
        <v>-3.3311121849543222</v>
      </c>
      <c r="AT406" s="699">
        <f t="shared" ca="1" si="585"/>
        <v>-2.8617212186063892</v>
      </c>
      <c r="AU406" s="699">
        <f t="shared" ca="1" si="585"/>
        <v>-2.2611767861835697</v>
      </c>
      <c r="AW406" s="18">
        <f t="shared" si="586"/>
        <v>75</v>
      </c>
      <c r="AX406" s="699">
        <f t="shared" ca="1" si="587"/>
        <v>44.900774022235964</v>
      </c>
      <c r="AY406" s="699">
        <f t="shared" ca="1" si="587"/>
        <v>41.835267187713463</v>
      </c>
      <c r="AZ406" s="699">
        <f t="shared" ca="1" si="587"/>
        <v>36.237022801964045</v>
      </c>
      <c r="BA406" s="699">
        <f t="shared" ca="1" si="587"/>
        <v>32.076780323086474</v>
      </c>
      <c r="BB406" s="699">
        <f t="shared" ca="1" si="587"/>
        <v>29.81603482077249</v>
      </c>
      <c r="BC406" s="699">
        <f t="shared" ca="1" si="587"/>
        <v>28.66571241920656</v>
      </c>
      <c r="BD406" s="699">
        <f t="shared" ca="1" si="587"/>
        <v>27.748613613240671</v>
      </c>
      <c r="BE406" s="699">
        <f t="shared" ca="1" si="587"/>
        <v>26.298417741033656</v>
      </c>
      <c r="BF406" s="699">
        <f t="shared" ca="1" si="587"/>
        <v>24.268174361202046</v>
      </c>
      <c r="BG406" s="699">
        <f t="shared" ca="1" si="587"/>
        <v>23.326384815442008</v>
      </c>
      <c r="BH406" s="699">
        <f t="shared" ca="1" si="587"/>
        <v>25.887005333162762</v>
      </c>
      <c r="BI406" s="699">
        <f t="shared" ca="1" si="587"/>
        <v>31.515569392222272</v>
      </c>
      <c r="BJ406" s="699">
        <f t="shared" ca="1" si="587"/>
        <v>34.831139488849907</v>
      </c>
      <c r="BL406" s="18">
        <f t="shared" si="599"/>
        <v>75</v>
      </c>
      <c r="BM406" s="699">
        <f t="shared" ca="1" si="588"/>
        <v>57.796010537477031</v>
      </c>
      <c r="BN406" s="699">
        <f t="shared" ca="1" si="588"/>
        <v>53.336122874343566</v>
      </c>
      <c r="BO406" s="699">
        <f t="shared" ca="1" si="588"/>
        <v>45.719449390004172</v>
      </c>
      <c r="BP406" s="699">
        <f t="shared" ca="1" si="588"/>
        <v>42.130039869585929</v>
      </c>
      <c r="BQ406" s="699">
        <f t="shared" ca="1" si="588"/>
        <v>45.474661453232009</v>
      </c>
      <c r="BR406" s="699">
        <f t="shared" ca="1" si="588"/>
        <v>57.672331860318742</v>
      </c>
      <c r="BS406" s="699">
        <f t="shared" ca="1" si="588"/>
        <v>81.053376762089968</v>
      </c>
      <c r="BT406" s="699">
        <f t="shared" ca="1" si="588"/>
        <v>115.78026220158597</v>
      </c>
      <c r="BU406" s="699">
        <f t="shared" ca="1" si="588"/>
        <v>153.59443751984932</v>
      </c>
      <c r="BV406" s="699">
        <f t="shared" ca="1" si="588"/>
        <v>180.12628107394232</v>
      </c>
      <c r="BW406" s="699">
        <f t="shared" ca="1" si="588"/>
        <v>191.30751687708485</v>
      </c>
      <c r="BX406" s="699">
        <f t="shared" ca="1" si="588"/>
        <v>194.95545476869273</v>
      </c>
      <c r="BY406" s="699">
        <f t="shared" ca="1" si="588"/>
        <v>196.27751243215528</v>
      </c>
      <c r="CA406" s="18">
        <f t="shared" si="589"/>
        <v>75</v>
      </c>
      <c r="CB406" s="699">
        <f t="shared" ca="1" si="590"/>
        <v>28.587202698855457</v>
      </c>
      <c r="CC406" s="699">
        <f t="shared" ca="1" si="590"/>
        <v>28.659033789762599</v>
      </c>
      <c r="CD406" s="699">
        <f t="shared" ca="1" si="590"/>
        <v>28.869502525147155</v>
      </c>
      <c r="CE406" s="699">
        <f t="shared" ca="1" si="590"/>
        <v>29.194860934970123</v>
      </c>
      <c r="CF406" s="699">
        <f t="shared" ca="1" si="590"/>
        <v>29.559652333347302</v>
      </c>
      <c r="CG406" s="699">
        <f t="shared" ca="1" si="590"/>
        <v>29.759572481126881</v>
      </c>
      <c r="CH406" s="699">
        <f t="shared" ca="1" si="590"/>
        <v>29.337242840670203</v>
      </c>
      <c r="CI406" s="699">
        <f t="shared" ca="1" si="590"/>
        <v>27.586077151126542</v>
      </c>
      <c r="CJ406" s="699">
        <f t="shared" ca="1" si="590"/>
        <v>24.197542876771681</v>
      </c>
      <c r="CK406" s="699">
        <f t="shared" ca="1" si="590"/>
        <v>20.204266122242501</v>
      </c>
      <c r="CL406" s="699">
        <f t="shared" ca="1" si="590"/>
        <v>17.131279414513195</v>
      </c>
      <c r="CM406" s="699">
        <f t="shared" ca="1" si="590"/>
        <v>15.467398442718668</v>
      </c>
      <c r="CN406" s="699">
        <f t="shared" ca="1" si="590"/>
        <v>14.968046508176943</v>
      </c>
      <c r="CP406" s="18">
        <f t="shared" si="591"/>
        <v>75</v>
      </c>
      <c r="CQ406" s="699">
        <f t="shared" ca="1" si="592"/>
        <v>96.820596616117584</v>
      </c>
      <c r="CR406" s="699">
        <f t="shared" ref="CR406:CY406" ca="1" si="609">(3-$Z$1/$T$1)*CR313-(1-3*$Z$1/$T$1)*CR328</f>
        <v>86.993971980003238</v>
      </c>
      <c r="CS406" s="699">
        <f t="shared" ca="1" si="609"/>
        <v>68.484142559162365</v>
      </c>
      <c r="CT406" s="699">
        <f t="shared" ca="1" si="609"/>
        <v>53.844060711411757</v>
      </c>
      <c r="CU406" s="699">
        <f t="shared" ca="1" si="609"/>
        <v>45.672946638337969</v>
      </c>
      <c r="CV406" s="699">
        <f t="shared" ca="1" si="609"/>
        <v>43.426092110190481</v>
      </c>
      <c r="CW406" s="699">
        <f t="shared" ca="1" si="609"/>
        <v>47.063643848562215</v>
      </c>
      <c r="CX406" s="699">
        <f t="shared" ca="1" si="609"/>
        <v>56.729099582917229</v>
      </c>
      <c r="CY406" s="699">
        <f t="shared" ca="1" si="609"/>
        <v>70.544475703077552</v>
      </c>
      <c r="CZ406" s="699">
        <f t="shared" ca="1" si="592"/>
        <v>85.256103040617418</v>
      </c>
      <c r="DA406" s="699">
        <f t="shared" ca="1" si="592"/>
        <v>101.10788109524395</v>
      </c>
      <c r="DB406" s="699">
        <f t="shared" ca="1" si="592"/>
        <v>118.66471806546812</v>
      </c>
      <c r="DC406" s="699">
        <f t="shared" ca="1" si="592"/>
        <v>127.93742051454824</v>
      </c>
      <c r="DE406" s="18">
        <f t="shared" si="593"/>
        <v>75</v>
      </c>
      <c r="DF406" s="699">
        <f t="shared" ca="1" si="594"/>
        <v>32.186784448122786</v>
      </c>
      <c r="DG406" s="699">
        <f t="shared" ca="1" si="594"/>
        <v>29.663509409453596</v>
      </c>
      <c r="DH406" s="699">
        <f t="shared" ca="1" si="594"/>
        <v>25.883343892305213</v>
      </c>
      <c r="DI406" s="699">
        <f t="shared" ca="1" si="594"/>
        <v>25.375243890853088</v>
      </c>
      <c r="DJ406" s="699">
        <f t="shared" ca="1" si="594"/>
        <v>29.55322949204664</v>
      </c>
      <c r="DK406" s="699">
        <f t="shared" ca="1" si="594"/>
        <v>39.098287309689027</v>
      </c>
      <c r="DL406" s="699">
        <f t="shared" ca="1" si="594"/>
        <v>54.783253443330032</v>
      </c>
      <c r="DM406" s="699">
        <f t="shared" ca="1" si="594"/>
        <v>75.485328254216824</v>
      </c>
      <c r="DN406" s="699">
        <f t="shared" ca="1" si="594"/>
        <v>95.01572789072776</v>
      </c>
      <c r="DO406" s="699">
        <f t="shared" ca="1" si="594"/>
        <v>105.57607125968894</v>
      </c>
      <c r="DP406" s="699">
        <f t="shared" ca="1" si="594"/>
        <v>107.44411551293622</v>
      </c>
      <c r="DQ406" s="699">
        <f t="shared" ca="1" si="594"/>
        <v>107.00453208648015</v>
      </c>
      <c r="DR406" s="699">
        <f t="shared" ca="1" si="594"/>
        <v>107.12661862950954</v>
      </c>
      <c r="DT406" s="18">
        <f t="shared" si="595"/>
        <v>75</v>
      </c>
      <c r="DU406" s="699">
        <f t="shared" ca="1" si="596"/>
        <v>0</v>
      </c>
      <c r="DV406" s="699">
        <f t="shared" ca="1" si="596"/>
        <v>0</v>
      </c>
      <c r="DW406" s="699">
        <f t="shared" ca="1" si="596"/>
        <v>0</v>
      </c>
      <c r="DX406" s="699">
        <f t="shared" ca="1" si="596"/>
        <v>0</v>
      </c>
      <c r="DY406" s="699">
        <f t="shared" ca="1" si="596"/>
        <v>0</v>
      </c>
      <c r="DZ406" s="699">
        <f t="shared" ca="1" si="596"/>
        <v>0</v>
      </c>
      <c r="EA406" s="699">
        <f t="shared" ca="1" si="596"/>
        <v>0</v>
      </c>
      <c r="EB406" s="699">
        <f t="shared" ca="1" si="596"/>
        <v>0</v>
      </c>
      <c r="EC406" s="699">
        <f t="shared" ca="1" si="596"/>
        <v>0</v>
      </c>
      <c r="ED406" s="699">
        <f t="shared" ca="1" si="596"/>
        <v>0</v>
      </c>
      <c r="EE406" s="699">
        <f t="shared" ca="1" si="596"/>
        <v>0</v>
      </c>
      <c r="EF406" s="699">
        <f t="shared" ca="1" si="596"/>
        <v>0</v>
      </c>
      <c r="EG406" s="699">
        <f t="shared" ca="1" si="596"/>
        <v>0</v>
      </c>
      <c r="EI406" s="18">
        <f t="shared" si="597"/>
        <v>75</v>
      </c>
      <c r="EJ406" s="699">
        <f t="shared" ca="1" si="598"/>
        <v>0</v>
      </c>
      <c r="EK406" s="699">
        <f t="shared" ca="1" si="598"/>
        <v>0</v>
      </c>
      <c r="EL406" s="699">
        <f t="shared" ca="1" si="598"/>
        <v>0</v>
      </c>
      <c r="EM406" s="699">
        <f t="shared" ca="1" si="598"/>
        <v>0</v>
      </c>
      <c r="EN406" s="699">
        <f t="shared" ca="1" si="598"/>
        <v>0</v>
      </c>
      <c r="EO406" s="699">
        <f t="shared" ca="1" si="598"/>
        <v>0</v>
      </c>
      <c r="EP406" s="699">
        <f t="shared" ca="1" si="598"/>
        <v>0</v>
      </c>
      <c r="EQ406" s="699">
        <f t="shared" ca="1" si="598"/>
        <v>0</v>
      </c>
      <c r="ER406" s="699">
        <f t="shared" ca="1" si="598"/>
        <v>0</v>
      </c>
      <c r="ES406" s="699">
        <f t="shared" ca="1" si="598"/>
        <v>0</v>
      </c>
      <c r="ET406" s="699">
        <f t="shared" ca="1" si="598"/>
        <v>0</v>
      </c>
      <c r="EU406" s="699">
        <f t="shared" ca="1" si="598"/>
        <v>0</v>
      </c>
      <c r="EV406" s="699">
        <f t="shared" ca="1" si="598"/>
        <v>0</v>
      </c>
      <c r="EX406" s="25"/>
      <c r="EY406" s="731"/>
      <c r="EZ406" s="731"/>
      <c r="FA406" s="731"/>
      <c r="FB406" s="731"/>
      <c r="FC406" s="731"/>
      <c r="FD406" s="731"/>
      <c r="FE406" s="731"/>
      <c r="FF406" s="731"/>
      <c r="FG406" s="731"/>
      <c r="FH406" s="731"/>
      <c r="FI406" s="731"/>
      <c r="FJ406" s="731"/>
      <c r="FK406" s="731"/>
      <c r="FL406" s="91"/>
      <c r="FM406" s="25"/>
      <c r="FN406" s="731"/>
      <c r="FO406" s="731"/>
      <c r="FP406" s="731"/>
      <c r="FQ406" s="731"/>
      <c r="FR406" s="731"/>
      <c r="FS406" s="731"/>
      <c r="FT406" s="731"/>
      <c r="FU406" s="731"/>
      <c r="FV406" s="731"/>
      <c r="FW406" s="731"/>
      <c r="FX406" s="731"/>
      <c r="FY406" s="731"/>
      <c r="FZ406" s="731"/>
      <c r="GA406" s="91"/>
      <c r="GB406" s="91"/>
    </row>
    <row r="407" spans="17:184" s="8" customFormat="1">
      <c r="S407" s="18">
        <f t="shared" si="582"/>
        <v>82.5</v>
      </c>
      <c r="T407" s="427">
        <f t="shared" ca="1" si="583"/>
        <v>-15.133674147252256</v>
      </c>
      <c r="U407" s="427">
        <f t="shared" ca="1" si="583"/>
        <v>-15.123022896745088</v>
      </c>
      <c r="V407" s="427">
        <f t="shared" ca="1" si="583"/>
        <v>-15.202331326706332</v>
      </c>
      <c r="W407" s="427">
        <f t="shared" ca="1" si="583"/>
        <v>-15.770183953102332</v>
      </c>
      <c r="X407" s="427">
        <f t="shared" ca="1" si="583"/>
        <v>-17.731060101522985</v>
      </c>
      <c r="Y407" s="427">
        <f t="shared" ca="1" si="583"/>
        <v>-22.898997542703018</v>
      </c>
      <c r="Z407" s="427">
        <f t="shared" ca="1" si="583"/>
        <v>-21.287646733010448</v>
      </c>
      <c r="AA407" s="427">
        <f t="shared" ca="1" si="583"/>
        <v>-15.066958762285264</v>
      </c>
      <c r="AB407" s="427">
        <f t="shared" ca="1" si="583"/>
        <v>-9.847584913268193</v>
      </c>
      <c r="AC407" s="427">
        <f t="shared" ca="1" si="583"/>
        <v>-7.7865090626992561</v>
      </c>
      <c r="AD407" s="427">
        <f t="shared" ca="1" si="583"/>
        <v>-8.6582300858177561</v>
      </c>
      <c r="AE407" s="427">
        <f t="shared" ca="1" si="583"/>
        <v>-10.307625063773727</v>
      </c>
      <c r="AF407" s="427">
        <f t="shared" ca="1" si="583"/>
        <v>-11.034798756647685</v>
      </c>
      <c r="AG407" s="135"/>
      <c r="AH407" s="18">
        <f t="shared" si="584"/>
        <v>82.5</v>
      </c>
      <c r="AI407" s="699">
        <f t="shared" ca="1" si="585"/>
        <v>21.809703360410214</v>
      </c>
      <c r="AJ407" s="699">
        <f t="shared" ca="1" si="585"/>
        <v>15.256332791295257</v>
      </c>
      <c r="AK407" s="699">
        <f t="shared" ca="1" si="585"/>
        <v>4.6516993208927264</v>
      </c>
      <c r="AL407" s="699">
        <f t="shared" ca="1" si="585"/>
        <v>-2.5945748968740538</v>
      </c>
      <c r="AM407" s="699">
        <f t="shared" ca="1" si="585"/>
        <v>-7.2409497974259232</v>
      </c>
      <c r="AN407" s="699">
        <f t="shared" ca="1" si="585"/>
        <v>-11.192009850615509</v>
      </c>
      <c r="AO407" s="699">
        <f t="shared" ca="1" si="585"/>
        <v>-13.475044044697112</v>
      </c>
      <c r="AP407" s="699">
        <f t="shared" ca="1" si="585"/>
        <v>-11.017874416893749</v>
      </c>
      <c r="AQ407" s="699">
        <f t="shared" ca="1" si="585"/>
        <v>-6.7669521181611021</v>
      </c>
      <c r="AR407" s="699">
        <f t="shared" ca="1" si="585"/>
        <v>-4.2093409735096001</v>
      </c>
      <c r="AS407" s="699">
        <f t="shared" ca="1" si="585"/>
        <v>-2.8617212186063892</v>
      </c>
      <c r="AT407" s="699">
        <f t="shared" ca="1" si="585"/>
        <v>0.1224768460657657</v>
      </c>
      <c r="AU407" s="699">
        <f t="shared" ca="1" si="585"/>
        <v>2.8391350934596149</v>
      </c>
      <c r="AW407" s="18">
        <f t="shared" si="586"/>
        <v>82.5</v>
      </c>
      <c r="AX407" s="699">
        <f t="shared" ca="1" si="587"/>
        <v>57.895935827191693</v>
      </c>
      <c r="AY407" s="699">
        <f t="shared" ca="1" si="587"/>
        <v>51.189156449112716</v>
      </c>
      <c r="AZ407" s="699">
        <f t="shared" ca="1" si="587"/>
        <v>40.268916230569253</v>
      </c>
      <c r="BA407" s="699">
        <f t="shared" ca="1" si="587"/>
        <v>32.943433652664368</v>
      </c>
      <c r="BB407" s="699">
        <f t="shared" ca="1" si="587"/>
        <v>29.018235356513252</v>
      </c>
      <c r="BC407" s="699">
        <f t="shared" ca="1" si="587"/>
        <v>26.92757112459466</v>
      </c>
      <c r="BD407" s="699">
        <f t="shared" ca="1" si="587"/>
        <v>25.553171157263293</v>
      </c>
      <c r="BE407" s="699">
        <f t="shared" ca="1" si="587"/>
        <v>24.291843165762771</v>
      </c>
      <c r="BF407" s="699">
        <f t="shared" ca="1" si="587"/>
        <v>23.427999940465355</v>
      </c>
      <c r="BG407" s="699">
        <f t="shared" ca="1" si="587"/>
        <v>24.892684849580444</v>
      </c>
      <c r="BH407" s="699">
        <f t="shared" ca="1" si="587"/>
        <v>31.515569392222272</v>
      </c>
      <c r="BI407" s="699">
        <f t="shared" ca="1" si="587"/>
        <v>43.041263797119569</v>
      </c>
      <c r="BJ407" s="699">
        <f t="shared" ca="1" si="587"/>
        <v>50.168502906813067</v>
      </c>
      <c r="BL407" s="18">
        <f t="shared" si="599"/>
        <v>82.5</v>
      </c>
      <c r="BM407" s="699">
        <f t="shared" ca="1" si="588"/>
        <v>80.054060894558646</v>
      </c>
      <c r="BN407" s="699">
        <f t="shared" ca="1" si="588"/>
        <v>70.20659807292725</v>
      </c>
      <c r="BO407" s="699">
        <f t="shared" ca="1" si="588"/>
        <v>54.764865656733065</v>
      </c>
      <c r="BP407" s="699">
        <f t="shared" ca="1" si="588"/>
        <v>46.486080870127807</v>
      </c>
      <c r="BQ407" s="699">
        <f t="shared" ca="1" si="588"/>
        <v>47.059563705546509</v>
      </c>
      <c r="BR407" s="699">
        <f t="shared" ca="1" si="588"/>
        <v>56.930483753883877</v>
      </c>
      <c r="BS407" s="699">
        <f t="shared" ca="1" si="588"/>
        <v>77.567278834686874</v>
      </c>
      <c r="BT407" s="699">
        <f t="shared" ca="1" si="588"/>
        <v>109.37490591567574</v>
      </c>
      <c r="BU407" s="699">
        <f t="shared" ca="1" si="588"/>
        <v>146.54537307681159</v>
      </c>
      <c r="BV407" s="699">
        <f t="shared" ca="1" si="588"/>
        <v>176.96928536277844</v>
      </c>
      <c r="BW407" s="699">
        <f t="shared" ca="1" si="588"/>
        <v>194.95545476869273</v>
      </c>
      <c r="BX407" s="699">
        <f t="shared" ca="1" si="588"/>
        <v>206.36167119116561</v>
      </c>
      <c r="BY407" s="699">
        <f t="shared" ca="1" si="588"/>
        <v>212.33681612120583</v>
      </c>
      <c r="CA407" s="18">
        <f t="shared" si="589"/>
        <v>82.5</v>
      </c>
      <c r="CB407" s="699">
        <f t="shared" ca="1" si="590"/>
        <v>25.971047466661037</v>
      </c>
      <c r="CC407" s="699">
        <f t="shared" ca="1" si="590"/>
        <v>25.997538117617122</v>
      </c>
      <c r="CD407" s="699">
        <f t="shared" ca="1" si="590"/>
        <v>26.069160567817633</v>
      </c>
      <c r="CE407" s="699">
        <f t="shared" ca="1" si="590"/>
        <v>26.156031631670203</v>
      </c>
      <c r="CF407" s="699">
        <f t="shared" ca="1" si="590"/>
        <v>26.183883288372101</v>
      </c>
      <c r="CG407" s="699">
        <f t="shared" ca="1" si="590"/>
        <v>25.98835001647328</v>
      </c>
      <c r="CH407" s="699">
        <f t="shared" ca="1" si="590"/>
        <v>25.257299133377956</v>
      </c>
      <c r="CI407" s="699">
        <f t="shared" ca="1" si="590"/>
        <v>23.577119152900231</v>
      </c>
      <c r="CJ407" s="699">
        <f t="shared" ca="1" si="590"/>
        <v>20.84479376306329</v>
      </c>
      <c r="CK407" s="699">
        <f t="shared" ca="1" si="590"/>
        <v>17.794612111870897</v>
      </c>
      <c r="CL407" s="699">
        <f t="shared" ca="1" si="590"/>
        <v>15.467398442718668</v>
      </c>
      <c r="CM407" s="699">
        <f t="shared" ca="1" si="590"/>
        <v>14.211524574051765</v>
      </c>
      <c r="CN407" s="699">
        <f t="shared" ca="1" si="590"/>
        <v>13.837133615140816</v>
      </c>
      <c r="CP407" s="18">
        <f t="shared" si="591"/>
        <v>82.5</v>
      </c>
      <c r="CQ407" s="699">
        <f t="shared" ca="1" si="592"/>
        <v>141.63749914133101</v>
      </c>
      <c r="CR407" s="699">
        <f t="shared" ref="CR407:CY407" ca="1" si="610">(3-$Z$1/$T$1)*CR314-(1-3*$Z$1/$T$1)*CR329</f>
        <v>121.14504661948261</v>
      </c>
      <c r="CS407" s="699">
        <f t="shared" ca="1" si="610"/>
        <v>87.384390276834367</v>
      </c>
      <c r="CT407" s="699">
        <f t="shared" ca="1" si="610"/>
        <v>64.256126312206959</v>
      </c>
      <c r="CU407" s="699">
        <f t="shared" ca="1" si="610"/>
        <v>52.190739367332966</v>
      </c>
      <c r="CV407" s="699">
        <f t="shared" ca="1" si="610"/>
        <v>48.059875766027481</v>
      </c>
      <c r="CW407" s="699">
        <f t="shared" ca="1" si="610"/>
        <v>50.569407959500687</v>
      </c>
      <c r="CX407" s="699">
        <f t="shared" ca="1" si="610"/>
        <v>59.613916501308282</v>
      </c>
      <c r="CY407" s="699">
        <f t="shared" ca="1" si="610"/>
        <v>74.349177784479792</v>
      </c>
      <c r="CZ407" s="699">
        <f t="shared" ca="1" si="592"/>
        <v>93.334796064161878</v>
      </c>
      <c r="DA407" s="699">
        <f t="shared" ca="1" si="592"/>
        <v>118.66471806546812</v>
      </c>
      <c r="DB407" s="699">
        <f t="shared" ca="1" si="592"/>
        <v>152.17223026195069</v>
      </c>
      <c r="DC407" s="699">
        <f t="shared" ca="1" si="592"/>
        <v>172.35002065528053</v>
      </c>
      <c r="DE407" s="18">
        <f t="shared" si="593"/>
        <v>82.5</v>
      </c>
      <c r="DF407" s="699">
        <f t="shared" ca="1" si="594"/>
        <v>46.238973889497366</v>
      </c>
      <c r="DG407" s="699">
        <f t="shared" ca="1" si="594"/>
        <v>40.042413239142434</v>
      </c>
      <c r="DH407" s="699">
        <f t="shared" ca="1" si="594"/>
        <v>30.830696799110829</v>
      </c>
      <c r="DI407" s="699">
        <f t="shared" ca="1" si="594"/>
        <v>26.925303504367434</v>
      </c>
      <c r="DJ407" s="699">
        <f t="shared" ca="1" si="594"/>
        <v>28.955706373448447</v>
      </c>
      <c r="DK407" s="699">
        <f t="shared" ca="1" si="594"/>
        <v>36.548201720845398</v>
      </c>
      <c r="DL407" s="699">
        <f t="shared" ca="1" si="594"/>
        <v>49.913984135096335</v>
      </c>
      <c r="DM407" s="699">
        <f t="shared" ca="1" si="594"/>
        <v>68.312530729711369</v>
      </c>
      <c r="DN407" s="699">
        <f t="shared" ca="1" si="594"/>
        <v>87.369869000953301</v>
      </c>
      <c r="DO407" s="699">
        <f t="shared" ca="1" si="594"/>
        <v>100.57604155484805</v>
      </c>
      <c r="DP407" s="699">
        <f t="shared" ca="1" si="594"/>
        <v>107.00453208648015</v>
      </c>
      <c r="DQ407" s="699">
        <f t="shared" ca="1" si="594"/>
        <v>111.99823024725491</v>
      </c>
      <c r="DR407" s="699">
        <f t="shared" ca="1" si="594"/>
        <v>115.47928605019663</v>
      </c>
      <c r="DT407" s="18">
        <f t="shared" si="595"/>
        <v>82.5</v>
      </c>
      <c r="DU407" s="699">
        <f t="shared" ca="1" si="596"/>
        <v>0</v>
      </c>
      <c r="DV407" s="699">
        <f t="shared" ca="1" si="596"/>
        <v>0</v>
      </c>
      <c r="DW407" s="699">
        <f t="shared" ca="1" si="596"/>
        <v>0</v>
      </c>
      <c r="DX407" s="699">
        <f t="shared" ca="1" si="596"/>
        <v>0</v>
      </c>
      <c r="DY407" s="699">
        <f t="shared" ca="1" si="596"/>
        <v>0</v>
      </c>
      <c r="DZ407" s="699">
        <f t="shared" ca="1" si="596"/>
        <v>0</v>
      </c>
      <c r="EA407" s="699">
        <f t="shared" ca="1" si="596"/>
        <v>0</v>
      </c>
      <c r="EB407" s="699">
        <f t="shared" ca="1" si="596"/>
        <v>0</v>
      </c>
      <c r="EC407" s="699">
        <f t="shared" ca="1" si="596"/>
        <v>0</v>
      </c>
      <c r="ED407" s="699">
        <f t="shared" ca="1" si="596"/>
        <v>0</v>
      </c>
      <c r="EE407" s="699">
        <f t="shared" ca="1" si="596"/>
        <v>0</v>
      </c>
      <c r="EF407" s="699">
        <f t="shared" ca="1" si="596"/>
        <v>0</v>
      </c>
      <c r="EG407" s="699">
        <f t="shared" ca="1" si="596"/>
        <v>0</v>
      </c>
      <c r="EI407" s="18">
        <f t="shared" si="597"/>
        <v>82.5</v>
      </c>
      <c r="EJ407" s="699">
        <f t="shared" ca="1" si="598"/>
        <v>0</v>
      </c>
      <c r="EK407" s="699">
        <f t="shared" ca="1" si="598"/>
        <v>0</v>
      </c>
      <c r="EL407" s="699">
        <f t="shared" ca="1" si="598"/>
        <v>0</v>
      </c>
      <c r="EM407" s="699">
        <f t="shared" ca="1" si="598"/>
        <v>0</v>
      </c>
      <c r="EN407" s="699">
        <f t="shared" ca="1" si="598"/>
        <v>0</v>
      </c>
      <c r="EO407" s="699">
        <f t="shared" ca="1" si="598"/>
        <v>0</v>
      </c>
      <c r="EP407" s="699">
        <f t="shared" ca="1" si="598"/>
        <v>0</v>
      </c>
      <c r="EQ407" s="699">
        <f t="shared" ca="1" si="598"/>
        <v>0</v>
      </c>
      <c r="ER407" s="699">
        <f t="shared" ca="1" si="598"/>
        <v>0</v>
      </c>
      <c r="ES407" s="699">
        <f t="shared" ca="1" si="598"/>
        <v>0</v>
      </c>
      <c r="ET407" s="699">
        <f t="shared" ca="1" si="598"/>
        <v>0</v>
      </c>
      <c r="EU407" s="699">
        <f t="shared" ca="1" si="598"/>
        <v>0</v>
      </c>
      <c r="EV407" s="699">
        <f t="shared" ca="1" si="598"/>
        <v>0</v>
      </c>
      <c r="EX407" s="25"/>
      <c r="EY407" s="731"/>
      <c r="EZ407" s="731"/>
      <c r="FA407" s="731"/>
      <c r="FB407" s="731"/>
      <c r="FC407" s="731"/>
      <c r="FD407" s="731"/>
      <c r="FE407" s="731"/>
      <c r="FF407" s="731"/>
      <c r="FG407" s="731"/>
      <c r="FH407" s="731"/>
      <c r="FI407" s="731"/>
      <c r="FJ407" s="731"/>
      <c r="FK407" s="731"/>
      <c r="FL407" s="91"/>
      <c r="FM407" s="25"/>
      <c r="FN407" s="731"/>
      <c r="FO407" s="731"/>
      <c r="FP407" s="731"/>
      <c r="FQ407" s="731"/>
      <c r="FR407" s="731"/>
      <c r="FS407" s="731"/>
      <c r="FT407" s="731"/>
      <c r="FU407" s="731"/>
      <c r="FV407" s="731"/>
      <c r="FW407" s="731"/>
      <c r="FX407" s="731"/>
      <c r="FY407" s="731"/>
      <c r="FZ407" s="731"/>
      <c r="GA407" s="91"/>
      <c r="GB407" s="91"/>
    </row>
    <row r="408" spans="17:184" s="8" customFormat="1">
      <c r="S408" s="18">
        <f t="shared" si="582"/>
        <v>90</v>
      </c>
      <c r="T408" s="427">
        <f t="shared" ca="1" si="583"/>
        <v>-15.712113462583137</v>
      </c>
      <c r="U408" s="427">
        <f t="shared" ca="1" si="583"/>
        <v>-15.726320224624001</v>
      </c>
      <c r="V408" s="427">
        <f t="shared" ca="1" si="583"/>
        <v>-15.882049716060072</v>
      </c>
      <c r="W408" s="427">
        <f t="shared" ca="1" si="583"/>
        <v>-16.581205393527245</v>
      </c>
      <c r="X408" s="427">
        <f t="shared" ca="1" si="583"/>
        <v>-18.723527616905752</v>
      </c>
      <c r="Y408" s="427">
        <f t="shared" ca="1" si="583"/>
        <v>-24.08571758304495</v>
      </c>
      <c r="Z408" s="427">
        <f t="shared" ca="1" si="583"/>
        <v>-20.869625768710073</v>
      </c>
      <c r="AA408" s="427">
        <f t="shared" ca="1" si="583"/>
        <v>-15.052746990398884</v>
      </c>
      <c r="AB408" s="427">
        <f t="shared" ca="1" si="583"/>
        <v>-10.244621478010291</v>
      </c>
      <c r="AC408" s="427">
        <f t="shared" ca="1" si="583"/>
        <v>-8.419091310123676</v>
      </c>
      <c r="AD408" s="427">
        <f t="shared" ca="1" si="583"/>
        <v>-9.3650665432146489</v>
      </c>
      <c r="AE408" s="427">
        <f t="shared" ca="1" si="583"/>
        <v>-11.034798756647685</v>
      </c>
      <c r="AF408" s="427">
        <f t="shared" ca="1" si="583"/>
        <v>-11.767966997221574</v>
      </c>
      <c r="AG408" s="135"/>
      <c r="AH408" s="18">
        <f t="shared" si="584"/>
        <v>90</v>
      </c>
      <c r="AI408" s="699">
        <f t="shared" ca="1" si="585"/>
        <v>31.406810472084885</v>
      </c>
      <c r="AJ408" s="699">
        <f t="shared" ca="1" si="585"/>
        <v>21.914492289812504</v>
      </c>
      <c r="AK408" s="699">
        <f t="shared" ca="1" si="585"/>
        <v>7.6643810293625734</v>
      </c>
      <c r="AL408" s="699">
        <f t="shared" ca="1" si="585"/>
        <v>-1.3485078618721993</v>
      </c>
      <c r="AM408" s="699">
        <f t="shared" ca="1" si="585"/>
        <v>-6.7233358816029831</v>
      </c>
      <c r="AN408" s="699">
        <f t="shared" ca="1" si="585"/>
        <v>-10.821924602241328</v>
      </c>
      <c r="AO408" s="699">
        <f t="shared" ca="1" si="585"/>
        <v>-12.935242411560106</v>
      </c>
      <c r="AP408" s="699">
        <f t="shared" ca="1" si="585"/>
        <v>-10.703409684339475</v>
      </c>
      <c r="AQ408" s="699">
        <f t="shared" ca="1" si="585"/>
        <v>-6.8077321893369991</v>
      </c>
      <c r="AR408" s="699">
        <f t="shared" ca="1" si="585"/>
        <v>-4.2782672961291208</v>
      </c>
      <c r="AS408" s="699">
        <f t="shared" ca="1" si="585"/>
        <v>-2.2611767861835697</v>
      </c>
      <c r="AT408" s="699">
        <f t="shared" ca="1" si="585"/>
        <v>2.8391350934596149</v>
      </c>
      <c r="AU408" s="699">
        <f t="shared" ca="1" si="585"/>
        <v>7.6148817306781291</v>
      </c>
      <c r="AW408" s="18">
        <f t="shared" si="586"/>
        <v>90</v>
      </c>
      <c r="AX408" s="699">
        <f t="shared" ca="1" si="587"/>
        <v>67.137637657088447</v>
      </c>
      <c r="AY408" s="699">
        <f t="shared" ca="1" si="587"/>
        <v>57.497411203752918</v>
      </c>
      <c r="AZ408" s="699">
        <f t="shared" ca="1" si="587"/>
        <v>42.942557872676836</v>
      </c>
      <c r="BA408" s="699">
        <f t="shared" ca="1" si="587"/>
        <v>33.850743243726541</v>
      </c>
      <c r="BB408" s="699">
        <f t="shared" ca="1" si="587"/>
        <v>29.143440173314495</v>
      </c>
      <c r="BC408" s="699">
        <f t="shared" ca="1" si="587"/>
        <v>26.677514272132591</v>
      </c>
      <c r="BD408" s="699">
        <f t="shared" ca="1" si="587"/>
        <v>25.154659830819547</v>
      </c>
      <c r="BE408" s="699">
        <f t="shared" ca="1" si="587"/>
        <v>23.990451164840014</v>
      </c>
      <c r="BF408" s="699">
        <f t="shared" ca="1" si="587"/>
        <v>23.598727314155532</v>
      </c>
      <c r="BG408" s="699">
        <f t="shared" ca="1" si="587"/>
        <v>26.12367286222857</v>
      </c>
      <c r="BH408" s="699">
        <f t="shared" ca="1" si="587"/>
        <v>34.831139488849907</v>
      </c>
      <c r="BI408" s="699">
        <f t="shared" ca="1" si="587"/>
        <v>50.168502906813067</v>
      </c>
      <c r="BJ408" s="699">
        <f t="shared" ca="1" si="587"/>
        <v>60.279050467607895</v>
      </c>
      <c r="BL408" s="18">
        <f t="shared" si="599"/>
        <v>90</v>
      </c>
      <c r="BM408" s="699">
        <f t="shared" ca="1" si="588"/>
        <v>94.686070616600588</v>
      </c>
      <c r="BN408" s="699">
        <f t="shared" ca="1" si="588"/>
        <v>80.458759267431731</v>
      </c>
      <c r="BO408" s="699">
        <f t="shared" ca="1" si="588"/>
        <v>59.606610117278329</v>
      </c>
      <c r="BP408" s="699">
        <f t="shared" ca="1" si="588"/>
        <v>48.681168330356641</v>
      </c>
      <c r="BQ408" s="699">
        <f t="shared" ca="1" si="588"/>
        <v>47.961678196256685</v>
      </c>
      <c r="BR408" s="699">
        <f t="shared" ca="1" si="588"/>
        <v>56.925215665913875</v>
      </c>
      <c r="BS408" s="699">
        <f t="shared" ca="1" si="588"/>
        <v>76.608709781126947</v>
      </c>
      <c r="BT408" s="699">
        <f t="shared" ca="1" si="588"/>
        <v>107.38603300816048</v>
      </c>
      <c r="BU408" s="699">
        <f t="shared" ca="1" si="588"/>
        <v>144.11728036244403</v>
      </c>
      <c r="BV408" s="699">
        <f t="shared" ca="1" si="588"/>
        <v>175.60217471409996</v>
      </c>
      <c r="BW408" s="699">
        <f t="shared" ca="1" si="588"/>
        <v>196.27751243215528</v>
      </c>
      <c r="BX408" s="699">
        <f t="shared" ca="1" si="588"/>
        <v>212.33681612120583</v>
      </c>
      <c r="BY408" s="699">
        <f t="shared" ca="1" si="588"/>
        <v>222.05629766382739</v>
      </c>
      <c r="CA408" s="18">
        <f t="shared" si="589"/>
        <v>90</v>
      </c>
      <c r="CB408" s="699">
        <f t="shared" ca="1" si="590"/>
        <v>25.172852455802644</v>
      </c>
      <c r="CC408" s="699">
        <f t="shared" ca="1" si="590"/>
        <v>25.186793051604525</v>
      </c>
      <c r="CD408" s="699">
        <f t="shared" ca="1" si="590"/>
        <v>25.220217518638691</v>
      </c>
      <c r="CE408" s="699">
        <f t="shared" ca="1" si="590"/>
        <v>25.242301995184619</v>
      </c>
      <c r="CF408" s="699">
        <f t="shared" ca="1" si="590"/>
        <v>25.180428027128148</v>
      </c>
      <c r="CG408" s="699">
        <f t="shared" ca="1" si="590"/>
        <v>24.882563437853698</v>
      </c>
      <c r="CH408" s="699">
        <f t="shared" ca="1" si="590"/>
        <v>24.075349824330516</v>
      </c>
      <c r="CI408" s="699">
        <f t="shared" ca="1" si="590"/>
        <v>22.41898366540736</v>
      </c>
      <c r="CJ408" s="699">
        <f t="shared" ca="1" si="590"/>
        <v>19.8640568498829</v>
      </c>
      <c r="CK408" s="699">
        <f t="shared" ca="1" si="590"/>
        <v>17.076425668586776</v>
      </c>
      <c r="CL408" s="699">
        <f t="shared" ca="1" si="590"/>
        <v>14.968046508176943</v>
      </c>
      <c r="CM408" s="699">
        <f t="shared" ca="1" si="590"/>
        <v>13.837133615140816</v>
      </c>
      <c r="CN408" s="699">
        <f t="shared" ca="1" si="590"/>
        <v>13.501826868917139</v>
      </c>
      <c r="CP408" s="18">
        <f t="shared" si="591"/>
        <v>90</v>
      </c>
      <c r="CQ408" s="699">
        <f t="shared" ca="1" si="592"/>
        <v>171.00696310306887</v>
      </c>
      <c r="CR408" s="699">
        <f t="shared" ref="CR408:CY408" ca="1" si="611">(3-$Z$1/$T$1)*CR315-(1-3*$Z$1/$T$1)*CR330</f>
        <v>141.79116466620516</v>
      </c>
      <c r="CS408" s="699">
        <f t="shared" ca="1" si="611"/>
        <v>97.343154864706491</v>
      </c>
      <c r="CT408" s="699">
        <f t="shared" ca="1" si="611"/>
        <v>69.223626524163407</v>
      </c>
      <c r="CU408" s="699">
        <f t="shared" ca="1" si="611"/>
        <v>55.138480227824701</v>
      </c>
      <c r="CV408" s="699">
        <f t="shared" ca="1" si="611"/>
        <v>50.136639426510442</v>
      </c>
      <c r="CW408" s="699">
        <f t="shared" ca="1" si="611"/>
        <v>52.224198465055856</v>
      </c>
      <c r="CX408" s="699">
        <f t="shared" ca="1" si="611"/>
        <v>61.129585132035999</v>
      </c>
      <c r="CY408" s="699">
        <f t="shared" ca="1" si="611"/>
        <v>76.354280894043413</v>
      </c>
      <c r="CZ408" s="699">
        <f t="shared" ca="1" si="592"/>
        <v>97.362942456572583</v>
      </c>
      <c r="DA408" s="699">
        <f t="shared" ca="1" si="592"/>
        <v>127.93742051454824</v>
      </c>
      <c r="DB408" s="699">
        <f t="shared" ca="1" si="592"/>
        <v>172.35002065528053</v>
      </c>
      <c r="DC408" s="699">
        <f t="shared" ca="1" si="592"/>
        <v>201.34012698772295</v>
      </c>
      <c r="DE408" s="18">
        <f t="shared" si="593"/>
        <v>90</v>
      </c>
      <c r="DF408" s="699">
        <f t="shared" ca="1" si="594"/>
        <v>55.760116020342664</v>
      </c>
      <c r="DG408" s="699">
        <f t="shared" ca="1" si="594"/>
        <v>46.615985573217998</v>
      </c>
      <c r="DH408" s="699">
        <f t="shared" ca="1" si="594"/>
        <v>33.722321513697352</v>
      </c>
      <c r="DI408" s="699">
        <f t="shared" ca="1" si="594"/>
        <v>27.956785925612447</v>
      </c>
      <c r="DJ408" s="699">
        <f t="shared" ca="1" si="594"/>
        <v>29.029773154904071</v>
      </c>
      <c r="DK408" s="699">
        <f t="shared" ca="1" si="594"/>
        <v>35.904875141922027</v>
      </c>
      <c r="DL408" s="699">
        <f t="shared" ca="1" si="594"/>
        <v>48.501675662492929</v>
      </c>
      <c r="DM408" s="699">
        <f t="shared" ca="1" si="594"/>
        <v>66.117656393844314</v>
      </c>
      <c r="DN408" s="699">
        <f t="shared" ca="1" si="594"/>
        <v>84.878540761620457</v>
      </c>
      <c r="DO408" s="699">
        <f t="shared" ca="1" si="594"/>
        <v>98.829611746733278</v>
      </c>
      <c r="DP408" s="699">
        <f t="shared" ca="1" si="594"/>
        <v>107.12661862950954</v>
      </c>
      <c r="DQ408" s="699">
        <f t="shared" ca="1" si="594"/>
        <v>115.47928605019663</v>
      </c>
      <c r="DR408" s="699">
        <f t="shared" ca="1" si="594"/>
        <v>121.67276066317261</v>
      </c>
      <c r="DT408" s="18">
        <f t="shared" si="595"/>
        <v>90</v>
      </c>
      <c r="DU408" s="699">
        <f t="shared" ca="1" si="596"/>
        <v>0</v>
      </c>
      <c r="DV408" s="699">
        <f t="shared" ca="1" si="596"/>
        <v>0</v>
      </c>
      <c r="DW408" s="699">
        <f t="shared" ca="1" si="596"/>
        <v>0</v>
      </c>
      <c r="DX408" s="699">
        <f t="shared" ca="1" si="596"/>
        <v>0</v>
      </c>
      <c r="DY408" s="699">
        <f t="shared" ca="1" si="596"/>
        <v>0</v>
      </c>
      <c r="DZ408" s="699">
        <f t="shared" ca="1" si="596"/>
        <v>0</v>
      </c>
      <c r="EA408" s="699">
        <f t="shared" ca="1" si="596"/>
        <v>0</v>
      </c>
      <c r="EB408" s="699">
        <f t="shared" ca="1" si="596"/>
        <v>0</v>
      </c>
      <c r="EC408" s="699">
        <f t="shared" ca="1" si="596"/>
        <v>0</v>
      </c>
      <c r="ED408" s="699">
        <f t="shared" ca="1" si="596"/>
        <v>0</v>
      </c>
      <c r="EE408" s="699">
        <f t="shared" ca="1" si="596"/>
        <v>0</v>
      </c>
      <c r="EF408" s="699">
        <f t="shared" ca="1" si="596"/>
        <v>0</v>
      </c>
      <c r="EG408" s="699">
        <f t="shared" ca="1" si="596"/>
        <v>0</v>
      </c>
      <c r="EI408" s="18">
        <f t="shared" si="597"/>
        <v>90</v>
      </c>
      <c r="EJ408" s="699">
        <f t="shared" ca="1" si="598"/>
        <v>0</v>
      </c>
      <c r="EK408" s="699">
        <f t="shared" ca="1" si="598"/>
        <v>0</v>
      </c>
      <c r="EL408" s="699">
        <f t="shared" ca="1" si="598"/>
        <v>0</v>
      </c>
      <c r="EM408" s="699">
        <f t="shared" ca="1" si="598"/>
        <v>0</v>
      </c>
      <c r="EN408" s="699">
        <f t="shared" ca="1" si="598"/>
        <v>0</v>
      </c>
      <c r="EO408" s="699">
        <f t="shared" ca="1" si="598"/>
        <v>0</v>
      </c>
      <c r="EP408" s="699">
        <f t="shared" ca="1" si="598"/>
        <v>0</v>
      </c>
      <c r="EQ408" s="699">
        <f t="shared" ca="1" si="598"/>
        <v>0</v>
      </c>
      <c r="ER408" s="699">
        <f t="shared" ca="1" si="598"/>
        <v>0</v>
      </c>
      <c r="ES408" s="699">
        <f t="shared" ca="1" si="598"/>
        <v>0</v>
      </c>
      <c r="ET408" s="699">
        <f t="shared" ca="1" si="598"/>
        <v>0</v>
      </c>
      <c r="EU408" s="699">
        <f t="shared" ca="1" si="598"/>
        <v>0</v>
      </c>
      <c r="EV408" s="699">
        <f t="shared" ca="1" si="598"/>
        <v>0</v>
      </c>
      <c r="EX408" s="25"/>
      <c r="EY408" s="731"/>
      <c r="EZ408" s="731"/>
      <c r="FA408" s="731"/>
      <c r="FB408" s="731"/>
      <c r="FC408" s="731"/>
      <c r="FD408" s="731"/>
      <c r="FE408" s="731"/>
      <c r="FF408" s="731"/>
      <c r="FG408" s="731"/>
      <c r="FH408" s="731"/>
      <c r="FI408" s="731"/>
      <c r="FJ408" s="731"/>
      <c r="FK408" s="731"/>
      <c r="FL408" s="91"/>
      <c r="FM408" s="25"/>
      <c r="FN408" s="731"/>
      <c r="FO408" s="731"/>
      <c r="FP408" s="731"/>
      <c r="FQ408" s="731"/>
      <c r="FR408" s="731"/>
      <c r="FS408" s="731"/>
      <c r="FT408" s="731"/>
      <c r="FU408" s="731"/>
      <c r="FV408" s="731"/>
      <c r="FW408" s="731"/>
      <c r="FX408" s="731"/>
      <c r="FY408" s="731"/>
      <c r="FZ408" s="731"/>
      <c r="GA408" s="91"/>
      <c r="GB408" s="91"/>
    </row>
    <row r="409" spans="17:184" s="8" customFormat="1">
      <c r="Q409" s="2" t="s">
        <v>110</v>
      </c>
      <c r="S409" s="2" t="s">
        <v>111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 t="s">
        <v>112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 t="s">
        <v>113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 t="s">
        <v>114</v>
      </c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 t="s">
        <v>115</v>
      </c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 t="s">
        <v>116</v>
      </c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 t="s">
        <v>117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 t="s">
        <v>116</v>
      </c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 t="s">
        <v>117</v>
      </c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801"/>
      <c r="EY409" s="801"/>
      <c r="EZ409" s="801"/>
      <c r="FA409" s="801"/>
      <c r="FB409" s="801"/>
      <c r="FC409" s="801"/>
      <c r="FD409" s="801"/>
      <c r="FE409" s="801"/>
      <c r="FF409" s="801"/>
      <c r="FG409" s="801"/>
      <c r="FH409" s="801"/>
      <c r="FI409" s="801"/>
      <c r="FJ409" s="801"/>
      <c r="FK409" s="801"/>
      <c r="FL409" s="801"/>
      <c r="FM409" s="801"/>
      <c r="FN409" s="801"/>
      <c r="FO409" s="801"/>
      <c r="FP409" s="801"/>
      <c r="FQ409" s="801"/>
      <c r="FR409" s="801"/>
      <c r="FS409" s="801"/>
      <c r="FT409" s="801"/>
      <c r="FU409" s="801"/>
      <c r="FV409" s="801"/>
      <c r="FW409" s="801"/>
      <c r="FX409" s="801"/>
      <c r="FY409" s="801"/>
      <c r="FZ409" s="801"/>
      <c r="GA409" s="801"/>
      <c r="GB409" s="801"/>
    </row>
    <row r="410" spans="17:184" s="8" customFormat="1">
      <c r="S410" s="163" t="s">
        <v>394</v>
      </c>
      <c r="T410" s="318">
        <f>T395</f>
        <v>0</v>
      </c>
      <c r="U410" s="318">
        <f t="shared" ref="U410:AF410" si="612">U395</f>
        <v>7.5</v>
      </c>
      <c r="V410" s="318">
        <f t="shared" si="612"/>
        <v>15</v>
      </c>
      <c r="W410" s="318">
        <f t="shared" si="612"/>
        <v>22.5</v>
      </c>
      <c r="X410" s="318">
        <f t="shared" si="612"/>
        <v>30</v>
      </c>
      <c r="Y410" s="318">
        <f t="shared" si="612"/>
        <v>37.5</v>
      </c>
      <c r="Z410" s="318">
        <f t="shared" si="612"/>
        <v>45</v>
      </c>
      <c r="AA410" s="318">
        <f t="shared" si="612"/>
        <v>52.5</v>
      </c>
      <c r="AB410" s="318">
        <f t="shared" si="612"/>
        <v>60</v>
      </c>
      <c r="AC410" s="318">
        <f t="shared" si="612"/>
        <v>67.5</v>
      </c>
      <c r="AD410" s="318">
        <f t="shared" si="612"/>
        <v>75</v>
      </c>
      <c r="AE410" s="318">
        <f t="shared" si="612"/>
        <v>82.5</v>
      </c>
      <c r="AF410" s="318">
        <f t="shared" si="612"/>
        <v>90</v>
      </c>
      <c r="AG410" s="16"/>
      <c r="AH410" s="163" t="s">
        <v>394</v>
      </c>
      <c r="AI410" s="18">
        <f>AI395</f>
        <v>0</v>
      </c>
      <c r="AJ410" s="18">
        <f t="shared" ref="AJ410:AU410" si="613">AJ395</f>
        <v>7.5</v>
      </c>
      <c r="AK410" s="18">
        <f t="shared" si="613"/>
        <v>15</v>
      </c>
      <c r="AL410" s="18">
        <f t="shared" si="613"/>
        <v>22.5</v>
      </c>
      <c r="AM410" s="18">
        <f t="shared" si="613"/>
        <v>30</v>
      </c>
      <c r="AN410" s="18">
        <f t="shared" si="613"/>
        <v>37.5</v>
      </c>
      <c r="AO410" s="18">
        <f t="shared" si="613"/>
        <v>45</v>
      </c>
      <c r="AP410" s="18">
        <f t="shared" si="613"/>
        <v>52.5</v>
      </c>
      <c r="AQ410" s="18">
        <f t="shared" si="613"/>
        <v>60</v>
      </c>
      <c r="AR410" s="18">
        <f t="shared" si="613"/>
        <v>67.5</v>
      </c>
      <c r="AS410" s="18">
        <f t="shared" si="613"/>
        <v>75</v>
      </c>
      <c r="AT410" s="18">
        <f t="shared" si="613"/>
        <v>82.5</v>
      </c>
      <c r="AU410" s="18">
        <f t="shared" si="613"/>
        <v>90</v>
      </c>
      <c r="AW410" s="163" t="s">
        <v>394</v>
      </c>
      <c r="AX410" s="18">
        <f>AX395</f>
        <v>0</v>
      </c>
      <c r="AY410" s="18">
        <f t="shared" ref="AY410:BJ410" si="614">AY395</f>
        <v>7.5</v>
      </c>
      <c r="AZ410" s="18">
        <f t="shared" si="614"/>
        <v>15</v>
      </c>
      <c r="BA410" s="18">
        <f t="shared" si="614"/>
        <v>22.5</v>
      </c>
      <c r="BB410" s="18">
        <f t="shared" si="614"/>
        <v>30</v>
      </c>
      <c r="BC410" s="18">
        <f t="shared" si="614"/>
        <v>37.5</v>
      </c>
      <c r="BD410" s="18">
        <f t="shared" si="614"/>
        <v>45</v>
      </c>
      <c r="BE410" s="18">
        <f t="shared" si="614"/>
        <v>52.5</v>
      </c>
      <c r="BF410" s="18">
        <f t="shared" si="614"/>
        <v>60</v>
      </c>
      <c r="BG410" s="18">
        <f t="shared" si="614"/>
        <v>67.5</v>
      </c>
      <c r="BH410" s="18">
        <f t="shared" si="614"/>
        <v>75</v>
      </c>
      <c r="BI410" s="18">
        <f t="shared" si="614"/>
        <v>82.5</v>
      </c>
      <c r="BJ410" s="18">
        <f t="shared" si="614"/>
        <v>90</v>
      </c>
      <c r="BL410" s="163" t="s">
        <v>394</v>
      </c>
      <c r="BM410" s="18">
        <f>BM395</f>
        <v>0</v>
      </c>
      <c r="BN410" s="18">
        <f t="shared" ref="BN410:BY410" si="615">BN395</f>
        <v>7.5</v>
      </c>
      <c r="BO410" s="18">
        <f t="shared" si="615"/>
        <v>15</v>
      </c>
      <c r="BP410" s="18">
        <f t="shared" si="615"/>
        <v>22.5</v>
      </c>
      <c r="BQ410" s="18">
        <f t="shared" si="615"/>
        <v>30</v>
      </c>
      <c r="BR410" s="18">
        <f t="shared" si="615"/>
        <v>37.5</v>
      </c>
      <c r="BS410" s="18">
        <f t="shared" si="615"/>
        <v>45</v>
      </c>
      <c r="BT410" s="18">
        <f t="shared" si="615"/>
        <v>52.5</v>
      </c>
      <c r="BU410" s="18">
        <f t="shared" si="615"/>
        <v>60</v>
      </c>
      <c r="BV410" s="18">
        <f t="shared" si="615"/>
        <v>67.5</v>
      </c>
      <c r="BW410" s="18">
        <f t="shared" si="615"/>
        <v>75</v>
      </c>
      <c r="BX410" s="18">
        <f t="shared" si="615"/>
        <v>82.5</v>
      </c>
      <c r="BY410" s="18">
        <f t="shared" si="615"/>
        <v>90</v>
      </c>
      <c r="CA410" s="163" t="s">
        <v>394</v>
      </c>
      <c r="CB410" s="18">
        <f>CB395</f>
        <v>0</v>
      </c>
      <c r="CC410" s="18">
        <f t="shared" ref="CC410:CN410" si="616">CC395</f>
        <v>7.5</v>
      </c>
      <c r="CD410" s="18">
        <f t="shared" si="616"/>
        <v>15</v>
      </c>
      <c r="CE410" s="18">
        <f t="shared" si="616"/>
        <v>22.5</v>
      </c>
      <c r="CF410" s="18">
        <f t="shared" si="616"/>
        <v>30</v>
      </c>
      <c r="CG410" s="18">
        <f t="shared" si="616"/>
        <v>37.5</v>
      </c>
      <c r="CH410" s="18">
        <f t="shared" si="616"/>
        <v>45</v>
      </c>
      <c r="CI410" s="18">
        <f t="shared" si="616"/>
        <v>52.5</v>
      </c>
      <c r="CJ410" s="18">
        <f t="shared" si="616"/>
        <v>60</v>
      </c>
      <c r="CK410" s="18">
        <f t="shared" si="616"/>
        <v>67.5</v>
      </c>
      <c r="CL410" s="18">
        <f t="shared" si="616"/>
        <v>75</v>
      </c>
      <c r="CM410" s="18">
        <f t="shared" si="616"/>
        <v>82.5</v>
      </c>
      <c r="CN410" s="18">
        <f t="shared" si="616"/>
        <v>90</v>
      </c>
      <c r="CP410" s="163" t="s">
        <v>394</v>
      </c>
      <c r="CQ410" s="18">
        <f>CQ395</f>
        <v>0</v>
      </c>
      <c r="CR410" s="18">
        <f t="shared" ref="CR410:DC410" si="617">CR395</f>
        <v>7.5</v>
      </c>
      <c r="CS410" s="18">
        <f t="shared" ref="CS410" si="618">CD410</f>
        <v>15</v>
      </c>
      <c r="CT410" s="18">
        <f t="shared" ref="CT410" si="619">CE410</f>
        <v>22.5</v>
      </c>
      <c r="CU410" s="18">
        <f t="shared" ref="CU410" si="620">CF410</f>
        <v>30</v>
      </c>
      <c r="CV410" s="18">
        <f t="shared" ref="CV410" si="621">CG410</f>
        <v>37.5</v>
      </c>
      <c r="CW410" s="18">
        <f t="shared" ref="CW410" si="622">CH410</f>
        <v>45</v>
      </c>
      <c r="CX410" s="18">
        <f t="shared" ref="CX410" si="623">CI410</f>
        <v>52.5</v>
      </c>
      <c r="CY410" s="18">
        <f t="shared" ref="CY410" si="624">CJ410</f>
        <v>60</v>
      </c>
      <c r="CZ410" s="18">
        <f t="shared" si="617"/>
        <v>67.5</v>
      </c>
      <c r="DA410" s="18">
        <f t="shared" si="617"/>
        <v>75</v>
      </c>
      <c r="DB410" s="18">
        <f t="shared" si="617"/>
        <v>82.5</v>
      </c>
      <c r="DC410" s="18">
        <f t="shared" si="617"/>
        <v>90</v>
      </c>
      <c r="DE410" s="163" t="s">
        <v>394</v>
      </c>
      <c r="DF410" s="18">
        <f>DF395</f>
        <v>0</v>
      </c>
      <c r="DG410" s="18">
        <f t="shared" ref="DG410:DR410" si="625">DG395</f>
        <v>7.5</v>
      </c>
      <c r="DH410" s="18">
        <f t="shared" si="625"/>
        <v>15</v>
      </c>
      <c r="DI410" s="18">
        <f t="shared" si="625"/>
        <v>22.5</v>
      </c>
      <c r="DJ410" s="18">
        <f t="shared" si="625"/>
        <v>30</v>
      </c>
      <c r="DK410" s="18">
        <f t="shared" si="625"/>
        <v>37.5</v>
      </c>
      <c r="DL410" s="18">
        <f t="shared" si="625"/>
        <v>45</v>
      </c>
      <c r="DM410" s="18">
        <f t="shared" si="625"/>
        <v>52.5</v>
      </c>
      <c r="DN410" s="18">
        <f t="shared" si="625"/>
        <v>60</v>
      </c>
      <c r="DO410" s="18">
        <f t="shared" si="625"/>
        <v>67.5</v>
      </c>
      <c r="DP410" s="18">
        <f t="shared" si="625"/>
        <v>75</v>
      </c>
      <c r="DQ410" s="18">
        <f t="shared" si="625"/>
        <v>82.5</v>
      </c>
      <c r="DR410" s="18">
        <f t="shared" si="625"/>
        <v>90</v>
      </c>
      <c r="DT410" s="163" t="s">
        <v>394</v>
      </c>
      <c r="DU410" s="18">
        <f>DU395</f>
        <v>0</v>
      </c>
      <c r="DV410" s="18">
        <f t="shared" ref="DV410:EG410" si="626">DV395</f>
        <v>7.5</v>
      </c>
      <c r="DW410" s="18">
        <f t="shared" si="626"/>
        <v>15</v>
      </c>
      <c r="DX410" s="18">
        <f t="shared" si="626"/>
        <v>22.5</v>
      </c>
      <c r="DY410" s="18">
        <f t="shared" si="626"/>
        <v>30</v>
      </c>
      <c r="DZ410" s="18">
        <f t="shared" si="626"/>
        <v>37.5</v>
      </c>
      <c r="EA410" s="18">
        <f t="shared" si="626"/>
        <v>45</v>
      </c>
      <c r="EB410" s="18">
        <f t="shared" si="626"/>
        <v>52.5</v>
      </c>
      <c r="EC410" s="18">
        <f t="shared" si="626"/>
        <v>60</v>
      </c>
      <c r="ED410" s="18">
        <f t="shared" si="626"/>
        <v>67.5</v>
      </c>
      <c r="EE410" s="18">
        <f t="shared" si="626"/>
        <v>75</v>
      </c>
      <c r="EF410" s="18">
        <f t="shared" si="626"/>
        <v>82.5</v>
      </c>
      <c r="EG410" s="18">
        <f t="shared" si="626"/>
        <v>90</v>
      </c>
      <c r="EI410" s="163" t="s">
        <v>394</v>
      </c>
      <c r="EJ410" s="18">
        <f>EJ395</f>
        <v>0</v>
      </c>
      <c r="EK410" s="18">
        <f t="shared" ref="EK410:EV410" si="627">EK395</f>
        <v>7.5</v>
      </c>
      <c r="EL410" s="18">
        <f t="shared" si="627"/>
        <v>15</v>
      </c>
      <c r="EM410" s="18">
        <f t="shared" si="627"/>
        <v>22.5</v>
      </c>
      <c r="EN410" s="18">
        <f t="shared" si="627"/>
        <v>30</v>
      </c>
      <c r="EO410" s="18">
        <f t="shared" si="627"/>
        <v>37.5</v>
      </c>
      <c r="EP410" s="18">
        <f t="shared" si="627"/>
        <v>45</v>
      </c>
      <c r="EQ410" s="18">
        <f t="shared" si="627"/>
        <v>52.5</v>
      </c>
      <c r="ER410" s="18">
        <f t="shared" si="627"/>
        <v>60</v>
      </c>
      <c r="ES410" s="18">
        <f t="shared" si="627"/>
        <v>67.5</v>
      </c>
      <c r="ET410" s="18">
        <f t="shared" si="627"/>
        <v>75</v>
      </c>
      <c r="EU410" s="18">
        <f t="shared" si="627"/>
        <v>82.5</v>
      </c>
      <c r="EV410" s="18">
        <f t="shared" si="627"/>
        <v>90</v>
      </c>
      <c r="EX410" s="90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91"/>
      <c r="FM410" s="90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91"/>
      <c r="GB410" s="91"/>
    </row>
    <row r="411" spans="17:184" s="8" customFormat="1">
      <c r="S411" s="18">
        <f t="shared" ref="S411:S423" si="628">S396</f>
        <v>0</v>
      </c>
      <c r="T411" s="425">
        <f ca="1">1/(MAX(IF(T381&gt;0,T381/$F$2,-T381/$G$2),IF(T396&gt;0,T396/$F$2,-T396/$G$2),IF(T365&gt;0,T365/$F$2,-T365/$G$2)))</f>
        <v>4.5396569640901448E-2</v>
      </c>
      <c r="U411" s="425">
        <f t="shared" ref="U411:AF423" ca="1" si="629">1/MAX(IF(U381&gt;0,U381/$F$2,-U381/$G$2),IF(U396&gt;0,U396/$F$2,-U396/$G$2),IF(U365&gt;0,U365/$F$2,-U365/$G$2))</f>
        <v>4.4888971879710284E-2</v>
      </c>
      <c r="V411" s="425">
        <f t="shared" ca="1" si="629"/>
        <v>4.6635760730742291E-2</v>
      </c>
      <c r="W411" s="425">
        <f t="shared" ca="1" si="629"/>
        <v>5.1878567034642845E-2</v>
      </c>
      <c r="X411" s="425">
        <f t="shared" ca="1" si="629"/>
        <v>6.434103044822978E-2</v>
      </c>
      <c r="Y411" s="425">
        <f t="shared" ca="1" si="629"/>
        <v>8.9009055437315882E-2</v>
      </c>
      <c r="Z411" s="425">
        <f t="shared" ca="1" si="629"/>
        <v>0.13020961703472966</v>
      </c>
      <c r="AA411" s="425">
        <f t="shared" ca="1" si="629"/>
        <v>0.18776970158167239</v>
      </c>
      <c r="AB411" s="425">
        <f t="shared" ca="1" si="629"/>
        <v>0.25407996010819933</v>
      </c>
      <c r="AC411" s="425">
        <f t="shared" ca="1" si="629"/>
        <v>0.31670011440057722</v>
      </c>
      <c r="AD411" s="425">
        <f t="shared" ca="1" si="629"/>
        <v>0.36514626204440509</v>
      </c>
      <c r="AE411" s="425">
        <f t="shared" ca="1" si="629"/>
        <v>0.3946226345498417</v>
      </c>
      <c r="AF411" s="425">
        <f t="shared" ca="1" si="629"/>
        <v>0.40439368385679259</v>
      </c>
      <c r="AG411" s="42"/>
      <c r="AH411" s="18">
        <f t="shared" ref="AH411:AH423" si="630">AH396</f>
        <v>0</v>
      </c>
      <c r="AI411" s="428">
        <f t="shared" ref="AI411:AU423" ca="1" si="631">1/MAX(IF(AI381&gt;0,AI381/$F$2,-AI381/$G$2),IF(AI396&gt;0,AI396/$F$2,-AI396/$G$2),IF(AI365&gt;0,AI365/$F$2,-AI365/$G$2))</f>
        <v>4.3957888267534731E-2</v>
      </c>
      <c r="AJ411" s="428">
        <f t="shared" ca="1" si="631"/>
        <v>4.3980076994030497E-2</v>
      </c>
      <c r="AK411" s="428">
        <f t="shared" ca="1" si="631"/>
        <v>4.6168194966469199E-2</v>
      </c>
      <c r="AL411" s="428">
        <f t="shared" ca="1" si="631"/>
        <v>5.1574497797956136E-2</v>
      </c>
      <c r="AM411" s="428">
        <f t="shared" ca="1" si="631"/>
        <v>6.4009268000992769E-2</v>
      </c>
      <c r="AN411" s="428">
        <f t="shared" ca="1" si="631"/>
        <v>8.8378714591104593E-2</v>
      </c>
      <c r="AO411" s="428">
        <f t="shared" ca="1" si="631"/>
        <v>0.12841942341801182</v>
      </c>
      <c r="AP411" s="428">
        <f t="shared" ca="1" si="631"/>
        <v>0.1816410778885072</v>
      </c>
      <c r="AQ411" s="428">
        <f t="shared" ca="1" si="631"/>
        <v>0.23313898917856696</v>
      </c>
      <c r="AR411" s="428">
        <f t="shared" ca="1" si="631"/>
        <v>0.2564014384276207</v>
      </c>
      <c r="AS411" s="428">
        <f t="shared" ca="1" si="631"/>
        <v>0.23629270284537462</v>
      </c>
      <c r="AT411" s="428">
        <f t="shared" ca="1" si="631"/>
        <v>0.19390454405067378</v>
      </c>
      <c r="AU411" s="428">
        <f t="shared" ca="1" si="631"/>
        <v>0.17186714416011825</v>
      </c>
      <c r="AV411" s="42"/>
      <c r="AW411" s="18">
        <f t="shared" ref="AW411:AW423" si="632">AW396</f>
        <v>0</v>
      </c>
      <c r="AX411" s="428">
        <f t="shared" ref="AX411:BJ423" ca="1" si="633">1/MAX(IF(AX381&gt;0,AX381/$F$2,-AX381/$G$2),IF(AX396&gt;0,AX396/$F$2,-AX396/$G$2),IF(AX365&gt;0,AX365/$F$2,-AX365/$G$2))</f>
        <v>3.3729227068507242E-2</v>
      </c>
      <c r="AY411" s="428">
        <f t="shared" ca="1" si="633"/>
        <v>3.5317562343635298E-2</v>
      </c>
      <c r="AZ411" s="428">
        <f t="shared" ca="1" si="633"/>
        <v>3.72254749825459E-2</v>
      </c>
      <c r="BA411" s="428">
        <f t="shared" ca="1" si="633"/>
        <v>4.1103861377971063E-2</v>
      </c>
      <c r="BB411" s="428">
        <f t="shared" ca="1" si="633"/>
        <v>4.9941994463348259E-2</v>
      </c>
      <c r="BC411" s="428">
        <f t="shared" ca="1" si="633"/>
        <v>6.7278144286513353E-2</v>
      </c>
      <c r="BD411" s="428">
        <f t="shared" ca="1" si="633"/>
        <v>9.5571484517859892E-2</v>
      </c>
      <c r="BE411" s="428">
        <f t="shared" ca="1" si="633"/>
        <v>0.13278778730902316</v>
      </c>
      <c r="BF411" s="428">
        <f t="shared" ca="1" si="633"/>
        <v>0.16758485101664422</v>
      </c>
      <c r="BG411" s="428">
        <f t="shared" ca="1" si="633"/>
        <v>0.17954446127642826</v>
      </c>
      <c r="BH411" s="428">
        <f t="shared" ca="1" si="633"/>
        <v>0.15805460703269589</v>
      </c>
      <c r="BI411" s="428">
        <f t="shared" ca="1" si="633"/>
        <v>0.1225781066002785</v>
      </c>
      <c r="BJ411" s="428">
        <f t="shared" ca="1" si="633"/>
        <v>0.10570485410576705</v>
      </c>
      <c r="BL411" s="18">
        <f t="shared" ref="BL411:BL423" si="634">BL396</f>
        <v>0</v>
      </c>
      <c r="BM411" s="428">
        <f t="shared" ref="BM411:BY423" ca="1" si="635">1/MAX(IF(BM381&gt;0,BM381/$F$2,-BM381/$G$2),IF(BM396&gt;0,BM396/$F$2,-BM396/$G$2),IF(BM365&gt;0,BM365/$F$2,-BM365/$G$2))</f>
        <v>6.0329568329338848E-2</v>
      </c>
      <c r="BN411" s="428">
        <f t="shared" ca="1" si="635"/>
        <v>9.7251112567613068E-2</v>
      </c>
      <c r="BO411" s="428">
        <f t="shared" ca="1" si="635"/>
        <v>0.14242948305378811</v>
      </c>
      <c r="BP411" s="428">
        <f t="shared" ca="1" si="635"/>
        <v>0.19926699408240023</v>
      </c>
      <c r="BQ411" s="428">
        <f t="shared" ca="1" si="635"/>
        <v>0.23748094710813814</v>
      </c>
      <c r="BR411" s="428">
        <f t="shared" ca="1" si="635"/>
        <v>0.2460477989445326</v>
      </c>
      <c r="BS411" s="428">
        <f t="shared" ca="1" si="635"/>
        <v>0.238540364215682</v>
      </c>
      <c r="BT411" s="428">
        <f t="shared" ca="1" si="635"/>
        <v>0.22254445133115558</v>
      </c>
      <c r="BU411" s="428">
        <f t="shared" ca="1" si="635"/>
        <v>0.19759943746169806</v>
      </c>
      <c r="BV411" s="428">
        <f t="shared" ca="1" si="635"/>
        <v>0.16293044128674922</v>
      </c>
      <c r="BW411" s="428">
        <f t="shared" ca="1" si="635"/>
        <v>0.12279003563657012</v>
      </c>
      <c r="BX411" s="428">
        <f t="shared" ca="1" si="635"/>
        <v>8.8649771345088141E-2</v>
      </c>
      <c r="BY411" s="428">
        <f t="shared" ca="1" si="635"/>
        <v>7.495056186547637E-2</v>
      </c>
      <c r="BZ411" s="42"/>
      <c r="CA411" s="18">
        <f t="shared" ref="CA411:CA423" si="636">CA396</f>
        <v>0</v>
      </c>
      <c r="CB411" s="428">
        <f t="shared" ref="CB411:CN423" ca="1" si="637">1/MAX(IF(CB381&gt;0,CB381/$F$2,-CB381/$G$2),IF(CB396&gt;0,CB396/$F$2,-CB396/$G$2),IF(CB365&gt;0,CB365/$F$2,-CB365/$G$2))</f>
        <v>3.084725855568864E-2</v>
      </c>
      <c r="CC411" s="428">
        <f t="shared" ca="1" si="637"/>
        <v>3.1866537109346449E-2</v>
      </c>
      <c r="CD411" s="428">
        <f t="shared" ca="1" si="637"/>
        <v>3.2722648538202462E-2</v>
      </c>
      <c r="CE411" s="428">
        <f t="shared" ca="1" si="637"/>
        <v>3.5737623205934564E-2</v>
      </c>
      <c r="CF411" s="428">
        <f t="shared" ca="1" si="637"/>
        <v>4.3318432048588928E-2</v>
      </c>
      <c r="CG411" s="428">
        <f t="shared" ca="1" si="637"/>
        <v>5.8549410729726033E-2</v>
      </c>
      <c r="CH411" s="428">
        <f t="shared" ca="1" si="637"/>
        <v>8.4176190323299191E-2</v>
      </c>
      <c r="CI411" s="428">
        <f t="shared" ca="1" si="637"/>
        <v>0.1207712518579059</v>
      </c>
      <c r="CJ411" s="428">
        <f t="shared" ca="1" si="637"/>
        <v>0.16505584080386104</v>
      </c>
      <c r="CK411" s="428">
        <f t="shared" ca="1" si="637"/>
        <v>0.21016652112141207</v>
      </c>
      <c r="CL411" s="428">
        <f t="shared" ca="1" si="637"/>
        <v>0.24825003930281431</v>
      </c>
      <c r="CM411" s="428">
        <f t="shared" ca="1" si="637"/>
        <v>0.27325714154034392</v>
      </c>
      <c r="CN411" s="428">
        <f t="shared" ca="1" si="637"/>
        <v>0.2819217331849293</v>
      </c>
      <c r="CP411" s="18">
        <f t="shared" ref="CP411:CP423" si="638">CP396</f>
        <v>0</v>
      </c>
      <c r="CQ411" s="428">
        <f t="shared" ref="CQ411:DC423" ca="1" si="639">1/MAX(IF(CQ381&gt;0,CQ381/$F$2,-CQ381/$G$2),IF(CQ396&gt;0,CQ396/$F$2,-CQ396/$G$2),IF(CQ365&gt;0,CQ365/$F$2,-CQ365/$G$2))</f>
        <v>4.0367805735749669E-2</v>
      </c>
      <c r="CR411" s="428">
        <f t="shared" ca="1" si="639"/>
        <v>5.0896520622351456E-2</v>
      </c>
      <c r="CS411" s="428">
        <f t="shared" ca="1" si="639"/>
        <v>7.5287412818442423E-2</v>
      </c>
      <c r="CT411" s="428">
        <f t="shared" ca="1" si="639"/>
        <v>0.10896688576342232</v>
      </c>
      <c r="CU411" s="428">
        <f t="shared" ca="1" si="639"/>
        <v>0.14229712000737696</v>
      </c>
      <c r="CV411" s="428">
        <f t="shared" ca="1" si="639"/>
        <v>0.16465357150225382</v>
      </c>
      <c r="CW411" s="428">
        <f t="shared" ca="1" si="639"/>
        <v>0.17023864239939784</v>
      </c>
      <c r="CX411" s="428">
        <f t="shared" ca="1" si="639"/>
        <v>0.15935881987632236</v>
      </c>
      <c r="CY411" s="428">
        <f t="shared" ca="1" si="639"/>
        <v>0.13558947148272149</v>
      </c>
      <c r="CZ411" s="428">
        <f t="shared" ca="1" si="639"/>
        <v>0.10447580683698657</v>
      </c>
      <c r="DA411" s="428">
        <f t="shared" ca="1" si="639"/>
        <v>7.3298186972409099E-2</v>
      </c>
      <c r="DB411" s="428">
        <f t="shared" ca="1" si="639"/>
        <v>5.0105192739014467E-2</v>
      </c>
      <c r="DC411" s="428">
        <f t="shared" ca="1" si="639"/>
        <v>4.1499913598670467E-2</v>
      </c>
      <c r="DE411" s="18">
        <f t="shared" ref="DE411:DE423" si="640">DE396</f>
        <v>0</v>
      </c>
      <c r="DF411" s="428">
        <f t="shared" ref="DF411:DR423" ca="1" si="641">1/MAX(IF(DF381&gt;0,DF381/$F$2,-DF381/$G$2),IF(DF396&gt;0,DF396/$F$2,-DF396/$G$2),IF(DF365&gt;0,DF365/$F$2,-DF365/$G$2))</f>
        <v>8.9427096631133199E-2</v>
      </c>
      <c r="DG411" s="428">
        <f t="shared" ca="1" si="641"/>
        <v>9.8152877974565358E-2</v>
      </c>
      <c r="DH411" s="428">
        <f t="shared" ca="1" si="641"/>
        <v>0.10426975170167545</v>
      </c>
      <c r="DI411" s="428">
        <f t="shared" ca="1" si="641"/>
        <v>0.11353222362150879</v>
      </c>
      <c r="DJ411" s="428">
        <f t="shared" ca="1" si="641"/>
        <v>0.13432043624844564</v>
      </c>
      <c r="DK411" s="428">
        <f t="shared" ca="1" si="641"/>
        <v>0.17570516043080447</v>
      </c>
      <c r="DL411" s="428">
        <f t="shared" ca="1" si="641"/>
        <v>0.24355646104693571</v>
      </c>
      <c r="DM411" s="428">
        <f t="shared" ca="1" si="641"/>
        <v>0.32737336840398407</v>
      </c>
      <c r="DN411" s="428">
        <f t="shared" ca="1" si="641"/>
        <v>0.33133547660751955</v>
      </c>
      <c r="DO411" s="428">
        <f t="shared" ca="1" si="641"/>
        <v>0.29314052898206283</v>
      </c>
      <c r="DP411" s="428">
        <f t="shared" ca="1" si="641"/>
        <v>0.22048720663558821</v>
      </c>
      <c r="DQ411" s="428">
        <f t="shared" ca="1" si="641"/>
        <v>0.15348035643066754</v>
      </c>
      <c r="DR411" s="428">
        <f t="shared" ca="1" si="641"/>
        <v>0.12727330393213865</v>
      </c>
      <c r="DT411" s="18">
        <f t="shared" ref="DT411:DT423" si="642">DT396</f>
        <v>0</v>
      </c>
      <c r="DU411" s="428" t="e">
        <f t="shared" ref="DU411:EG423" ca="1" si="643">1/MAX(IF(DU381&gt;0,DU381/$F$2,-DU381/$G$2),IF(DU396&gt;0,DU396/$F$2,-DU396/$G$2),IF(DU365&gt;0,DU365/$F$2,-DU365/$G$2))</f>
        <v>#DIV/0!</v>
      </c>
      <c r="DV411" s="428" t="e">
        <f t="shared" ca="1" si="643"/>
        <v>#DIV/0!</v>
      </c>
      <c r="DW411" s="428" t="e">
        <f t="shared" ca="1" si="643"/>
        <v>#DIV/0!</v>
      </c>
      <c r="DX411" s="428" t="e">
        <f t="shared" ca="1" si="643"/>
        <v>#DIV/0!</v>
      </c>
      <c r="DY411" s="428" t="e">
        <f t="shared" ca="1" si="643"/>
        <v>#DIV/0!</v>
      </c>
      <c r="DZ411" s="428" t="e">
        <f t="shared" ca="1" si="643"/>
        <v>#DIV/0!</v>
      </c>
      <c r="EA411" s="428" t="e">
        <f t="shared" ca="1" si="643"/>
        <v>#DIV/0!</v>
      </c>
      <c r="EB411" s="428" t="e">
        <f t="shared" ca="1" si="643"/>
        <v>#DIV/0!</v>
      </c>
      <c r="EC411" s="428" t="e">
        <f t="shared" ca="1" si="643"/>
        <v>#DIV/0!</v>
      </c>
      <c r="ED411" s="428" t="e">
        <f t="shared" ca="1" si="643"/>
        <v>#DIV/0!</v>
      </c>
      <c r="EE411" s="428" t="e">
        <f t="shared" ca="1" si="643"/>
        <v>#DIV/0!</v>
      </c>
      <c r="EF411" s="428" t="e">
        <f t="shared" ca="1" si="643"/>
        <v>#DIV/0!</v>
      </c>
      <c r="EG411" s="428" t="e">
        <f t="shared" ca="1" si="643"/>
        <v>#DIV/0!</v>
      </c>
      <c r="EI411" s="18">
        <f t="shared" ref="EI411:EI423" si="644">EI396</f>
        <v>0</v>
      </c>
      <c r="EJ411" s="428" t="e">
        <f t="shared" ref="EJ411:EV423" ca="1" si="645">1/MAX(IF(EJ381&gt;0,EJ381/$F$2,-EJ381/$G$2),IF(EJ396&gt;0,EJ396/$F$2,-EJ396/$G$2),IF(EJ365&gt;0,EJ365/$F$2,-EJ365/$G$2))</f>
        <v>#DIV/0!</v>
      </c>
      <c r="EK411" s="428" t="e">
        <f t="shared" ca="1" si="645"/>
        <v>#DIV/0!</v>
      </c>
      <c r="EL411" s="428" t="e">
        <f t="shared" ca="1" si="645"/>
        <v>#DIV/0!</v>
      </c>
      <c r="EM411" s="428" t="e">
        <f t="shared" ca="1" si="645"/>
        <v>#DIV/0!</v>
      </c>
      <c r="EN411" s="428" t="e">
        <f t="shared" ca="1" si="645"/>
        <v>#DIV/0!</v>
      </c>
      <c r="EO411" s="428" t="e">
        <f t="shared" ca="1" si="645"/>
        <v>#DIV/0!</v>
      </c>
      <c r="EP411" s="428" t="e">
        <f t="shared" ca="1" si="645"/>
        <v>#DIV/0!</v>
      </c>
      <c r="EQ411" s="428" t="e">
        <f t="shared" ca="1" si="645"/>
        <v>#DIV/0!</v>
      </c>
      <c r="ER411" s="428" t="e">
        <f t="shared" ca="1" si="645"/>
        <v>#DIV/0!</v>
      </c>
      <c r="ES411" s="428" t="e">
        <f t="shared" ca="1" si="645"/>
        <v>#DIV/0!</v>
      </c>
      <c r="ET411" s="428" t="e">
        <f t="shared" ca="1" si="645"/>
        <v>#DIV/0!</v>
      </c>
      <c r="EU411" s="428" t="e">
        <f t="shared" ca="1" si="645"/>
        <v>#DIV/0!</v>
      </c>
      <c r="EV411" s="428" t="e">
        <f t="shared" ca="1" si="645"/>
        <v>#DIV/0!</v>
      </c>
      <c r="EX411" s="25"/>
      <c r="EY411" s="731"/>
      <c r="EZ411" s="731"/>
      <c r="FA411" s="731"/>
      <c r="FB411" s="731"/>
      <c r="FC411" s="731"/>
      <c r="FD411" s="731"/>
      <c r="FE411" s="731"/>
      <c r="FF411" s="731"/>
      <c r="FG411" s="731"/>
      <c r="FH411" s="731"/>
      <c r="FI411" s="731"/>
      <c r="FJ411" s="731"/>
      <c r="FK411" s="731"/>
      <c r="FL411" s="91"/>
      <c r="FM411" s="25"/>
      <c r="FN411" s="731"/>
      <c r="FO411" s="731"/>
      <c r="FP411" s="731"/>
      <c r="FQ411" s="731"/>
      <c r="FR411" s="731"/>
      <c r="FS411" s="731"/>
      <c r="FT411" s="731"/>
      <c r="FU411" s="731"/>
      <c r="FV411" s="731"/>
      <c r="FW411" s="731"/>
      <c r="FX411" s="731"/>
      <c r="FY411" s="731"/>
      <c r="FZ411" s="731"/>
      <c r="GA411" s="91"/>
      <c r="GB411" s="91"/>
    </row>
    <row r="412" spans="17:184" s="8" customFormat="1">
      <c r="S412" s="18">
        <f t="shared" si="628"/>
        <v>7.5</v>
      </c>
      <c r="T412" s="425">
        <f t="shared" ref="T412:T423" ca="1" si="646">1/MAX(IF(T382&gt;0,T382/$F$2,-T382/$G$2),IF(T397&gt;0,T397/$F$2,-T397/$G$2),IF(T366&gt;0,T366/$F$2,-T366/$G$2))</f>
        <v>4.4888971879710284E-2</v>
      </c>
      <c r="U412" s="425">
        <f t="shared" ca="1" si="629"/>
        <v>4.5163648306460996E-2</v>
      </c>
      <c r="V412" s="425">
        <f t="shared" ca="1" si="629"/>
        <v>4.6653908657702997E-2</v>
      </c>
      <c r="W412" s="425">
        <f t="shared" ca="1" si="629"/>
        <v>5.1479912255079863E-2</v>
      </c>
      <c r="X412" s="425">
        <f t="shared" ca="1" si="629"/>
        <v>6.3426821313865539E-2</v>
      </c>
      <c r="Y412" s="425">
        <f t="shared" ca="1" si="629"/>
        <v>8.7652764273436823E-2</v>
      </c>
      <c r="Z412" s="425">
        <f t="shared" ca="1" si="629"/>
        <v>0.1287833585789607</v>
      </c>
      <c r="AA412" s="425">
        <f t="shared" ca="1" si="629"/>
        <v>0.18691016219246673</v>
      </c>
      <c r="AB412" s="425">
        <f t="shared" ca="1" si="629"/>
        <v>0.25435328997820833</v>
      </c>
      <c r="AC412" s="425">
        <f t="shared" ca="1" si="629"/>
        <v>0.3182342675511623</v>
      </c>
      <c r="AD412" s="425">
        <f t="shared" ca="1" si="629"/>
        <v>0.36764681513992048</v>
      </c>
      <c r="AE412" s="425">
        <f t="shared" ca="1" si="629"/>
        <v>0.39766170783367849</v>
      </c>
      <c r="AF412" s="425">
        <f t="shared" ca="1" si="629"/>
        <v>0.40759773339180244</v>
      </c>
      <c r="AG412" s="42"/>
      <c r="AH412" s="18">
        <f t="shared" si="630"/>
        <v>7.5</v>
      </c>
      <c r="AI412" s="428">
        <f t="shared" ca="1" si="631"/>
        <v>4.3980076994030497E-2</v>
      </c>
      <c r="AJ412" s="428">
        <f t="shared" ca="1" si="631"/>
        <v>4.4490396289427317E-2</v>
      </c>
      <c r="AK412" s="428">
        <f t="shared" ca="1" si="631"/>
        <v>4.6280990072081522E-2</v>
      </c>
      <c r="AL412" s="428">
        <f t="shared" ca="1" si="631"/>
        <v>5.1227935921607383E-2</v>
      </c>
      <c r="AM412" s="428">
        <f t="shared" ca="1" si="631"/>
        <v>6.314797121790737E-2</v>
      </c>
      <c r="AN412" s="428">
        <f t="shared" ca="1" si="631"/>
        <v>8.7115991013449967E-2</v>
      </c>
      <c r="AO412" s="428">
        <f t="shared" ca="1" si="631"/>
        <v>0.1272302621899766</v>
      </c>
      <c r="AP412" s="428">
        <f t="shared" ca="1" si="631"/>
        <v>0.18149275321506547</v>
      </c>
      <c r="AQ412" s="428">
        <f t="shared" ca="1" si="631"/>
        <v>0.23557227920746754</v>
      </c>
      <c r="AR412" s="428">
        <f t="shared" ca="1" si="631"/>
        <v>0.26353682110628629</v>
      </c>
      <c r="AS412" s="428">
        <f t="shared" ca="1" si="631"/>
        <v>0.24989769082686322</v>
      </c>
      <c r="AT412" s="428">
        <f t="shared" ca="1" si="631"/>
        <v>0.21405292777022711</v>
      </c>
      <c r="AU412" s="428">
        <f t="shared" ca="1" si="631"/>
        <v>0.19508274906394557</v>
      </c>
      <c r="AV412" s="42"/>
      <c r="AW412" s="18">
        <f t="shared" si="632"/>
        <v>7.5</v>
      </c>
      <c r="AX412" s="428">
        <f t="shared" ca="1" si="633"/>
        <v>3.5317562343635298E-2</v>
      </c>
      <c r="AY412" s="428">
        <f t="shared" ca="1" si="633"/>
        <v>3.5869580738710521E-2</v>
      </c>
      <c r="AZ412" s="428">
        <f t="shared" ca="1" si="633"/>
        <v>3.726533609146554E-2</v>
      </c>
      <c r="BA412" s="428">
        <f t="shared" ca="1" si="633"/>
        <v>4.067185359454837E-2</v>
      </c>
      <c r="BB412" s="428">
        <f t="shared" ca="1" si="633"/>
        <v>4.9009256218171232E-2</v>
      </c>
      <c r="BC412" s="428">
        <f t="shared" ca="1" si="633"/>
        <v>6.5887232198654014E-2</v>
      </c>
      <c r="BD412" s="428">
        <f t="shared" ca="1" si="633"/>
        <v>9.4012109167162045E-2</v>
      </c>
      <c r="BE412" s="428">
        <f t="shared" ca="1" si="633"/>
        <v>0.13184134414381049</v>
      </c>
      <c r="BF412" s="428">
        <f t="shared" ca="1" si="633"/>
        <v>0.16887275030913046</v>
      </c>
      <c r="BG412" s="428">
        <f t="shared" ca="1" si="633"/>
        <v>0.185387294526593</v>
      </c>
      <c r="BH412" s="428">
        <f t="shared" ca="1" si="633"/>
        <v>0.16963616275486887</v>
      </c>
      <c r="BI412" s="428">
        <f t="shared" ca="1" si="633"/>
        <v>0.13863823289612731</v>
      </c>
      <c r="BJ412" s="428">
        <f t="shared" ca="1" si="633"/>
        <v>0.1234277169175431</v>
      </c>
      <c r="BL412" s="18">
        <f t="shared" si="634"/>
        <v>7.5</v>
      </c>
      <c r="BM412" s="428">
        <f t="shared" ca="1" si="635"/>
        <v>9.7251112567613068E-2</v>
      </c>
      <c r="BN412" s="428">
        <f t="shared" ca="1" si="635"/>
        <v>0.11388847396330558</v>
      </c>
      <c r="BO412" s="428">
        <f t="shared" ca="1" si="635"/>
        <v>0.15884747366190655</v>
      </c>
      <c r="BP412" s="428">
        <f t="shared" ca="1" si="635"/>
        <v>0.21310630204418829</v>
      </c>
      <c r="BQ412" s="428">
        <f t="shared" ca="1" si="635"/>
        <v>0.24493757015483392</v>
      </c>
      <c r="BR412" s="428">
        <f t="shared" ca="1" si="635"/>
        <v>0.24830145496984554</v>
      </c>
      <c r="BS412" s="428">
        <f t="shared" ca="1" si="635"/>
        <v>0.23936881616947284</v>
      </c>
      <c r="BT412" s="428">
        <f t="shared" ca="1" si="635"/>
        <v>0.22450292439815545</v>
      </c>
      <c r="BU412" s="428">
        <f t="shared" ca="1" si="635"/>
        <v>0.20199445153585296</v>
      </c>
      <c r="BV412" s="428">
        <f t="shared" ca="1" si="635"/>
        <v>0.17030362908872104</v>
      </c>
      <c r="BW412" s="428">
        <f t="shared" ca="1" si="635"/>
        <v>0.13305755670069841</v>
      </c>
      <c r="BX412" s="428">
        <f t="shared" ca="1" si="635"/>
        <v>0.10108414861772104</v>
      </c>
      <c r="BY412" s="428">
        <f t="shared" ca="1" si="635"/>
        <v>8.8203873116659323E-2</v>
      </c>
      <c r="BZ412" s="42"/>
      <c r="CA412" s="18">
        <f t="shared" si="636"/>
        <v>7.5</v>
      </c>
      <c r="CB412" s="428">
        <f t="shared" ca="1" si="637"/>
        <v>3.1866537109346449E-2</v>
      </c>
      <c r="CC412" s="428">
        <f t="shared" ca="1" si="637"/>
        <v>3.1929915306298955E-2</v>
      </c>
      <c r="CD412" s="428">
        <f t="shared" ca="1" si="637"/>
        <v>3.2586795178071414E-2</v>
      </c>
      <c r="CE412" s="428">
        <f t="shared" ca="1" si="637"/>
        <v>3.5275228780204018E-2</v>
      </c>
      <c r="CF412" s="428">
        <f t="shared" ca="1" si="637"/>
        <v>4.2430250266530405E-2</v>
      </c>
      <c r="CG412" s="428">
        <f t="shared" ca="1" si="637"/>
        <v>5.7210931157127103E-2</v>
      </c>
      <c r="CH412" s="428">
        <f t="shared" ca="1" si="637"/>
        <v>8.2494493238674749E-2</v>
      </c>
      <c r="CI412" s="428">
        <f t="shared" ca="1" si="637"/>
        <v>0.1189996761766102</v>
      </c>
      <c r="CJ412" s="428">
        <f t="shared" ca="1" si="637"/>
        <v>0.16350881214791796</v>
      </c>
      <c r="CK412" s="428">
        <f t="shared" ca="1" si="637"/>
        <v>0.20906587004990168</v>
      </c>
      <c r="CL412" s="428">
        <f t="shared" ca="1" si="637"/>
        <v>0.24762782463669278</v>
      </c>
      <c r="CM412" s="428">
        <f t="shared" ca="1" si="637"/>
        <v>0.27297870134631275</v>
      </c>
      <c r="CN412" s="428">
        <f t="shared" ca="1" si="637"/>
        <v>0.28176569279812641</v>
      </c>
      <c r="CP412" s="18">
        <f t="shared" si="638"/>
        <v>7.5</v>
      </c>
      <c r="CQ412" s="428">
        <f t="shared" ca="1" si="639"/>
        <v>5.0896520622351456E-2</v>
      </c>
      <c r="CR412" s="428">
        <f t="shared" ref="CR412:CY412" ca="1" si="647">1/MAX(IF(CR382&gt;0,CR382/$F$2,-CR382/$G$2),IF(CR397&gt;0,CR397/$F$2,-CR397/$G$2),IF(CR366&gt;0,CR366/$F$2,-CR366/$G$2))</f>
        <v>5.9800832667205407E-2</v>
      </c>
      <c r="CS412" s="428">
        <f t="shared" ca="1" si="647"/>
        <v>8.4309308164196309E-2</v>
      </c>
      <c r="CT412" s="428">
        <f t="shared" ca="1" si="647"/>
        <v>0.11821483072013279</v>
      </c>
      <c r="CU412" s="428">
        <f t="shared" ca="1" si="647"/>
        <v>0.15160765744873506</v>
      </c>
      <c r="CV412" s="428">
        <f t="shared" ca="1" si="647"/>
        <v>0.17357094091992215</v>
      </c>
      <c r="CW412" s="428">
        <f t="shared" ca="1" si="647"/>
        <v>0.17857156688319917</v>
      </c>
      <c r="CX412" s="428">
        <f t="shared" ca="1" si="647"/>
        <v>0.1673181951330982</v>
      </c>
      <c r="CY412" s="428">
        <f t="shared" ca="1" si="647"/>
        <v>0.14348382097682741</v>
      </c>
      <c r="CZ412" s="428">
        <f t="shared" ca="1" si="639"/>
        <v>0.11252158588903551</v>
      </c>
      <c r="DA412" s="428">
        <f t="shared" ca="1" si="639"/>
        <v>8.1577769493956176E-2</v>
      </c>
      <c r="DB412" s="428">
        <f t="shared" ca="1" si="639"/>
        <v>5.8580803686009549E-2</v>
      </c>
      <c r="DC412" s="428">
        <f t="shared" ca="1" si="639"/>
        <v>5.0050891466017051E-2</v>
      </c>
      <c r="DE412" s="18">
        <f t="shared" si="640"/>
        <v>7.5</v>
      </c>
      <c r="DF412" s="428">
        <f t="shared" ca="1" si="641"/>
        <v>9.8152877974565358E-2</v>
      </c>
      <c r="DG412" s="428">
        <f t="shared" ca="1" si="641"/>
        <v>0.10032402609791397</v>
      </c>
      <c r="DH412" s="428">
        <f t="shared" ca="1" si="641"/>
        <v>0.10425078119393806</v>
      </c>
      <c r="DI412" s="428">
        <f t="shared" ca="1" si="641"/>
        <v>0.11180526726658617</v>
      </c>
      <c r="DJ412" s="428">
        <f t="shared" ca="1" si="641"/>
        <v>0.13095535262355304</v>
      </c>
      <c r="DK412" s="428">
        <f t="shared" ca="1" si="641"/>
        <v>0.17075631744194483</v>
      </c>
      <c r="DL412" s="428">
        <f t="shared" ca="1" si="641"/>
        <v>0.23761451221293503</v>
      </c>
      <c r="DM412" s="428">
        <f t="shared" ca="1" si="641"/>
        <v>0.31601566216686239</v>
      </c>
      <c r="DN412" s="428">
        <f t="shared" ca="1" si="641"/>
        <v>0.32802878661490137</v>
      </c>
      <c r="DO412" s="428">
        <f t="shared" ca="1" si="641"/>
        <v>0.30163849949028149</v>
      </c>
      <c r="DP412" s="428">
        <f t="shared" ca="1" si="641"/>
        <v>0.2392425688946529</v>
      </c>
      <c r="DQ412" s="428">
        <f t="shared" ca="1" si="641"/>
        <v>0.17723143086219181</v>
      </c>
      <c r="DR412" s="428">
        <f t="shared" ca="1" si="641"/>
        <v>0.15223906791376846</v>
      </c>
      <c r="DT412" s="18">
        <f t="shared" si="642"/>
        <v>7.5</v>
      </c>
      <c r="DU412" s="428" t="e">
        <f t="shared" ca="1" si="643"/>
        <v>#DIV/0!</v>
      </c>
      <c r="DV412" s="428" t="e">
        <f t="shared" ca="1" si="643"/>
        <v>#DIV/0!</v>
      </c>
      <c r="DW412" s="428" t="e">
        <f t="shared" ca="1" si="643"/>
        <v>#DIV/0!</v>
      </c>
      <c r="DX412" s="428" t="e">
        <f t="shared" ca="1" si="643"/>
        <v>#DIV/0!</v>
      </c>
      <c r="DY412" s="428" t="e">
        <f t="shared" ca="1" si="643"/>
        <v>#DIV/0!</v>
      </c>
      <c r="DZ412" s="428" t="e">
        <f t="shared" ca="1" si="643"/>
        <v>#DIV/0!</v>
      </c>
      <c r="EA412" s="428" t="e">
        <f t="shared" ca="1" si="643"/>
        <v>#DIV/0!</v>
      </c>
      <c r="EB412" s="428" t="e">
        <f t="shared" ca="1" si="643"/>
        <v>#DIV/0!</v>
      </c>
      <c r="EC412" s="428" t="e">
        <f t="shared" ca="1" si="643"/>
        <v>#DIV/0!</v>
      </c>
      <c r="ED412" s="428" t="e">
        <f t="shared" ca="1" si="643"/>
        <v>#DIV/0!</v>
      </c>
      <c r="EE412" s="428" t="e">
        <f t="shared" ca="1" si="643"/>
        <v>#DIV/0!</v>
      </c>
      <c r="EF412" s="428" t="e">
        <f t="shared" ca="1" si="643"/>
        <v>#DIV/0!</v>
      </c>
      <c r="EG412" s="428" t="e">
        <f t="shared" ca="1" si="643"/>
        <v>#DIV/0!</v>
      </c>
      <c r="EI412" s="18">
        <f t="shared" si="644"/>
        <v>7.5</v>
      </c>
      <c r="EJ412" s="428" t="e">
        <f t="shared" ca="1" si="645"/>
        <v>#DIV/0!</v>
      </c>
      <c r="EK412" s="428" t="e">
        <f t="shared" ca="1" si="645"/>
        <v>#DIV/0!</v>
      </c>
      <c r="EL412" s="428" t="e">
        <f t="shared" ca="1" si="645"/>
        <v>#DIV/0!</v>
      </c>
      <c r="EM412" s="428" t="e">
        <f t="shared" ca="1" si="645"/>
        <v>#DIV/0!</v>
      </c>
      <c r="EN412" s="428" t="e">
        <f t="shared" ca="1" si="645"/>
        <v>#DIV/0!</v>
      </c>
      <c r="EO412" s="428" t="e">
        <f t="shared" ca="1" si="645"/>
        <v>#DIV/0!</v>
      </c>
      <c r="EP412" s="428" t="e">
        <f t="shared" ca="1" si="645"/>
        <v>#DIV/0!</v>
      </c>
      <c r="EQ412" s="428" t="e">
        <f t="shared" ca="1" si="645"/>
        <v>#DIV/0!</v>
      </c>
      <c r="ER412" s="428" t="e">
        <f t="shared" ca="1" si="645"/>
        <v>#DIV/0!</v>
      </c>
      <c r="ES412" s="428" t="e">
        <f t="shared" ca="1" si="645"/>
        <v>#DIV/0!</v>
      </c>
      <c r="ET412" s="428" t="e">
        <f t="shared" ca="1" si="645"/>
        <v>#DIV/0!</v>
      </c>
      <c r="EU412" s="428" t="e">
        <f t="shared" ca="1" si="645"/>
        <v>#DIV/0!</v>
      </c>
      <c r="EV412" s="428" t="e">
        <f t="shared" ca="1" si="645"/>
        <v>#DIV/0!</v>
      </c>
      <c r="EX412" s="25"/>
      <c r="EY412" s="731"/>
      <c r="EZ412" s="731"/>
      <c r="FA412" s="731"/>
      <c r="FB412" s="731"/>
      <c r="FC412" s="731"/>
      <c r="FD412" s="731"/>
      <c r="FE412" s="731"/>
      <c r="FF412" s="731"/>
      <c r="FG412" s="731"/>
      <c r="FH412" s="731"/>
      <c r="FI412" s="731"/>
      <c r="FJ412" s="731"/>
      <c r="FK412" s="731"/>
      <c r="FL412" s="91"/>
      <c r="FM412" s="25"/>
      <c r="FN412" s="731"/>
      <c r="FO412" s="731"/>
      <c r="FP412" s="731"/>
      <c r="FQ412" s="731"/>
      <c r="FR412" s="731"/>
      <c r="FS412" s="731"/>
      <c r="FT412" s="731"/>
      <c r="FU412" s="731"/>
      <c r="FV412" s="731"/>
      <c r="FW412" s="731"/>
      <c r="FX412" s="731"/>
      <c r="FY412" s="731"/>
      <c r="FZ412" s="731"/>
      <c r="GA412" s="91"/>
      <c r="GB412" s="91"/>
    </row>
    <row r="413" spans="17:184" s="8" customFormat="1">
      <c r="S413" s="18">
        <f t="shared" si="628"/>
        <v>15</v>
      </c>
      <c r="T413" s="425">
        <f t="shared" ca="1" si="646"/>
        <v>4.6635760730742291E-2</v>
      </c>
      <c r="U413" s="425">
        <f t="shared" ca="1" si="629"/>
        <v>4.6653908657702997E-2</v>
      </c>
      <c r="V413" s="425">
        <f t="shared" ca="1" si="629"/>
        <v>4.7367206103710445E-2</v>
      </c>
      <c r="W413" s="425">
        <f t="shared" ca="1" si="629"/>
        <v>5.0909880189649065E-2</v>
      </c>
      <c r="X413" s="425">
        <f t="shared" ca="1" si="629"/>
        <v>6.1225394836104903E-2</v>
      </c>
      <c r="Y413" s="425">
        <f t="shared" ca="1" si="629"/>
        <v>8.3978865467669403E-2</v>
      </c>
      <c r="Z413" s="425">
        <f t="shared" ca="1" si="629"/>
        <v>0.12474692386273664</v>
      </c>
      <c r="AA413" s="425">
        <f t="shared" ca="1" si="629"/>
        <v>0.18453956531074908</v>
      </c>
      <c r="AB413" s="425">
        <f t="shared" ca="1" si="629"/>
        <v>0.25552840107195168</v>
      </c>
      <c r="AC413" s="425">
        <f t="shared" ca="1" si="629"/>
        <v>0.32341389590410535</v>
      </c>
      <c r="AD413" s="425">
        <f t="shared" ca="1" si="629"/>
        <v>0.37588246949745241</v>
      </c>
      <c r="AE413" s="425">
        <f t="shared" ca="1" si="629"/>
        <v>0.4075768630804536</v>
      </c>
      <c r="AF413" s="425">
        <f t="shared" ca="1" si="629"/>
        <v>0.41802106320214083</v>
      </c>
      <c r="AG413" s="42"/>
      <c r="AH413" s="18">
        <f t="shared" si="630"/>
        <v>15</v>
      </c>
      <c r="AI413" s="428">
        <f t="shared" ca="1" si="631"/>
        <v>4.6168194966469199E-2</v>
      </c>
      <c r="AJ413" s="428">
        <f t="shared" ca="1" si="631"/>
        <v>4.6280990072081522E-2</v>
      </c>
      <c r="AK413" s="428">
        <f t="shared" ca="1" si="631"/>
        <v>4.7135994387028674E-2</v>
      </c>
      <c r="AL413" s="428">
        <f t="shared" ca="1" si="631"/>
        <v>5.0746323224443737E-2</v>
      </c>
      <c r="AM413" s="428">
        <f t="shared" ca="1" si="631"/>
        <v>6.1044484482481093E-2</v>
      </c>
      <c r="AN413" s="428">
        <f t="shared" ca="1" si="631"/>
        <v>8.3626250506967606E-2</v>
      </c>
      <c r="AO413" s="428">
        <f t="shared" ca="1" si="631"/>
        <v>0.12368037238065978</v>
      </c>
      <c r="AP413" s="428">
        <f t="shared" ca="1" si="631"/>
        <v>0.18060821917041725</v>
      </c>
      <c r="AQ413" s="428">
        <f t="shared" ca="1" si="631"/>
        <v>0.24125255951091107</v>
      </c>
      <c r="AR413" s="428">
        <f t="shared" ca="1" si="631"/>
        <v>0.28034017236405456</v>
      </c>
      <c r="AS413" s="428">
        <f t="shared" ca="1" si="631"/>
        <v>0.28102978264429745</v>
      </c>
      <c r="AT413" s="428">
        <f t="shared" ca="1" si="631"/>
        <v>0.25885067372110249</v>
      </c>
      <c r="AU413" s="428">
        <f t="shared" ca="1" si="631"/>
        <v>0.2460567163268553</v>
      </c>
      <c r="AV413" s="42"/>
      <c r="AW413" s="18">
        <f t="shared" si="632"/>
        <v>15</v>
      </c>
      <c r="AX413" s="428">
        <f t="shared" ca="1" si="633"/>
        <v>3.72254749825459E-2</v>
      </c>
      <c r="AY413" s="428">
        <f t="shared" ca="1" si="633"/>
        <v>3.726533609146554E-2</v>
      </c>
      <c r="AZ413" s="428">
        <f t="shared" ca="1" si="633"/>
        <v>3.7631543412172536E-2</v>
      </c>
      <c r="BA413" s="428">
        <f t="shared" ca="1" si="633"/>
        <v>3.9759444389617121E-2</v>
      </c>
      <c r="BB413" s="428">
        <f t="shared" ca="1" si="633"/>
        <v>4.6566680133592699E-2</v>
      </c>
      <c r="BC413" s="428">
        <f t="shared" ca="1" si="633"/>
        <v>6.1919744909550954E-2</v>
      </c>
      <c r="BD413" s="428">
        <f t="shared" ca="1" si="633"/>
        <v>8.920053079876511E-2</v>
      </c>
      <c r="BE413" s="428">
        <f t="shared" ca="1" si="633"/>
        <v>0.1281132749496264</v>
      </c>
      <c r="BF413" s="428">
        <f t="shared" ca="1" si="633"/>
        <v>0.17014694139193387</v>
      </c>
      <c r="BG413" s="428">
        <f t="shared" ca="1" si="633"/>
        <v>0.19739968586564341</v>
      </c>
      <c r="BH413" s="428">
        <f t="shared" ca="1" si="633"/>
        <v>0.19584319143248546</v>
      </c>
      <c r="BI413" s="428">
        <f t="shared" ca="1" si="633"/>
        <v>0.17623454658958582</v>
      </c>
      <c r="BJ413" s="428">
        <f t="shared" ca="1" si="633"/>
        <v>0.16526202781376159</v>
      </c>
      <c r="BL413" s="18">
        <f t="shared" si="634"/>
        <v>15</v>
      </c>
      <c r="BM413" s="428">
        <f t="shared" ca="1" si="635"/>
        <v>0.14242948305378811</v>
      </c>
      <c r="BN413" s="428">
        <f t="shared" ca="1" si="635"/>
        <v>0.15884747366190655</v>
      </c>
      <c r="BO413" s="428">
        <f t="shared" ca="1" si="635"/>
        <v>0.20112995009897977</v>
      </c>
      <c r="BP413" s="428">
        <f t="shared" ca="1" si="635"/>
        <v>0.24234123402195246</v>
      </c>
      <c r="BQ413" s="428">
        <f t="shared" ca="1" si="635"/>
        <v>0.25237522817852548</v>
      </c>
      <c r="BR413" s="428">
        <f t="shared" ca="1" si="635"/>
        <v>0.24230404718505855</v>
      </c>
      <c r="BS413" s="428">
        <f t="shared" ca="1" si="635"/>
        <v>0.23140663657729785</v>
      </c>
      <c r="BT413" s="428">
        <f t="shared" ca="1" si="635"/>
        <v>0.22111602943443695</v>
      </c>
      <c r="BU413" s="428">
        <f t="shared" ca="1" si="635"/>
        <v>0.20639867499082271</v>
      </c>
      <c r="BV413" s="428">
        <f t="shared" ca="1" si="635"/>
        <v>0.18381229517926279</v>
      </c>
      <c r="BW413" s="428">
        <f t="shared" ca="1" si="635"/>
        <v>0.15522440204846349</v>
      </c>
      <c r="BX413" s="428">
        <f t="shared" ca="1" si="635"/>
        <v>0.12958626134556897</v>
      </c>
      <c r="BY413" s="428">
        <f t="shared" ca="1" si="635"/>
        <v>0.11906018778093916</v>
      </c>
      <c r="BZ413" s="42"/>
      <c r="CA413" s="18">
        <f t="shared" si="636"/>
        <v>15</v>
      </c>
      <c r="CB413" s="428">
        <f t="shared" ca="1" si="637"/>
        <v>3.2722648538202462E-2</v>
      </c>
      <c r="CC413" s="428">
        <f t="shared" ca="1" si="637"/>
        <v>3.2586795178071414E-2</v>
      </c>
      <c r="CD413" s="428">
        <f t="shared" ca="1" si="637"/>
        <v>3.2642914979162975E-2</v>
      </c>
      <c r="CE413" s="428">
        <f t="shared" ca="1" si="637"/>
        <v>3.433669364646233E-2</v>
      </c>
      <c r="CF413" s="428">
        <f t="shared" ca="1" si="637"/>
        <v>4.0173970472627905E-2</v>
      </c>
      <c r="CG413" s="428">
        <f t="shared" ca="1" si="637"/>
        <v>5.3526966061020718E-2</v>
      </c>
      <c r="CH413" s="428">
        <f t="shared" ca="1" si="637"/>
        <v>7.767292851344984E-2</v>
      </c>
      <c r="CI413" s="428">
        <f t="shared" ca="1" si="637"/>
        <v>0.1138009504860909</v>
      </c>
      <c r="CJ413" s="428">
        <f t="shared" ca="1" si="637"/>
        <v>0.15891776568994065</v>
      </c>
      <c r="CK413" s="428">
        <f t="shared" ca="1" si="637"/>
        <v>0.20580330401990879</v>
      </c>
      <c r="CL413" s="428">
        <f t="shared" ca="1" si="637"/>
        <v>0.24582253148860633</v>
      </c>
      <c r="CM413" s="428">
        <f t="shared" ca="1" si="637"/>
        <v>0.27222871925954339</v>
      </c>
      <c r="CN413" s="428">
        <f t="shared" ca="1" si="637"/>
        <v>0.28139226746571883</v>
      </c>
      <c r="CP413" s="18">
        <f t="shared" si="638"/>
        <v>15</v>
      </c>
      <c r="CQ413" s="428">
        <f t="shared" ca="1" si="639"/>
        <v>7.5287412818442423E-2</v>
      </c>
      <c r="CR413" s="428">
        <f t="shared" ref="CR413:CY413" ca="1" si="648">1/MAX(IF(CR383&gt;0,CR383/$F$2,-CR383/$G$2),IF(CR398&gt;0,CR398/$F$2,-CR398/$G$2),IF(CR367&gt;0,CR367/$F$2,-CR367/$G$2))</f>
        <v>8.4309308164196309E-2</v>
      </c>
      <c r="CS413" s="428">
        <f t="shared" ca="1" si="648"/>
        <v>0.10927390448860737</v>
      </c>
      <c r="CT413" s="428">
        <f t="shared" ca="1" si="648"/>
        <v>0.1438915126943533</v>
      </c>
      <c r="CU413" s="428">
        <f t="shared" ca="1" si="648"/>
        <v>0.17724445438228378</v>
      </c>
      <c r="CV413" s="428">
        <f t="shared" ca="1" si="648"/>
        <v>0.19758802044426327</v>
      </c>
      <c r="CW413" s="428">
        <f t="shared" ca="1" si="648"/>
        <v>0.20058556776774092</v>
      </c>
      <c r="CX413" s="428">
        <f t="shared" ca="1" si="648"/>
        <v>0.18822623480151673</v>
      </c>
      <c r="CY413" s="428">
        <f t="shared" ca="1" si="648"/>
        <v>0.16429145854861055</v>
      </c>
      <c r="CZ413" s="428">
        <f t="shared" ca="1" si="639"/>
        <v>0.13384888130097972</v>
      </c>
      <c r="DA413" s="428">
        <f t="shared" ca="1" si="639"/>
        <v>0.10362653204597831</v>
      </c>
      <c r="DB413" s="428">
        <f t="shared" ca="1" si="639"/>
        <v>8.1213294171484804E-2</v>
      </c>
      <c r="DC413" s="428">
        <f t="shared" ca="1" si="639"/>
        <v>7.2904707099455721E-2</v>
      </c>
      <c r="DE413" s="18">
        <f t="shared" si="640"/>
        <v>15</v>
      </c>
      <c r="DF413" s="428">
        <f t="shared" ca="1" si="641"/>
        <v>0.10426975170167545</v>
      </c>
      <c r="DG413" s="428">
        <f t="shared" ca="1" si="641"/>
        <v>0.10425078119393806</v>
      </c>
      <c r="DH413" s="428">
        <f t="shared" ca="1" si="641"/>
        <v>0.10418792545088976</v>
      </c>
      <c r="DI413" s="428">
        <f t="shared" ca="1" si="641"/>
        <v>0.10749600568864325</v>
      </c>
      <c r="DJ413" s="428">
        <f t="shared" ca="1" si="641"/>
        <v>0.12186257158128264</v>
      </c>
      <c r="DK413" s="428">
        <f t="shared" ca="1" si="641"/>
        <v>0.15660823998976195</v>
      </c>
      <c r="DL413" s="428">
        <f t="shared" ca="1" si="641"/>
        <v>0.21947308866092638</v>
      </c>
      <c r="DM413" s="428">
        <f t="shared" ca="1" si="641"/>
        <v>0.27801732345713082</v>
      </c>
      <c r="DN413" s="428">
        <f t="shared" ca="1" si="641"/>
        <v>0.30586881867919169</v>
      </c>
      <c r="DO413" s="428">
        <f t="shared" ca="1" si="641"/>
        <v>0.30711688565202083</v>
      </c>
      <c r="DP413" s="428">
        <f t="shared" ca="1" si="641"/>
        <v>0.27418305080968175</v>
      </c>
      <c r="DQ413" s="428">
        <f t="shared" ca="1" si="641"/>
        <v>0.23018533248827058</v>
      </c>
      <c r="DR413" s="428">
        <f t="shared" ca="1" si="641"/>
        <v>0.21044737950991349</v>
      </c>
      <c r="DT413" s="18">
        <f t="shared" si="642"/>
        <v>15</v>
      </c>
      <c r="DU413" s="428" t="e">
        <f t="shared" ca="1" si="643"/>
        <v>#DIV/0!</v>
      </c>
      <c r="DV413" s="428" t="e">
        <f t="shared" ca="1" si="643"/>
        <v>#DIV/0!</v>
      </c>
      <c r="DW413" s="428" t="e">
        <f t="shared" ca="1" si="643"/>
        <v>#DIV/0!</v>
      </c>
      <c r="DX413" s="428" t="e">
        <f t="shared" ca="1" si="643"/>
        <v>#DIV/0!</v>
      </c>
      <c r="DY413" s="428" t="e">
        <f t="shared" ca="1" si="643"/>
        <v>#DIV/0!</v>
      </c>
      <c r="DZ413" s="428" t="e">
        <f t="shared" ca="1" si="643"/>
        <v>#DIV/0!</v>
      </c>
      <c r="EA413" s="428" t="e">
        <f t="shared" ca="1" si="643"/>
        <v>#DIV/0!</v>
      </c>
      <c r="EB413" s="428" t="e">
        <f t="shared" ca="1" si="643"/>
        <v>#DIV/0!</v>
      </c>
      <c r="EC413" s="428" t="e">
        <f t="shared" ca="1" si="643"/>
        <v>#DIV/0!</v>
      </c>
      <c r="ED413" s="428" t="e">
        <f t="shared" ca="1" si="643"/>
        <v>#DIV/0!</v>
      </c>
      <c r="EE413" s="428" t="e">
        <f t="shared" ca="1" si="643"/>
        <v>#DIV/0!</v>
      </c>
      <c r="EF413" s="428" t="e">
        <f t="shared" ca="1" si="643"/>
        <v>#DIV/0!</v>
      </c>
      <c r="EG413" s="428" t="e">
        <f t="shared" ca="1" si="643"/>
        <v>#DIV/0!</v>
      </c>
      <c r="EI413" s="18">
        <f t="shared" si="644"/>
        <v>15</v>
      </c>
      <c r="EJ413" s="428" t="e">
        <f t="shared" ca="1" si="645"/>
        <v>#DIV/0!</v>
      </c>
      <c r="EK413" s="428" t="e">
        <f t="shared" ca="1" si="645"/>
        <v>#DIV/0!</v>
      </c>
      <c r="EL413" s="428" t="e">
        <f t="shared" ca="1" si="645"/>
        <v>#DIV/0!</v>
      </c>
      <c r="EM413" s="428" t="e">
        <f t="shared" ca="1" si="645"/>
        <v>#DIV/0!</v>
      </c>
      <c r="EN413" s="428" t="e">
        <f t="shared" ca="1" si="645"/>
        <v>#DIV/0!</v>
      </c>
      <c r="EO413" s="428" t="e">
        <f t="shared" ca="1" si="645"/>
        <v>#DIV/0!</v>
      </c>
      <c r="EP413" s="428" t="e">
        <f t="shared" ca="1" si="645"/>
        <v>#DIV/0!</v>
      </c>
      <c r="EQ413" s="428" t="e">
        <f t="shared" ca="1" si="645"/>
        <v>#DIV/0!</v>
      </c>
      <c r="ER413" s="428" t="e">
        <f t="shared" ca="1" si="645"/>
        <v>#DIV/0!</v>
      </c>
      <c r="ES413" s="428" t="e">
        <f t="shared" ca="1" si="645"/>
        <v>#DIV/0!</v>
      </c>
      <c r="ET413" s="428" t="e">
        <f t="shared" ca="1" si="645"/>
        <v>#DIV/0!</v>
      </c>
      <c r="EU413" s="428" t="e">
        <f t="shared" ca="1" si="645"/>
        <v>#DIV/0!</v>
      </c>
      <c r="EV413" s="428" t="e">
        <f t="shared" ca="1" si="645"/>
        <v>#DIV/0!</v>
      </c>
      <c r="EX413" s="25"/>
      <c r="EY413" s="731"/>
      <c r="EZ413" s="731"/>
      <c r="FA413" s="731"/>
      <c r="FB413" s="731"/>
      <c r="FC413" s="731"/>
      <c r="FD413" s="731"/>
      <c r="FE413" s="731"/>
      <c r="FF413" s="731"/>
      <c r="FG413" s="731"/>
      <c r="FH413" s="731"/>
      <c r="FI413" s="731"/>
      <c r="FJ413" s="731"/>
      <c r="FK413" s="731"/>
      <c r="FL413" s="91"/>
      <c r="FM413" s="25"/>
      <c r="FN413" s="731"/>
      <c r="FO413" s="731"/>
      <c r="FP413" s="731"/>
      <c r="FQ413" s="731"/>
      <c r="FR413" s="731"/>
      <c r="FS413" s="731"/>
      <c r="FT413" s="731"/>
      <c r="FU413" s="731"/>
      <c r="FV413" s="731"/>
      <c r="FW413" s="731"/>
      <c r="FX413" s="731"/>
      <c r="FY413" s="731"/>
      <c r="FZ413" s="731"/>
      <c r="GA413" s="91"/>
      <c r="GB413" s="91"/>
    </row>
    <row r="414" spans="17:184" s="8" customFormat="1">
      <c r="S414" s="18">
        <f t="shared" si="628"/>
        <v>22.5</v>
      </c>
      <c r="T414" s="425">
        <f t="shared" ca="1" si="646"/>
        <v>5.1878567034642845E-2</v>
      </c>
      <c r="U414" s="425">
        <f t="shared" ca="1" si="629"/>
        <v>5.1479912255079863E-2</v>
      </c>
      <c r="V414" s="425">
        <f t="shared" ca="1" si="629"/>
        <v>5.0909880189649065E-2</v>
      </c>
      <c r="W414" s="425">
        <f t="shared" ca="1" si="629"/>
        <v>5.2260693401736093E-2</v>
      </c>
      <c r="X414" s="425">
        <f t="shared" ca="1" si="629"/>
        <v>5.9635573848581994E-2</v>
      </c>
      <c r="Y414" s="425">
        <f t="shared" ca="1" si="629"/>
        <v>7.947627687510786E-2</v>
      </c>
      <c r="Z414" s="425">
        <f t="shared" ca="1" si="629"/>
        <v>0.11910249451847674</v>
      </c>
      <c r="AA414" s="425">
        <f t="shared" ca="1" si="629"/>
        <v>0.18152348070494936</v>
      </c>
      <c r="AB414" s="425">
        <f t="shared" ca="1" si="629"/>
        <v>0.25896111647363251</v>
      </c>
      <c r="AC414" s="425">
        <f t="shared" ca="1" si="629"/>
        <v>0.33435708791534813</v>
      </c>
      <c r="AD414" s="425">
        <f t="shared" ca="1" si="629"/>
        <v>0.39248998203923036</v>
      </c>
      <c r="AE414" s="425">
        <f t="shared" ca="1" si="629"/>
        <v>0.42719235668133115</v>
      </c>
      <c r="AF414" s="425">
        <f t="shared" ca="1" si="629"/>
        <v>0.43851860335128023</v>
      </c>
      <c r="AG414" s="42"/>
      <c r="AH414" s="18">
        <f t="shared" si="630"/>
        <v>22.5</v>
      </c>
      <c r="AI414" s="428">
        <f t="shared" ca="1" si="631"/>
        <v>5.1574497797956136E-2</v>
      </c>
      <c r="AJ414" s="428">
        <f t="shared" ca="1" si="631"/>
        <v>5.1227935921607383E-2</v>
      </c>
      <c r="AK414" s="428">
        <f t="shared" ca="1" si="631"/>
        <v>5.0746323224443737E-2</v>
      </c>
      <c r="AL414" s="428">
        <f t="shared" ca="1" si="631"/>
        <v>5.2148617747735167E-2</v>
      </c>
      <c r="AM414" s="428">
        <f t="shared" ca="1" si="631"/>
        <v>5.9522518867701713E-2</v>
      </c>
      <c r="AN414" s="428">
        <f t="shared" ca="1" si="631"/>
        <v>7.9267756180781926E-2</v>
      </c>
      <c r="AO414" s="428">
        <f t="shared" ca="1" si="631"/>
        <v>0.11844957628548125</v>
      </c>
      <c r="AP414" s="428">
        <f t="shared" ca="1" si="631"/>
        <v>0.17890031657741845</v>
      </c>
      <c r="AQ414" s="428">
        <f t="shared" ca="1" si="631"/>
        <v>0.24857316230273391</v>
      </c>
      <c r="AR414" s="428">
        <f t="shared" ca="1" si="631"/>
        <v>0.3008387552500692</v>
      </c>
      <c r="AS414" s="428">
        <f t="shared" ca="1" si="631"/>
        <v>0.31562823238634674</v>
      </c>
      <c r="AT414" s="428">
        <f t="shared" ca="1" si="631"/>
        <v>0.30521484545474786</v>
      </c>
      <c r="AU414" s="428">
        <f t="shared" ca="1" si="631"/>
        <v>0.29744374520839378</v>
      </c>
      <c r="AV414" s="42"/>
      <c r="AW414" s="18">
        <f t="shared" si="632"/>
        <v>22.5</v>
      </c>
      <c r="AX414" s="428">
        <f t="shared" ca="1" si="633"/>
        <v>4.1103861377971063E-2</v>
      </c>
      <c r="AY414" s="428">
        <f t="shared" ca="1" si="633"/>
        <v>4.067185359454837E-2</v>
      </c>
      <c r="AZ414" s="428">
        <f t="shared" ca="1" si="633"/>
        <v>3.9759444389617121E-2</v>
      </c>
      <c r="BA414" s="428">
        <f t="shared" ca="1" si="633"/>
        <v>3.9884359916538305E-2</v>
      </c>
      <c r="BB414" s="428">
        <f t="shared" ca="1" si="633"/>
        <v>4.4031783917653243E-2</v>
      </c>
      <c r="BC414" s="428">
        <f t="shared" ca="1" si="633"/>
        <v>5.646212413736891E-2</v>
      </c>
      <c r="BD414" s="428">
        <f t="shared" ca="1" si="633"/>
        <v>8.1535314496331932E-2</v>
      </c>
      <c r="BE414" s="428">
        <f t="shared" ca="1" si="633"/>
        <v>0.12064109908513466</v>
      </c>
      <c r="BF414" s="428">
        <f t="shared" ca="1" si="633"/>
        <v>0.16756772031539696</v>
      </c>
      <c r="BG414" s="428">
        <f t="shared" ca="1" si="633"/>
        <v>0.20643118345968131</v>
      </c>
      <c r="BH414" s="428">
        <f t="shared" ca="1" si="633"/>
        <v>0.2212433455623555</v>
      </c>
      <c r="BI414" s="428">
        <f t="shared" ca="1" si="633"/>
        <v>0.21542302688822543</v>
      </c>
      <c r="BJ414" s="428">
        <f t="shared" ca="1" si="633"/>
        <v>0.20964899182423744</v>
      </c>
      <c r="BL414" s="18">
        <f t="shared" si="634"/>
        <v>22.5</v>
      </c>
      <c r="BM414" s="428">
        <f t="shared" ca="1" si="635"/>
        <v>0.19926699408240023</v>
      </c>
      <c r="BN414" s="428">
        <f t="shared" ca="1" si="635"/>
        <v>0.21310630204418829</v>
      </c>
      <c r="BO414" s="428">
        <f t="shared" ca="1" si="635"/>
        <v>0.24234123402195246</v>
      </c>
      <c r="BP414" s="428">
        <f t="shared" ca="1" si="635"/>
        <v>0.25240252749316544</v>
      </c>
      <c r="BQ414" s="428">
        <f t="shared" ca="1" si="635"/>
        <v>0.23101314339465429</v>
      </c>
      <c r="BR414" s="428">
        <f t="shared" ca="1" si="635"/>
        <v>0.20775201221805387</v>
      </c>
      <c r="BS414" s="428">
        <f t="shared" ca="1" si="635"/>
        <v>0.19769665613216719</v>
      </c>
      <c r="BT414" s="428">
        <f t="shared" ca="1" si="635"/>
        <v>0.19540763079659937</v>
      </c>
      <c r="BU414" s="428">
        <f t="shared" ca="1" si="635"/>
        <v>0.19249179783892545</v>
      </c>
      <c r="BV414" s="428">
        <f t="shared" ca="1" si="635"/>
        <v>0.18366697426329667</v>
      </c>
      <c r="BW414" s="428">
        <f t="shared" ca="1" si="635"/>
        <v>0.16844926364932339</v>
      </c>
      <c r="BX414" s="428">
        <f t="shared" ca="1" si="635"/>
        <v>0.15266449786066627</v>
      </c>
      <c r="BY414" s="428">
        <f t="shared" ca="1" si="635"/>
        <v>0.14578068762419111</v>
      </c>
      <c r="BZ414" s="42"/>
      <c r="CA414" s="18">
        <f t="shared" si="636"/>
        <v>22.5</v>
      </c>
      <c r="CB414" s="428">
        <f t="shared" ca="1" si="637"/>
        <v>3.5737623205934564E-2</v>
      </c>
      <c r="CC414" s="428">
        <f t="shared" ca="1" si="637"/>
        <v>3.5275228780204018E-2</v>
      </c>
      <c r="CD414" s="428">
        <f t="shared" ca="1" si="637"/>
        <v>3.433669364646233E-2</v>
      </c>
      <c r="CE414" s="428">
        <f t="shared" ca="1" si="637"/>
        <v>3.4349779629281214E-2</v>
      </c>
      <c r="CF414" s="428">
        <f t="shared" ca="1" si="637"/>
        <v>3.7889130679835084E-2</v>
      </c>
      <c r="CG414" s="428">
        <f t="shared" ca="1" si="637"/>
        <v>4.863410532037335E-2</v>
      </c>
      <c r="CH414" s="428">
        <f t="shared" ca="1" si="637"/>
        <v>7.0531035398591804E-2</v>
      </c>
      <c r="CI414" s="428">
        <f t="shared" ca="1" si="637"/>
        <v>0.10565262278173995</v>
      </c>
      <c r="CJ414" s="428">
        <f t="shared" ca="1" si="637"/>
        <v>0.15153114512419893</v>
      </c>
      <c r="CK414" s="428">
        <f t="shared" ca="1" si="637"/>
        <v>0.20057210968790115</v>
      </c>
      <c r="CL414" s="428">
        <f t="shared" ca="1" si="637"/>
        <v>0.24308299359109958</v>
      </c>
      <c r="CM414" s="428">
        <f t="shared" ca="1" si="637"/>
        <v>0.27132457604751792</v>
      </c>
      <c r="CN414" s="428">
        <f t="shared" ca="1" si="637"/>
        <v>0.28114607752106807</v>
      </c>
      <c r="CP414" s="18">
        <f t="shared" si="638"/>
        <v>22.5</v>
      </c>
      <c r="CQ414" s="428">
        <f t="shared" ca="1" si="639"/>
        <v>0.10896688576342232</v>
      </c>
      <c r="CR414" s="428">
        <f t="shared" ref="CR414:CY414" ca="1" si="649">1/MAX(IF(CR384&gt;0,CR384/$F$2,-CR384/$G$2),IF(CR399&gt;0,CR399/$F$2,-CR399/$G$2),IF(CR368&gt;0,CR368/$F$2,-CR368/$G$2))</f>
        <v>0.11821483072013279</v>
      </c>
      <c r="CS414" s="428">
        <f t="shared" ca="1" si="649"/>
        <v>0.1438915126943533</v>
      </c>
      <c r="CT414" s="428">
        <f t="shared" ca="1" si="649"/>
        <v>0.17917537982993542</v>
      </c>
      <c r="CU414" s="428">
        <f t="shared" ca="1" si="649"/>
        <v>0.21095488389688841</v>
      </c>
      <c r="CV414" s="428">
        <f t="shared" ca="1" si="649"/>
        <v>0.22678732806121166</v>
      </c>
      <c r="CW414" s="428">
        <f t="shared" ca="1" si="649"/>
        <v>0.22610978385349867</v>
      </c>
      <c r="CX414" s="428">
        <f t="shared" ca="1" si="649"/>
        <v>0.21275302629312298</v>
      </c>
      <c r="CY414" s="428">
        <f t="shared" ca="1" si="649"/>
        <v>0.18956591197373857</v>
      </c>
      <c r="CZ414" s="428">
        <f t="shared" ca="1" si="639"/>
        <v>0.16056140709321318</v>
      </c>
      <c r="DA414" s="428">
        <f t="shared" ca="1" si="639"/>
        <v>0.13180235851053282</v>
      </c>
      <c r="DB414" s="428">
        <f t="shared" ca="1" si="639"/>
        <v>0.11044509840301699</v>
      </c>
      <c r="DC414" s="428">
        <f t="shared" ca="1" si="639"/>
        <v>0.10251953776318211</v>
      </c>
      <c r="DE414" s="18">
        <f t="shared" si="640"/>
        <v>22.5</v>
      </c>
      <c r="DF414" s="428">
        <f t="shared" ca="1" si="641"/>
        <v>0.11353222362150879</v>
      </c>
      <c r="DG414" s="428">
        <f t="shared" ca="1" si="641"/>
        <v>0.11180526726658617</v>
      </c>
      <c r="DH414" s="428">
        <f t="shared" ca="1" si="641"/>
        <v>0.10749600568864325</v>
      </c>
      <c r="DI414" s="428">
        <f t="shared" ca="1" si="641"/>
        <v>0.10469578444721961</v>
      </c>
      <c r="DJ414" s="428">
        <f t="shared" ca="1" si="641"/>
        <v>0.11121359574301257</v>
      </c>
      <c r="DK414" s="428">
        <f t="shared" ca="1" si="641"/>
        <v>0.13695108598757419</v>
      </c>
      <c r="DL414" s="428">
        <f t="shared" ca="1" si="641"/>
        <v>0.18372746007974392</v>
      </c>
      <c r="DM414" s="428">
        <f t="shared" ca="1" si="641"/>
        <v>0.21755383637023001</v>
      </c>
      <c r="DN414" s="428">
        <f t="shared" ca="1" si="641"/>
        <v>0.25429764025246426</v>
      </c>
      <c r="DO414" s="428">
        <f t="shared" ca="1" si="641"/>
        <v>0.27881553714166274</v>
      </c>
      <c r="DP414" s="428">
        <f t="shared" ca="1" si="641"/>
        <v>0.27967314221978895</v>
      </c>
      <c r="DQ414" s="428">
        <f t="shared" ca="1" si="641"/>
        <v>0.26357267216680585</v>
      </c>
      <c r="DR414" s="428">
        <f t="shared" ca="1" si="641"/>
        <v>0.25384799999654889</v>
      </c>
      <c r="DT414" s="18">
        <f t="shared" si="642"/>
        <v>22.5</v>
      </c>
      <c r="DU414" s="428" t="e">
        <f t="shared" ca="1" si="643"/>
        <v>#DIV/0!</v>
      </c>
      <c r="DV414" s="428" t="e">
        <f t="shared" ca="1" si="643"/>
        <v>#DIV/0!</v>
      </c>
      <c r="DW414" s="428" t="e">
        <f t="shared" ca="1" si="643"/>
        <v>#DIV/0!</v>
      </c>
      <c r="DX414" s="428" t="e">
        <f t="shared" ca="1" si="643"/>
        <v>#DIV/0!</v>
      </c>
      <c r="DY414" s="428" t="e">
        <f t="shared" ca="1" si="643"/>
        <v>#DIV/0!</v>
      </c>
      <c r="DZ414" s="428" t="e">
        <f t="shared" ca="1" si="643"/>
        <v>#DIV/0!</v>
      </c>
      <c r="EA414" s="428" t="e">
        <f t="shared" ca="1" si="643"/>
        <v>#DIV/0!</v>
      </c>
      <c r="EB414" s="428" t="e">
        <f t="shared" ca="1" si="643"/>
        <v>#DIV/0!</v>
      </c>
      <c r="EC414" s="428" t="e">
        <f t="shared" ca="1" si="643"/>
        <v>#DIV/0!</v>
      </c>
      <c r="ED414" s="428" t="e">
        <f t="shared" ca="1" si="643"/>
        <v>#DIV/0!</v>
      </c>
      <c r="EE414" s="428" t="e">
        <f t="shared" ca="1" si="643"/>
        <v>#DIV/0!</v>
      </c>
      <c r="EF414" s="428" t="e">
        <f t="shared" ca="1" si="643"/>
        <v>#DIV/0!</v>
      </c>
      <c r="EG414" s="428" t="e">
        <f t="shared" ca="1" si="643"/>
        <v>#DIV/0!</v>
      </c>
      <c r="EI414" s="18">
        <f t="shared" si="644"/>
        <v>22.5</v>
      </c>
      <c r="EJ414" s="428" t="e">
        <f t="shared" ca="1" si="645"/>
        <v>#DIV/0!</v>
      </c>
      <c r="EK414" s="428" t="e">
        <f t="shared" ca="1" si="645"/>
        <v>#DIV/0!</v>
      </c>
      <c r="EL414" s="428" t="e">
        <f t="shared" ca="1" si="645"/>
        <v>#DIV/0!</v>
      </c>
      <c r="EM414" s="428" t="e">
        <f t="shared" ca="1" si="645"/>
        <v>#DIV/0!</v>
      </c>
      <c r="EN414" s="428" t="e">
        <f t="shared" ca="1" si="645"/>
        <v>#DIV/0!</v>
      </c>
      <c r="EO414" s="428" t="e">
        <f t="shared" ca="1" si="645"/>
        <v>#DIV/0!</v>
      </c>
      <c r="EP414" s="428" t="e">
        <f t="shared" ca="1" si="645"/>
        <v>#DIV/0!</v>
      </c>
      <c r="EQ414" s="428" t="e">
        <f t="shared" ca="1" si="645"/>
        <v>#DIV/0!</v>
      </c>
      <c r="ER414" s="428" t="e">
        <f t="shared" ca="1" si="645"/>
        <v>#DIV/0!</v>
      </c>
      <c r="ES414" s="428" t="e">
        <f t="shared" ca="1" si="645"/>
        <v>#DIV/0!</v>
      </c>
      <c r="ET414" s="428" t="e">
        <f t="shared" ca="1" si="645"/>
        <v>#DIV/0!</v>
      </c>
      <c r="EU414" s="428" t="e">
        <f t="shared" ca="1" si="645"/>
        <v>#DIV/0!</v>
      </c>
      <c r="EV414" s="428" t="e">
        <f t="shared" ca="1" si="645"/>
        <v>#DIV/0!</v>
      </c>
      <c r="EX414" s="25"/>
      <c r="EY414" s="731"/>
      <c r="EZ414" s="731"/>
      <c r="FA414" s="731"/>
      <c r="FB414" s="731"/>
      <c r="FC414" s="731"/>
      <c r="FD414" s="731"/>
      <c r="FE414" s="731"/>
      <c r="FF414" s="731"/>
      <c r="FG414" s="731"/>
      <c r="FH414" s="731"/>
      <c r="FI414" s="731"/>
      <c r="FJ414" s="731"/>
      <c r="FK414" s="731"/>
      <c r="FL414" s="91"/>
      <c r="FM414" s="25"/>
      <c r="FN414" s="731"/>
      <c r="FO414" s="731"/>
      <c r="FP414" s="731"/>
      <c r="FQ414" s="731"/>
      <c r="FR414" s="731"/>
      <c r="FS414" s="731"/>
      <c r="FT414" s="731"/>
      <c r="FU414" s="731"/>
      <c r="FV414" s="731"/>
      <c r="FW414" s="731"/>
      <c r="FX414" s="731"/>
      <c r="FY414" s="731"/>
      <c r="FZ414" s="731"/>
      <c r="GA414" s="91"/>
      <c r="GB414" s="91"/>
    </row>
    <row r="415" spans="17:184" s="8" customFormat="1">
      <c r="S415" s="18">
        <f t="shared" si="628"/>
        <v>30</v>
      </c>
      <c r="T415" s="425">
        <f t="shared" ca="1" si="646"/>
        <v>6.434103044822978E-2</v>
      </c>
      <c r="U415" s="425">
        <f t="shared" ca="1" si="629"/>
        <v>6.3426821313865539E-2</v>
      </c>
      <c r="V415" s="425">
        <f t="shared" ca="1" si="629"/>
        <v>6.1225394836104903E-2</v>
      </c>
      <c r="W415" s="425">
        <f t="shared" ca="1" si="629"/>
        <v>5.9635573848581994E-2</v>
      </c>
      <c r="X415" s="425">
        <f t="shared" ca="1" si="629"/>
        <v>6.2727395117401968E-2</v>
      </c>
      <c r="Y415" s="425">
        <f t="shared" ca="1" si="629"/>
        <v>7.7755007050648209E-2</v>
      </c>
      <c r="Z415" s="425">
        <f t="shared" ca="1" si="629"/>
        <v>0.11465732979751335</v>
      </c>
      <c r="AA415" s="425">
        <f t="shared" ca="1" si="629"/>
        <v>0.18037147089598021</v>
      </c>
      <c r="AB415" s="425">
        <f t="shared" ca="1" si="629"/>
        <v>0.26820848952529686</v>
      </c>
      <c r="AC415" s="425">
        <f t="shared" ca="1" si="629"/>
        <v>0.35630404023385198</v>
      </c>
      <c r="AD415" s="425">
        <f t="shared" ca="1" si="629"/>
        <v>0.42374288268470178</v>
      </c>
      <c r="AE415" s="425">
        <f t="shared" ca="1" si="629"/>
        <v>0.46302717708437158</v>
      </c>
      <c r="AF415" s="425">
        <f t="shared" ca="1" si="629"/>
        <v>0.47560164574379399</v>
      </c>
      <c r="AG415" s="42"/>
      <c r="AH415" s="18">
        <f t="shared" si="630"/>
        <v>30</v>
      </c>
      <c r="AI415" s="428">
        <f t="shared" ca="1" si="631"/>
        <v>6.4009268000992769E-2</v>
      </c>
      <c r="AJ415" s="428">
        <f t="shared" ca="1" si="631"/>
        <v>6.314797121790737E-2</v>
      </c>
      <c r="AK415" s="428">
        <f t="shared" ca="1" si="631"/>
        <v>6.1044484482481093E-2</v>
      </c>
      <c r="AL415" s="428">
        <f t="shared" ca="1" si="631"/>
        <v>5.9522518867701713E-2</v>
      </c>
      <c r="AM415" s="428">
        <f t="shared" ca="1" si="631"/>
        <v>6.2634409612906852E-2</v>
      </c>
      <c r="AN415" s="428">
        <f t="shared" ca="1" si="631"/>
        <v>7.7614811601568134E-2</v>
      </c>
      <c r="AO415" s="428">
        <f t="shared" ca="1" si="631"/>
        <v>0.11423930367442039</v>
      </c>
      <c r="AP415" s="428">
        <f t="shared" ca="1" si="631"/>
        <v>0.17853060695508627</v>
      </c>
      <c r="AQ415" s="428">
        <f t="shared" ca="1" si="631"/>
        <v>0.25986820548710521</v>
      </c>
      <c r="AR415" s="428">
        <f t="shared" ca="1" si="631"/>
        <v>0.32611482716082518</v>
      </c>
      <c r="AS415" s="428">
        <f t="shared" ca="1" si="631"/>
        <v>0.34995079232198917</v>
      </c>
      <c r="AT415" s="428">
        <f t="shared" ca="1" si="631"/>
        <v>0.34428915289012041</v>
      </c>
      <c r="AU415" s="428">
        <f t="shared" ca="1" si="631"/>
        <v>0.33844888315043242</v>
      </c>
      <c r="AV415" s="42"/>
      <c r="AW415" s="18">
        <f t="shared" si="632"/>
        <v>30</v>
      </c>
      <c r="AX415" s="428">
        <f t="shared" ca="1" si="633"/>
        <v>4.9941994463348259E-2</v>
      </c>
      <c r="AY415" s="428">
        <f t="shared" ca="1" si="633"/>
        <v>4.9009256218171232E-2</v>
      </c>
      <c r="AZ415" s="428">
        <f t="shared" ca="1" si="633"/>
        <v>4.6566680133592699E-2</v>
      </c>
      <c r="BA415" s="428">
        <f t="shared" ca="1" si="633"/>
        <v>4.4031783917653243E-2</v>
      </c>
      <c r="BB415" s="428">
        <f t="shared" ca="1" si="633"/>
        <v>4.4365762365368946E-2</v>
      </c>
      <c r="BC415" s="428">
        <f t="shared" ca="1" si="633"/>
        <v>5.2203619787405724E-2</v>
      </c>
      <c r="BD415" s="428">
        <f t="shared" ca="1" si="633"/>
        <v>7.3064625422405924E-2</v>
      </c>
      <c r="BE415" s="428">
        <f t="shared" ca="1" si="633"/>
        <v>0.11042440960393907</v>
      </c>
      <c r="BF415" s="428">
        <f t="shared" ca="1" si="633"/>
        <v>0.16052810715978905</v>
      </c>
      <c r="BG415" s="428">
        <f t="shared" ca="1" si="633"/>
        <v>0.20901044642748332</v>
      </c>
      <c r="BH415" s="428">
        <f t="shared" ca="1" si="633"/>
        <v>0.23801871161634625</v>
      </c>
      <c r="BI415" s="428">
        <f t="shared" ca="1" si="633"/>
        <v>0.24456256923822517</v>
      </c>
      <c r="BJ415" s="428">
        <f t="shared" ca="1" si="633"/>
        <v>0.24351188985734853</v>
      </c>
      <c r="BL415" s="18">
        <f t="shared" si="634"/>
        <v>30</v>
      </c>
      <c r="BM415" s="428">
        <f t="shared" ca="1" si="635"/>
        <v>0.23748094710813814</v>
      </c>
      <c r="BN415" s="428">
        <f t="shared" ca="1" si="635"/>
        <v>0.24493757015483392</v>
      </c>
      <c r="BO415" s="428">
        <f t="shared" ca="1" si="635"/>
        <v>0.25237522817852548</v>
      </c>
      <c r="BP415" s="428">
        <f t="shared" ca="1" si="635"/>
        <v>0.23101314339465429</v>
      </c>
      <c r="BQ415" s="428">
        <f t="shared" ca="1" si="635"/>
        <v>0.18750922073755788</v>
      </c>
      <c r="BR415" s="428">
        <f t="shared" ca="1" si="635"/>
        <v>0.15526270744413079</v>
      </c>
      <c r="BS415" s="428">
        <f t="shared" ca="1" si="635"/>
        <v>0.14495104988381191</v>
      </c>
      <c r="BT415" s="428">
        <f t="shared" ca="1" si="635"/>
        <v>0.14812736915713876</v>
      </c>
      <c r="BU415" s="428">
        <f t="shared" ca="1" si="635"/>
        <v>0.15464293332861462</v>
      </c>
      <c r="BV415" s="428">
        <f t="shared" ca="1" si="635"/>
        <v>0.15808277755088643</v>
      </c>
      <c r="BW415" s="428">
        <f t="shared" ca="1" si="635"/>
        <v>0.15605996761178745</v>
      </c>
      <c r="BX415" s="428">
        <f t="shared" ca="1" si="635"/>
        <v>0.15080407965431158</v>
      </c>
      <c r="BY415" s="428">
        <f t="shared" ca="1" si="635"/>
        <v>0.14796759538956825</v>
      </c>
      <c r="BZ415" s="42"/>
      <c r="CA415" s="18">
        <f t="shared" si="636"/>
        <v>30</v>
      </c>
      <c r="CB415" s="428">
        <f t="shared" ca="1" si="637"/>
        <v>4.3318432048588928E-2</v>
      </c>
      <c r="CC415" s="428">
        <f t="shared" ca="1" si="637"/>
        <v>4.2430250266530405E-2</v>
      </c>
      <c r="CD415" s="428">
        <f t="shared" ca="1" si="637"/>
        <v>4.0173970472627905E-2</v>
      </c>
      <c r="CE415" s="428">
        <f t="shared" ca="1" si="637"/>
        <v>3.7889130679835084E-2</v>
      </c>
      <c r="CF415" s="428">
        <f t="shared" ca="1" si="637"/>
        <v>3.8133672224114332E-2</v>
      </c>
      <c r="CG415" s="428">
        <f t="shared" ca="1" si="637"/>
        <v>4.4880077867252004E-2</v>
      </c>
      <c r="CH415" s="428">
        <f t="shared" ca="1" si="637"/>
        <v>6.295510935197994E-2</v>
      </c>
      <c r="CI415" s="428">
        <f t="shared" ca="1" si="637"/>
        <v>9.5837916441614185E-2</v>
      </c>
      <c r="CJ415" s="428">
        <f t="shared" ca="1" si="637"/>
        <v>0.14215304883843199</v>
      </c>
      <c r="CK415" s="428">
        <f t="shared" ca="1" si="637"/>
        <v>0.19399851456470044</v>
      </c>
      <c r="CL415" s="428">
        <f t="shared" ca="1" si="637"/>
        <v>0.24008314149020832</v>
      </c>
      <c r="CM415" s="428">
        <f t="shared" ca="1" si="637"/>
        <v>0.27103596954619658</v>
      </c>
      <c r="CN415" s="428">
        <f t="shared" ca="1" si="637"/>
        <v>0.28183691658865656</v>
      </c>
      <c r="CP415" s="18">
        <f t="shared" si="638"/>
        <v>30</v>
      </c>
      <c r="CQ415" s="428">
        <f t="shared" ca="1" si="639"/>
        <v>0.14229712000737696</v>
      </c>
      <c r="CR415" s="428">
        <f t="shared" ref="CR415:CY415" ca="1" si="650">1/MAX(IF(CR385&gt;0,CR385/$F$2,-CR385/$G$2),IF(CR400&gt;0,CR400/$F$2,-CR400/$G$2),IF(CR369&gt;0,CR369/$F$2,-CR369/$G$2))</f>
        <v>0.15160765744873506</v>
      </c>
      <c r="CS415" s="428">
        <f t="shared" ca="1" si="650"/>
        <v>0.17724445438228378</v>
      </c>
      <c r="CT415" s="428">
        <f t="shared" ca="1" si="650"/>
        <v>0.21095488389688841</v>
      </c>
      <c r="CU415" s="428">
        <f t="shared" ca="1" si="650"/>
        <v>0.23591592902307504</v>
      </c>
      <c r="CV415" s="428">
        <f t="shared" ca="1" si="650"/>
        <v>0.24069471256348152</v>
      </c>
      <c r="CW415" s="428">
        <f t="shared" ca="1" si="650"/>
        <v>0.23490434167550428</v>
      </c>
      <c r="CX415" s="428">
        <f t="shared" ca="1" si="650"/>
        <v>0.22396124711854318</v>
      </c>
      <c r="CY415" s="428">
        <f t="shared" ca="1" si="650"/>
        <v>0.2055776855106089</v>
      </c>
      <c r="CZ415" s="428">
        <f t="shared" ca="1" si="639"/>
        <v>0.1809289996955081</v>
      </c>
      <c r="DA415" s="428">
        <f t="shared" ca="1" si="639"/>
        <v>0.15538244663179535</v>
      </c>
      <c r="DB415" s="428">
        <f t="shared" ca="1" si="639"/>
        <v>0.13597765196617187</v>
      </c>
      <c r="DC415" s="428">
        <f t="shared" ca="1" si="639"/>
        <v>0.12870819370112271</v>
      </c>
      <c r="DE415" s="18">
        <f t="shared" si="640"/>
        <v>30</v>
      </c>
      <c r="DF415" s="428">
        <f t="shared" ca="1" si="641"/>
        <v>0.13432043624844564</v>
      </c>
      <c r="DG415" s="428">
        <f t="shared" ca="1" si="641"/>
        <v>0.13095535262355304</v>
      </c>
      <c r="DH415" s="428">
        <f t="shared" ca="1" si="641"/>
        <v>0.12186257158128264</v>
      </c>
      <c r="DI415" s="428">
        <f t="shared" ca="1" si="641"/>
        <v>0.11121359574301257</v>
      </c>
      <c r="DJ415" s="428">
        <f t="shared" ca="1" si="641"/>
        <v>0.10697218190369839</v>
      </c>
      <c r="DK415" s="428">
        <f t="shared" ca="1" si="641"/>
        <v>0.118286878276576</v>
      </c>
      <c r="DL415" s="428">
        <f t="shared" ca="1" si="641"/>
        <v>0.12753918007949772</v>
      </c>
      <c r="DM415" s="428">
        <f t="shared" ca="1" si="641"/>
        <v>0.15387231406391336</v>
      </c>
      <c r="DN415" s="428">
        <f t="shared" ca="1" si="641"/>
        <v>0.18844757936938364</v>
      </c>
      <c r="DO415" s="428">
        <f t="shared" ca="1" si="641"/>
        <v>0.2205440989649953</v>
      </c>
      <c r="DP415" s="428">
        <f t="shared" ca="1" si="641"/>
        <v>0.24013531906752422</v>
      </c>
      <c r="DQ415" s="428">
        <f t="shared" ca="1" si="641"/>
        <v>0.24509069480190351</v>
      </c>
      <c r="DR415" s="428">
        <f t="shared" ca="1" si="641"/>
        <v>0.24446536856074297</v>
      </c>
      <c r="DT415" s="18">
        <f t="shared" si="642"/>
        <v>30</v>
      </c>
      <c r="DU415" s="428" t="e">
        <f t="shared" ca="1" si="643"/>
        <v>#DIV/0!</v>
      </c>
      <c r="DV415" s="428" t="e">
        <f t="shared" ca="1" si="643"/>
        <v>#DIV/0!</v>
      </c>
      <c r="DW415" s="428" t="e">
        <f t="shared" ca="1" si="643"/>
        <v>#DIV/0!</v>
      </c>
      <c r="DX415" s="428" t="e">
        <f t="shared" ca="1" si="643"/>
        <v>#DIV/0!</v>
      </c>
      <c r="DY415" s="428" t="e">
        <f t="shared" ca="1" si="643"/>
        <v>#DIV/0!</v>
      </c>
      <c r="DZ415" s="428" t="e">
        <f t="shared" ca="1" si="643"/>
        <v>#DIV/0!</v>
      </c>
      <c r="EA415" s="428" t="e">
        <f t="shared" ca="1" si="643"/>
        <v>#DIV/0!</v>
      </c>
      <c r="EB415" s="428" t="e">
        <f t="shared" ca="1" si="643"/>
        <v>#DIV/0!</v>
      </c>
      <c r="EC415" s="428" t="e">
        <f t="shared" ca="1" si="643"/>
        <v>#DIV/0!</v>
      </c>
      <c r="ED415" s="428" t="e">
        <f t="shared" ca="1" si="643"/>
        <v>#DIV/0!</v>
      </c>
      <c r="EE415" s="428" t="e">
        <f t="shared" ca="1" si="643"/>
        <v>#DIV/0!</v>
      </c>
      <c r="EF415" s="428" t="e">
        <f t="shared" ca="1" si="643"/>
        <v>#DIV/0!</v>
      </c>
      <c r="EG415" s="428" t="e">
        <f t="shared" ca="1" si="643"/>
        <v>#DIV/0!</v>
      </c>
      <c r="EI415" s="18">
        <f t="shared" si="644"/>
        <v>30</v>
      </c>
      <c r="EJ415" s="428" t="e">
        <f t="shared" ca="1" si="645"/>
        <v>#DIV/0!</v>
      </c>
      <c r="EK415" s="428" t="e">
        <f t="shared" ca="1" si="645"/>
        <v>#DIV/0!</v>
      </c>
      <c r="EL415" s="428" t="e">
        <f t="shared" ca="1" si="645"/>
        <v>#DIV/0!</v>
      </c>
      <c r="EM415" s="428" t="e">
        <f t="shared" ca="1" si="645"/>
        <v>#DIV/0!</v>
      </c>
      <c r="EN415" s="428" t="e">
        <f t="shared" ca="1" si="645"/>
        <v>#DIV/0!</v>
      </c>
      <c r="EO415" s="428" t="e">
        <f t="shared" ca="1" si="645"/>
        <v>#DIV/0!</v>
      </c>
      <c r="EP415" s="428" t="e">
        <f t="shared" ca="1" si="645"/>
        <v>#DIV/0!</v>
      </c>
      <c r="EQ415" s="428" t="e">
        <f t="shared" ca="1" si="645"/>
        <v>#DIV/0!</v>
      </c>
      <c r="ER415" s="428" t="e">
        <f t="shared" ca="1" si="645"/>
        <v>#DIV/0!</v>
      </c>
      <c r="ES415" s="428" t="e">
        <f t="shared" ca="1" si="645"/>
        <v>#DIV/0!</v>
      </c>
      <c r="ET415" s="428" t="e">
        <f t="shared" ca="1" si="645"/>
        <v>#DIV/0!</v>
      </c>
      <c r="EU415" s="428" t="e">
        <f t="shared" ca="1" si="645"/>
        <v>#DIV/0!</v>
      </c>
      <c r="EV415" s="428" t="e">
        <f t="shared" ca="1" si="645"/>
        <v>#DIV/0!</v>
      </c>
      <c r="EX415" s="25"/>
      <c r="EY415" s="731"/>
      <c r="EZ415" s="731"/>
      <c r="FA415" s="731"/>
      <c r="FB415" s="731"/>
      <c r="FC415" s="731"/>
      <c r="FD415" s="731"/>
      <c r="FE415" s="731"/>
      <c r="FF415" s="731"/>
      <c r="FG415" s="731"/>
      <c r="FH415" s="731"/>
      <c r="FI415" s="731"/>
      <c r="FJ415" s="731"/>
      <c r="FK415" s="731"/>
      <c r="FL415" s="91"/>
      <c r="FM415" s="25"/>
      <c r="FN415" s="731"/>
      <c r="FO415" s="731"/>
      <c r="FP415" s="731"/>
      <c r="FQ415" s="731"/>
      <c r="FR415" s="731"/>
      <c r="FS415" s="731"/>
      <c r="FT415" s="731"/>
      <c r="FU415" s="731"/>
      <c r="FV415" s="731"/>
      <c r="FW415" s="731"/>
      <c r="FX415" s="731"/>
      <c r="FY415" s="731"/>
      <c r="FZ415" s="731"/>
      <c r="GA415" s="91"/>
      <c r="GB415" s="91"/>
    </row>
    <row r="416" spans="17:184" s="8" customFormat="1">
      <c r="S416" s="18">
        <f t="shared" si="628"/>
        <v>37.5</v>
      </c>
      <c r="T416" s="425">
        <f t="shared" ca="1" si="646"/>
        <v>8.9009055437315882E-2</v>
      </c>
      <c r="U416" s="425">
        <f t="shared" ca="1" si="629"/>
        <v>8.7652764273436823E-2</v>
      </c>
      <c r="V416" s="425">
        <f t="shared" ca="1" si="629"/>
        <v>8.3978865467669403E-2</v>
      </c>
      <c r="W416" s="425">
        <f t="shared" ca="1" si="629"/>
        <v>7.947627687510786E-2</v>
      </c>
      <c r="X416" s="425">
        <f t="shared" ca="1" si="629"/>
        <v>7.7755007050648209E-2</v>
      </c>
      <c r="Y416" s="425">
        <f t="shared" ca="1" si="629"/>
        <v>8.6410041666556983E-2</v>
      </c>
      <c r="Z416" s="425">
        <f t="shared" ca="1" si="629"/>
        <v>0.11850663612335764</v>
      </c>
      <c r="AA416" s="425">
        <f t="shared" ca="1" si="629"/>
        <v>0.18801656557591229</v>
      </c>
      <c r="AB416" s="425">
        <f t="shared" ca="1" si="629"/>
        <v>0.29261934970566611</v>
      </c>
      <c r="AC416" s="425">
        <f t="shared" ca="1" si="629"/>
        <v>0.40233958763662775</v>
      </c>
      <c r="AD416" s="425">
        <f t="shared" ca="1" si="629"/>
        <v>0.4844868737990049</v>
      </c>
      <c r="AE416" s="425">
        <f t="shared" ca="1" si="629"/>
        <v>0.52975620634868159</v>
      </c>
      <c r="AF416" s="425">
        <f t="shared" ca="1" si="629"/>
        <v>0.54362662708647191</v>
      </c>
      <c r="AG416" s="42"/>
      <c r="AH416" s="18">
        <f t="shared" si="630"/>
        <v>37.5</v>
      </c>
      <c r="AI416" s="428">
        <f t="shared" ca="1" si="631"/>
        <v>8.8378714591104593E-2</v>
      </c>
      <c r="AJ416" s="428">
        <f t="shared" ca="1" si="631"/>
        <v>8.7115991013449967E-2</v>
      </c>
      <c r="AK416" s="428">
        <f t="shared" ca="1" si="631"/>
        <v>8.3626250506967606E-2</v>
      </c>
      <c r="AL416" s="428">
        <f t="shared" ca="1" si="631"/>
        <v>7.9267756180781926E-2</v>
      </c>
      <c r="AM416" s="428">
        <f t="shared" ca="1" si="631"/>
        <v>7.7614811601568134E-2</v>
      </c>
      <c r="AN416" s="428">
        <f t="shared" ca="1" si="631"/>
        <v>8.6257836208511393E-2</v>
      </c>
      <c r="AO416" s="428">
        <f t="shared" ca="1" si="631"/>
        <v>0.11814517078349118</v>
      </c>
      <c r="AP416" s="428">
        <f t="shared" ca="1" si="631"/>
        <v>0.18638385410862451</v>
      </c>
      <c r="AQ416" s="428">
        <f t="shared" ca="1" si="631"/>
        <v>0.28378878572278138</v>
      </c>
      <c r="AR416" s="428">
        <f t="shared" ca="1" si="631"/>
        <v>0.36377362656646828</v>
      </c>
      <c r="AS416" s="428">
        <f t="shared" ca="1" si="631"/>
        <v>0.38220493087687235</v>
      </c>
      <c r="AT416" s="428">
        <f t="shared" ca="1" si="631"/>
        <v>0.3677960424492725</v>
      </c>
      <c r="AU416" s="428">
        <f t="shared" ca="1" si="631"/>
        <v>0.35954746547918209</v>
      </c>
      <c r="AV416" s="42"/>
      <c r="AW416" s="18">
        <f t="shared" si="632"/>
        <v>37.5</v>
      </c>
      <c r="AX416" s="428">
        <f t="shared" ca="1" si="633"/>
        <v>6.7278144286513353E-2</v>
      </c>
      <c r="AY416" s="428">
        <f t="shared" ca="1" si="633"/>
        <v>6.5887232198654014E-2</v>
      </c>
      <c r="AZ416" s="428">
        <f t="shared" ca="1" si="633"/>
        <v>6.1919744909550954E-2</v>
      </c>
      <c r="BA416" s="428">
        <f t="shared" ca="1" si="633"/>
        <v>5.646212413736891E-2</v>
      </c>
      <c r="BB416" s="428">
        <f t="shared" ca="1" si="633"/>
        <v>5.2203619787405724E-2</v>
      </c>
      <c r="BC416" s="428">
        <f t="shared" ca="1" si="633"/>
        <v>5.3908816331150758E-2</v>
      </c>
      <c r="BD416" s="428">
        <f t="shared" ca="1" si="633"/>
        <v>6.8206214585602609E-2</v>
      </c>
      <c r="BE416" s="428">
        <f t="shared" ca="1" si="633"/>
        <v>0.10107970151721206</v>
      </c>
      <c r="BF416" s="428">
        <f t="shared" ca="1" si="633"/>
        <v>0.15185396908636906</v>
      </c>
      <c r="BG416" s="428">
        <f t="shared" ca="1" si="633"/>
        <v>0.20747588916523782</v>
      </c>
      <c r="BH416" s="428">
        <f t="shared" ca="1" si="633"/>
        <v>0.24757013151340398</v>
      </c>
      <c r="BI416" s="428">
        <f t="shared" ca="1" si="633"/>
        <v>0.26355047622793026</v>
      </c>
      <c r="BJ416" s="428">
        <f t="shared" ca="1" si="633"/>
        <v>0.2660208189247113</v>
      </c>
      <c r="BL416" s="18">
        <f t="shared" si="634"/>
        <v>37.5</v>
      </c>
      <c r="BM416" s="428">
        <f t="shared" ca="1" si="635"/>
        <v>0.2460477989445326</v>
      </c>
      <c r="BN416" s="428">
        <f t="shared" ca="1" si="635"/>
        <v>0.24830145496984554</v>
      </c>
      <c r="BO416" s="428">
        <f t="shared" ca="1" si="635"/>
        <v>0.24230404718505855</v>
      </c>
      <c r="BP416" s="428">
        <f t="shared" ca="1" si="635"/>
        <v>0.20775201221805387</v>
      </c>
      <c r="BQ416" s="428">
        <f t="shared" ca="1" si="635"/>
        <v>0.15526270744413079</v>
      </c>
      <c r="BR416" s="428">
        <f t="shared" ca="1" si="635"/>
        <v>0.11506381512997887</v>
      </c>
      <c r="BS416" s="428">
        <f t="shared" ca="1" si="635"/>
        <v>9.8862209459895642E-2</v>
      </c>
      <c r="BT416" s="428">
        <f t="shared" ca="1" si="635"/>
        <v>0.10014384591786801</v>
      </c>
      <c r="BU416" s="428">
        <f t="shared" ca="1" si="635"/>
        <v>0.10879798081222251</v>
      </c>
      <c r="BV416" s="428">
        <f t="shared" ca="1" si="635"/>
        <v>0.11764787557763978</v>
      </c>
      <c r="BW416" s="428">
        <f t="shared" ca="1" si="635"/>
        <v>0.12305335963762717</v>
      </c>
      <c r="BX416" s="428">
        <f t="shared" ca="1" si="635"/>
        <v>0.12465683980885259</v>
      </c>
      <c r="BY416" s="428">
        <f t="shared" ca="1" si="635"/>
        <v>0.12466837605321271</v>
      </c>
      <c r="BZ416" s="42"/>
      <c r="CA416" s="18">
        <f t="shared" si="636"/>
        <v>37.5</v>
      </c>
      <c r="CB416" s="428">
        <f t="shared" ca="1" si="637"/>
        <v>5.8549410729726033E-2</v>
      </c>
      <c r="CC416" s="428">
        <f t="shared" ca="1" si="637"/>
        <v>5.7210931157127103E-2</v>
      </c>
      <c r="CD416" s="428">
        <f t="shared" ca="1" si="637"/>
        <v>5.3526966061020718E-2</v>
      </c>
      <c r="CE416" s="428">
        <f t="shared" ca="1" si="637"/>
        <v>4.863410532037335E-2</v>
      </c>
      <c r="CF416" s="428">
        <f t="shared" ca="1" si="637"/>
        <v>4.4880077867252004E-2</v>
      </c>
      <c r="CG416" s="428">
        <f t="shared" ca="1" si="637"/>
        <v>4.6322497781108099E-2</v>
      </c>
      <c r="CH416" s="428">
        <f t="shared" ca="1" si="637"/>
        <v>5.8667479677517891E-2</v>
      </c>
      <c r="CI416" s="428">
        <f t="shared" ca="1" si="637"/>
        <v>8.7321325924589993E-2</v>
      </c>
      <c r="CJ416" s="428">
        <f t="shared" ca="1" si="637"/>
        <v>0.13293881975622518</v>
      </c>
      <c r="CK416" s="428">
        <f t="shared" ca="1" si="637"/>
        <v>0.1877948723517863</v>
      </c>
      <c r="CL416" s="428">
        <f t="shared" ca="1" si="637"/>
        <v>0.23847030054108015</v>
      </c>
      <c r="CM416" s="428">
        <f t="shared" ca="1" si="637"/>
        <v>0.2730752121258157</v>
      </c>
      <c r="CN416" s="428">
        <f t="shared" ca="1" si="637"/>
        <v>0.2852107344676596</v>
      </c>
      <c r="CP416" s="18">
        <f t="shared" si="638"/>
        <v>37.5</v>
      </c>
      <c r="CQ416" s="428">
        <f t="shared" ca="1" si="639"/>
        <v>0.16465357150225382</v>
      </c>
      <c r="CR416" s="428">
        <f t="shared" ref="CR416:CY416" ca="1" si="651">1/MAX(IF(CR386&gt;0,CR386/$F$2,-CR386/$G$2),IF(CR401&gt;0,CR401/$F$2,-CR401/$G$2),IF(CR370&gt;0,CR370/$F$2,-CR370/$G$2))</f>
        <v>0.17357094091992215</v>
      </c>
      <c r="CS416" s="428">
        <f t="shared" ca="1" si="651"/>
        <v>0.19758802044426327</v>
      </c>
      <c r="CT416" s="428">
        <f t="shared" ca="1" si="651"/>
        <v>0.22678732806121166</v>
      </c>
      <c r="CU416" s="428">
        <f t="shared" ca="1" si="651"/>
        <v>0.24069471256348152</v>
      </c>
      <c r="CV416" s="428">
        <f t="shared" ca="1" si="651"/>
        <v>0.22747350989097545</v>
      </c>
      <c r="CW416" s="428">
        <f t="shared" ca="1" si="651"/>
        <v>0.21091923141078886</v>
      </c>
      <c r="CX416" s="428">
        <f t="shared" ca="1" si="651"/>
        <v>0.2043083701330104</v>
      </c>
      <c r="CY416" s="428">
        <f t="shared" ca="1" si="651"/>
        <v>0.19701067859753146</v>
      </c>
      <c r="CZ416" s="428">
        <f t="shared" ca="1" si="639"/>
        <v>0.18231181464761123</v>
      </c>
      <c r="DA416" s="428">
        <f t="shared" ca="1" si="639"/>
        <v>0.16342189335252294</v>
      </c>
      <c r="DB416" s="428">
        <f t="shared" ca="1" si="639"/>
        <v>0.14766526297525195</v>
      </c>
      <c r="DC416" s="428">
        <f t="shared" ca="1" si="639"/>
        <v>0.1415486613128655</v>
      </c>
      <c r="DE416" s="18">
        <f t="shared" si="640"/>
        <v>37.5</v>
      </c>
      <c r="DF416" s="428">
        <f t="shared" ca="1" si="641"/>
        <v>0.17570516043080447</v>
      </c>
      <c r="DG416" s="428">
        <f t="shared" ca="1" si="641"/>
        <v>0.17075631744194483</v>
      </c>
      <c r="DH416" s="428">
        <f t="shared" ca="1" si="641"/>
        <v>0.15660823998976195</v>
      </c>
      <c r="DI416" s="428">
        <f t="shared" ca="1" si="641"/>
        <v>0.13695108598757419</v>
      </c>
      <c r="DJ416" s="428">
        <f t="shared" ca="1" si="641"/>
        <v>0.118286878276576</v>
      </c>
      <c r="DK416" s="428">
        <f t="shared" ca="1" si="641"/>
        <v>9.2567108218679417E-2</v>
      </c>
      <c r="DL416" s="428">
        <f t="shared" ca="1" si="641"/>
        <v>8.9230119580548023E-2</v>
      </c>
      <c r="DM416" s="428">
        <f t="shared" ca="1" si="641"/>
        <v>0.10398673044626432</v>
      </c>
      <c r="DN416" s="428">
        <f t="shared" ca="1" si="641"/>
        <v>0.12984518987761748</v>
      </c>
      <c r="DO416" s="428">
        <f t="shared" ca="1" si="641"/>
        <v>0.15844755704638727</v>
      </c>
      <c r="DP416" s="428">
        <f t="shared" ca="1" si="641"/>
        <v>0.18151112700503688</v>
      </c>
      <c r="DQ416" s="428">
        <f t="shared" ca="1" si="641"/>
        <v>0.19417574215424985</v>
      </c>
      <c r="DR416" s="428">
        <f t="shared" ca="1" si="641"/>
        <v>0.19765489130645361</v>
      </c>
      <c r="DT416" s="18">
        <f t="shared" si="642"/>
        <v>37.5</v>
      </c>
      <c r="DU416" s="428" t="e">
        <f t="shared" ca="1" si="643"/>
        <v>#DIV/0!</v>
      </c>
      <c r="DV416" s="428" t="e">
        <f t="shared" ca="1" si="643"/>
        <v>#DIV/0!</v>
      </c>
      <c r="DW416" s="428" t="e">
        <f t="shared" ca="1" si="643"/>
        <v>#DIV/0!</v>
      </c>
      <c r="DX416" s="428" t="e">
        <f t="shared" ca="1" si="643"/>
        <v>#DIV/0!</v>
      </c>
      <c r="DY416" s="428" t="e">
        <f t="shared" ca="1" si="643"/>
        <v>#DIV/0!</v>
      </c>
      <c r="DZ416" s="428" t="e">
        <f t="shared" ca="1" si="643"/>
        <v>#DIV/0!</v>
      </c>
      <c r="EA416" s="428" t="e">
        <f t="shared" ca="1" si="643"/>
        <v>#DIV/0!</v>
      </c>
      <c r="EB416" s="428" t="e">
        <f t="shared" ca="1" si="643"/>
        <v>#DIV/0!</v>
      </c>
      <c r="EC416" s="428" t="e">
        <f t="shared" ca="1" si="643"/>
        <v>#DIV/0!</v>
      </c>
      <c r="ED416" s="428" t="e">
        <f t="shared" ca="1" si="643"/>
        <v>#DIV/0!</v>
      </c>
      <c r="EE416" s="428" t="e">
        <f t="shared" ca="1" si="643"/>
        <v>#DIV/0!</v>
      </c>
      <c r="EF416" s="428" t="e">
        <f t="shared" ca="1" si="643"/>
        <v>#DIV/0!</v>
      </c>
      <c r="EG416" s="428" t="e">
        <f t="shared" ca="1" si="643"/>
        <v>#DIV/0!</v>
      </c>
      <c r="EI416" s="18">
        <f t="shared" si="644"/>
        <v>37.5</v>
      </c>
      <c r="EJ416" s="428" t="e">
        <f t="shared" ca="1" si="645"/>
        <v>#DIV/0!</v>
      </c>
      <c r="EK416" s="428" t="e">
        <f t="shared" ca="1" si="645"/>
        <v>#DIV/0!</v>
      </c>
      <c r="EL416" s="428" t="e">
        <f t="shared" ca="1" si="645"/>
        <v>#DIV/0!</v>
      </c>
      <c r="EM416" s="428" t="e">
        <f t="shared" ca="1" si="645"/>
        <v>#DIV/0!</v>
      </c>
      <c r="EN416" s="428" t="e">
        <f t="shared" ca="1" si="645"/>
        <v>#DIV/0!</v>
      </c>
      <c r="EO416" s="428" t="e">
        <f t="shared" ca="1" si="645"/>
        <v>#DIV/0!</v>
      </c>
      <c r="EP416" s="428" t="e">
        <f t="shared" ca="1" si="645"/>
        <v>#DIV/0!</v>
      </c>
      <c r="EQ416" s="428" t="e">
        <f t="shared" ca="1" si="645"/>
        <v>#DIV/0!</v>
      </c>
      <c r="ER416" s="428" t="e">
        <f t="shared" ca="1" si="645"/>
        <v>#DIV/0!</v>
      </c>
      <c r="ES416" s="428" t="e">
        <f t="shared" ca="1" si="645"/>
        <v>#DIV/0!</v>
      </c>
      <c r="ET416" s="428" t="e">
        <f t="shared" ca="1" si="645"/>
        <v>#DIV/0!</v>
      </c>
      <c r="EU416" s="428" t="e">
        <f t="shared" ca="1" si="645"/>
        <v>#DIV/0!</v>
      </c>
      <c r="EV416" s="428" t="e">
        <f t="shared" ca="1" si="645"/>
        <v>#DIV/0!</v>
      </c>
      <c r="EX416" s="25"/>
      <c r="EY416" s="731"/>
      <c r="EZ416" s="731"/>
      <c r="FA416" s="731"/>
      <c r="FB416" s="731"/>
      <c r="FC416" s="731"/>
      <c r="FD416" s="731"/>
      <c r="FE416" s="731"/>
      <c r="FF416" s="731"/>
      <c r="FG416" s="731"/>
      <c r="FH416" s="731"/>
      <c r="FI416" s="731"/>
      <c r="FJ416" s="731"/>
      <c r="FK416" s="731"/>
      <c r="FL416" s="91"/>
      <c r="FM416" s="25"/>
      <c r="FN416" s="731"/>
      <c r="FO416" s="731"/>
      <c r="FP416" s="731"/>
      <c r="FQ416" s="731"/>
      <c r="FR416" s="731"/>
      <c r="FS416" s="731"/>
      <c r="FT416" s="731"/>
      <c r="FU416" s="731"/>
      <c r="FV416" s="731"/>
      <c r="FW416" s="731"/>
      <c r="FX416" s="731"/>
      <c r="FY416" s="731"/>
      <c r="FZ416" s="731"/>
      <c r="GA416" s="91"/>
      <c r="GB416" s="91"/>
    </row>
    <row r="417" spans="13:184" s="8" customFormat="1">
      <c r="S417" s="18">
        <f t="shared" si="628"/>
        <v>45</v>
      </c>
      <c r="T417" s="425">
        <f t="shared" ca="1" si="646"/>
        <v>0.13020961703472966</v>
      </c>
      <c r="U417" s="425">
        <f t="shared" ca="1" si="629"/>
        <v>0.1287833585789607</v>
      </c>
      <c r="V417" s="425">
        <f t="shared" ca="1" si="629"/>
        <v>0.12474692386273664</v>
      </c>
      <c r="W417" s="425">
        <f t="shared" ca="1" si="629"/>
        <v>0.11910249451847674</v>
      </c>
      <c r="X417" s="425">
        <f t="shared" ca="1" si="629"/>
        <v>0.11465732979751335</v>
      </c>
      <c r="Y417" s="425">
        <f t="shared" ca="1" si="629"/>
        <v>0.11850663612335764</v>
      </c>
      <c r="Z417" s="425">
        <f t="shared" ca="1" si="629"/>
        <v>0.14629034944729602</v>
      </c>
      <c r="AA417" s="425">
        <f t="shared" ca="1" si="629"/>
        <v>0.22275088971530158</v>
      </c>
      <c r="AB417" s="425">
        <f t="shared" ca="1" si="629"/>
        <v>0.35808285910925669</v>
      </c>
      <c r="AC417" s="425">
        <f t="shared" ca="1" si="629"/>
        <v>0.50814406924655586</v>
      </c>
      <c r="AD417" s="425">
        <f t="shared" ca="1" si="629"/>
        <v>0.46959675733582501</v>
      </c>
      <c r="AE417" s="425">
        <f t="shared" ca="1" si="629"/>
        <v>0.4098844722334215</v>
      </c>
      <c r="AF417" s="425">
        <f t="shared" ca="1" si="629"/>
        <v>0.39505902128064818</v>
      </c>
      <c r="AG417" s="42"/>
      <c r="AH417" s="18">
        <f t="shared" si="630"/>
        <v>45</v>
      </c>
      <c r="AI417" s="428">
        <f t="shared" ca="1" si="631"/>
        <v>0.12841942341801182</v>
      </c>
      <c r="AJ417" s="428">
        <f t="shared" ca="1" si="631"/>
        <v>0.1272302621899766</v>
      </c>
      <c r="AK417" s="428">
        <f t="shared" ca="1" si="631"/>
        <v>0.12368037238065978</v>
      </c>
      <c r="AL417" s="428">
        <f t="shared" ca="1" si="631"/>
        <v>0.11844957628548125</v>
      </c>
      <c r="AM417" s="428">
        <f t="shared" ca="1" si="631"/>
        <v>0.11423930367442039</v>
      </c>
      <c r="AN417" s="428">
        <f t="shared" ca="1" si="631"/>
        <v>0.11814517078349118</v>
      </c>
      <c r="AO417" s="428">
        <f t="shared" ca="1" si="631"/>
        <v>0.14567190430202112</v>
      </c>
      <c r="AP417" s="428">
        <f t="shared" ca="1" si="631"/>
        <v>0.22023672628635271</v>
      </c>
      <c r="AQ417" s="428">
        <f t="shared" ca="1" si="631"/>
        <v>0.34104474243824873</v>
      </c>
      <c r="AR417" s="428">
        <f t="shared" ca="1" si="631"/>
        <v>0.40700484984095775</v>
      </c>
      <c r="AS417" s="428">
        <f t="shared" ca="1" si="631"/>
        <v>0.36767493381955335</v>
      </c>
      <c r="AT417" s="428">
        <f t="shared" ca="1" si="631"/>
        <v>0.33395290396193672</v>
      </c>
      <c r="AU417" s="428">
        <f t="shared" ca="1" si="631"/>
        <v>0.32313972149515474</v>
      </c>
      <c r="AV417" s="42"/>
      <c r="AW417" s="18">
        <f t="shared" si="632"/>
        <v>45</v>
      </c>
      <c r="AX417" s="428">
        <f t="shared" ca="1" si="633"/>
        <v>9.5571484517859892E-2</v>
      </c>
      <c r="AY417" s="428">
        <f t="shared" ca="1" si="633"/>
        <v>9.4012109167162045E-2</v>
      </c>
      <c r="AZ417" s="428">
        <f t="shared" ca="1" si="633"/>
        <v>8.920053079876511E-2</v>
      </c>
      <c r="BA417" s="428">
        <f t="shared" ca="1" si="633"/>
        <v>8.1535314496331932E-2</v>
      </c>
      <c r="BB417" s="428">
        <f t="shared" ca="1" si="633"/>
        <v>7.3064625422405924E-2</v>
      </c>
      <c r="BC417" s="428">
        <f t="shared" ca="1" si="633"/>
        <v>6.8206214585602609E-2</v>
      </c>
      <c r="BD417" s="428">
        <f t="shared" ca="1" si="633"/>
        <v>7.4206098582624322E-2</v>
      </c>
      <c r="BE417" s="428">
        <f t="shared" ca="1" si="633"/>
        <v>9.9606045627863751E-2</v>
      </c>
      <c r="BF417" s="428">
        <f t="shared" ca="1" si="633"/>
        <v>0.14778742925260716</v>
      </c>
      <c r="BG417" s="428">
        <f t="shared" ca="1" si="633"/>
        <v>0.20772135323087615</v>
      </c>
      <c r="BH417" s="428">
        <f t="shared" ca="1" si="633"/>
        <v>0.25575238793775462</v>
      </c>
      <c r="BI417" s="428">
        <f t="shared" ca="1" si="633"/>
        <v>0.27772577226804129</v>
      </c>
      <c r="BJ417" s="428">
        <f t="shared" ca="1" si="633"/>
        <v>0.28212562766813493</v>
      </c>
      <c r="BL417" s="18">
        <f t="shared" si="634"/>
        <v>45</v>
      </c>
      <c r="BM417" s="428">
        <f t="shared" ca="1" si="635"/>
        <v>0.238540364215682</v>
      </c>
      <c r="BN417" s="428">
        <f t="shared" ca="1" si="635"/>
        <v>0.23936881616947284</v>
      </c>
      <c r="BO417" s="428">
        <f t="shared" ca="1" si="635"/>
        <v>0.23140663657729785</v>
      </c>
      <c r="BP417" s="428">
        <f t="shared" ca="1" si="635"/>
        <v>0.19769665613216719</v>
      </c>
      <c r="BQ417" s="428">
        <f t="shared" ca="1" si="635"/>
        <v>0.14495104988381191</v>
      </c>
      <c r="BR417" s="428">
        <f t="shared" ca="1" si="635"/>
        <v>9.8862209459895642E-2</v>
      </c>
      <c r="BS417" s="428">
        <f t="shared" ca="1" si="635"/>
        <v>7.3903483272745568E-2</v>
      </c>
      <c r="BT417" s="428">
        <f t="shared" ca="1" si="635"/>
        <v>6.7930293385607812E-2</v>
      </c>
      <c r="BU417" s="428">
        <f t="shared" ca="1" si="635"/>
        <v>7.2613740433335669E-2</v>
      </c>
      <c r="BV417" s="428">
        <f t="shared" ca="1" si="635"/>
        <v>8.0649686882258736E-2</v>
      </c>
      <c r="BW417" s="428">
        <f t="shared" ca="1" si="635"/>
        <v>8.7556798705364577E-2</v>
      </c>
      <c r="BX417" s="428">
        <f t="shared" ca="1" si="635"/>
        <v>9.1491854557295874E-2</v>
      </c>
      <c r="BY417" s="428">
        <f t="shared" ca="1" si="635"/>
        <v>9.2636649459624798E-2</v>
      </c>
      <c r="BZ417" s="42"/>
      <c r="CA417" s="18">
        <f t="shared" si="636"/>
        <v>45</v>
      </c>
      <c r="CB417" s="428">
        <f t="shared" ca="1" si="637"/>
        <v>8.4176190323299191E-2</v>
      </c>
      <c r="CC417" s="428">
        <f t="shared" ca="1" si="637"/>
        <v>8.2494493238674749E-2</v>
      </c>
      <c r="CD417" s="428">
        <f t="shared" ca="1" si="637"/>
        <v>7.767292851344984E-2</v>
      </c>
      <c r="CE417" s="428">
        <f t="shared" ca="1" si="637"/>
        <v>7.0531035398591804E-2</v>
      </c>
      <c r="CF417" s="428">
        <f t="shared" ca="1" si="637"/>
        <v>6.295510935197994E-2</v>
      </c>
      <c r="CG417" s="428">
        <f t="shared" ca="1" si="637"/>
        <v>5.8667479677517891E-2</v>
      </c>
      <c r="CH417" s="428">
        <f t="shared" ca="1" si="637"/>
        <v>6.3832808992673143E-2</v>
      </c>
      <c r="CI417" s="428">
        <f t="shared" ca="1" si="637"/>
        <v>8.5923843473507344E-2</v>
      </c>
      <c r="CJ417" s="428">
        <f t="shared" ca="1" si="637"/>
        <v>0.12876387829073316</v>
      </c>
      <c r="CK417" s="428">
        <f t="shared" ca="1" si="637"/>
        <v>0.18600329459374507</v>
      </c>
      <c r="CL417" s="428">
        <f t="shared" ca="1" si="637"/>
        <v>0.24190324333103763</v>
      </c>
      <c r="CM417" s="428">
        <f t="shared" ca="1" si="637"/>
        <v>0.28097914017140008</v>
      </c>
      <c r="CN417" s="428">
        <f t="shared" ca="1" si="637"/>
        <v>0.29477346104339452</v>
      </c>
      <c r="CP417" s="18">
        <f t="shared" si="638"/>
        <v>45</v>
      </c>
      <c r="CQ417" s="428">
        <f t="shared" ca="1" si="639"/>
        <v>0.17023864239939784</v>
      </c>
      <c r="CR417" s="428">
        <f t="shared" ref="CR417:CY417" ca="1" si="652">1/MAX(IF(CR387&gt;0,CR387/$F$2,-CR387/$G$2),IF(CR402&gt;0,CR402/$F$2,-CR402/$G$2),IF(CR371&gt;0,CR371/$F$2,-CR371/$G$2))</f>
        <v>0.17857156688319917</v>
      </c>
      <c r="CS417" s="428">
        <f t="shared" ca="1" si="652"/>
        <v>0.20058556776774092</v>
      </c>
      <c r="CT417" s="428">
        <f t="shared" ca="1" si="652"/>
        <v>0.22610978385349867</v>
      </c>
      <c r="CU417" s="428">
        <f t="shared" ca="1" si="652"/>
        <v>0.23490434167550428</v>
      </c>
      <c r="CV417" s="428">
        <f t="shared" ca="1" si="652"/>
        <v>0.21091923141078886</v>
      </c>
      <c r="CW417" s="428">
        <f t="shared" ca="1" si="652"/>
        <v>0.17817065020929865</v>
      </c>
      <c r="CX417" s="428">
        <f t="shared" ca="1" si="652"/>
        <v>0.16466979128594336</v>
      </c>
      <c r="CY417" s="428">
        <f t="shared" ca="1" si="652"/>
        <v>0.16376023455070676</v>
      </c>
      <c r="CZ417" s="428">
        <f t="shared" ca="1" si="639"/>
        <v>0.1604155954452825</v>
      </c>
      <c r="DA417" s="428">
        <f t="shared" ca="1" si="639"/>
        <v>0.15079100582147531</v>
      </c>
      <c r="DB417" s="428">
        <f t="shared" ca="1" si="639"/>
        <v>0.14033730035423692</v>
      </c>
      <c r="DC417" s="428">
        <f t="shared" ca="1" si="639"/>
        <v>0.13589053354829303</v>
      </c>
      <c r="DE417" s="18">
        <f t="shared" si="640"/>
        <v>45</v>
      </c>
      <c r="DF417" s="428">
        <f t="shared" ca="1" si="641"/>
        <v>0.24355646104693571</v>
      </c>
      <c r="DG417" s="428">
        <f t="shared" ca="1" si="641"/>
        <v>0.23761451221293503</v>
      </c>
      <c r="DH417" s="428">
        <f t="shared" ca="1" si="641"/>
        <v>0.21947308866092638</v>
      </c>
      <c r="DI417" s="428">
        <f t="shared" ca="1" si="641"/>
        <v>0.18372746007974392</v>
      </c>
      <c r="DJ417" s="428">
        <f t="shared" ca="1" si="641"/>
        <v>0.12753918007949772</v>
      </c>
      <c r="DK417" s="428">
        <f t="shared" ca="1" si="641"/>
        <v>8.9230119580548023E-2</v>
      </c>
      <c r="DL417" s="428">
        <f t="shared" ca="1" si="641"/>
        <v>7.2441329216649031E-2</v>
      </c>
      <c r="DM417" s="428">
        <f t="shared" ca="1" si="641"/>
        <v>7.4424656665092126E-2</v>
      </c>
      <c r="DN417" s="428">
        <f t="shared" ca="1" si="641"/>
        <v>8.9367805061893998E-2</v>
      </c>
      <c r="DO417" s="428">
        <f t="shared" ca="1" si="641"/>
        <v>0.11014310781506118</v>
      </c>
      <c r="DP417" s="428">
        <f t="shared" ca="1" si="641"/>
        <v>0.12954276621941721</v>
      </c>
      <c r="DQ417" s="428">
        <f t="shared" ca="1" si="641"/>
        <v>0.14218007871983088</v>
      </c>
      <c r="DR417" s="428">
        <f t="shared" ca="1" si="641"/>
        <v>0.14632018577940448</v>
      </c>
      <c r="DT417" s="18">
        <f t="shared" si="642"/>
        <v>45</v>
      </c>
      <c r="DU417" s="428" t="e">
        <f t="shared" ca="1" si="643"/>
        <v>#DIV/0!</v>
      </c>
      <c r="DV417" s="428" t="e">
        <f t="shared" ca="1" si="643"/>
        <v>#DIV/0!</v>
      </c>
      <c r="DW417" s="428" t="e">
        <f t="shared" ca="1" si="643"/>
        <v>#DIV/0!</v>
      </c>
      <c r="DX417" s="428" t="e">
        <f t="shared" ca="1" si="643"/>
        <v>#DIV/0!</v>
      </c>
      <c r="DY417" s="428" t="e">
        <f t="shared" ca="1" si="643"/>
        <v>#DIV/0!</v>
      </c>
      <c r="DZ417" s="428" t="e">
        <f t="shared" ca="1" si="643"/>
        <v>#DIV/0!</v>
      </c>
      <c r="EA417" s="428" t="e">
        <f t="shared" ca="1" si="643"/>
        <v>#DIV/0!</v>
      </c>
      <c r="EB417" s="428" t="e">
        <f t="shared" ca="1" si="643"/>
        <v>#DIV/0!</v>
      </c>
      <c r="EC417" s="428" t="e">
        <f t="shared" ca="1" si="643"/>
        <v>#DIV/0!</v>
      </c>
      <c r="ED417" s="428" t="e">
        <f t="shared" ca="1" si="643"/>
        <v>#DIV/0!</v>
      </c>
      <c r="EE417" s="428" t="e">
        <f t="shared" ca="1" si="643"/>
        <v>#DIV/0!</v>
      </c>
      <c r="EF417" s="428" t="e">
        <f t="shared" ca="1" si="643"/>
        <v>#DIV/0!</v>
      </c>
      <c r="EG417" s="428" t="e">
        <f t="shared" ca="1" si="643"/>
        <v>#DIV/0!</v>
      </c>
      <c r="EI417" s="18">
        <f t="shared" si="644"/>
        <v>45</v>
      </c>
      <c r="EJ417" s="428" t="e">
        <f t="shared" ca="1" si="645"/>
        <v>#DIV/0!</v>
      </c>
      <c r="EK417" s="428" t="e">
        <f t="shared" ca="1" si="645"/>
        <v>#DIV/0!</v>
      </c>
      <c r="EL417" s="428" t="e">
        <f t="shared" ca="1" si="645"/>
        <v>#DIV/0!</v>
      </c>
      <c r="EM417" s="428" t="e">
        <f t="shared" ca="1" si="645"/>
        <v>#DIV/0!</v>
      </c>
      <c r="EN417" s="428" t="e">
        <f t="shared" ca="1" si="645"/>
        <v>#DIV/0!</v>
      </c>
      <c r="EO417" s="428" t="e">
        <f t="shared" ca="1" si="645"/>
        <v>#DIV/0!</v>
      </c>
      <c r="EP417" s="428" t="e">
        <f t="shared" ca="1" si="645"/>
        <v>#DIV/0!</v>
      </c>
      <c r="EQ417" s="428" t="e">
        <f t="shared" ca="1" si="645"/>
        <v>#DIV/0!</v>
      </c>
      <c r="ER417" s="428" t="e">
        <f t="shared" ca="1" si="645"/>
        <v>#DIV/0!</v>
      </c>
      <c r="ES417" s="428" t="e">
        <f t="shared" ca="1" si="645"/>
        <v>#DIV/0!</v>
      </c>
      <c r="ET417" s="428" t="e">
        <f t="shared" ca="1" si="645"/>
        <v>#DIV/0!</v>
      </c>
      <c r="EU417" s="428" t="e">
        <f t="shared" ca="1" si="645"/>
        <v>#DIV/0!</v>
      </c>
      <c r="EV417" s="428" t="e">
        <f t="shared" ca="1" si="645"/>
        <v>#DIV/0!</v>
      </c>
      <c r="EX417" s="25"/>
      <c r="EY417" s="731"/>
      <c r="EZ417" s="731"/>
      <c r="FA417" s="731"/>
      <c r="FB417" s="731"/>
      <c r="FC417" s="731"/>
      <c r="FD417" s="731"/>
      <c r="FE417" s="731"/>
      <c r="FF417" s="731"/>
      <c r="FG417" s="731"/>
      <c r="FH417" s="731"/>
      <c r="FI417" s="731"/>
      <c r="FJ417" s="731"/>
      <c r="FK417" s="731"/>
      <c r="FL417" s="91"/>
      <c r="FM417" s="25"/>
      <c r="FN417" s="731"/>
      <c r="FO417" s="731"/>
      <c r="FP417" s="731"/>
      <c r="FQ417" s="731"/>
      <c r="FR417" s="731"/>
      <c r="FS417" s="731"/>
      <c r="FT417" s="731"/>
      <c r="FU417" s="731"/>
      <c r="FV417" s="731"/>
      <c r="FW417" s="731"/>
      <c r="FX417" s="731"/>
      <c r="FY417" s="731"/>
      <c r="FZ417" s="731"/>
      <c r="GA417" s="91"/>
      <c r="GB417" s="91"/>
    </row>
    <row r="418" spans="13:184" s="8" customFormat="1">
      <c r="S418" s="18">
        <f t="shared" si="628"/>
        <v>52.5</v>
      </c>
      <c r="T418" s="425">
        <f t="shared" ca="1" si="646"/>
        <v>0.18776970158167239</v>
      </c>
      <c r="U418" s="425">
        <f t="shared" ca="1" si="629"/>
        <v>0.18691016219246673</v>
      </c>
      <c r="V418" s="425">
        <f t="shared" ca="1" si="629"/>
        <v>0.18453956531074908</v>
      </c>
      <c r="W418" s="425">
        <f t="shared" ca="1" si="629"/>
        <v>0.18152348070494936</v>
      </c>
      <c r="X418" s="425">
        <f t="shared" ca="1" si="629"/>
        <v>0.18037147089598021</v>
      </c>
      <c r="Y418" s="425">
        <f t="shared" ca="1" si="629"/>
        <v>0.18801656557591229</v>
      </c>
      <c r="Z418" s="425">
        <f t="shared" ca="1" si="629"/>
        <v>0.22275088971530158</v>
      </c>
      <c r="AA418" s="425">
        <f t="shared" ca="1" si="629"/>
        <v>0.32500440852647927</v>
      </c>
      <c r="AB418" s="425">
        <f t="shared" ca="1" si="629"/>
        <v>0.53601749595807024</v>
      </c>
      <c r="AC418" s="425">
        <f t="shared" ca="1" si="629"/>
        <v>0.33781786631598881</v>
      </c>
      <c r="AD418" s="425">
        <f t="shared" ca="1" si="629"/>
        <v>0.2746611120478798</v>
      </c>
      <c r="AE418" s="425">
        <f t="shared" ca="1" si="629"/>
        <v>0.25368635953747004</v>
      </c>
      <c r="AF418" s="425">
        <f t="shared" ca="1" si="629"/>
        <v>0.24839635900872467</v>
      </c>
      <c r="AG418" s="42"/>
      <c r="AH418" s="18">
        <f t="shared" si="630"/>
        <v>52.5</v>
      </c>
      <c r="AI418" s="428">
        <f t="shared" ca="1" si="631"/>
        <v>0.1816410778885072</v>
      </c>
      <c r="AJ418" s="428">
        <f t="shared" ca="1" si="631"/>
        <v>0.18149275321506547</v>
      </c>
      <c r="AK418" s="428">
        <f t="shared" ca="1" si="631"/>
        <v>0.18060821917041725</v>
      </c>
      <c r="AL418" s="428">
        <f t="shared" ca="1" si="631"/>
        <v>0.17890031657741845</v>
      </c>
      <c r="AM418" s="428">
        <f t="shared" ca="1" si="631"/>
        <v>0.17853060695508627</v>
      </c>
      <c r="AN418" s="428">
        <f t="shared" ca="1" si="631"/>
        <v>0.18638385410862451</v>
      </c>
      <c r="AO418" s="428">
        <f t="shared" ca="1" si="631"/>
        <v>0.22023672628635271</v>
      </c>
      <c r="AP418" s="428">
        <f t="shared" ca="1" si="631"/>
        <v>0.31488748355333623</v>
      </c>
      <c r="AQ418" s="428">
        <f t="shared" ca="1" si="631"/>
        <v>0.4169238714718842</v>
      </c>
      <c r="AR418" s="428">
        <f t="shared" ca="1" si="631"/>
        <v>0.3100703049394688</v>
      </c>
      <c r="AS418" s="428">
        <f t="shared" ca="1" si="631"/>
        <v>0.25694627747743215</v>
      </c>
      <c r="AT418" s="428">
        <f t="shared" ca="1" si="631"/>
        <v>0.23644157679361671</v>
      </c>
      <c r="AU418" s="428">
        <f t="shared" ca="1" si="631"/>
        <v>0.23069954849251947</v>
      </c>
      <c r="AV418" s="42"/>
      <c r="AW418" s="18">
        <f t="shared" si="632"/>
        <v>52.5</v>
      </c>
      <c r="AX418" s="428">
        <f t="shared" ca="1" si="633"/>
        <v>0.13278778730902316</v>
      </c>
      <c r="AY418" s="428">
        <f t="shared" ca="1" si="633"/>
        <v>0.13184134414381049</v>
      </c>
      <c r="AZ418" s="428">
        <f t="shared" ca="1" si="633"/>
        <v>0.1281132749496264</v>
      </c>
      <c r="BA418" s="428">
        <f t="shared" ca="1" si="633"/>
        <v>0.12064109908513466</v>
      </c>
      <c r="BB418" s="428">
        <f t="shared" ca="1" si="633"/>
        <v>0.11042440960393907</v>
      </c>
      <c r="BC418" s="428">
        <f t="shared" ca="1" si="633"/>
        <v>0.10107970151721206</v>
      </c>
      <c r="BD418" s="428">
        <f t="shared" ca="1" si="633"/>
        <v>9.9606045627863751E-2</v>
      </c>
      <c r="BE418" s="428">
        <f t="shared" ca="1" si="633"/>
        <v>0.11620805266677629</v>
      </c>
      <c r="BF418" s="428">
        <f t="shared" ca="1" si="633"/>
        <v>0.15857711565450766</v>
      </c>
      <c r="BG418" s="428">
        <f t="shared" ca="1" si="633"/>
        <v>0.21886222023657323</v>
      </c>
      <c r="BH418" s="428">
        <f t="shared" ca="1" si="633"/>
        <v>0.26985555798192473</v>
      </c>
      <c r="BI418" s="428">
        <f t="shared" ca="1" si="633"/>
        <v>0.29214638613963506</v>
      </c>
      <c r="BJ418" s="428">
        <f t="shared" ca="1" si="633"/>
        <v>0.29581662073739134</v>
      </c>
      <c r="BL418" s="18">
        <f t="shared" si="634"/>
        <v>52.5</v>
      </c>
      <c r="BM418" s="428">
        <f t="shared" ca="1" si="635"/>
        <v>0.22254445133115558</v>
      </c>
      <c r="BN418" s="428">
        <f t="shared" ca="1" si="635"/>
        <v>0.22450292439815545</v>
      </c>
      <c r="BO418" s="428">
        <f t="shared" ca="1" si="635"/>
        <v>0.22111602943443695</v>
      </c>
      <c r="BP418" s="428">
        <f t="shared" ca="1" si="635"/>
        <v>0.19540763079659937</v>
      </c>
      <c r="BQ418" s="428">
        <f t="shared" ca="1" si="635"/>
        <v>0.14812736915713876</v>
      </c>
      <c r="BR418" s="428">
        <f t="shared" ca="1" si="635"/>
        <v>0.10014384591786801</v>
      </c>
      <c r="BS418" s="428">
        <f t="shared" ca="1" si="635"/>
        <v>6.7930293385607812E-2</v>
      </c>
      <c r="BT418" s="428">
        <f t="shared" ca="1" si="635"/>
        <v>5.3754717307180518E-2</v>
      </c>
      <c r="BU418" s="428">
        <f t="shared" ca="1" si="635"/>
        <v>5.2020130230628299E-2</v>
      </c>
      <c r="BV418" s="428">
        <f t="shared" ca="1" si="635"/>
        <v>5.6132812237156562E-2</v>
      </c>
      <c r="BW418" s="428">
        <f t="shared" ca="1" si="635"/>
        <v>6.1295198841337342E-2</v>
      </c>
      <c r="BX418" s="428">
        <f t="shared" ca="1" si="635"/>
        <v>6.4884848440644627E-2</v>
      </c>
      <c r="BY418" s="428">
        <f t="shared" ca="1" si="635"/>
        <v>6.6086566332225788E-2</v>
      </c>
      <c r="BZ418" s="42"/>
      <c r="CA418" s="18">
        <f t="shared" si="636"/>
        <v>52.5</v>
      </c>
      <c r="CB418" s="428">
        <f t="shared" ca="1" si="637"/>
        <v>0.1207712518579059</v>
      </c>
      <c r="CC418" s="428">
        <f t="shared" ca="1" si="637"/>
        <v>0.1189996761766102</v>
      </c>
      <c r="CD418" s="428">
        <f t="shared" ca="1" si="637"/>
        <v>0.1138009504860909</v>
      </c>
      <c r="CE418" s="428">
        <f t="shared" ca="1" si="637"/>
        <v>0.10565262278173995</v>
      </c>
      <c r="CF418" s="428">
        <f t="shared" ca="1" si="637"/>
        <v>9.5837916441614185E-2</v>
      </c>
      <c r="CG418" s="428">
        <f t="shared" ca="1" si="637"/>
        <v>8.7321325924589993E-2</v>
      </c>
      <c r="CH418" s="428">
        <f t="shared" ca="1" si="637"/>
        <v>8.5923843473507344E-2</v>
      </c>
      <c r="CI418" s="428">
        <f t="shared" ca="1" si="637"/>
        <v>0.10044850533523425</v>
      </c>
      <c r="CJ418" s="428">
        <f t="shared" ca="1" si="637"/>
        <v>0.13837543967498553</v>
      </c>
      <c r="CK418" s="428">
        <f t="shared" ca="1" si="637"/>
        <v>0.19643300941037578</v>
      </c>
      <c r="CL418" s="428">
        <f t="shared" ca="1" si="637"/>
        <v>0.25725927447638464</v>
      </c>
      <c r="CM418" s="428">
        <f t="shared" ca="1" si="637"/>
        <v>0.30100260118825456</v>
      </c>
      <c r="CN418" s="428">
        <f t="shared" ca="1" si="637"/>
        <v>0.31655200340320316</v>
      </c>
      <c r="CP418" s="18">
        <f t="shared" si="638"/>
        <v>52.5</v>
      </c>
      <c r="CQ418" s="428">
        <f t="shared" ca="1" si="639"/>
        <v>0.15935881987632236</v>
      </c>
      <c r="CR418" s="428">
        <f t="shared" ref="CR418:CY418" ca="1" si="653">1/MAX(IF(CR388&gt;0,CR388/$F$2,-CR388/$G$2),IF(CR403&gt;0,CR403/$F$2,-CR403/$G$2),IF(CR372&gt;0,CR372/$F$2,-CR372/$G$2))</f>
        <v>0.1673181951330982</v>
      </c>
      <c r="CS418" s="428">
        <f t="shared" ca="1" si="653"/>
        <v>0.18822623480151673</v>
      </c>
      <c r="CT418" s="428">
        <f t="shared" ca="1" si="653"/>
        <v>0.21275302629312298</v>
      </c>
      <c r="CU418" s="428">
        <f t="shared" ca="1" si="653"/>
        <v>0.22396124711854318</v>
      </c>
      <c r="CV418" s="428">
        <f t="shared" ca="1" si="653"/>
        <v>0.2043083701330104</v>
      </c>
      <c r="CW418" s="428">
        <f t="shared" ca="1" si="653"/>
        <v>0.16466979128594336</v>
      </c>
      <c r="CX418" s="428">
        <f t="shared" ca="1" si="653"/>
        <v>0.13737048117497389</v>
      </c>
      <c r="CY418" s="428">
        <f t="shared" ca="1" si="653"/>
        <v>0.12966607767933705</v>
      </c>
      <c r="CZ418" s="428">
        <f t="shared" ca="1" si="639"/>
        <v>0.12882780457996029</v>
      </c>
      <c r="DA418" s="428">
        <f t="shared" ca="1" si="639"/>
        <v>0.12509936250927961</v>
      </c>
      <c r="DB418" s="428">
        <f t="shared" ca="1" si="639"/>
        <v>0.11904559555976565</v>
      </c>
      <c r="DC418" s="428">
        <f t="shared" ca="1" si="639"/>
        <v>0.1160939368101355</v>
      </c>
      <c r="DE418" s="18">
        <f t="shared" si="640"/>
        <v>52.5</v>
      </c>
      <c r="DF418" s="428">
        <f t="shared" ca="1" si="641"/>
        <v>0.32737336840398407</v>
      </c>
      <c r="DG418" s="428">
        <f t="shared" ca="1" si="641"/>
        <v>0.31601566216686239</v>
      </c>
      <c r="DH418" s="428">
        <f t="shared" ca="1" si="641"/>
        <v>0.27801732345713082</v>
      </c>
      <c r="DI418" s="428">
        <f t="shared" ca="1" si="641"/>
        <v>0.21755383637023001</v>
      </c>
      <c r="DJ418" s="428">
        <f t="shared" ca="1" si="641"/>
        <v>0.15387231406391336</v>
      </c>
      <c r="DK418" s="428">
        <f t="shared" ca="1" si="641"/>
        <v>0.10398673044626432</v>
      </c>
      <c r="DL418" s="428">
        <f t="shared" ca="1" si="641"/>
        <v>7.4424656665092126E-2</v>
      </c>
      <c r="DM418" s="428">
        <f t="shared" ca="1" si="641"/>
        <v>6.4105355517879214E-2</v>
      </c>
      <c r="DN418" s="428">
        <f t="shared" ca="1" si="641"/>
        <v>6.8198332214269589E-2</v>
      </c>
      <c r="DO418" s="428">
        <f t="shared" ca="1" si="641"/>
        <v>8.0349974918132699E-2</v>
      </c>
      <c r="DP418" s="428">
        <f t="shared" ca="1" si="641"/>
        <v>9.4015278964517723E-2</v>
      </c>
      <c r="DQ418" s="428">
        <f t="shared" ca="1" si="641"/>
        <v>0.10388685820509011</v>
      </c>
      <c r="DR418" s="428">
        <f t="shared" ca="1" si="641"/>
        <v>0.10733553759490347</v>
      </c>
      <c r="DT418" s="18">
        <f t="shared" si="642"/>
        <v>52.5</v>
      </c>
      <c r="DU418" s="428" t="e">
        <f t="shared" ca="1" si="643"/>
        <v>#DIV/0!</v>
      </c>
      <c r="DV418" s="428" t="e">
        <f t="shared" ca="1" si="643"/>
        <v>#DIV/0!</v>
      </c>
      <c r="DW418" s="428" t="e">
        <f t="shared" ca="1" si="643"/>
        <v>#DIV/0!</v>
      </c>
      <c r="DX418" s="428" t="e">
        <f t="shared" ca="1" si="643"/>
        <v>#DIV/0!</v>
      </c>
      <c r="DY418" s="428" t="e">
        <f t="shared" ca="1" si="643"/>
        <v>#DIV/0!</v>
      </c>
      <c r="DZ418" s="428" t="e">
        <f t="shared" ca="1" si="643"/>
        <v>#DIV/0!</v>
      </c>
      <c r="EA418" s="428" t="e">
        <f t="shared" ca="1" si="643"/>
        <v>#DIV/0!</v>
      </c>
      <c r="EB418" s="428" t="e">
        <f t="shared" ca="1" si="643"/>
        <v>#DIV/0!</v>
      </c>
      <c r="EC418" s="428" t="e">
        <f t="shared" ca="1" si="643"/>
        <v>#DIV/0!</v>
      </c>
      <c r="ED418" s="428" t="e">
        <f t="shared" ca="1" si="643"/>
        <v>#DIV/0!</v>
      </c>
      <c r="EE418" s="428" t="e">
        <f t="shared" ca="1" si="643"/>
        <v>#DIV/0!</v>
      </c>
      <c r="EF418" s="428" t="e">
        <f t="shared" ca="1" si="643"/>
        <v>#DIV/0!</v>
      </c>
      <c r="EG418" s="428" t="e">
        <f t="shared" ca="1" si="643"/>
        <v>#DIV/0!</v>
      </c>
      <c r="EI418" s="18">
        <f t="shared" si="644"/>
        <v>52.5</v>
      </c>
      <c r="EJ418" s="428" t="e">
        <f t="shared" ca="1" si="645"/>
        <v>#DIV/0!</v>
      </c>
      <c r="EK418" s="428" t="e">
        <f t="shared" ca="1" si="645"/>
        <v>#DIV/0!</v>
      </c>
      <c r="EL418" s="428" t="e">
        <f t="shared" ca="1" si="645"/>
        <v>#DIV/0!</v>
      </c>
      <c r="EM418" s="428" t="e">
        <f t="shared" ca="1" si="645"/>
        <v>#DIV/0!</v>
      </c>
      <c r="EN418" s="428" t="e">
        <f t="shared" ca="1" si="645"/>
        <v>#DIV/0!</v>
      </c>
      <c r="EO418" s="428" t="e">
        <f t="shared" ca="1" si="645"/>
        <v>#DIV/0!</v>
      </c>
      <c r="EP418" s="428" t="e">
        <f t="shared" ca="1" si="645"/>
        <v>#DIV/0!</v>
      </c>
      <c r="EQ418" s="428" t="e">
        <f t="shared" ca="1" si="645"/>
        <v>#DIV/0!</v>
      </c>
      <c r="ER418" s="428" t="e">
        <f t="shared" ca="1" si="645"/>
        <v>#DIV/0!</v>
      </c>
      <c r="ES418" s="428" t="e">
        <f t="shared" ca="1" si="645"/>
        <v>#DIV/0!</v>
      </c>
      <c r="ET418" s="428" t="e">
        <f t="shared" ca="1" si="645"/>
        <v>#DIV/0!</v>
      </c>
      <c r="EU418" s="428" t="e">
        <f t="shared" ca="1" si="645"/>
        <v>#DIV/0!</v>
      </c>
      <c r="EV418" s="428" t="e">
        <f t="shared" ca="1" si="645"/>
        <v>#DIV/0!</v>
      </c>
      <c r="EX418" s="25"/>
      <c r="EY418" s="731"/>
      <c r="EZ418" s="731"/>
      <c r="FA418" s="731"/>
      <c r="FB418" s="731"/>
      <c r="FC418" s="731"/>
      <c r="FD418" s="731"/>
      <c r="FE418" s="731"/>
      <c r="FF418" s="731"/>
      <c r="FG418" s="731"/>
      <c r="FH418" s="731"/>
      <c r="FI418" s="731"/>
      <c r="FJ418" s="731"/>
      <c r="FK418" s="731"/>
      <c r="FL418" s="91"/>
      <c r="FM418" s="25"/>
      <c r="FN418" s="731"/>
      <c r="FO418" s="731"/>
      <c r="FP418" s="731"/>
      <c r="FQ418" s="731"/>
      <c r="FR418" s="731"/>
      <c r="FS418" s="731"/>
      <c r="FT418" s="731"/>
      <c r="FU418" s="731"/>
      <c r="FV418" s="731"/>
      <c r="FW418" s="731"/>
      <c r="FX418" s="731"/>
      <c r="FY418" s="731"/>
      <c r="FZ418" s="731"/>
      <c r="GA418" s="91"/>
      <c r="GB418" s="91"/>
    </row>
    <row r="419" spans="13:184" s="8" customFormat="1">
      <c r="S419" s="18">
        <f t="shared" si="628"/>
        <v>60</v>
      </c>
      <c r="T419" s="425">
        <f t="shared" ca="1" si="646"/>
        <v>0.25407996010819933</v>
      </c>
      <c r="U419" s="425">
        <f t="shared" ca="1" si="629"/>
        <v>0.25435328997820833</v>
      </c>
      <c r="V419" s="425">
        <f t="shared" ca="1" si="629"/>
        <v>0.25552840107195168</v>
      </c>
      <c r="W419" s="425">
        <f t="shared" ca="1" si="629"/>
        <v>0.25896111647363251</v>
      </c>
      <c r="X419" s="425">
        <f t="shared" ca="1" si="629"/>
        <v>0.26820848952529686</v>
      </c>
      <c r="Y419" s="425">
        <f t="shared" ca="1" si="629"/>
        <v>0.29261934970566611</v>
      </c>
      <c r="Z419" s="425">
        <f t="shared" ca="1" si="629"/>
        <v>0.35808285910925669</v>
      </c>
      <c r="AA419" s="425">
        <f t="shared" ca="1" si="629"/>
        <v>0.53601749595807024</v>
      </c>
      <c r="AB419" s="425">
        <f t="shared" ca="1" si="629"/>
        <v>0.28048947110759959</v>
      </c>
      <c r="AC419" s="425">
        <f t="shared" ca="1" si="629"/>
        <v>0.19857483889091518</v>
      </c>
      <c r="AD419" s="425">
        <f t="shared" ca="1" si="629"/>
        <v>0.17282363876336124</v>
      </c>
      <c r="AE419" s="425">
        <f t="shared" ca="1" si="629"/>
        <v>0.16442093712214281</v>
      </c>
      <c r="AF419" s="425">
        <f t="shared" ca="1" si="629"/>
        <v>0.16244756182593967</v>
      </c>
      <c r="AG419" s="42"/>
      <c r="AH419" s="18">
        <f t="shared" si="630"/>
        <v>60</v>
      </c>
      <c r="AI419" s="428">
        <f t="shared" ca="1" si="631"/>
        <v>0.23313898917856696</v>
      </c>
      <c r="AJ419" s="428">
        <f t="shared" ca="1" si="631"/>
        <v>0.23557227920746754</v>
      </c>
      <c r="AK419" s="428">
        <f t="shared" ca="1" si="631"/>
        <v>0.24125255951091107</v>
      </c>
      <c r="AL419" s="428">
        <f t="shared" ca="1" si="631"/>
        <v>0.24857316230273391</v>
      </c>
      <c r="AM419" s="428">
        <f t="shared" ca="1" si="631"/>
        <v>0.25986820548710521</v>
      </c>
      <c r="AN419" s="428">
        <f t="shared" ca="1" si="631"/>
        <v>0.28378878572278138</v>
      </c>
      <c r="AO419" s="428">
        <f t="shared" ca="1" si="631"/>
        <v>0.34104474243824873</v>
      </c>
      <c r="AP419" s="428">
        <f t="shared" ca="1" si="631"/>
        <v>0.4169238714718842</v>
      </c>
      <c r="AQ419" s="428">
        <f t="shared" ca="1" si="631"/>
        <v>0.2672376065389887</v>
      </c>
      <c r="AR419" s="428">
        <f t="shared" ca="1" si="631"/>
        <v>0.19310694944034082</v>
      </c>
      <c r="AS419" s="428">
        <f t="shared" ca="1" si="631"/>
        <v>0.16786452911364685</v>
      </c>
      <c r="AT419" s="428">
        <f t="shared" ca="1" si="631"/>
        <v>0.15871286913974217</v>
      </c>
      <c r="AU419" s="428">
        <f t="shared" ca="1" si="631"/>
        <v>0.15625332304559994</v>
      </c>
      <c r="AV419" s="42"/>
      <c r="AW419" s="18">
        <f t="shared" si="632"/>
        <v>60</v>
      </c>
      <c r="AX419" s="428">
        <f t="shared" ca="1" si="633"/>
        <v>0.16758485101664422</v>
      </c>
      <c r="AY419" s="428">
        <f t="shared" ca="1" si="633"/>
        <v>0.16887275030913046</v>
      </c>
      <c r="AZ419" s="428">
        <f t="shared" ca="1" si="633"/>
        <v>0.17014694139193387</v>
      </c>
      <c r="BA419" s="428">
        <f t="shared" ca="1" si="633"/>
        <v>0.16756772031539696</v>
      </c>
      <c r="BB419" s="428">
        <f t="shared" ca="1" si="633"/>
        <v>0.16052810715978905</v>
      </c>
      <c r="BC419" s="428">
        <f t="shared" ca="1" si="633"/>
        <v>0.15185396908636906</v>
      </c>
      <c r="BD419" s="428">
        <f t="shared" ca="1" si="633"/>
        <v>0.14778742925260716</v>
      </c>
      <c r="BE419" s="428">
        <f t="shared" ca="1" si="633"/>
        <v>0.15857711565450766</v>
      </c>
      <c r="BF419" s="428">
        <f t="shared" ca="1" si="633"/>
        <v>0.19428655334457476</v>
      </c>
      <c r="BG419" s="428">
        <f t="shared" ca="1" si="633"/>
        <v>0.24929431631036478</v>
      </c>
      <c r="BH419" s="428">
        <f t="shared" ca="1" si="633"/>
        <v>0.29243131716138165</v>
      </c>
      <c r="BI419" s="428">
        <f t="shared" ca="1" si="633"/>
        <v>0.30291848265248977</v>
      </c>
      <c r="BJ419" s="428">
        <f t="shared" ca="1" si="633"/>
        <v>0.30072698832752037</v>
      </c>
      <c r="BL419" s="18">
        <f t="shared" si="634"/>
        <v>60</v>
      </c>
      <c r="BM419" s="428">
        <f t="shared" ca="1" si="635"/>
        <v>0.19759943746169806</v>
      </c>
      <c r="BN419" s="428">
        <f t="shared" ca="1" si="635"/>
        <v>0.20199445153585296</v>
      </c>
      <c r="BO419" s="428">
        <f t="shared" ca="1" si="635"/>
        <v>0.20639867499082271</v>
      </c>
      <c r="BP419" s="428">
        <f t="shared" ca="1" si="635"/>
        <v>0.19249179783892545</v>
      </c>
      <c r="BQ419" s="428">
        <f t="shared" ca="1" si="635"/>
        <v>0.15464293332861462</v>
      </c>
      <c r="BR419" s="428">
        <f t="shared" ca="1" si="635"/>
        <v>0.10879798081222251</v>
      </c>
      <c r="BS419" s="428">
        <f t="shared" ca="1" si="635"/>
        <v>7.2613740433335669E-2</v>
      </c>
      <c r="BT419" s="428">
        <f t="shared" ca="1" si="635"/>
        <v>5.2020130230628299E-2</v>
      </c>
      <c r="BU419" s="428">
        <f t="shared" ca="1" si="635"/>
        <v>4.421869420724886E-2</v>
      </c>
      <c r="BV419" s="428">
        <f t="shared" ca="1" si="635"/>
        <v>4.3825034550889382E-2</v>
      </c>
      <c r="BW419" s="428">
        <f t="shared" ca="1" si="635"/>
        <v>4.6204630246660168E-2</v>
      </c>
      <c r="BX419" s="428">
        <f t="shared" ca="1" si="635"/>
        <v>4.842714610872511E-2</v>
      </c>
      <c r="BY419" s="428">
        <f t="shared" ca="1" si="635"/>
        <v>4.9243048270828711E-2</v>
      </c>
      <c r="BZ419" s="42"/>
      <c r="CA419" s="18">
        <f t="shared" si="636"/>
        <v>60</v>
      </c>
      <c r="CB419" s="428">
        <f t="shared" ca="1" si="637"/>
        <v>0.16505584080386104</v>
      </c>
      <c r="CC419" s="428">
        <f t="shared" ca="1" si="637"/>
        <v>0.16350881214791796</v>
      </c>
      <c r="CD419" s="428">
        <f t="shared" ca="1" si="637"/>
        <v>0.15891776568994065</v>
      </c>
      <c r="CE419" s="428">
        <f t="shared" ca="1" si="637"/>
        <v>0.15153114512419893</v>
      </c>
      <c r="CF419" s="428">
        <f t="shared" ca="1" si="637"/>
        <v>0.14215304883843199</v>
      </c>
      <c r="CG419" s="428">
        <f t="shared" ca="1" si="637"/>
        <v>0.13293881975622518</v>
      </c>
      <c r="CH419" s="428">
        <f t="shared" ca="1" si="637"/>
        <v>0.12876387829073316</v>
      </c>
      <c r="CI419" s="428">
        <f t="shared" ca="1" si="637"/>
        <v>0.13837543967498553</v>
      </c>
      <c r="CJ419" s="428">
        <f t="shared" ca="1" si="637"/>
        <v>0.17169455196679864</v>
      </c>
      <c r="CK419" s="428">
        <f t="shared" ca="1" si="637"/>
        <v>0.22915807193319745</v>
      </c>
      <c r="CL419" s="428">
        <f t="shared" ca="1" si="637"/>
        <v>0.29328491036008869</v>
      </c>
      <c r="CM419" s="428">
        <f t="shared" ca="1" si="637"/>
        <v>0.34045787519969517</v>
      </c>
      <c r="CN419" s="428">
        <f t="shared" ca="1" si="637"/>
        <v>0.35726711049914373</v>
      </c>
      <c r="CP419" s="18">
        <f t="shared" si="638"/>
        <v>60</v>
      </c>
      <c r="CQ419" s="428">
        <f t="shared" ca="1" si="639"/>
        <v>0.13558947148272149</v>
      </c>
      <c r="CR419" s="428">
        <f t="shared" ref="CR419:CY419" ca="1" si="654">1/MAX(IF(CR389&gt;0,CR389/$F$2,-CR389/$G$2),IF(CR404&gt;0,CR404/$F$2,-CR404/$G$2),IF(CR373&gt;0,CR373/$F$2,-CR373/$G$2))</f>
        <v>0.14348382097682741</v>
      </c>
      <c r="CS419" s="428">
        <f t="shared" ca="1" si="654"/>
        <v>0.16429145854861055</v>
      </c>
      <c r="CT419" s="428">
        <f t="shared" ca="1" si="654"/>
        <v>0.18956591197373857</v>
      </c>
      <c r="CU419" s="428">
        <f t="shared" ca="1" si="654"/>
        <v>0.2055776855106089</v>
      </c>
      <c r="CV419" s="428">
        <f t="shared" ca="1" si="654"/>
        <v>0.19701067859753146</v>
      </c>
      <c r="CW419" s="428">
        <f t="shared" ca="1" si="654"/>
        <v>0.16376023455070676</v>
      </c>
      <c r="CX419" s="428">
        <f t="shared" ca="1" si="654"/>
        <v>0.12966607767933705</v>
      </c>
      <c r="CY419" s="428">
        <f t="shared" ca="1" si="654"/>
        <v>0.11152877147684603</v>
      </c>
      <c r="CZ419" s="428">
        <f t="shared" ca="1" si="639"/>
        <v>0.10502730521767936</v>
      </c>
      <c r="DA419" s="428">
        <f t="shared" ca="1" si="639"/>
        <v>0.10059999911855302</v>
      </c>
      <c r="DB419" s="428">
        <f t="shared" ca="1" si="639"/>
        <v>9.5451952597515072E-2</v>
      </c>
      <c r="DC419" s="428">
        <f t="shared" ca="1" si="639"/>
        <v>9.2945334700965318E-2</v>
      </c>
      <c r="DE419" s="18">
        <f t="shared" si="640"/>
        <v>60</v>
      </c>
      <c r="DF419" s="428">
        <f t="shared" ca="1" si="641"/>
        <v>0.33133547660751955</v>
      </c>
      <c r="DG419" s="428">
        <f t="shared" ca="1" si="641"/>
        <v>0.32802878661490137</v>
      </c>
      <c r="DH419" s="428">
        <f t="shared" ca="1" si="641"/>
        <v>0.30586881867919169</v>
      </c>
      <c r="DI419" s="428">
        <f t="shared" ca="1" si="641"/>
        <v>0.25429764025246426</v>
      </c>
      <c r="DJ419" s="428">
        <f t="shared" ca="1" si="641"/>
        <v>0.18844757936938364</v>
      </c>
      <c r="DK419" s="428">
        <f t="shared" ca="1" si="641"/>
        <v>0.12984518987761748</v>
      </c>
      <c r="DL419" s="428">
        <f t="shared" ca="1" si="641"/>
        <v>8.9367805061893998E-2</v>
      </c>
      <c r="DM419" s="428">
        <f t="shared" ca="1" si="641"/>
        <v>6.8198332214269589E-2</v>
      </c>
      <c r="DN419" s="428">
        <f t="shared" ca="1" si="641"/>
        <v>6.2577752524622957E-2</v>
      </c>
      <c r="DO419" s="428">
        <f t="shared" ca="1" si="641"/>
        <v>6.677296994773721E-2</v>
      </c>
      <c r="DP419" s="428">
        <f t="shared" ca="1" si="641"/>
        <v>7.4690520728420737E-2</v>
      </c>
      <c r="DQ419" s="428">
        <f t="shared" ca="1" si="641"/>
        <v>8.1226792196185532E-2</v>
      </c>
      <c r="DR419" s="428">
        <f t="shared" ca="1" si="641"/>
        <v>8.3610935459876995E-2</v>
      </c>
      <c r="DT419" s="18">
        <f t="shared" si="642"/>
        <v>60</v>
      </c>
      <c r="DU419" s="428" t="e">
        <f t="shared" ca="1" si="643"/>
        <v>#DIV/0!</v>
      </c>
      <c r="DV419" s="428" t="e">
        <f t="shared" ca="1" si="643"/>
        <v>#DIV/0!</v>
      </c>
      <c r="DW419" s="428" t="e">
        <f t="shared" ca="1" si="643"/>
        <v>#DIV/0!</v>
      </c>
      <c r="DX419" s="428" t="e">
        <f t="shared" ca="1" si="643"/>
        <v>#DIV/0!</v>
      </c>
      <c r="DY419" s="428" t="e">
        <f t="shared" ca="1" si="643"/>
        <v>#DIV/0!</v>
      </c>
      <c r="DZ419" s="428" t="e">
        <f t="shared" ca="1" si="643"/>
        <v>#DIV/0!</v>
      </c>
      <c r="EA419" s="428" t="e">
        <f t="shared" ca="1" si="643"/>
        <v>#DIV/0!</v>
      </c>
      <c r="EB419" s="428" t="e">
        <f t="shared" ca="1" si="643"/>
        <v>#DIV/0!</v>
      </c>
      <c r="EC419" s="428" t="e">
        <f t="shared" ca="1" si="643"/>
        <v>#DIV/0!</v>
      </c>
      <c r="ED419" s="428" t="e">
        <f t="shared" ca="1" si="643"/>
        <v>#DIV/0!</v>
      </c>
      <c r="EE419" s="428" t="e">
        <f t="shared" ca="1" si="643"/>
        <v>#DIV/0!</v>
      </c>
      <c r="EF419" s="428" t="e">
        <f t="shared" ca="1" si="643"/>
        <v>#DIV/0!</v>
      </c>
      <c r="EG419" s="428" t="e">
        <f t="shared" ca="1" si="643"/>
        <v>#DIV/0!</v>
      </c>
      <c r="EI419" s="18">
        <f t="shared" si="644"/>
        <v>60</v>
      </c>
      <c r="EJ419" s="428" t="e">
        <f t="shared" ca="1" si="645"/>
        <v>#DIV/0!</v>
      </c>
      <c r="EK419" s="428" t="e">
        <f t="shared" ca="1" si="645"/>
        <v>#DIV/0!</v>
      </c>
      <c r="EL419" s="428" t="e">
        <f t="shared" ca="1" si="645"/>
        <v>#DIV/0!</v>
      </c>
      <c r="EM419" s="428" t="e">
        <f t="shared" ca="1" si="645"/>
        <v>#DIV/0!</v>
      </c>
      <c r="EN419" s="428" t="e">
        <f t="shared" ca="1" si="645"/>
        <v>#DIV/0!</v>
      </c>
      <c r="EO419" s="428" t="e">
        <f t="shared" ca="1" si="645"/>
        <v>#DIV/0!</v>
      </c>
      <c r="EP419" s="428" t="e">
        <f t="shared" ca="1" si="645"/>
        <v>#DIV/0!</v>
      </c>
      <c r="EQ419" s="428" t="e">
        <f t="shared" ca="1" si="645"/>
        <v>#DIV/0!</v>
      </c>
      <c r="ER419" s="428" t="e">
        <f t="shared" ca="1" si="645"/>
        <v>#DIV/0!</v>
      </c>
      <c r="ES419" s="428" t="e">
        <f t="shared" ca="1" si="645"/>
        <v>#DIV/0!</v>
      </c>
      <c r="ET419" s="428" t="e">
        <f t="shared" ca="1" si="645"/>
        <v>#DIV/0!</v>
      </c>
      <c r="EU419" s="428" t="e">
        <f t="shared" ca="1" si="645"/>
        <v>#DIV/0!</v>
      </c>
      <c r="EV419" s="428" t="e">
        <f t="shared" ca="1" si="645"/>
        <v>#DIV/0!</v>
      </c>
      <c r="EX419" s="25"/>
      <c r="EY419" s="731"/>
      <c r="EZ419" s="731"/>
      <c r="FA419" s="731"/>
      <c r="FB419" s="731"/>
      <c r="FC419" s="731"/>
      <c r="FD419" s="731"/>
      <c r="FE419" s="731"/>
      <c r="FF419" s="731"/>
      <c r="FG419" s="731"/>
      <c r="FH419" s="731"/>
      <c r="FI419" s="731"/>
      <c r="FJ419" s="731"/>
      <c r="FK419" s="731"/>
      <c r="FL419" s="91"/>
      <c r="FM419" s="25"/>
      <c r="FN419" s="731"/>
      <c r="FO419" s="731"/>
      <c r="FP419" s="731"/>
      <c r="FQ419" s="731"/>
      <c r="FR419" s="731"/>
      <c r="FS419" s="731"/>
      <c r="FT419" s="731"/>
      <c r="FU419" s="731"/>
      <c r="FV419" s="731"/>
      <c r="FW419" s="731"/>
      <c r="FX419" s="731"/>
      <c r="FY419" s="731"/>
      <c r="FZ419" s="731"/>
      <c r="GA419" s="91"/>
      <c r="GB419" s="91"/>
    </row>
    <row r="420" spans="13:184" s="8" customFormat="1">
      <c r="S420" s="18">
        <f t="shared" si="628"/>
        <v>67.5</v>
      </c>
      <c r="T420" s="425">
        <f t="shared" ca="1" si="646"/>
        <v>0.31670011440057722</v>
      </c>
      <c r="U420" s="425">
        <f t="shared" ca="1" si="629"/>
        <v>0.3182342675511623</v>
      </c>
      <c r="V420" s="425">
        <f t="shared" ca="1" si="629"/>
        <v>0.32341389590410535</v>
      </c>
      <c r="W420" s="425">
        <f t="shared" ca="1" si="629"/>
        <v>0.33435708791534813</v>
      </c>
      <c r="X420" s="425">
        <f t="shared" ca="1" si="629"/>
        <v>0.35630404023385198</v>
      </c>
      <c r="Y420" s="425">
        <f t="shared" ca="1" si="629"/>
        <v>0.40233958763662775</v>
      </c>
      <c r="Z420" s="425">
        <f t="shared" ca="1" si="629"/>
        <v>0.50814406924655586</v>
      </c>
      <c r="AA420" s="425">
        <f t="shared" ca="1" si="629"/>
        <v>0.33781786631598881</v>
      </c>
      <c r="AB420" s="425">
        <f t="shared" ca="1" si="629"/>
        <v>0.19857483889091518</v>
      </c>
      <c r="AC420" s="425">
        <f t="shared" ca="1" si="629"/>
        <v>0.14636092437298501</v>
      </c>
      <c r="AD420" s="425">
        <f t="shared" ca="1" si="629"/>
        <v>0.12761180429961722</v>
      </c>
      <c r="AE420" s="425">
        <f t="shared" ca="1" si="629"/>
        <v>0.12138615014591114</v>
      </c>
      <c r="AF420" s="425">
        <f t="shared" ca="1" si="629"/>
        <v>0.1199640293092456</v>
      </c>
      <c r="AG420" s="42"/>
      <c r="AH420" s="18">
        <f t="shared" si="630"/>
        <v>67.5</v>
      </c>
      <c r="AI420" s="428">
        <f t="shared" ca="1" si="631"/>
        <v>0.2564014384276207</v>
      </c>
      <c r="AJ420" s="428">
        <f t="shared" ca="1" si="631"/>
        <v>0.26353682110628629</v>
      </c>
      <c r="AK420" s="428">
        <f t="shared" ca="1" si="631"/>
        <v>0.28034017236405456</v>
      </c>
      <c r="AL420" s="428">
        <f t="shared" ca="1" si="631"/>
        <v>0.3008387552500692</v>
      </c>
      <c r="AM420" s="428">
        <f t="shared" ca="1" si="631"/>
        <v>0.32611482716082518</v>
      </c>
      <c r="AN420" s="428">
        <f t="shared" ca="1" si="631"/>
        <v>0.36377362656646828</v>
      </c>
      <c r="AO420" s="428">
        <f t="shared" ca="1" si="631"/>
        <v>0.40700484984095775</v>
      </c>
      <c r="AP420" s="428">
        <f t="shared" ca="1" si="631"/>
        <v>0.3100703049394688</v>
      </c>
      <c r="AQ420" s="428">
        <f t="shared" ca="1" si="631"/>
        <v>0.19310694944034082</v>
      </c>
      <c r="AR420" s="428">
        <f t="shared" ca="1" si="631"/>
        <v>0.14344903710676465</v>
      </c>
      <c r="AS420" s="428">
        <f t="shared" ca="1" si="631"/>
        <v>0.12470180549700367</v>
      </c>
      <c r="AT420" s="428">
        <f t="shared" ca="1" si="631"/>
        <v>0.11775561981900878</v>
      </c>
      <c r="AU420" s="428">
        <f t="shared" ca="1" si="631"/>
        <v>0.11587693410549789</v>
      </c>
      <c r="AV420" s="42"/>
      <c r="AW420" s="18">
        <f t="shared" si="632"/>
        <v>67.5</v>
      </c>
      <c r="AX420" s="428">
        <f t="shared" ca="1" si="633"/>
        <v>0.17954446127642826</v>
      </c>
      <c r="AY420" s="428">
        <f t="shared" ca="1" si="633"/>
        <v>0.185387294526593</v>
      </c>
      <c r="AZ420" s="428">
        <f t="shared" ca="1" si="633"/>
        <v>0.19739968586564341</v>
      </c>
      <c r="BA420" s="428">
        <f t="shared" ca="1" si="633"/>
        <v>0.20643118345968131</v>
      </c>
      <c r="BB420" s="428">
        <f t="shared" ca="1" si="633"/>
        <v>0.20901044642748332</v>
      </c>
      <c r="BC420" s="428">
        <f t="shared" ca="1" si="633"/>
        <v>0.20747588916523782</v>
      </c>
      <c r="BD420" s="428">
        <f t="shared" ca="1" si="633"/>
        <v>0.20772135323087615</v>
      </c>
      <c r="BE420" s="428">
        <f t="shared" ca="1" si="633"/>
        <v>0.21886222023657323</v>
      </c>
      <c r="BF420" s="428">
        <f t="shared" ca="1" si="633"/>
        <v>0.24929431631036478</v>
      </c>
      <c r="BG420" s="428">
        <f t="shared" ca="1" si="633"/>
        <v>0.28969541564036994</v>
      </c>
      <c r="BH420" s="428">
        <f t="shared" ca="1" si="633"/>
        <v>0.30423806559387373</v>
      </c>
      <c r="BI420" s="428">
        <f t="shared" ca="1" si="633"/>
        <v>0.28509476725520827</v>
      </c>
      <c r="BJ420" s="428">
        <f t="shared" ca="1" si="633"/>
        <v>0.27166065931752642</v>
      </c>
      <c r="BL420" s="18">
        <f t="shared" si="634"/>
        <v>67.5</v>
      </c>
      <c r="BM420" s="428">
        <f t="shared" ca="1" si="635"/>
        <v>0.16293044128674922</v>
      </c>
      <c r="BN420" s="428">
        <f t="shared" ca="1" si="635"/>
        <v>0.17030362908872104</v>
      </c>
      <c r="BO420" s="428">
        <f t="shared" ca="1" si="635"/>
        <v>0.18381229517926279</v>
      </c>
      <c r="BP420" s="428">
        <f t="shared" ca="1" si="635"/>
        <v>0.18366697426329667</v>
      </c>
      <c r="BQ420" s="428">
        <f t="shared" ca="1" si="635"/>
        <v>0.15808277755088643</v>
      </c>
      <c r="BR420" s="428">
        <f t="shared" ca="1" si="635"/>
        <v>0.11764787557763978</v>
      </c>
      <c r="BS420" s="428">
        <f t="shared" ca="1" si="635"/>
        <v>8.0649686882258736E-2</v>
      </c>
      <c r="BT420" s="428">
        <f t="shared" ca="1" si="635"/>
        <v>5.6132812237156562E-2</v>
      </c>
      <c r="BU420" s="428">
        <f t="shared" ca="1" si="635"/>
        <v>4.3825034550889382E-2</v>
      </c>
      <c r="BV420" s="428">
        <f t="shared" ca="1" si="635"/>
        <v>3.9653783753039573E-2</v>
      </c>
      <c r="BW420" s="428">
        <f t="shared" ca="1" si="635"/>
        <v>3.9398882557482778E-2</v>
      </c>
      <c r="BX420" s="428">
        <f t="shared" ca="1" si="635"/>
        <v>4.0101728268836845E-2</v>
      </c>
      <c r="BY420" s="428">
        <f t="shared" ca="1" si="635"/>
        <v>4.0413931120743408E-2</v>
      </c>
      <c r="BZ420" s="42"/>
      <c r="CA420" s="18">
        <f t="shared" si="636"/>
        <v>67.5</v>
      </c>
      <c r="CB420" s="428">
        <f t="shared" ca="1" si="637"/>
        <v>0.21016652112141207</v>
      </c>
      <c r="CC420" s="428">
        <f t="shared" ca="1" si="637"/>
        <v>0.20906587004990168</v>
      </c>
      <c r="CD420" s="428">
        <f t="shared" ca="1" si="637"/>
        <v>0.20580330401990879</v>
      </c>
      <c r="CE420" s="428">
        <f t="shared" ca="1" si="637"/>
        <v>0.20057210968790115</v>
      </c>
      <c r="CF420" s="428">
        <f t="shared" ca="1" si="637"/>
        <v>0.19399851456470044</v>
      </c>
      <c r="CG420" s="428">
        <f t="shared" ca="1" si="637"/>
        <v>0.1877948723517863</v>
      </c>
      <c r="CH420" s="428">
        <f t="shared" ca="1" si="637"/>
        <v>0.18600329459374507</v>
      </c>
      <c r="CI420" s="428">
        <f t="shared" ca="1" si="637"/>
        <v>0.19643300941037578</v>
      </c>
      <c r="CJ420" s="428">
        <f t="shared" ca="1" si="637"/>
        <v>0.22915807193319745</v>
      </c>
      <c r="CK420" s="428">
        <f t="shared" ca="1" si="637"/>
        <v>0.28639107513382661</v>
      </c>
      <c r="CL420" s="428">
        <f t="shared" ca="1" si="637"/>
        <v>0.35125127290496733</v>
      </c>
      <c r="CM420" s="428">
        <f t="shared" ca="1" si="637"/>
        <v>0.39881589713405913</v>
      </c>
      <c r="CN420" s="428">
        <f t="shared" ca="1" si="637"/>
        <v>0.41558897226387231</v>
      </c>
      <c r="CP420" s="18">
        <f t="shared" si="638"/>
        <v>67.5</v>
      </c>
      <c r="CQ420" s="428">
        <f t="shared" ca="1" si="639"/>
        <v>0.10447580683698657</v>
      </c>
      <c r="CR420" s="428">
        <f t="shared" ref="CR420:CY420" ca="1" si="655">1/MAX(IF(CR390&gt;0,CR390/$F$2,-CR390/$G$2),IF(CR405&gt;0,CR405/$F$2,-CR405/$G$2),IF(CR374&gt;0,CR374/$F$2,-CR374/$G$2))</f>
        <v>0.11252158588903551</v>
      </c>
      <c r="CS420" s="428">
        <f t="shared" ca="1" si="655"/>
        <v>0.13384888130097972</v>
      </c>
      <c r="CT420" s="428">
        <f t="shared" ca="1" si="655"/>
        <v>0.16056140709321318</v>
      </c>
      <c r="CU420" s="428">
        <f t="shared" ca="1" si="655"/>
        <v>0.1809289996955081</v>
      </c>
      <c r="CV420" s="428">
        <f t="shared" ca="1" si="655"/>
        <v>0.18231181464761123</v>
      </c>
      <c r="CW420" s="428">
        <f t="shared" ca="1" si="655"/>
        <v>0.1604155954452825</v>
      </c>
      <c r="CX420" s="428">
        <f t="shared" ca="1" si="655"/>
        <v>0.12882780457996029</v>
      </c>
      <c r="CY420" s="428">
        <f t="shared" ca="1" si="655"/>
        <v>0.10502730521767936</v>
      </c>
      <c r="CZ420" s="428">
        <f t="shared" ca="1" si="639"/>
        <v>9.1881404428714536E-2</v>
      </c>
      <c r="DA420" s="428">
        <f t="shared" ca="1" si="639"/>
        <v>8.324065891408812E-2</v>
      </c>
      <c r="DB420" s="428">
        <f t="shared" ca="1" si="639"/>
        <v>7.6035674719531113E-2</v>
      </c>
      <c r="DC420" s="428">
        <f t="shared" ca="1" si="639"/>
        <v>7.2889890285657774E-2</v>
      </c>
      <c r="DE420" s="18">
        <f t="shared" si="640"/>
        <v>67.5</v>
      </c>
      <c r="DF420" s="428">
        <f t="shared" ca="1" si="641"/>
        <v>0.29314052898206283</v>
      </c>
      <c r="DG420" s="428">
        <f t="shared" ca="1" si="641"/>
        <v>0.30163849949028149</v>
      </c>
      <c r="DH420" s="428">
        <f t="shared" ca="1" si="641"/>
        <v>0.30711688565202083</v>
      </c>
      <c r="DI420" s="428">
        <f t="shared" ca="1" si="641"/>
        <v>0.27881553714166274</v>
      </c>
      <c r="DJ420" s="428">
        <f t="shared" ca="1" si="641"/>
        <v>0.2205440989649953</v>
      </c>
      <c r="DK420" s="428">
        <f t="shared" ca="1" si="641"/>
        <v>0.15844755704638727</v>
      </c>
      <c r="DL420" s="428">
        <f t="shared" ca="1" si="641"/>
        <v>0.11014310781506118</v>
      </c>
      <c r="DM420" s="428">
        <f t="shared" ca="1" si="641"/>
        <v>8.0349974918132699E-2</v>
      </c>
      <c r="DN420" s="428">
        <f t="shared" ca="1" si="641"/>
        <v>6.677296994773721E-2</v>
      </c>
      <c r="DO420" s="428">
        <f t="shared" ca="1" si="641"/>
        <v>6.4316923352862168E-2</v>
      </c>
      <c r="DP420" s="428">
        <f t="shared" ca="1" si="641"/>
        <v>6.7219532881577088E-2</v>
      </c>
      <c r="DQ420" s="428">
        <f t="shared" ca="1" si="641"/>
        <v>7.056127964310703E-2</v>
      </c>
      <c r="DR420" s="428">
        <f t="shared" ca="1" si="641"/>
        <v>7.1808176396918444E-2</v>
      </c>
      <c r="DT420" s="18">
        <f t="shared" si="642"/>
        <v>67.5</v>
      </c>
      <c r="DU420" s="428" t="e">
        <f t="shared" ca="1" si="643"/>
        <v>#DIV/0!</v>
      </c>
      <c r="DV420" s="428" t="e">
        <f t="shared" ca="1" si="643"/>
        <v>#DIV/0!</v>
      </c>
      <c r="DW420" s="428" t="e">
        <f t="shared" ca="1" si="643"/>
        <v>#DIV/0!</v>
      </c>
      <c r="DX420" s="428" t="e">
        <f t="shared" ca="1" si="643"/>
        <v>#DIV/0!</v>
      </c>
      <c r="DY420" s="428" t="e">
        <f t="shared" ca="1" si="643"/>
        <v>#DIV/0!</v>
      </c>
      <c r="DZ420" s="428" t="e">
        <f t="shared" ca="1" si="643"/>
        <v>#DIV/0!</v>
      </c>
      <c r="EA420" s="428" t="e">
        <f t="shared" ca="1" si="643"/>
        <v>#DIV/0!</v>
      </c>
      <c r="EB420" s="428" t="e">
        <f t="shared" ca="1" si="643"/>
        <v>#DIV/0!</v>
      </c>
      <c r="EC420" s="428" t="e">
        <f t="shared" ca="1" si="643"/>
        <v>#DIV/0!</v>
      </c>
      <c r="ED420" s="428" t="e">
        <f t="shared" ca="1" si="643"/>
        <v>#DIV/0!</v>
      </c>
      <c r="EE420" s="428" t="e">
        <f t="shared" ca="1" si="643"/>
        <v>#DIV/0!</v>
      </c>
      <c r="EF420" s="428" t="e">
        <f t="shared" ca="1" si="643"/>
        <v>#DIV/0!</v>
      </c>
      <c r="EG420" s="428" t="e">
        <f t="shared" ca="1" si="643"/>
        <v>#DIV/0!</v>
      </c>
      <c r="EI420" s="18">
        <f t="shared" si="644"/>
        <v>67.5</v>
      </c>
      <c r="EJ420" s="428" t="e">
        <f t="shared" ca="1" si="645"/>
        <v>#DIV/0!</v>
      </c>
      <c r="EK420" s="428" t="e">
        <f t="shared" ca="1" si="645"/>
        <v>#DIV/0!</v>
      </c>
      <c r="EL420" s="428" t="e">
        <f t="shared" ca="1" si="645"/>
        <v>#DIV/0!</v>
      </c>
      <c r="EM420" s="428" t="e">
        <f t="shared" ca="1" si="645"/>
        <v>#DIV/0!</v>
      </c>
      <c r="EN420" s="428" t="e">
        <f t="shared" ca="1" si="645"/>
        <v>#DIV/0!</v>
      </c>
      <c r="EO420" s="428" t="e">
        <f t="shared" ca="1" si="645"/>
        <v>#DIV/0!</v>
      </c>
      <c r="EP420" s="428" t="e">
        <f t="shared" ca="1" si="645"/>
        <v>#DIV/0!</v>
      </c>
      <c r="EQ420" s="428" t="e">
        <f t="shared" ca="1" si="645"/>
        <v>#DIV/0!</v>
      </c>
      <c r="ER420" s="428" t="e">
        <f t="shared" ca="1" si="645"/>
        <v>#DIV/0!</v>
      </c>
      <c r="ES420" s="428" t="e">
        <f t="shared" ca="1" si="645"/>
        <v>#DIV/0!</v>
      </c>
      <c r="ET420" s="428" t="e">
        <f t="shared" ca="1" si="645"/>
        <v>#DIV/0!</v>
      </c>
      <c r="EU420" s="428" t="e">
        <f t="shared" ca="1" si="645"/>
        <v>#DIV/0!</v>
      </c>
      <c r="EV420" s="428" t="e">
        <f t="shared" ca="1" si="645"/>
        <v>#DIV/0!</v>
      </c>
      <c r="EX420" s="25"/>
      <c r="EY420" s="731"/>
      <c r="EZ420" s="731"/>
      <c r="FA420" s="731"/>
      <c r="FB420" s="731"/>
      <c r="FC420" s="731"/>
      <c r="FD420" s="731"/>
      <c r="FE420" s="731"/>
      <c r="FF420" s="731"/>
      <c r="FG420" s="731"/>
      <c r="FH420" s="731"/>
      <c r="FI420" s="731"/>
      <c r="FJ420" s="731"/>
      <c r="FK420" s="731"/>
      <c r="FL420" s="91"/>
      <c r="FM420" s="25"/>
      <c r="FN420" s="731"/>
      <c r="FO420" s="731"/>
      <c r="FP420" s="731"/>
      <c r="FQ420" s="731"/>
      <c r="FR420" s="731"/>
      <c r="FS420" s="731"/>
      <c r="FT420" s="731"/>
      <c r="FU420" s="731"/>
      <c r="FV420" s="731"/>
      <c r="FW420" s="731"/>
      <c r="FX420" s="731"/>
      <c r="FY420" s="731"/>
      <c r="FZ420" s="731"/>
      <c r="GA420" s="91"/>
      <c r="GB420" s="91"/>
    </row>
    <row r="421" spans="13:184" s="8" customFormat="1">
      <c r="S421" s="18">
        <f t="shared" si="628"/>
        <v>75</v>
      </c>
      <c r="T421" s="425">
        <f t="shared" ca="1" si="646"/>
        <v>0.36514626204440509</v>
      </c>
      <c r="U421" s="425">
        <f t="shared" ca="1" si="629"/>
        <v>0.36764681513992048</v>
      </c>
      <c r="V421" s="425">
        <f t="shared" ca="1" si="629"/>
        <v>0.37588246949745241</v>
      </c>
      <c r="W421" s="425">
        <f t="shared" ca="1" si="629"/>
        <v>0.39248998203923036</v>
      </c>
      <c r="X421" s="425">
        <f t="shared" ca="1" si="629"/>
        <v>0.42374288268470178</v>
      </c>
      <c r="Y421" s="425">
        <f t="shared" ca="1" si="629"/>
        <v>0.4844868737990049</v>
      </c>
      <c r="Z421" s="425">
        <f t="shared" ca="1" si="629"/>
        <v>0.46959675733582501</v>
      </c>
      <c r="AA421" s="425">
        <f t="shared" ca="1" si="629"/>
        <v>0.2746611120478798</v>
      </c>
      <c r="AB421" s="425">
        <f t="shared" ca="1" si="629"/>
        <v>0.17282363876336124</v>
      </c>
      <c r="AC421" s="425">
        <f t="shared" ca="1" si="629"/>
        <v>0.12761180429961722</v>
      </c>
      <c r="AD421" s="425">
        <f t="shared" ca="1" si="629"/>
        <v>0.109370213453754</v>
      </c>
      <c r="AE421" s="425">
        <f t="shared" ca="1" si="629"/>
        <v>0.10275177851009799</v>
      </c>
      <c r="AF421" s="425">
        <f t="shared" ca="1" si="629"/>
        <v>0.10114618746223028</v>
      </c>
      <c r="AG421" s="42"/>
      <c r="AH421" s="18">
        <f t="shared" si="630"/>
        <v>75</v>
      </c>
      <c r="AI421" s="428">
        <f t="shared" ca="1" si="631"/>
        <v>0.23629270284537462</v>
      </c>
      <c r="AJ421" s="428">
        <f t="shared" ca="1" si="631"/>
        <v>0.24989769082686322</v>
      </c>
      <c r="AK421" s="428">
        <f t="shared" ca="1" si="631"/>
        <v>0.28102978264429745</v>
      </c>
      <c r="AL421" s="428">
        <f t="shared" ca="1" si="631"/>
        <v>0.31562823238634674</v>
      </c>
      <c r="AM421" s="428">
        <f t="shared" ca="1" si="631"/>
        <v>0.34995079232198917</v>
      </c>
      <c r="AN421" s="428">
        <f t="shared" ca="1" si="631"/>
        <v>0.38220493087687235</v>
      </c>
      <c r="AO421" s="428">
        <f t="shared" ca="1" si="631"/>
        <v>0.36767493381955335</v>
      </c>
      <c r="AP421" s="428">
        <f t="shared" ca="1" si="631"/>
        <v>0.25694627747743215</v>
      </c>
      <c r="AQ421" s="428">
        <f t="shared" ca="1" si="631"/>
        <v>0.16786452911364685</v>
      </c>
      <c r="AR421" s="428">
        <f t="shared" ca="1" si="631"/>
        <v>0.12470180549700367</v>
      </c>
      <c r="AS421" s="428">
        <f t="shared" ca="1" si="631"/>
        <v>0.1062892068526476</v>
      </c>
      <c r="AT421" s="428">
        <f t="shared" ca="1" si="631"/>
        <v>9.858273290060765E-2</v>
      </c>
      <c r="AU421" s="428">
        <f t="shared" ca="1" si="631"/>
        <v>9.6236374752259921E-2</v>
      </c>
      <c r="AV421" s="42"/>
      <c r="AW421" s="18">
        <f t="shared" si="632"/>
        <v>75</v>
      </c>
      <c r="AX421" s="428">
        <f t="shared" ca="1" si="633"/>
        <v>0.15805460703269589</v>
      </c>
      <c r="AY421" s="428">
        <f t="shared" ca="1" si="633"/>
        <v>0.16963616275486887</v>
      </c>
      <c r="AZ421" s="428">
        <f t="shared" ca="1" si="633"/>
        <v>0.19584319143248546</v>
      </c>
      <c r="BA421" s="428">
        <f t="shared" ca="1" si="633"/>
        <v>0.2212433455623555</v>
      </c>
      <c r="BB421" s="428">
        <f t="shared" ca="1" si="633"/>
        <v>0.23801871161634625</v>
      </c>
      <c r="BC421" s="428">
        <f t="shared" ca="1" si="633"/>
        <v>0.24757013151340398</v>
      </c>
      <c r="BD421" s="428">
        <f t="shared" ca="1" si="633"/>
        <v>0.25575238793775462</v>
      </c>
      <c r="BE421" s="428">
        <f t="shared" ca="1" si="633"/>
        <v>0.26985555798192473</v>
      </c>
      <c r="BF421" s="428">
        <f t="shared" ca="1" si="633"/>
        <v>0.29243131716138165</v>
      </c>
      <c r="BG421" s="428">
        <f t="shared" ca="1" si="633"/>
        <v>0.30423806559387373</v>
      </c>
      <c r="BH421" s="428">
        <f t="shared" ca="1" si="633"/>
        <v>0.27414427054090357</v>
      </c>
      <c r="BI421" s="428">
        <f t="shared" ca="1" si="633"/>
        <v>0.22518311838909053</v>
      </c>
      <c r="BJ421" s="428">
        <f t="shared" ca="1" si="633"/>
        <v>0.2037479766006563</v>
      </c>
      <c r="BL421" s="18">
        <f t="shared" si="634"/>
        <v>75</v>
      </c>
      <c r="BM421" s="428">
        <f t="shared" ca="1" si="635"/>
        <v>0.12279003563657012</v>
      </c>
      <c r="BN421" s="428">
        <f t="shared" ca="1" si="635"/>
        <v>0.13305755670069841</v>
      </c>
      <c r="BO421" s="428">
        <f t="shared" ca="1" si="635"/>
        <v>0.15522440204846349</v>
      </c>
      <c r="BP421" s="428">
        <f t="shared" ca="1" si="635"/>
        <v>0.16844926364932339</v>
      </c>
      <c r="BQ421" s="428">
        <f t="shared" ca="1" si="635"/>
        <v>0.15605996761178745</v>
      </c>
      <c r="BR421" s="428">
        <f t="shared" ca="1" si="635"/>
        <v>0.12305335963762717</v>
      </c>
      <c r="BS421" s="428">
        <f t="shared" ca="1" si="635"/>
        <v>8.7556798705364577E-2</v>
      </c>
      <c r="BT421" s="428">
        <f t="shared" ca="1" si="635"/>
        <v>6.1295198841337342E-2</v>
      </c>
      <c r="BU421" s="428">
        <f t="shared" ca="1" si="635"/>
        <v>4.6204630246660168E-2</v>
      </c>
      <c r="BV421" s="428">
        <f t="shared" ca="1" si="635"/>
        <v>3.9398882557482778E-2</v>
      </c>
      <c r="BW421" s="428">
        <f t="shared" ca="1" si="635"/>
        <v>3.7096159677343289E-2</v>
      </c>
      <c r="BX421" s="428">
        <f t="shared" ca="1" si="635"/>
        <v>3.6402029386499807E-2</v>
      </c>
      <c r="BY421" s="428">
        <f t="shared" ca="1" si="635"/>
        <v>3.6156837864966505E-2</v>
      </c>
      <c r="BZ421" s="42"/>
      <c r="CA421" s="18">
        <f t="shared" si="636"/>
        <v>75</v>
      </c>
      <c r="CB421" s="428">
        <f t="shared" ca="1" si="637"/>
        <v>0.24825003930281431</v>
      </c>
      <c r="CC421" s="428">
        <f t="shared" ca="1" si="637"/>
        <v>0.24762782463669278</v>
      </c>
      <c r="CD421" s="428">
        <f t="shared" ca="1" si="637"/>
        <v>0.24582253148860633</v>
      </c>
      <c r="CE421" s="428">
        <f t="shared" ca="1" si="637"/>
        <v>0.24308299359109958</v>
      </c>
      <c r="CF421" s="428">
        <f t="shared" ca="1" si="637"/>
        <v>0.24008314149020832</v>
      </c>
      <c r="CG421" s="428">
        <f t="shared" ca="1" si="637"/>
        <v>0.23847030054108015</v>
      </c>
      <c r="CH421" s="428">
        <f t="shared" ca="1" si="637"/>
        <v>0.24190324333103763</v>
      </c>
      <c r="CI421" s="428">
        <f t="shared" ca="1" si="637"/>
        <v>0.25725927447638464</v>
      </c>
      <c r="CJ421" s="428">
        <f t="shared" ca="1" si="637"/>
        <v>0.29328491036008869</v>
      </c>
      <c r="CK421" s="428">
        <f t="shared" ca="1" si="637"/>
        <v>0.35125127290496733</v>
      </c>
      <c r="CL421" s="428">
        <f t="shared" ca="1" si="637"/>
        <v>0.41425827119112751</v>
      </c>
      <c r="CM421" s="428">
        <f t="shared" ca="1" si="637"/>
        <v>0.4588214507973199</v>
      </c>
      <c r="CN421" s="428">
        <f t="shared" ca="1" si="637"/>
        <v>0.47412828318454686</v>
      </c>
      <c r="CP421" s="18">
        <f t="shared" si="638"/>
        <v>75</v>
      </c>
      <c r="CQ421" s="428">
        <f t="shared" ca="1" si="639"/>
        <v>7.3298186972409099E-2</v>
      </c>
      <c r="CR421" s="428">
        <f t="shared" ref="CR421:CY421" ca="1" si="656">1/MAX(IF(CR391&gt;0,CR391/$F$2,-CR391/$G$2),IF(CR406&gt;0,CR406/$F$2,-CR406/$G$2),IF(CR375&gt;0,CR375/$F$2,-CR375/$G$2))</f>
        <v>8.1577769493956176E-2</v>
      </c>
      <c r="CS421" s="428">
        <f t="shared" ca="1" si="656"/>
        <v>0.10362653204597831</v>
      </c>
      <c r="CT421" s="428">
        <f t="shared" ca="1" si="656"/>
        <v>0.13180235851053282</v>
      </c>
      <c r="CU421" s="428">
        <f t="shared" ca="1" si="656"/>
        <v>0.15538244663179535</v>
      </c>
      <c r="CV421" s="428">
        <f t="shared" ca="1" si="656"/>
        <v>0.16342189335252294</v>
      </c>
      <c r="CW421" s="428">
        <f t="shared" ca="1" si="656"/>
        <v>0.15079100582147531</v>
      </c>
      <c r="CX421" s="428">
        <f t="shared" ca="1" si="656"/>
        <v>0.12509936250927961</v>
      </c>
      <c r="CY421" s="428">
        <f t="shared" ca="1" si="656"/>
        <v>0.10059999911855302</v>
      </c>
      <c r="CZ421" s="428">
        <f t="shared" ca="1" si="639"/>
        <v>8.324065891408812E-2</v>
      </c>
      <c r="DA421" s="428">
        <f t="shared" ca="1" si="639"/>
        <v>7.0190118877708471E-2</v>
      </c>
      <c r="DB421" s="428">
        <f t="shared" ca="1" si="639"/>
        <v>5.9805258961918635E-2</v>
      </c>
      <c r="DC421" s="428">
        <f t="shared" ca="1" si="639"/>
        <v>5.5470668120445543E-2</v>
      </c>
      <c r="DE421" s="18">
        <f t="shared" si="640"/>
        <v>75</v>
      </c>
      <c r="DF421" s="428">
        <f t="shared" ca="1" si="641"/>
        <v>0.22048720663558821</v>
      </c>
      <c r="DG421" s="428">
        <f t="shared" ca="1" si="641"/>
        <v>0.2392425688946529</v>
      </c>
      <c r="DH421" s="428">
        <f t="shared" ca="1" si="641"/>
        <v>0.27418305080968175</v>
      </c>
      <c r="DI421" s="428">
        <f t="shared" ca="1" si="641"/>
        <v>0.27967314221978895</v>
      </c>
      <c r="DJ421" s="428">
        <f t="shared" ca="1" si="641"/>
        <v>0.24013531906752422</v>
      </c>
      <c r="DK421" s="428">
        <f t="shared" ca="1" si="641"/>
        <v>0.18151112700503688</v>
      </c>
      <c r="DL421" s="428">
        <f t="shared" ca="1" si="641"/>
        <v>0.12954276621941721</v>
      </c>
      <c r="DM421" s="428">
        <f t="shared" ca="1" si="641"/>
        <v>9.4015278964517723E-2</v>
      </c>
      <c r="DN421" s="428">
        <f t="shared" ca="1" si="641"/>
        <v>7.4690520728420737E-2</v>
      </c>
      <c r="DO421" s="428">
        <f t="shared" ca="1" si="641"/>
        <v>6.7219532881577088E-2</v>
      </c>
      <c r="DP421" s="428">
        <f t="shared" ca="1" si="641"/>
        <v>6.6050841031810054E-2</v>
      </c>
      <c r="DQ421" s="428">
        <f t="shared" ca="1" si="641"/>
        <v>6.6322183324093537E-2</v>
      </c>
      <c r="DR421" s="428">
        <f t="shared" ca="1" si="641"/>
        <v>6.624659943848428E-2</v>
      </c>
      <c r="DT421" s="18">
        <f t="shared" si="642"/>
        <v>75</v>
      </c>
      <c r="DU421" s="428" t="e">
        <f t="shared" ca="1" si="643"/>
        <v>#DIV/0!</v>
      </c>
      <c r="DV421" s="428" t="e">
        <f t="shared" ca="1" si="643"/>
        <v>#DIV/0!</v>
      </c>
      <c r="DW421" s="428" t="e">
        <f t="shared" ca="1" si="643"/>
        <v>#DIV/0!</v>
      </c>
      <c r="DX421" s="428" t="e">
        <f t="shared" ca="1" si="643"/>
        <v>#DIV/0!</v>
      </c>
      <c r="DY421" s="428" t="e">
        <f t="shared" ca="1" si="643"/>
        <v>#DIV/0!</v>
      </c>
      <c r="DZ421" s="428" t="e">
        <f t="shared" ca="1" si="643"/>
        <v>#DIV/0!</v>
      </c>
      <c r="EA421" s="428" t="e">
        <f t="shared" ca="1" si="643"/>
        <v>#DIV/0!</v>
      </c>
      <c r="EB421" s="428" t="e">
        <f t="shared" ca="1" si="643"/>
        <v>#DIV/0!</v>
      </c>
      <c r="EC421" s="428" t="e">
        <f t="shared" ca="1" si="643"/>
        <v>#DIV/0!</v>
      </c>
      <c r="ED421" s="428" t="e">
        <f t="shared" ca="1" si="643"/>
        <v>#DIV/0!</v>
      </c>
      <c r="EE421" s="428" t="e">
        <f t="shared" ca="1" si="643"/>
        <v>#DIV/0!</v>
      </c>
      <c r="EF421" s="428" t="e">
        <f t="shared" ca="1" si="643"/>
        <v>#DIV/0!</v>
      </c>
      <c r="EG421" s="428" t="e">
        <f t="shared" ca="1" si="643"/>
        <v>#DIV/0!</v>
      </c>
      <c r="EI421" s="18">
        <f t="shared" si="644"/>
        <v>75</v>
      </c>
      <c r="EJ421" s="428" t="e">
        <f t="shared" ca="1" si="645"/>
        <v>#DIV/0!</v>
      </c>
      <c r="EK421" s="428" t="e">
        <f t="shared" ca="1" si="645"/>
        <v>#DIV/0!</v>
      </c>
      <c r="EL421" s="428" t="e">
        <f t="shared" ca="1" si="645"/>
        <v>#DIV/0!</v>
      </c>
      <c r="EM421" s="428" t="e">
        <f t="shared" ca="1" si="645"/>
        <v>#DIV/0!</v>
      </c>
      <c r="EN421" s="428" t="e">
        <f t="shared" ca="1" si="645"/>
        <v>#DIV/0!</v>
      </c>
      <c r="EO421" s="428" t="e">
        <f t="shared" ca="1" si="645"/>
        <v>#DIV/0!</v>
      </c>
      <c r="EP421" s="428" t="e">
        <f t="shared" ca="1" si="645"/>
        <v>#DIV/0!</v>
      </c>
      <c r="EQ421" s="428" t="e">
        <f t="shared" ca="1" si="645"/>
        <v>#DIV/0!</v>
      </c>
      <c r="ER421" s="428" t="e">
        <f t="shared" ca="1" si="645"/>
        <v>#DIV/0!</v>
      </c>
      <c r="ES421" s="428" t="e">
        <f t="shared" ca="1" si="645"/>
        <v>#DIV/0!</v>
      </c>
      <c r="ET421" s="428" t="e">
        <f t="shared" ca="1" si="645"/>
        <v>#DIV/0!</v>
      </c>
      <c r="EU421" s="428" t="e">
        <f t="shared" ca="1" si="645"/>
        <v>#DIV/0!</v>
      </c>
      <c r="EV421" s="428" t="e">
        <f t="shared" ca="1" si="645"/>
        <v>#DIV/0!</v>
      </c>
      <c r="EX421" s="25"/>
      <c r="EY421" s="731"/>
      <c r="EZ421" s="731"/>
      <c r="FA421" s="731"/>
      <c r="FB421" s="731"/>
      <c r="FC421" s="731"/>
      <c r="FD421" s="731"/>
      <c r="FE421" s="731"/>
      <c r="FF421" s="731"/>
      <c r="FG421" s="731"/>
      <c r="FH421" s="731"/>
      <c r="FI421" s="731"/>
      <c r="FJ421" s="731"/>
      <c r="FK421" s="731"/>
      <c r="FL421" s="91"/>
      <c r="FM421" s="25"/>
      <c r="FN421" s="731"/>
      <c r="FO421" s="731"/>
      <c r="FP421" s="731"/>
      <c r="FQ421" s="731"/>
      <c r="FR421" s="731"/>
      <c r="FS421" s="731"/>
      <c r="FT421" s="731"/>
      <c r="FU421" s="731"/>
      <c r="FV421" s="731"/>
      <c r="FW421" s="731"/>
      <c r="FX421" s="731"/>
      <c r="FY421" s="731"/>
      <c r="FZ421" s="731"/>
      <c r="GA421" s="91"/>
      <c r="GB421" s="91"/>
    </row>
    <row r="422" spans="13:184" s="8" customFormat="1">
      <c r="S422" s="18">
        <f t="shared" si="628"/>
        <v>82.5</v>
      </c>
      <c r="T422" s="425">
        <f t="shared" ca="1" si="646"/>
        <v>0.3946226345498417</v>
      </c>
      <c r="U422" s="425">
        <f t="shared" ca="1" si="629"/>
        <v>0.39766170783367849</v>
      </c>
      <c r="V422" s="425">
        <f t="shared" ca="1" si="629"/>
        <v>0.4075768630804536</v>
      </c>
      <c r="W422" s="425">
        <f t="shared" ca="1" si="629"/>
        <v>0.42719235668133115</v>
      </c>
      <c r="X422" s="425">
        <f t="shared" ca="1" si="629"/>
        <v>0.46302717708437158</v>
      </c>
      <c r="Y422" s="425">
        <f t="shared" ca="1" si="629"/>
        <v>0.52975620634868159</v>
      </c>
      <c r="Z422" s="425">
        <f t="shared" ca="1" si="629"/>
        <v>0.4098844722334215</v>
      </c>
      <c r="AA422" s="425">
        <f t="shared" ca="1" si="629"/>
        <v>0.25368635953747004</v>
      </c>
      <c r="AB422" s="425">
        <f t="shared" ca="1" si="629"/>
        <v>0.16442093712214281</v>
      </c>
      <c r="AC422" s="425">
        <f t="shared" ca="1" si="629"/>
        <v>0.12138615014591114</v>
      </c>
      <c r="AD422" s="425">
        <f t="shared" ca="1" si="629"/>
        <v>0.10275177851009799</v>
      </c>
      <c r="AE422" s="425">
        <f t="shared" ca="1" si="629"/>
        <v>9.5551676693970536E-2</v>
      </c>
      <c r="AF422" s="425">
        <f t="shared" ca="1" si="629"/>
        <v>9.372420222005752E-2</v>
      </c>
      <c r="AG422" s="42"/>
      <c r="AH422" s="18">
        <f t="shared" si="630"/>
        <v>82.5</v>
      </c>
      <c r="AI422" s="428">
        <f t="shared" ca="1" si="631"/>
        <v>0.19390454405067378</v>
      </c>
      <c r="AJ422" s="428">
        <f t="shared" ca="1" si="631"/>
        <v>0.21405292777022711</v>
      </c>
      <c r="AK422" s="428">
        <f t="shared" ca="1" si="631"/>
        <v>0.25885067372110249</v>
      </c>
      <c r="AL422" s="428">
        <f t="shared" ca="1" si="631"/>
        <v>0.30521484545474786</v>
      </c>
      <c r="AM422" s="428">
        <f t="shared" ca="1" si="631"/>
        <v>0.34428915289012041</v>
      </c>
      <c r="AN422" s="428">
        <f t="shared" ca="1" si="631"/>
        <v>0.3677960424492725</v>
      </c>
      <c r="AO422" s="428">
        <f t="shared" ca="1" si="631"/>
        <v>0.33395290396193672</v>
      </c>
      <c r="AP422" s="428">
        <f t="shared" ca="1" si="631"/>
        <v>0.23644157679361671</v>
      </c>
      <c r="AQ422" s="428">
        <f t="shared" ca="1" si="631"/>
        <v>0.15871286913974217</v>
      </c>
      <c r="AR422" s="428">
        <f t="shared" ca="1" si="631"/>
        <v>0.11775561981900878</v>
      </c>
      <c r="AS422" s="428">
        <f t="shared" ca="1" si="631"/>
        <v>9.858273290060765E-2</v>
      </c>
      <c r="AT422" s="428">
        <f t="shared" ca="1" si="631"/>
        <v>8.9236991223593271E-2</v>
      </c>
      <c r="AU422" s="428">
        <f t="shared" ca="1" si="631"/>
        <v>8.5802287233691321E-2</v>
      </c>
      <c r="AV422" s="42"/>
      <c r="AW422" s="18">
        <f t="shared" si="632"/>
        <v>82.5</v>
      </c>
      <c r="AX422" s="428">
        <f t="shared" ca="1" si="633"/>
        <v>0.1225781066002785</v>
      </c>
      <c r="AY422" s="428">
        <f t="shared" ca="1" si="633"/>
        <v>0.13863823289612731</v>
      </c>
      <c r="AZ422" s="428">
        <f t="shared" ca="1" si="633"/>
        <v>0.17623454658958582</v>
      </c>
      <c r="BA422" s="428">
        <f t="shared" ca="1" si="633"/>
        <v>0.21542302688822543</v>
      </c>
      <c r="BB422" s="428">
        <f t="shared" ca="1" si="633"/>
        <v>0.24456256923822517</v>
      </c>
      <c r="BC422" s="428">
        <f t="shared" ca="1" si="633"/>
        <v>0.26355047622793026</v>
      </c>
      <c r="BD422" s="428">
        <f t="shared" ca="1" si="633"/>
        <v>0.27772577226804129</v>
      </c>
      <c r="BE422" s="428">
        <f t="shared" ca="1" si="633"/>
        <v>0.29214638613963506</v>
      </c>
      <c r="BF422" s="428">
        <f t="shared" ca="1" si="633"/>
        <v>0.30291848265248977</v>
      </c>
      <c r="BG422" s="428">
        <f t="shared" ca="1" si="633"/>
        <v>0.28509476725520827</v>
      </c>
      <c r="BH422" s="428">
        <f t="shared" ca="1" si="633"/>
        <v>0.22518311838909053</v>
      </c>
      <c r="BI422" s="428">
        <f t="shared" ca="1" si="633"/>
        <v>0.1648830347315062</v>
      </c>
      <c r="BJ422" s="428">
        <f t="shared" ca="1" si="633"/>
        <v>0.14145875962714083</v>
      </c>
      <c r="BL422" s="18">
        <f t="shared" si="634"/>
        <v>82.5</v>
      </c>
      <c r="BM422" s="428">
        <f t="shared" ca="1" si="635"/>
        <v>8.8649771345088141E-2</v>
      </c>
      <c r="BN422" s="428">
        <f t="shared" ca="1" si="635"/>
        <v>0.10108414861772104</v>
      </c>
      <c r="BO422" s="428">
        <f t="shared" ca="1" si="635"/>
        <v>0.12958626134556897</v>
      </c>
      <c r="BP422" s="428">
        <f t="shared" ca="1" si="635"/>
        <v>0.15266449786066627</v>
      </c>
      <c r="BQ422" s="428">
        <f t="shared" ca="1" si="635"/>
        <v>0.15080407965431158</v>
      </c>
      <c r="BR422" s="428">
        <f t="shared" ca="1" si="635"/>
        <v>0.12465683980885259</v>
      </c>
      <c r="BS422" s="428">
        <f t="shared" ca="1" si="635"/>
        <v>9.1491854557295874E-2</v>
      </c>
      <c r="BT422" s="428">
        <f t="shared" ca="1" si="635"/>
        <v>6.4884848440644627E-2</v>
      </c>
      <c r="BU422" s="428">
        <f t="shared" ca="1" si="635"/>
        <v>4.842714610872511E-2</v>
      </c>
      <c r="BV422" s="428">
        <f t="shared" ca="1" si="635"/>
        <v>4.0101728268836845E-2</v>
      </c>
      <c r="BW422" s="428">
        <f t="shared" ca="1" si="635"/>
        <v>3.6402029386499807E-2</v>
      </c>
      <c r="BX422" s="428">
        <f t="shared" ca="1" si="635"/>
        <v>3.4389982173454119E-2</v>
      </c>
      <c r="BY422" s="428">
        <f t="shared" ca="1" si="635"/>
        <v>3.3422250192813543E-2</v>
      </c>
      <c r="BZ422" s="42"/>
      <c r="CA422" s="18">
        <f t="shared" si="636"/>
        <v>82.5</v>
      </c>
      <c r="CB422" s="428">
        <f t="shared" ca="1" si="637"/>
        <v>0.27325714154034392</v>
      </c>
      <c r="CC422" s="428">
        <f t="shared" ca="1" si="637"/>
        <v>0.27297870134631275</v>
      </c>
      <c r="CD422" s="428">
        <f t="shared" ca="1" si="637"/>
        <v>0.27222871925954339</v>
      </c>
      <c r="CE422" s="428">
        <f t="shared" ca="1" si="637"/>
        <v>0.27132457604751792</v>
      </c>
      <c r="CF422" s="428">
        <f t="shared" ca="1" si="637"/>
        <v>0.27103596954619658</v>
      </c>
      <c r="CG422" s="428">
        <f t="shared" ca="1" si="637"/>
        <v>0.2730752121258157</v>
      </c>
      <c r="CH422" s="428">
        <f t="shared" ca="1" si="637"/>
        <v>0.28097914017140008</v>
      </c>
      <c r="CI422" s="428">
        <f t="shared" ca="1" si="637"/>
        <v>0.30100260118825456</v>
      </c>
      <c r="CJ422" s="428">
        <f t="shared" ca="1" si="637"/>
        <v>0.34045787519969517</v>
      </c>
      <c r="CK422" s="428">
        <f t="shared" ca="1" si="637"/>
        <v>0.39881589713405913</v>
      </c>
      <c r="CL422" s="428">
        <f t="shared" ca="1" si="637"/>
        <v>0.4588214507973199</v>
      </c>
      <c r="CM422" s="428">
        <f t="shared" ca="1" si="637"/>
        <v>0.49936754896136148</v>
      </c>
      <c r="CN422" s="428">
        <f t="shared" ca="1" si="637"/>
        <v>0.51287892354981524</v>
      </c>
      <c r="CP422" s="18">
        <f t="shared" si="638"/>
        <v>82.5</v>
      </c>
      <c r="CQ422" s="428">
        <f t="shared" ca="1" si="639"/>
        <v>5.0105192739014467E-2</v>
      </c>
      <c r="CR422" s="428">
        <f t="shared" ref="CR422:CY422" ca="1" si="657">1/MAX(IF(CR392&gt;0,CR392/$F$2,-CR392/$G$2),IF(CR407&gt;0,CR407/$F$2,-CR407/$G$2),IF(CR376&gt;0,CR376/$F$2,-CR376/$G$2))</f>
        <v>5.8580803686009549E-2</v>
      </c>
      <c r="CS422" s="428">
        <f t="shared" ca="1" si="657"/>
        <v>8.1213294171484804E-2</v>
      </c>
      <c r="CT422" s="428">
        <f t="shared" ca="1" si="657"/>
        <v>0.11044509840301699</v>
      </c>
      <c r="CU422" s="428">
        <f t="shared" ca="1" si="657"/>
        <v>0.13597765196617187</v>
      </c>
      <c r="CV422" s="428">
        <f t="shared" ca="1" si="657"/>
        <v>0.14766526297525195</v>
      </c>
      <c r="CW422" s="428">
        <f t="shared" ca="1" si="657"/>
        <v>0.14033730035423692</v>
      </c>
      <c r="CX422" s="428">
        <f t="shared" ca="1" si="657"/>
        <v>0.11904559555976565</v>
      </c>
      <c r="CY422" s="428">
        <f t="shared" ca="1" si="657"/>
        <v>9.5451952597515072E-2</v>
      </c>
      <c r="CZ422" s="428">
        <f t="shared" ca="1" si="639"/>
        <v>7.6035674719531113E-2</v>
      </c>
      <c r="DA422" s="428">
        <f t="shared" ca="1" si="639"/>
        <v>5.9805258961918635E-2</v>
      </c>
      <c r="DB422" s="428">
        <f t="shared" ca="1" si="639"/>
        <v>4.6636460419433513E-2</v>
      </c>
      <c r="DC422" s="428">
        <f t="shared" ca="1" si="639"/>
        <v>4.1176520702267481E-2</v>
      </c>
      <c r="DE422" s="18">
        <f t="shared" si="640"/>
        <v>82.5</v>
      </c>
      <c r="DF422" s="428">
        <f t="shared" ca="1" si="641"/>
        <v>0.15348035643066754</v>
      </c>
      <c r="DG422" s="428">
        <f t="shared" ca="1" si="641"/>
        <v>0.17723143086219181</v>
      </c>
      <c r="DH422" s="428">
        <f t="shared" ca="1" si="641"/>
        <v>0.23018533248827058</v>
      </c>
      <c r="DI422" s="428">
        <f t="shared" ca="1" si="641"/>
        <v>0.26357267216680585</v>
      </c>
      <c r="DJ422" s="428">
        <f t="shared" ca="1" si="641"/>
        <v>0.24509069480190351</v>
      </c>
      <c r="DK422" s="428">
        <f t="shared" ca="1" si="641"/>
        <v>0.19417574215424985</v>
      </c>
      <c r="DL422" s="428">
        <f t="shared" ca="1" si="641"/>
        <v>0.14218007871983088</v>
      </c>
      <c r="DM422" s="428">
        <f t="shared" ca="1" si="641"/>
        <v>0.10388685820509011</v>
      </c>
      <c r="DN422" s="428">
        <f t="shared" ca="1" si="641"/>
        <v>8.1226792196185532E-2</v>
      </c>
      <c r="DO422" s="428">
        <f t="shared" ca="1" si="641"/>
        <v>7.056127964310703E-2</v>
      </c>
      <c r="DP422" s="428">
        <f t="shared" ca="1" si="641"/>
        <v>6.6322183324093537E-2</v>
      </c>
      <c r="DQ422" s="428">
        <f t="shared" ca="1" si="641"/>
        <v>6.3365056553849691E-2</v>
      </c>
      <c r="DR422" s="428">
        <f t="shared" ca="1" si="641"/>
        <v>6.1454953838765106E-2</v>
      </c>
      <c r="DT422" s="18">
        <f t="shared" si="642"/>
        <v>82.5</v>
      </c>
      <c r="DU422" s="428" t="e">
        <f t="shared" ca="1" si="643"/>
        <v>#DIV/0!</v>
      </c>
      <c r="DV422" s="428" t="e">
        <f t="shared" ca="1" si="643"/>
        <v>#DIV/0!</v>
      </c>
      <c r="DW422" s="428" t="e">
        <f t="shared" ca="1" si="643"/>
        <v>#DIV/0!</v>
      </c>
      <c r="DX422" s="428" t="e">
        <f t="shared" ca="1" si="643"/>
        <v>#DIV/0!</v>
      </c>
      <c r="DY422" s="428" t="e">
        <f t="shared" ca="1" si="643"/>
        <v>#DIV/0!</v>
      </c>
      <c r="DZ422" s="428" t="e">
        <f t="shared" ca="1" si="643"/>
        <v>#DIV/0!</v>
      </c>
      <c r="EA422" s="428" t="e">
        <f t="shared" ca="1" si="643"/>
        <v>#DIV/0!</v>
      </c>
      <c r="EB422" s="428" t="e">
        <f t="shared" ca="1" si="643"/>
        <v>#DIV/0!</v>
      </c>
      <c r="EC422" s="428" t="e">
        <f t="shared" ca="1" si="643"/>
        <v>#DIV/0!</v>
      </c>
      <c r="ED422" s="428" t="e">
        <f t="shared" ca="1" si="643"/>
        <v>#DIV/0!</v>
      </c>
      <c r="EE422" s="428" t="e">
        <f t="shared" ca="1" si="643"/>
        <v>#DIV/0!</v>
      </c>
      <c r="EF422" s="428" t="e">
        <f t="shared" ca="1" si="643"/>
        <v>#DIV/0!</v>
      </c>
      <c r="EG422" s="428" t="e">
        <f t="shared" ca="1" si="643"/>
        <v>#DIV/0!</v>
      </c>
      <c r="EI422" s="18">
        <f t="shared" si="644"/>
        <v>82.5</v>
      </c>
      <c r="EJ422" s="428" t="e">
        <f t="shared" ca="1" si="645"/>
        <v>#DIV/0!</v>
      </c>
      <c r="EK422" s="428" t="e">
        <f t="shared" ca="1" si="645"/>
        <v>#DIV/0!</v>
      </c>
      <c r="EL422" s="428" t="e">
        <f t="shared" ca="1" si="645"/>
        <v>#DIV/0!</v>
      </c>
      <c r="EM422" s="428" t="e">
        <f t="shared" ca="1" si="645"/>
        <v>#DIV/0!</v>
      </c>
      <c r="EN422" s="428" t="e">
        <f t="shared" ca="1" si="645"/>
        <v>#DIV/0!</v>
      </c>
      <c r="EO422" s="428" t="e">
        <f t="shared" ca="1" si="645"/>
        <v>#DIV/0!</v>
      </c>
      <c r="EP422" s="428" t="e">
        <f t="shared" ca="1" si="645"/>
        <v>#DIV/0!</v>
      </c>
      <c r="EQ422" s="428" t="e">
        <f t="shared" ca="1" si="645"/>
        <v>#DIV/0!</v>
      </c>
      <c r="ER422" s="428" t="e">
        <f t="shared" ca="1" si="645"/>
        <v>#DIV/0!</v>
      </c>
      <c r="ES422" s="428" t="e">
        <f t="shared" ca="1" si="645"/>
        <v>#DIV/0!</v>
      </c>
      <c r="ET422" s="428" t="e">
        <f t="shared" ca="1" si="645"/>
        <v>#DIV/0!</v>
      </c>
      <c r="EU422" s="428" t="e">
        <f t="shared" ca="1" si="645"/>
        <v>#DIV/0!</v>
      </c>
      <c r="EV422" s="428" t="e">
        <f t="shared" ca="1" si="645"/>
        <v>#DIV/0!</v>
      </c>
      <c r="EX422" s="25"/>
      <c r="EY422" s="731"/>
      <c r="EZ422" s="731"/>
      <c r="FA422" s="731"/>
      <c r="FB422" s="731"/>
      <c r="FC422" s="731"/>
      <c r="FD422" s="731"/>
      <c r="FE422" s="731"/>
      <c r="FF422" s="731"/>
      <c r="FG422" s="731"/>
      <c r="FH422" s="731"/>
      <c r="FI422" s="731"/>
      <c r="FJ422" s="731"/>
      <c r="FK422" s="731"/>
      <c r="FL422" s="91"/>
      <c r="FM422" s="25"/>
      <c r="FN422" s="731"/>
      <c r="FO422" s="731"/>
      <c r="FP422" s="731"/>
      <c r="FQ422" s="731"/>
      <c r="FR422" s="731"/>
      <c r="FS422" s="731"/>
      <c r="FT422" s="731"/>
      <c r="FU422" s="731"/>
      <c r="FV422" s="731"/>
      <c r="FW422" s="731"/>
      <c r="FX422" s="731"/>
      <c r="FY422" s="731"/>
      <c r="FZ422" s="731"/>
      <c r="GA422" s="91"/>
      <c r="GB422" s="91"/>
    </row>
    <row r="423" spans="13:184" s="8" customFormat="1">
      <c r="S423" s="18">
        <f t="shared" si="628"/>
        <v>90</v>
      </c>
      <c r="T423" s="425">
        <f t="shared" ca="1" si="646"/>
        <v>0.40439368385679259</v>
      </c>
      <c r="U423" s="425">
        <f t="shared" ca="1" si="629"/>
        <v>0.40759773339180244</v>
      </c>
      <c r="V423" s="425">
        <f t="shared" ca="1" si="629"/>
        <v>0.41802106320214083</v>
      </c>
      <c r="W423" s="425">
        <f t="shared" ca="1" si="629"/>
        <v>0.43851860335128023</v>
      </c>
      <c r="X423" s="425">
        <f t="shared" ca="1" si="629"/>
        <v>0.47560164574379399</v>
      </c>
      <c r="Y423" s="425">
        <f t="shared" ca="1" si="629"/>
        <v>0.54362662708647191</v>
      </c>
      <c r="Z423" s="425">
        <f t="shared" ca="1" si="629"/>
        <v>0.39505902128064818</v>
      </c>
      <c r="AA423" s="425">
        <f t="shared" ca="1" si="629"/>
        <v>0.24839635900872467</v>
      </c>
      <c r="AB423" s="425">
        <f t="shared" ca="1" si="629"/>
        <v>0.16244756182593967</v>
      </c>
      <c r="AC423" s="425">
        <f t="shared" ca="1" si="629"/>
        <v>0.1199640293092456</v>
      </c>
      <c r="AD423" s="425">
        <f t="shared" ca="1" si="629"/>
        <v>0.10114618746223028</v>
      </c>
      <c r="AE423" s="425">
        <f t="shared" ca="1" si="629"/>
        <v>9.372420222005752E-2</v>
      </c>
      <c r="AF423" s="425">
        <f t="shared" ca="1" si="629"/>
        <v>9.1812962381829094E-2</v>
      </c>
      <c r="AG423" s="42"/>
      <c r="AH423" s="18">
        <f t="shared" si="630"/>
        <v>90</v>
      </c>
      <c r="AI423" s="428">
        <f t="shared" ca="1" si="631"/>
        <v>0.17186714416011825</v>
      </c>
      <c r="AJ423" s="428">
        <f t="shared" ca="1" si="631"/>
        <v>0.19508274906394557</v>
      </c>
      <c r="AK423" s="428">
        <f t="shared" ca="1" si="631"/>
        <v>0.2460567163268553</v>
      </c>
      <c r="AL423" s="428">
        <f t="shared" ca="1" si="631"/>
        <v>0.29744374520839378</v>
      </c>
      <c r="AM423" s="428">
        <f t="shared" ca="1" si="631"/>
        <v>0.33844888315043242</v>
      </c>
      <c r="AN423" s="428">
        <f t="shared" ca="1" si="631"/>
        <v>0.35954746547918209</v>
      </c>
      <c r="AO423" s="428">
        <f t="shared" ca="1" si="631"/>
        <v>0.32313972149515474</v>
      </c>
      <c r="AP423" s="428">
        <f t="shared" ca="1" si="631"/>
        <v>0.23069954849251947</v>
      </c>
      <c r="AQ423" s="428">
        <f t="shared" ca="1" si="631"/>
        <v>0.15625332304559994</v>
      </c>
      <c r="AR423" s="428">
        <f t="shared" ca="1" si="631"/>
        <v>0.11587693410549789</v>
      </c>
      <c r="AS423" s="428">
        <f t="shared" ca="1" si="631"/>
        <v>9.6236374752259921E-2</v>
      </c>
      <c r="AT423" s="428">
        <f t="shared" ca="1" si="631"/>
        <v>8.5802287233691321E-2</v>
      </c>
      <c r="AU423" s="428">
        <f t="shared" ca="1" si="631"/>
        <v>8.1513151898806993E-2</v>
      </c>
      <c r="AV423" s="42"/>
      <c r="AW423" s="18">
        <f t="shared" si="632"/>
        <v>90</v>
      </c>
      <c r="AX423" s="428">
        <f t="shared" ca="1" si="633"/>
        <v>0.10570485410576705</v>
      </c>
      <c r="AY423" s="428">
        <f t="shared" ca="1" si="633"/>
        <v>0.1234277169175431</v>
      </c>
      <c r="AZ423" s="428">
        <f t="shared" ca="1" si="633"/>
        <v>0.16526202781376159</v>
      </c>
      <c r="BA423" s="428">
        <f t="shared" ca="1" si="633"/>
        <v>0.20964899182423744</v>
      </c>
      <c r="BB423" s="428">
        <f t="shared" ca="1" si="633"/>
        <v>0.24351188985734853</v>
      </c>
      <c r="BC423" s="428">
        <f t="shared" ca="1" si="633"/>
        <v>0.2660208189247113</v>
      </c>
      <c r="BD423" s="428">
        <f t="shared" ca="1" si="633"/>
        <v>0.28212562766813493</v>
      </c>
      <c r="BE423" s="428">
        <f t="shared" ca="1" si="633"/>
        <v>0.29581662073739134</v>
      </c>
      <c r="BF423" s="428">
        <f t="shared" ca="1" si="633"/>
        <v>0.30072698832752037</v>
      </c>
      <c r="BG423" s="428">
        <f t="shared" ca="1" si="633"/>
        <v>0.27166065931752642</v>
      </c>
      <c r="BH423" s="428">
        <f t="shared" ca="1" si="633"/>
        <v>0.2037479766006563</v>
      </c>
      <c r="BI423" s="428">
        <f t="shared" ca="1" si="633"/>
        <v>0.14145875962714083</v>
      </c>
      <c r="BJ423" s="428">
        <f t="shared" ca="1" si="633"/>
        <v>0.11773201698593401</v>
      </c>
      <c r="BL423" s="18">
        <f t="shared" si="634"/>
        <v>90</v>
      </c>
      <c r="BM423" s="428">
        <f t="shared" ca="1" si="635"/>
        <v>7.495056186547637E-2</v>
      </c>
      <c r="BN423" s="428">
        <f t="shared" ca="1" si="635"/>
        <v>8.8203873116659323E-2</v>
      </c>
      <c r="BO423" s="428">
        <f t="shared" ca="1" si="635"/>
        <v>0.11906018778093916</v>
      </c>
      <c r="BP423" s="428">
        <f t="shared" ca="1" si="635"/>
        <v>0.14578068762419111</v>
      </c>
      <c r="BQ423" s="428">
        <f t="shared" ca="1" si="635"/>
        <v>0.14796759538956825</v>
      </c>
      <c r="BR423" s="428">
        <f t="shared" ca="1" si="635"/>
        <v>0.12466837605321271</v>
      </c>
      <c r="BS423" s="428">
        <f t="shared" ca="1" si="635"/>
        <v>9.2636649459624798E-2</v>
      </c>
      <c r="BT423" s="428">
        <f t="shared" ca="1" si="635"/>
        <v>6.6086566332225788E-2</v>
      </c>
      <c r="BU423" s="428">
        <f t="shared" ca="1" si="635"/>
        <v>4.9243048270828711E-2</v>
      </c>
      <c r="BV423" s="428">
        <f t="shared" ca="1" si="635"/>
        <v>4.0413931120743408E-2</v>
      </c>
      <c r="BW423" s="428">
        <f t="shared" ca="1" si="635"/>
        <v>3.6156837864966505E-2</v>
      </c>
      <c r="BX423" s="428">
        <f t="shared" ca="1" si="635"/>
        <v>3.3422250192813543E-2</v>
      </c>
      <c r="BY423" s="428">
        <f t="shared" ca="1" si="635"/>
        <v>3.1959346653127767E-2</v>
      </c>
      <c r="BZ423" s="42"/>
      <c r="CA423" s="18">
        <f t="shared" si="636"/>
        <v>90</v>
      </c>
      <c r="CB423" s="428">
        <f t="shared" ca="1" si="637"/>
        <v>0.2819217331849293</v>
      </c>
      <c r="CC423" s="428">
        <f t="shared" ca="1" si="637"/>
        <v>0.28176569279812641</v>
      </c>
      <c r="CD423" s="428">
        <f t="shared" ca="1" si="637"/>
        <v>0.28139226746571883</v>
      </c>
      <c r="CE423" s="428">
        <f t="shared" ca="1" si="637"/>
        <v>0.28114607752106807</v>
      </c>
      <c r="CF423" s="428">
        <f t="shared" ca="1" si="637"/>
        <v>0.28183691658865656</v>
      </c>
      <c r="CG423" s="428">
        <f t="shared" ca="1" si="637"/>
        <v>0.2852107344676596</v>
      </c>
      <c r="CH423" s="428">
        <f t="shared" ca="1" si="637"/>
        <v>0.29477346104339452</v>
      </c>
      <c r="CI423" s="428">
        <f t="shared" ca="1" si="637"/>
        <v>0.31655200340320316</v>
      </c>
      <c r="CJ423" s="428">
        <f t="shared" ca="1" si="637"/>
        <v>0.35726711049914373</v>
      </c>
      <c r="CK423" s="428">
        <f t="shared" ca="1" si="637"/>
        <v>0.41558897226387231</v>
      </c>
      <c r="CL423" s="428">
        <f t="shared" ca="1" si="637"/>
        <v>0.47412828318454686</v>
      </c>
      <c r="CM423" s="428">
        <f t="shared" ca="1" si="637"/>
        <v>0.51287892354981524</v>
      </c>
      <c r="CN423" s="428">
        <f t="shared" ca="1" si="637"/>
        <v>0.52561584905862113</v>
      </c>
      <c r="CP423" s="18">
        <f t="shared" si="638"/>
        <v>90</v>
      </c>
      <c r="CQ423" s="428">
        <f t="shared" ca="1" si="639"/>
        <v>4.1499913598670467E-2</v>
      </c>
      <c r="CR423" s="428">
        <f t="shared" ref="CR423:CY423" ca="1" si="658">1/MAX(IF(CR393&gt;0,CR393/$F$2,-CR393/$G$2),IF(CR408&gt;0,CR408/$F$2,-CR408/$G$2),IF(CR377&gt;0,CR377/$F$2,-CR377/$G$2))</f>
        <v>5.0050891466017051E-2</v>
      </c>
      <c r="CS423" s="428">
        <f t="shared" ca="1" si="658"/>
        <v>7.2904707099455721E-2</v>
      </c>
      <c r="CT423" s="428">
        <f t="shared" ca="1" si="658"/>
        <v>0.10251953776318211</v>
      </c>
      <c r="CU423" s="428">
        <f t="shared" ca="1" si="658"/>
        <v>0.12870819370112271</v>
      </c>
      <c r="CV423" s="428">
        <f t="shared" ca="1" si="658"/>
        <v>0.1415486613128655</v>
      </c>
      <c r="CW423" s="428">
        <f t="shared" ca="1" si="658"/>
        <v>0.13589053354829303</v>
      </c>
      <c r="CX423" s="428">
        <f t="shared" ca="1" si="658"/>
        <v>0.1160939368101355</v>
      </c>
      <c r="CY423" s="428">
        <f t="shared" ca="1" si="658"/>
        <v>9.2945334700965318E-2</v>
      </c>
      <c r="CZ423" s="428">
        <f t="shared" ca="1" si="639"/>
        <v>7.2889890285657774E-2</v>
      </c>
      <c r="DA423" s="428">
        <f t="shared" ca="1" si="639"/>
        <v>5.5470668120445543E-2</v>
      </c>
      <c r="DB423" s="428">
        <f t="shared" ca="1" si="639"/>
        <v>4.1176520702267481E-2</v>
      </c>
      <c r="DC423" s="428">
        <f t="shared" ca="1" si="639"/>
        <v>3.5247689070848374E-2</v>
      </c>
      <c r="DE423" s="18">
        <f t="shared" si="640"/>
        <v>90</v>
      </c>
      <c r="DF423" s="428">
        <f t="shared" ca="1" si="641"/>
        <v>0.12727330393213865</v>
      </c>
      <c r="DG423" s="428">
        <f t="shared" ca="1" si="641"/>
        <v>0.15223906791376846</v>
      </c>
      <c r="DH423" s="428">
        <f t="shared" ca="1" si="641"/>
        <v>0.21044737950991349</v>
      </c>
      <c r="DI423" s="428">
        <f t="shared" ca="1" si="641"/>
        <v>0.25384799999654889</v>
      </c>
      <c r="DJ423" s="428">
        <f t="shared" ca="1" si="641"/>
        <v>0.24446536856074297</v>
      </c>
      <c r="DK423" s="428">
        <f t="shared" ca="1" si="641"/>
        <v>0.19765489130645361</v>
      </c>
      <c r="DL423" s="428">
        <f t="shared" ca="1" si="641"/>
        <v>0.14632018577940448</v>
      </c>
      <c r="DM423" s="428">
        <f t="shared" ca="1" si="641"/>
        <v>0.10733553759490347</v>
      </c>
      <c r="DN423" s="428">
        <f t="shared" ca="1" si="641"/>
        <v>8.3610935459876995E-2</v>
      </c>
      <c r="DO423" s="428">
        <f t="shared" ca="1" si="641"/>
        <v>7.1808176396918444E-2</v>
      </c>
      <c r="DP423" s="428">
        <f t="shared" ca="1" si="641"/>
        <v>6.624659943848428E-2</v>
      </c>
      <c r="DQ423" s="428">
        <f t="shared" ca="1" si="641"/>
        <v>6.1454953838765106E-2</v>
      </c>
      <c r="DR423" s="428">
        <f t="shared" ca="1" si="641"/>
        <v>5.8326729457503036E-2</v>
      </c>
      <c r="DT423" s="18">
        <f t="shared" si="642"/>
        <v>90</v>
      </c>
      <c r="DU423" s="428" t="e">
        <f t="shared" ca="1" si="643"/>
        <v>#DIV/0!</v>
      </c>
      <c r="DV423" s="428" t="e">
        <f t="shared" ca="1" si="643"/>
        <v>#DIV/0!</v>
      </c>
      <c r="DW423" s="428" t="e">
        <f t="shared" ca="1" si="643"/>
        <v>#DIV/0!</v>
      </c>
      <c r="DX423" s="428" t="e">
        <f t="shared" ca="1" si="643"/>
        <v>#DIV/0!</v>
      </c>
      <c r="DY423" s="428" t="e">
        <f t="shared" ca="1" si="643"/>
        <v>#DIV/0!</v>
      </c>
      <c r="DZ423" s="428" t="e">
        <f t="shared" ca="1" si="643"/>
        <v>#DIV/0!</v>
      </c>
      <c r="EA423" s="428" t="e">
        <f t="shared" ca="1" si="643"/>
        <v>#DIV/0!</v>
      </c>
      <c r="EB423" s="428" t="e">
        <f t="shared" ca="1" si="643"/>
        <v>#DIV/0!</v>
      </c>
      <c r="EC423" s="428" t="e">
        <f t="shared" ca="1" si="643"/>
        <v>#DIV/0!</v>
      </c>
      <c r="ED423" s="428" t="e">
        <f t="shared" ca="1" si="643"/>
        <v>#DIV/0!</v>
      </c>
      <c r="EE423" s="428" t="e">
        <f t="shared" ca="1" si="643"/>
        <v>#DIV/0!</v>
      </c>
      <c r="EF423" s="428" t="e">
        <f t="shared" ca="1" si="643"/>
        <v>#DIV/0!</v>
      </c>
      <c r="EG423" s="428" t="e">
        <f t="shared" ca="1" si="643"/>
        <v>#DIV/0!</v>
      </c>
      <c r="EI423" s="18">
        <f t="shared" si="644"/>
        <v>90</v>
      </c>
      <c r="EJ423" s="428" t="e">
        <f t="shared" ca="1" si="645"/>
        <v>#DIV/0!</v>
      </c>
      <c r="EK423" s="428" t="e">
        <f t="shared" ca="1" si="645"/>
        <v>#DIV/0!</v>
      </c>
      <c r="EL423" s="428" t="e">
        <f t="shared" ca="1" si="645"/>
        <v>#DIV/0!</v>
      </c>
      <c r="EM423" s="428" t="e">
        <f t="shared" ca="1" si="645"/>
        <v>#DIV/0!</v>
      </c>
      <c r="EN423" s="428" t="e">
        <f t="shared" ca="1" si="645"/>
        <v>#DIV/0!</v>
      </c>
      <c r="EO423" s="428" t="e">
        <f t="shared" ca="1" si="645"/>
        <v>#DIV/0!</v>
      </c>
      <c r="EP423" s="428" t="e">
        <f t="shared" ca="1" si="645"/>
        <v>#DIV/0!</v>
      </c>
      <c r="EQ423" s="428" t="e">
        <f t="shared" ca="1" si="645"/>
        <v>#DIV/0!</v>
      </c>
      <c r="ER423" s="428" t="e">
        <f t="shared" ca="1" si="645"/>
        <v>#DIV/0!</v>
      </c>
      <c r="ES423" s="428" t="e">
        <f t="shared" ca="1" si="645"/>
        <v>#DIV/0!</v>
      </c>
      <c r="ET423" s="428" t="e">
        <f t="shared" ca="1" si="645"/>
        <v>#DIV/0!</v>
      </c>
      <c r="EU423" s="428" t="e">
        <f t="shared" ca="1" si="645"/>
        <v>#DIV/0!</v>
      </c>
      <c r="EV423" s="428" t="e">
        <f t="shared" ca="1" si="645"/>
        <v>#DIV/0!</v>
      </c>
      <c r="EX423" s="25"/>
      <c r="EY423" s="731"/>
      <c r="EZ423" s="731"/>
      <c r="FA423" s="731"/>
      <c r="FB423" s="731"/>
      <c r="FC423" s="731"/>
      <c r="FD423" s="731"/>
      <c r="FE423" s="731"/>
      <c r="FF423" s="731"/>
      <c r="FG423" s="731"/>
      <c r="FH423" s="731"/>
      <c r="FI423" s="731"/>
      <c r="FJ423" s="731"/>
      <c r="FK423" s="731"/>
      <c r="FL423" s="91"/>
      <c r="FM423" s="25"/>
      <c r="FN423" s="731"/>
      <c r="FO423" s="731"/>
      <c r="FP423" s="731"/>
      <c r="FQ423" s="731"/>
      <c r="FR423" s="731"/>
      <c r="FS423" s="731"/>
      <c r="FT423" s="731"/>
      <c r="FU423" s="731"/>
      <c r="FV423" s="731"/>
      <c r="FW423" s="731"/>
      <c r="FX423" s="731"/>
      <c r="FY423" s="731"/>
      <c r="FZ423" s="731"/>
      <c r="GA423" s="91"/>
      <c r="GB423" s="91"/>
    </row>
    <row r="424" spans="13:184" s="8" customFormat="1">
      <c r="S424" s="16" t="s">
        <v>10</v>
      </c>
      <c r="T424" s="431">
        <f ca="1">MAX(T411:T423)</f>
        <v>0.40439368385679259</v>
      </c>
      <c r="U424" s="431">
        <f t="shared" ref="U424:AF424" ca="1" si="659">MAX(U411:U423)</f>
        <v>0.40759773339180244</v>
      </c>
      <c r="V424" s="431">
        <f t="shared" ca="1" si="659"/>
        <v>0.41802106320214083</v>
      </c>
      <c r="W424" s="431">
        <f t="shared" ca="1" si="659"/>
        <v>0.43851860335128023</v>
      </c>
      <c r="X424" s="431">
        <f t="shared" ca="1" si="659"/>
        <v>0.47560164574379399</v>
      </c>
      <c r="Y424" s="431">
        <f t="shared" ca="1" si="659"/>
        <v>0.54362662708647191</v>
      </c>
      <c r="Z424" s="431">
        <f t="shared" ca="1" si="659"/>
        <v>0.50814406924655586</v>
      </c>
      <c r="AA424" s="431">
        <f t="shared" ca="1" si="659"/>
        <v>0.53601749595807024</v>
      </c>
      <c r="AB424" s="431">
        <f t="shared" ca="1" si="659"/>
        <v>0.53601749595807024</v>
      </c>
      <c r="AC424" s="431">
        <f t="shared" ca="1" si="659"/>
        <v>0.50814406924655586</v>
      </c>
      <c r="AD424" s="431">
        <f t="shared" ca="1" si="659"/>
        <v>0.4844868737990049</v>
      </c>
      <c r="AE424" s="431">
        <f t="shared" ca="1" si="659"/>
        <v>0.52975620634868159</v>
      </c>
      <c r="AF424" s="431">
        <f t="shared" ca="1" si="659"/>
        <v>0.54362662708647191</v>
      </c>
      <c r="AG424" s="42"/>
      <c r="AH424" s="16" t="s">
        <v>10</v>
      </c>
      <c r="AI424" s="42">
        <f ca="1">MAX(AI411:AI423)</f>
        <v>0.2564014384276207</v>
      </c>
      <c r="AJ424" s="42">
        <f t="shared" ref="AJ424:AU424" ca="1" si="660">MAX(AJ411:AJ423)</f>
        <v>0.26353682110628629</v>
      </c>
      <c r="AK424" s="42">
        <f t="shared" ca="1" si="660"/>
        <v>0.28102978264429745</v>
      </c>
      <c r="AL424" s="42">
        <f t="shared" ca="1" si="660"/>
        <v>0.31562823238634674</v>
      </c>
      <c r="AM424" s="42">
        <f t="shared" ca="1" si="660"/>
        <v>0.34995079232198917</v>
      </c>
      <c r="AN424" s="42">
        <f t="shared" ca="1" si="660"/>
        <v>0.38220493087687235</v>
      </c>
      <c r="AO424" s="42">
        <f t="shared" ca="1" si="660"/>
        <v>0.40700484984095775</v>
      </c>
      <c r="AP424" s="42">
        <f t="shared" ca="1" si="660"/>
        <v>0.4169238714718842</v>
      </c>
      <c r="AQ424" s="42">
        <f t="shared" ca="1" si="660"/>
        <v>0.4169238714718842</v>
      </c>
      <c r="AR424" s="42">
        <f t="shared" ca="1" si="660"/>
        <v>0.40700484984095775</v>
      </c>
      <c r="AS424" s="42">
        <f t="shared" ca="1" si="660"/>
        <v>0.38220493087687235</v>
      </c>
      <c r="AT424" s="42">
        <f t="shared" ca="1" si="660"/>
        <v>0.3677960424492725</v>
      </c>
      <c r="AU424" s="42">
        <f t="shared" ca="1" si="660"/>
        <v>0.35954746547918209</v>
      </c>
      <c r="AV424" s="42"/>
      <c r="AW424" s="16" t="s">
        <v>10</v>
      </c>
      <c r="AX424" s="42">
        <f ca="1">MAX(AX411:AX423)</f>
        <v>0.17954446127642826</v>
      </c>
      <c r="AY424" s="42">
        <f t="shared" ref="AY424:BJ424" ca="1" si="661">MAX(AY411:AY423)</f>
        <v>0.185387294526593</v>
      </c>
      <c r="AZ424" s="42">
        <f t="shared" ca="1" si="661"/>
        <v>0.19739968586564341</v>
      </c>
      <c r="BA424" s="42">
        <f t="shared" ca="1" si="661"/>
        <v>0.2212433455623555</v>
      </c>
      <c r="BB424" s="42">
        <f t="shared" ca="1" si="661"/>
        <v>0.24456256923822517</v>
      </c>
      <c r="BC424" s="42">
        <f t="shared" ca="1" si="661"/>
        <v>0.2660208189247113</v>
      </c>
      <c r="BD424" s="42">
        <f t="shared" ca="1" si="661"/>
        <v>0.28212562766813493</v>
      </c>
      <c r="BE424" s="42">
        <f t="shared" ca="1" si="661"/>
        <v>0.29581662073739134</v>
      </c>
      <c r="BF424" s="42">
        <f t="shared" ca="1" si="661"/>
        <v>0.30291848265248977</v>
      </c>
      <c r="BG424" s="42">
        <f t="shared" ca="1" si="661"/>
        <v>0.30423806559387373</v>
      </c>
      <c r="BH424" s="42">
        <f t="shared" ca="1" si="661"/>
        <v>0.30423806559387373</v>
      </c>
      <c r="BI424" s="42">
        <f t="shared" ca="1" si="661"/>
        <v>0.30291848265248977</v>
      </c>
      <c r="BJ424" s="42">
        <f t="shared" ca="1" si="661"/>
        <v>0.30072698832752037</v>
      </c>
      <c r="BL424" s="16" t="s">
        <v>10</v>
      </c>
      <c r="BM424" s="42">
        <f ca="1">MAX(BM411:BM423)</f>
        <v>0.2460477989445326</v>
      </c>
      <c r="BN424" s="42">
        <f t="shared" ref="BN424:BY424" ca="1" si="662">MAX(BN411:BN423)</f>
        <v>0.24830145496984554</v>
      </c>
      <c r="BO424" s="42">
        <f t="shared" ca="1" si="662"/>
        <v>0.25237522817852548</v>
      </c>
      <c r="BP424" s="42">
        <f t="shared" ca="1" si="662"/>
        <v>0.25240252749316544</v>
      </c>
      <c r="BQ424" s="42">
        <f t="shared" ca="1" si="662"/>
        <v>0.25237522817852548</v>
      </c>
      <c r="BR424" s="42">
        <f t="shared" ca="1" si="662"/>
        <v>0.24830145496984554</v>
      </c>
      <c r="BS424" s="42">
        <f t="shared" ca="1" si="662"/>
        <v>0.23936881616947284</v>
      </c>
      <c r="BT424" s="42">
        <f t="shared" ca="1" si="662"/>
        <v>0.22450292439815545</v>
      </c>
      <c r="BU424" s="42">
        <f t="shared" ca="1" si="662"/>
        <v>0.20639867499082271</v>
      </c>
      <c r="BV424" s="42">
        <f t="shared" ca="1" si="662"/>
        <v>0.18381229517926279</v>
      </c>
      <c r="BW424" s="42">
        <f t="shared" ca="1" si="662"/>
        <v>0.16844926364932339</v>
      </c>
      <c r="BX424" s="42">
        <f t="shared" ca="1" si="662"/>
        <v>0.15266449786066627</v>
      </c>
      <c r="BY424" s="42">
        <f t="shared" ca="1" si="662"/>
        <v>0.14796759538956825</v>
      </c>
      <c r="BZ424" s="42"/>
      <c r="CA424" s="16" t="s">
        <v>10</v>
      </c>
      <c r="CB424" s="42">
        <f ca="1">MAX(CB411:CB423)</f>
        <v>0.2819217331849293</v>
      </c>
      <c r="CC424" s="42">
        <f t="shared" ref="CC424:CN424" ca="1" si="663">MAX(CC411:CC423)</f>
        <v>0.28176569279812641</v>
      </c>
      <c r="CD424" s="42">
        <f t="shared" ca="1" si="663"/>
        <v>0.28139226746571883</v>
      </c>
      <c r="CE424" s="42">
        <f t="shared" ca="1" si="663"/>
        <v>0.28114607752106807</v>
      </c>
      <c r="CF424" s="42">
        <f t="shared" ca="1" si="663"/>
        <v>0.28183691658865656</v>
      </c>
      <c r="CG424" s="42">
        <f t="shared" ca="1" si="663"/>
        <v>0.2852107344676596</v>
      </c>
      <c r="CH424" s="42">
        <f t="shared" ca="1" si="663"/>
        <v>0.29477346104339452</v>
      </c>
      <c r="CI424" s="42">
        <f t="shared" ca="1" si="663"/>
        <v>0.31655200340320316</v>
      </c>
      <c r="CJ424" s="42">
        <f t="shared" ca="1" si="663"/>
        <v>0.35726711049914373</v>
      </c>
      <c r="CK424" s="42">
        <f t="shared" ca="1" si="663"/>
        <v>0.41558897226387231</v>
      </c>
      <c r="CL424" s="42">
        <f t="shared" ca="1" si="663"/>
        <v>0.47412828318454686</v>
      </c>
      <c r="CM424" s="42">
        <f t="shared" ca="1" si="663"/>
        <v>0.51287892354981524</v>
      </c>
      <c r="CN424" s="42">
        <f t="shared" ca="1" si="663"/>
        <v>0.52561584905862113</v>
      </c>
      <c r="CP424" s="16" t="s">
        <v>10</v>
      </c>
      <c r="CQ424" s="42">
        <f ca="1">MAX(CQ411:CQ423)</f>
        <v>0.17023864239939784</v>
      </c>
      <c r="CR424" s="42">
        <f t="shared" ref="CR424:DC424" ca="1" si="664">MAX(CR411:CR423)</f>
        <v>0.17857156688319917</v>
      </c>
      <c r="CS424" s="42">
        <f t="shared" ca="1" si="664"/>
        <v>0.20058556776774092</v>
      </c>
      <c r="CT424" s="42">
        <f t="shared" ca="1" si="664"/>
        <v>0.22678732806121166</v>
      </c>
      <c r="CU424" s="42">
        <f t="shared" ca="1" si="664"/>
        <v>0.24069471256348152</v>
      </c>
      <c r="CV424" s="42">
        <f t="shared" ca="1" si="664"/>
        <v>0.24069471256348152</v>
      </c>
      <c r="CW424" s="42">
        <f t="shared" ca="1" si="664"/>
        <v>0.23490434167550428</v>
      </c>
      <c r="CX424" s="42">
        <f t="shared" ca="1" si="664"/>
        <v>0.22396124711854318</v>
      </c>
      <c r="CY424" s="42">
        <f t="shared" ca="1" si="664"/>
        <v>0.2055776855106089</v>
      </c>
      <c r="CZ424" s="42">
        <f t="shared" ca="1" si="664"/>
        <v>0.18231181464761123</v>
      </c>
      <c r="DA424" s="42">
        <f t="shared" ca="1" si="664"/>
        <v>0.16342189335252294</v>
      </c>
      <c r="DB424" s="42">
        <f t="shared" ca="1" si="664"/>
        <v>0.14766526297525195</v>
      </c>
      <c r="DC424" s="42">
        <f t="shared" ca="1" si="664"/>
        <v>0.1415486613128655</v>
      </c>
      <c r="DE424" s="16" t="s">
        <v>10</v>
      </c>
      <c r="DF424" s="42">
        <f ca="1">MAX(DF411:DF423)</f>
        <v>0.33133547660751955</v>
      </c>
      <c r="DG424" s="42">
        <f t="shared" ref="DG424:DR424" ca="1" si="665">MAX(DG411:DG423)</f>
        <v>0.32802878661490137</v>
      </c>
      <c r="DH424" s="42">
        <f t="shared" ca="1" si="665"/>
        <v>0.30711688565202083</v>
      </c>
      <c r="DI424" s="42">
        <f t="shared" ca="1" si="665"/>
        <v>0.27967314221978895</v>
      </c>
      <c r="DJ424" s="42">
        <f t="shared" ca="1" si="665"/>
        <v>0.24509069480190351</v>
      </c>
      <c r="DK424" s="42">
        <f t="shared" ca="1" si="665"/>
        <v>0.19765489130645361</v>
      </c>
      <c r="DL424" s="42">
        <f t="shared" ca="1" si="665"/>
        <v>0.24355646104693571</v>
      </c>
      <c r="DM424" s="42">
        <f t="shared" ca="1" si="665"/>
        <v>0.32737336840398407</v>
      </c>
      <c r="DN424" s="42">
        <f t="shared" ca="1" si="665"/>
        <v>0.33133547660751955</v>
      </c>
      <c r="DO424" s="42">
        <f t="shared" ca="1" si="665"/>
        <v>0.30711688565202083</v>
      </c>
      <c r="DP424" s="42">
        <f t="shared" ca="1" si="665"/>
        <v>0.27967314221978895</v>
      </c>
      <c r="DQ424" s="42">
        <f t="shared" ca="1" si="665"/>
        <v>0.26357267216680585</v>
      </c>
      <c r="DR424" s="42">
        <f t="shared" ca="1" si="665"/>
        <v>0.25384799999654889</v>
      </c>
      <c r="DT424" s="16" t="s">
        <v>10</v>
      </c>
      <c r="DU424" s="42" t="e">
        <f ca="1">MAX(DU411:DU423)</f>
        <v>#DIV/0!</v>
      </c>
      <c r="DV424" s="42" t="e">
        <f t="shared" ref="DV424:EG424" ca="1" si="666">MAX(DV411:DV423)</f>
        <v>#DIV/0!</v>
      </c>
      <c r="DW424" s="42" t="e">
        <f t="shared" ca="1" si="666"/>
        <v>#DIV/0!</v>
      </c>
      <c r="DX424" s="42" t="e">
        <f t="shared" ca="1" si="666"/>
        <v>#DIV/0!</v>
      </c>
      <c r="DY424" s="42" t="e">
        <f t="shared" ca="1" si="666"/>
        <v>#DIV/0!</v>
      </c>
      <c r="DZ424" s="42" t="e">
        <f t="shared" ca="1" si="666"/>
        <v>#DIV/0!</v>
      </c>
      <c r="EA424" s="42" t="e">
        <f t="shared" ca="1" si="666"/>
        <v>#DIV/0!</v>
      </c>
      <c r="EB424" s="42" t="e">
        <f t="shared" ca="1" si="666"/>
        <v>#DIV/0!</v>
      </c>
      <c r="EC424" s="42" t="e">
        <f t="shared" ca="1" si="666"/>
        <v>#DIV/0!</v>
      </c>
      <c r="ED424" s="42" t="e">
        <f t="shared" ca="1" si="666"/>
        <v>#DIV/0!</v>
      </c>
      <c r="EE424" s="42" t="e">
        <f t="shared" ca="1" si="666"/>
        <v>#DIV/0!</v>
      </c>
      <c r="EF424" s="42" t="e">
        <f t="shared" ca="1" si="666"/>
        <v>#DIV/0!</v>
      </c>
      <c r="EG424" s="42" t="e">
        <f t="shared" ca="1" si="666"/>
        <v>#DIV/0!</v>
      </c>
      <c r="EI424" s="16" t="s">
        <v>10</v>
      </c>
      <c r="EJ424" s="42" t="e">
        <f ca="1">MAX(EJ411:EJ423)</f>
        <v>#DIV/0!</v>
      </c>
      <c r="EK424" s="42" t="e">
        <f t="shared" ref="EK424:EV424" ca="1" si="667">MAX(EK411:EK423)</f>
        <v>#DIV/0!</v>
      </c>
      <c r="EL424" s="42" t="e">
        <f t="shared" ca="1" si="667"/>
        <v>#DIV/0!</v>
      </c>
      <c r="EM424" s="42" t="e">
        <f t="shared" ca="1" si="667"/>
        <v>#DIV/0!</v>
      </c>
      <c r="EN424" s="42" t="e">
        <f t="shared" ca="1" si="667"/>
        <v>#DIV/0!</v>
      </c>
      <c r="EO424" s="42" t="e">
        <f t="shared" ca="1" si="667"/>
        <v>#DIV/0!</v>
      </c>
      <c r="EP424" s="42" t="e">
        <f t="shared" ca="1" si="667"/>
        <v>#DIV/0!</v>
      </c>
      <c r="EQ424" s="42" t="e">
        <f t="shared" ca="1" si="667"/>
        <v>#DIV/0!</v>
      </c>
      <c r="ER424" s="42" t="e">
        <f t="shared" ca="1" si="667"/>
        <v>#DIV/0!</v>
      </c>
      <c r="ES424" s="42" t="e">
        <f t="shared" ca="1" si="667"/>
        <v>#DIV/0!</v>
      </c>
      <c r="ET424" s="42" t="e">
        <f t="shared" ca="1" si="667"/>
        <v>#DIV/0!</v>
      </c>
      <c r="EU424" s="42" t="e">
        <f t="shared" ca="1" si="667"/>
        <v>#DIV/0!</v>
      </c>
      <c r="EV424" s="42" t="e">
        <f t="shared" ca="1" si="667"/>
        <v>#DIV/0!</v>
      </c>
      <c r="EX424" s="125"/>
      <c r="EY424" s="104"/>
      <c r="EZ424" s="104"/>
      <c r="FA424" s="104"/>
      <c r="FB424" s="104"/>
      <c r="FC424" s="104"/>
      <c r="FD424" s="104"/>
      <c r="FE424" s="104"/>
      <c r="FF424" s="104"/>
      <c r="FG424" s="104"/>
      <c r="FH424" s="104"/>
      <c r="FI424" s="104"/>
      <c r="FJ424" s="104"/>
      <c r="FK424" s="104"/>
      <c r="FL424" s="91"/>
      <c r="FM424" s="125"/>
      <c r="FN424" s="104"/>
      <c r="FO424" s="104"/>
      <c r="FP424" s="104"/>
      <c r="FQ424" s="104"/>
      <c r="FR424" s="104"/>
      <c r="FS424" s="104"/>
      <c r="FT424" s="104"/>
      <c r="FU424" s="104"/>
      <c r="FV424" s="104"/>
      <c r="FW424" s="104"/>
      <c r="FX424" s="104"/>
      <c r="FY424" s="104"/>
      <c r="FZ424" s="104"/>
      <c r="GA424" s="91"/>
      <c r="GB424" s="91"/>
    </row>
    <row r="425" spans="13:184" s="8" customFormat="1" ht="16.5" thickBot="1">
      <c r="Q425" s="2" t="s">
        <v>395</v>
      </c>
      <c r="T425" s="430"/>
      <c r="U425" s="430"/>
      <c r="V425" s="430"/>
      <c r="W425" s="430"/>
      <c r="X425" s="430"/>
      <c r="Y425" s="430"/>
      <c r="Z425" s="430"/>
      <c r="AA425" s="430"/>
      <c r="AB425" s="425"/>
      <c r="AC425" s="430"/>
      <c r="AD425" s="430"/>
      <c r="AE425" s="430"/>
      <c r="AF425" s="430"/>
      <c r="EX425" s="91"/>
      <c r="EY425" s="91"/>
      <c r="EZ425" s="91"/>
      <c r="FA425" s="91"/>
      <c r="FB425" s="91"/>
      <c r="FC425" s="91"/>
      <c r="FD425" s="91"/>
      <c r="FE425" s="91"/>
      <c r="FF425" s="91"/>
      <c r="FG425" s="91"/>
      <c r="FH425" s="91"/>
      <c r="FI425" s="91"/>
      <c r="FJ425" s="91"/>
      <c r="FK425" s="91"/>
      <c r="FL425" s="91"/>
      <c r="FM425" s="91"/>
      <c r="FN425" s="91"/>
      <c r="FO425" s="91"/>
      <c r="FP425" s="91"/>
      <c r="FQ425" s="91"/>
      <c r="FR425" s="91"/>
      <c r="FS425" s="91"/>
      <c r="FT425" s="91"/>
      <c r="FU425" s="91"/>
      <c r="FV425" s="91"/>
      <c r="FW425" s="91"/>
      <c r="FX425" s="91"/>
      <c r="FY425" s="91"/>
      <c r="FZ425" s="91"/>
      <c r="GA425" s="91"/>
      <c r="GB425" s="91"/>
    </row>
    <row r="426" spans="13:184" s="8" customFormat="1" ht="16.5" thickBot="1">
      <c r="M426" s="30"/>
      <c r="N426" s="30" t="s">
        <v>99</v>
      </c>
      <c r="O426" s="31"/>
      <c r="P426" s="142"/>
      <c r="Q426" s="168" t="s">
        <v>100</v>
      </c>
      <c r="S426" s="163" t="s">
        <v>396</v>
      </c>
      <c r="T426" s="318">
        <f>T410</f>
        <v>0</v>
      </c>
      <c r="U426" s="318">
        <f t="shared" ref="U426:AF426" si="668">U410</f>
        <v>7.5</v>
      </c>
      <c r="V426" s="318">
        <f t="shared" si="668"/>
        <v>15</v>
      </c>
      <c r="W426" s="318">
        <f t="shared" si="668"/>
        <v>22.5</v>
      </c>
      <c r="X426" s="318">
        <f t="shared" si="668"/>
        <v>30</v>
      </c>
      <c r="Y426" s="318">
        <f t="shared" si="668"/>
        <v>37.5</v>
      </c>
      <c r="Z426" s="318">
        <f t="shared" si="668"/>
        <v>45</v>
      </c>
      <c r="AA426" s="318">
        <f t="shared" si="668"/>
        <v>52.5</v>
      </c>
      <c r="AB426" s="318">
        <f t="shared" si="668"/>
        <v>60</v>
      </c>
      <c r="AC426" s="318">
        <f t="shared" si="668"/>
        <v>67.5</v>
      </c>
      <c r="AD426" s="318">
        <f t="shared" si="668"/>
        <v>75</v>
      </c>
      <c r="AE426" s="318">
        <f t="shared" si="668"/>
        <v>82.5</v>
      </c>
      <c r="AF426" s="318">
        <f t="shared" si="668"/>
        <v>90</v>
      </c>
      <c r="AG426" s="8" t="s">
        <v>10</v>
      </c>
      <c r="EX426" s="91"/>
      <c r="EY426" s="91"/>
      <c r="EZ426" s="91"/>
      <c r="FA426" s="91"/>
      <c r="FB426" s="91"/>
      <c r="FC426" s="91"/>
      <c r="FD426" s="91"/>
      <c r="FE426" s="91"/>
      <c r="FF426" s="91"/>
      <c r="FG426" s="91"/>
      <c r="FH426" s="91"/>
      <c r="FI426" s="91"/>
      <c r="FJ426" s="91"/>
      <c r="FK426" s="91"/>
      <c r="FL426" s="91"/>
      <c r="FM426" s="91"/>
      <c r="FN426" s="91"/>
      <c r="FO426" s="91"/>
      <c r="FP426" s="91"/>
      <c r="FQ426" s="91"/>
      <c r="FR426" s="91"/>
      <c r="FS426" s="91"/>
      <c r="FT426" s="91"/>
      <c r="FU426" s="91"/>
      <c r="FV426" s="91"/>
      <c r="FW426" s="91"/>
      <c r="FX426" s="91"/>
      <c r="FY426" s="91"/>
      <c r="FZ426" s="91"/>
      <c r="GA426" s="91"/>
      <c r="GB426" s="91"/>
    </row>
    <row r="427" spans="13:184" s="8" customFormat="1">
      <c r="M427" s="43"/>
      <c r="N427" s="30" t="s">
        <v>397</v>
      </c>
      <c r="O427" s="180">
        <f ca="1">MAX(Q427:Q437)</f>
        <v>0.16056140709321318</v>
      </c>
      <c r="P427" s="8">
        <f t="shared" ref="P427:P439" ca="1" si="669">MATCH(Q427,T427:AF427,0)</f>
        <v>9</v>
      </c>
      <c r="Q427" s="169">
        <f ca="1">AG427</f>
        <v>0.13558947148272149</v>
      </c>
      <c r="S427" s="18">
        <f>S411</f>
        <v>0</v>
      </c>
      <c r="T427" s="425">
        <f t="shared" ref="T427:AF439" ca="1" si="670">MIN(T411,AI411,AX411,BM411,CB411,CQ411,DF411)</f>
        <v>3.084725855568864E-2</v>
      </c>
      <c r="U427" s="425">
        <f t="shared" ca="1" si="670"/>
        <v>3.1866537109346449E-2</v>
      </c>
      <c r="V427" s="425">
        <f t="shared" ca="1" si="670"/>
        <v>3.2722648538202462E-2</v>
      </c>
      <c r="W427" s="425">
        <f t="shared" ca="1" si="670"/>
        <v>3.5737623205934564E-2</v>
      </c>
      <c r="X427" s="425">
        <f t="shared" ca="1" si="670"/>
        <v>4.3318432048588928E-2</v>
      </c>
      <c r="Y427" s="425">
        <f t="shared" ca="1" si="670"/>
        <v>5.8549410729726033E-2</v>
      </c>
      <c r="Z427" s="425">
        <f t="shared" ca="1" si="670"/>
        <v>8.4176190323299191E-2</v>
      </c>
      <c r="AA427" s="425">
        <f t="shared" ca="1" si="670"/>
        <v>0.1207712518579059</v>
      </c>
      <c r="AB427" s="425">
        <f t="shared" ca="1" si="670"/>
        <v>0.13558947148272149</v>
      </c>
      <c r="AC427" s="425">
        <f t="shared" ca="1" si="670"/>
        <v>0.10447580683698657</v>
      </c>
      <c r="AD427" s="425">
        <f t="shared" ca="1" si="670"/>
        <v>7.3298186972409099E-2</v>
      </c>
      <c r="AE427" s="425">
        <f t="shared" ca="1" si="670"/>
        <v>5.0105192739014467E-2</v>
      </c>
      <c r="AF427" s="425">
        <f t="shared" ca="1" si="670"/>
        <v>4.1499913598670467E-2</v>
      </c>
      <c r="AG427" s="42">
        <f ca="1">MAX(T427:AF427)</f>
        <v>0.13558947148272149</v>
      </c>
      <c r="EX427" s="91"/>
      <c r="EY427" s="91"/>
      <c r="EZ427" s="91"/>
      <c r="FA427" s="91"/>
      <c r="FB427" s="91"/>
      <c r="FC427" s="91"/>
      <c r="FD427" s="91"/>
      <c r="FE427" s="91"/>
      <c r="FF427" s="91"/>
      <c r="FG427" s="91"/>
      <c r="FH427" s="91"/>
      <c r="FI427" s="91"/>
      <c r="FJ427" s="91"/>
      <c r="FK427" s="91"/>
      <c r="FL427" s="91"/>
      <c r="FM427" s="91"/>
      <c r="FN427" s="91"/>
      <c r="FO427" s="91"/>
      <c r="FP427" s="91"/>
      <c r="FQ427" s="91"/>
      <c r="FR427" s="91"/>
      <c r="FS427" s="91"/>
      <c r="FT427" s="91"/>
      <c r="FU427" s="91"/>
      <c r="FV427" s="91"/>
      <c r="FW427" s="91"/>
      <c r="FX427" s="91"/>
      <c r="FY427" s="91"/>
      <c r="FZ427" s="91"/>
      <c r="GA427" s="91"/>
      <c r="GB427" s="91"/>
    </row>
    <row r="428" spans="13:184" s="8" customFormat="1">
      <c r="M428" s="43"/>
      <c r="N428" s="43" t="s">
        <v>6</v>
      </c>
      <c r="O428" s="45">
        <f ca="1">MATCH(O427,Q427:Q439,0)</f>
        <v>4</v>
      </c>
      <c r="P428" s="8">
        <f t="shared" ca="1" si="669"/>
        <v>9</v>
      </c>
      <c r="Q428" s="549">
        <f t="shared" ref="Q428:Q439" ca="1" si="671">AG428</f>
        <v>0.14348382097682741</v>
      </c>
      <c r="S428" s="18">
        <f t="shared" ref="S428:S439" si="672">S412</f>
        <v>7.5</v>
      </c>
      <c r="T428" s="425">
        <f t="shared" ca="1" si="670"/>
        <v>3.1866537109346449E-2</v>
      </c>
      <c r="U428" s="425">
        <f t="shared" ca="1" si="670"/>
        <v>3.1929915306298955E-2</v>
      </c>
      <c r="V428" s="425">
        <f t="shared" ca="1" si="670"/>
        <v>3.2586795178071414E-2</v>
      </c>
      <c r="W428" s="425">
        <f t="shared" ca="1" si="670"/>
        <v>3.5275228780204018E-2</v>
      </c>
      <c r="X428" s="425">
        <f t="shared" ca="1" si="670"/>
        <v>4.2430250266530405E-2</v>
      </c>
      <c r="Y428" s="425">
        <f t="shared" ca="1" si="670"/>
        <v>5.7210931157127103E-2</v>
      </c>
      <c r="Z428" s="425">
        <f t="shared" ca="1" si="670"/>
        <v>8.2494493238674749E-2</v>
      </c>
      <c r="AA428" s="425">
        <f t="shared" ca="1" si="670"/>
        <v>0.1189996761766102</v>
      </c>
      <c r="AB428" s="425">
        <f t="shared" ca="1" si="670"/>
        <v>0.14348382097682741</v>
      </c>
      <c r="AC428" s="425">
        <f t="shared" ca="1" si="670"/>
        <v>0.11252158588903551</v>
      </c>
      <c r="AD428" s="425">
        <f t="shared" ca="1" si="670"/>
        <v>8.1577769493956176E-2</v>
      </c>
      <c r="AE428" s="425">
        <f t="shared" ca="1" si="670"/>
        <v>5.8580803686009549E-2</v>
      </c>
      <c r="AF428" s="425">
        <f t="shared" ca="1" si="670"/>
        <v>5.0050891466017051E-2</v>
      </c>
      <c r="AG428" s="42">
        <f t="shared" ref="AG428:AG440" ca="1" si="673">MAX(T428:AF428)</f>
        <v>0.14348382097682741</v>
      </c>
      <c r="EX428" s="91"/>
      <c r="EY428" s="91"/>
      <c r="EZ428" s="91"/>
      <c r="FA428" s="91"/>
      <c r="FB428" s="91"/>
      <c r="FC428" s="91"/>
      <c r="FD428" s="91"/>
      <c r="FE428" s="91"/>
      <c r="FF428" s="91"/>
      <c r="FG428" s="91"/>
      <c r="FH428" s="91"/>
      <c r="FI428" s="91"/>
      <c r="FJ428" s="91"/>
      <c r="FK428" s="91"/>
      <c r="FL428" s="91"/>
      <c r="FM428" s="91"/>
      <c r="FN428" s="91"/>
      <c r="FO428" s="91"/>
      <c r="FP428" s="91"/>
      <c r="FQ428" s="91"/>
      <c r="FR428" s="91"/>
      <c r="FS428" s="91"/>
      <c r="FT428" s="91"/>
      <c r="FU428" s="91"/>
      <c r="FV428" s="91"/>
      <c r="FW428" s="91"/>
      <c r="FX428" s="91"/>
      <c r="FY428" s="91"/>
      <c r="FZ428" s="91"/>
      <c r="GA428" s="91"/>
      <c r="GB428" s="91"/>
    </row>
    <row r="429" spans="13:184" s="8" customFormat="1" ht="16.5" thickBot="1">
      <c r="M429" s="43"/>
      <c r="N429" s="60" t="s">
        <v>102</v>
      </c>
      <c r="O429" s="62">
        <f ca="1">INDEX(P427:P437,O428)</f>
        <v>10</v>
      </c>
      <c r="P429" s="8">
        <f t="shared" ca="1" si="669"/>
        <v>9</v>
      </c>
      <c r="Q429" s="549">
        <f t="shared" ca="1" si="671"/>
        <v>0.15891776568994065</v>
      </c>
      <c r="S429" s="18">
        <f t="shared" si="672"/>
        <v>15</v>
      </c>
      <c r="T429" s="425">
        <f t="shared" ca="1" si="670"/>
        <v>3.2722648538202462E-2</v>
      </c>
      <c r="U429" s="425">
        <f t="shared" ca="1" si="670"/>
        <v>3.2586795178071414E-2</v>
      </c>
      <c r="V429" s="425">
        <f t="shared" ca="1" si="670"/>
        <v>3.2642914979162975E-2</v>
      </c>
      <c r="W429" s="425">
        <f t="shared" ca="1" si="670"/>
        <v>3.433669364646233E-2</v>
      </c>
      <c r="X429" s="425">
        <f t="shared" ca="1" si="670"/>
        <v>4.0173970472627905E-2</v>
      </c>
      <c r="Y429" s="425">
        <f t="shared" ca="1" si="670"/>
        <v>5.3526966061020718E-2</v>
      </c>
      <c r="Z429" s="425">
        <f t="shared" ca="1" si="670"/>
        <v>7.767292851344984E-2</v>
      </c>
      <c r="AA429" s="425">
        <f t="shared" ca="1" si="670"/>
        <v>0.1138009504860909</v>
      </c>
      <c r="AB429" s="425">
        <f t="shared" ca="1" si="670"/>
        <v>0.15891776568994065</v>
      </c>
      <c r="AC429" s="425">
        <f t="shared" ca="1" si="670"/>
        <v>0.13384888130097972</v>
      </c>
      <c r="AD429" s="425">
        <f t="shared" ca="1" si="670"/>
        <v>0.10362653204597831</v>
      </c>
      <c r="AE429" s="425">
        <f t="shared" ca="1" si="670"/>
        <v>8.1213294171484804E-2</v>
      </c>
      <c r="AF429" s="425">
        <f t="shared" ca="1" si="670"/>
        <v>7.2904707099455721E-2</v>
      </c>
      <c r="AG429" s="42">
        <f t="shared" ca="1" si="673"/>
        <v>0.15891776568994065</v>
      </c>
      <c r="EX429" s="91"/>
      <c r="EY429" s="91"/>
      <c r="EZ429" s="91"/>
      <c r="FA429" s="91"/>
      <c r="FB429" s="91"/>
      <c r="FC429" s="91"/>
      <c r="FD429" s="91"/>
      <c r="FE429" s="91"/>
      <c r="FF429" s="91"/>
      <c r="FG429" s="91"/>
      <c r="FH429" s="91"/>
      <c r="FI429" s="91"/>
      <c r="FJ429" s="91"/>
      <c r="FK429" s="91"/>
      <c r="FL429" s="91"/>
      <c r="FM429" s="91"/>
      <c r="FN429" s="91"/>
      <c r="FO429" s="91"/>
      <c r="FP429" s="91"/>
      <c r="FQ429" s="91"/>
      <c r="FR429" s="91"/>
      <c r="FS429" s="91"/>
      <c r="FT429" s="91"/>
      <c r="FU429" s="91"/>
      <c r="FV429" s="91"/>
      <c r="FW429" s="91"/>
      <c r="FX429" s="91"/>
      <c r="FY429" s="91"/>
      <c r="FZ429" s="91"/>
      <c r="GA429" s="91"/>
      <c r="GB429" s="91"/>
    </row>
    <row r="430" spans="13:184" s="8" customFormat="1" ht="16.5" thickBot="1">
      <c r="M430" s="43"/>
      <c r="P430" s="8">
        <f t="shared" ca="1" si="669"/>
        <v>10</v>
      </c>
      <c r="Q430" s="549">
        <f t="shared" ca="1" si="671"/>
        <v>0.16056140709321318</v>
      </c>
      <c r="S430" s="18">
        <f t="shared" si="672"/>
        <v>22.5</v>
      </c>
      <c r="T430" s="425">
        <f t="shared" ca="1" si="670"/>
        <v>3.5737623205934564E-2</v>
      </c>
      <c r="U430" s="425">
        <f t="shared" ca="1" si="670"/>
        <v>3.5275228780204018E-2</v>
      </c>
      <c r="V430" s="425">
        <f t="shared" ca="1" si="670"/>
        <v>3.433669364646233E-2</v>
      </c>
      <c r="W430" s="425">
        <f t="shared" ca="1" si="670"/>
        <v>3.4349779629281214E-2</v>
      </c>
      <c r="X430" s="425">
        <f t="shared" ca="1" si="670"/>
        <v>3.7889130679835084E-2</v>
      </c>
      <c r="Y430" s="425">
        <f t="shared" ca="1" si="670"/>
        <v>4.863410532037335E-2</v>
      </c>
      <c r="Z430" s="425">
        <f t="shared" ca="1" si="670"/>
        <v>7.0531035398591804E-2</v>
      </c>
      <c r="AA430" s="425">
        <f t="shared" ca="1" si="670"/>
        <v>0.10565262278173995</v>
      </c>
      <c r="AB430" s="425">
        <f t="shared" ca="1" si="670"/>
        <v>0.15153114512419893</v>
      </c>
      <c r="AC430" s="425">
        <f t="shared" ca="1" si="670"/>
        <v>0.16056140709321318</v>
      </c>
      <c r="AD430" s="425">
        <f t="shared" ca="1" si="670"/>
        <v>0.13180235851053282</v>
      </c>
      <c r="AE430" s="425">
        <f t="shared" ca="1" si="670"/>
        <v>0.11044509840301699</v>
      </c>
      <c r="AF430" s="425">
        <f t="shared" ca="1" si="670"/>
        <v>0.10251953776318211</v>
      </c>
      <c r="AG430" s="42">
        <f t="shared" ca="1" si="673"/>
        <v>0.16056140709321318</v>
      </c>
      <c r="EX430" s="91"/>
      <c r="EY430" s="91"/>
      <c r="EZ430" s="91"/>
      <c r="FA430" s="91"/>
      <c r="FB430" s="91"/>
      <c r="FC430" s="91"/>
      <c r="FD430" s="91"/>
      <c r="FE430" s="91"/>
      <c r="FF430" s="91"/>
      <c r="FG430" s="91"/>
      <c r="FH430" s="91"/>
      <c r="FI430" s="91"/>
      <c r="FJ430" s="91"/>
      <c r="FK430" s="91"/>
      <c r="FL430" s="91"/>
      <c r="FM430" s="91"/>
      <c r="FN430" s="91"/>
      <c r="FO430" s="91"/>
      <c r="FP430" s="91"/>
      <c r="FQ430" s="91"/>
      <c r="FR430" s="91"/>
      <c r="FS430" s="91"/>
      <c r="FT430" s="91"/>
      <c r="FU430" s="91"/>
      <c r="FV430" s="91"/>
      <c r="FW430" s="91"/>
      <c r="FX430" s="91"/>
      <c r="FY430" s="91"/>
      <c r="FZ430" s="91"/>
      <c r="GA430" s="91"/>
      <c r="GB430" s="91"/>
    </row>
    <row r="431" spans="13:184" s="8" customFormat="1" ht="24" thickBot="1">
      <c r="M431" s="171" t="s">
        <v>103</v>
      </c>
      <c r="N431" s="172">
        <f ca="1">INDEX(T411:AF423,$O$428,$O$429)</f>
        <v>0.33435708791534813</v>
      </c>
      <c r="P431" s="8">
        <f t="shared" ca="1" si="669"/>
        <v>10</v>
      </c>
      <c r="Q431" s="549">
        <f t="shared" ca="1" si="671"/>
        <v>0.15808277755088643</v>
      </c>
      <c r="S431" s="18">
        <f t="shared" si="672"/>
        <v>30</v>
      </c>
      <c r="T431" s="425">
        <f t="shared" ca="1" si="670"/>
        <v>4.3318432048588928E-2</v>
      </c>
      <c r="U431" s="425">
        <f t="shared" ca="1" si="670"/>
        <v>4.2430250266530405E-2</v>
      </c>
      <c r="V431" s="425">
        <f t="shared" ca="1" si="670"/>
        <v>4.0173970472627905E-2</v>
      </c>
      <c r="W431" s="425">
        <f t="shared" ca="1" si="670"/>
        <v>3.7889130679835084E-2</v>
      </c>
      <c r="X431" s="425">
        <f t="shared" ca="1" si="670"/>
        <v>3.8133672224114332E-2</v>
      </c>
      <c r="Y431" s="425">
        <f t="shared" ca="1" si="670"/>
        <v>4.4880077867252004E-2</v>
      </c>
      <c r="Z431" s="425">
        <f t="shared" ca="1" si="670"/>
        <v>6.295510935197994E-2</v>
      </c>
      <c r="AA431" s="425">
        <f t="shared" ca="1" si="670"/>
        <v>9.5837916441614185E-2</v>
      </c>
      <c r="AB431" s="425">
        <f t="shared" ca="1" si="670"/>
        <v>0.14215304883843199</v>
      </c>
      <c r="AC431" s="425">
        <f t="shared" ca="1" si="670"/>
        <v>0.15808277755088643</v>
      </c>
      <c r="AD431" s="425">
        <f t="shared" ca="1" si="670"/>
        <v>0.15538244663179535</v>
      </c>
      <c r="AE431" s="425">
        <f t="shared" ca="1" si="670"/>
        <v>0.13597765196617187</v>
      </c>
      <c r="AF431" s="425">
        <f t="shared" ca="1" si="670"/>
        <v>0.12870819370112271</v>
      </c>
      <c r="AG431" s="42">
        <f t="shared" ca="1" si="673"/>
        <v>0.15808277755088643</v>
      </c>
      <c r="EX431" s="91"/>
      <c r="EY431" s="91"/>
      <c r="EZ431" s="91"/>
      <c r="FA431" s="91"/>
      <c r="FB431" s="91"/>
      <c r="FC431" s="91"/>
      <c r="FD431" s="91"/>
      <c r="FE431" s="91"/>
      <c r="FF431" s="91"/>
      <c r="FG431" s="91"/>
      <c r="FH431" s="91"/>
      <c r="FI431" s="91"/>
      <c r="FJ431" s="91"/>
      <c r="FK431" s="91"/>
      <c r="FL431" s="91"/>
      <c r="FM431" s="91"/>
      <c r="FN431" s="91"/>
      <c r="FO431" s="91"/>
      <c r="FP431" s="91"/>
      <c r="FQ431" s="91"/>
      <c r="FR431" s="91"/>
      <c r="FS431" s="91"/>
      <c r="FT431" s="91"/>
      <c r="FU431" s="91"/>
      <c r="FV431" s="91"/>
      <c r="FW431" s="91"/>
      <c r="FX431" s="91"/>
      <c r="FY431" s="91"/>
      <c r="FZ431" s="91"/>
      <c r="GA431" s="91"/>
      <c r="GB431" s="91"/>
    </row>
    <row r="432" spans="13:184" s="8" customFormat="1" ht="24" thickBot="1">
      <c r="M432" s="173" t="s">
        <v>104</v>
      </c>
      <c r="N432" s="172">
        <f ca="1">INDEX(AI411:AU423,$O$428,$O$429)</f>
        <v>0.3008387552500692</v>
      </c>
      <c r="P432" s="8">
        <f t="shared" ca="1" si="669"/>
        <v>13</v>
      </c>
      <c r="Q432" s="549">
        <f t="shared" ca="1" si="671"/>
        <v>0.12466837605321271</v>
      </c>
      <c r="S432" s="18">
        <f t="shared" si="672"/>
        <v>37.5</v>
      </c>
      <c r="T432" s="425">
        <f t="shared" ca="1" si="670"/>
        <v>5.8549410729726033E-2</v>
      </c>
      <c r="U432" s="425">
        <f t="shared" ca="1" si="670"/>
        <v>5.7210931157127103E-2</v>
      </c>
      <c r="V432" s="425">
        <f t="shared" ca="1" si="670"/>
        <v>5.3526966061020718E-2</v>
      </c>
      <c r="W432" s="425">
        <f t="shared" ca="1" si="670"/>
        <v>4.863410532037335E-2</v>
      </c>
      <c r="X432" s="425">
        <f t="shared" ca="1" si="670"/>
        <v>4.4880077867252004E-2</v>
      </c>
      <c r="Y432" s="425">
        <f t="shared" ca="1" si="670"/>
        <v>4.6322497781108099E-2</v>
      </c>
      <c r="Z432" s="425">
        <f t="shared" ca="1" si="670"/>
        <v>5.8667479677517891E-2</v>
      </c>
      <c r="AA432" s="425">
        <f t="shared" ca="1" si="670"/>
        <v>8.7321325924589993E-2</v>
      </c>
      <c r="AB432" s="425">
        <f t="shared" ca="1" si="670"/>
        <v>0.10879798081222251</v>
      </c>
      <c r="AC432" s="425">
        <f t="shared" ca="1" si="670"/>
        <v>0.11764787557763978</v>
      </c>
      <c r="AD432" s="425">
        <f t="shared" ca="1" si="670"/>
        <v>0.12305335963762717</v>
      </c>
      <c r="AE432" s="425">
        <f t="shared" ca="1" si="670"/>
        <v>0.12465683980885259</v>
      </c>
      <c r="AF432" s="425">
        <f t="shared" ca="1" si="670"/>
        <v>0.12466837605321271</v>
      </c>
      <c r="AG432" s="42">
        <f t="shared" ca="1" si="673"/>
        <v>0.12466837605321271</v>
      </c>
      <c r="EX432" s="91"/>
      <c r="EY432" s="91"/>
      <c r="EZ432" s="91"/>
      <c r="FA432" s="91"/>
      <c r="FB432" s="91"/>
      <c r="FC432" s="91"/>
      <c r="FD432" s="91"/>
      <c r="FE432" s="91"/>
      <c r="FF432" s="91"/>
      <c r="FG432" s="91"/>
      <c r="FH432" s="91"/>
      <c r="FI432" s="91"/>
      <c r="FJ432" s="91"/>
      <c r="FK432" s="91"/>
      <c r="FL432" s="91"/>
      <c r="FM432" s="91"/>
      <c r="FN432" s="91"/>
      <c r="FO432" s="91"/>
      <c r="FP432" s="91"/>
      <c r="FQ432" s="91"/>
      <c r="FR432" s="91"/>
      <c r="FS432" s="91"/>
      <c r="FT432" s="91"/>
      <c r="FU432" s="91"/>
      <c r="FV432" s="91"/>
      <c r="FW432" s="91"/>
      <c r="FX432" s="91"/>
      <c r="FY432" s="91"/>
      <c r="FZ432" s="91"/>
      <c r="GA432" s="91"/>
      <c r="GB432" s="91"/>
    </row>
    <row r="433" spans="13:184" s="8" customFormat="1" ht="24" thickBot="1">
      <c r="M433" s="173" t="s">
        <v>105</v>
      </c>
      <c r="N433" s="172">
        <f ca="1">INDEX(AX411:BJ423,$O$428,$O$429)</f>
        <v>0.20643118345968131</v>
      </c>
      <c r="P433" s="8">
        <f t="shared" ca="1" si="669"/>
        <v>13</v>
      </c>
      <c r="Q433" s="549">
        <f t="shared" ca="1" si="671"/>
        <v>9.2636649459624798E-2</v>
      </c>
      <c r="R433" s="2"/>
      <c r="S433" s="18">
        <f t="shared" si="672"/>
        <v>45</v>
      </c>
      <c r="T433" s="425">
        <f t="shared" ca="1" si="670"/>
        <v>8.4176190323299191E-2</v>
      </c>
      <c r="U433" s="425">
        <f t="shared" ca="1" si="670"/>
        <v>8.2494493238674749E-2</v>
      </c>
      <c r="V433" s="425">
        <f t="shared" ca="1" si="670"/>
        <v>7.767292851344984E-2</v>
      </c>
      <c r="W433" s="425">
        <f t="shared" ca="1" si="670"/>
        <v>7.0531035398591804E-2</v>
      </c>
      <c r="X433" s="425">
        <f t="shared" ca="1" si="670"/>
        <v>6.295510935197994E-2</v>
      </c>
      <c r="Y433" s="425">
        <f t="shared" ca="1" si="670"/>
        <v>5.8667479677517891E-2</v>
      </c>
      <c r="Z433" s="425">
        <f t="shared" ca="1" si="670"/>
        <v>6.3832808992673143E-2</v>
      </c>
      <c r="AA433" s="425">
        <f t="shared" ca="1" si="670"/>
        <v>6.7930293385607812E-2</v>
      </c>
      <c r="AB433" s="425">
        <f t="shared" ca="1" si="670"/>
        <v>7.2613740433335669E-2</v>
      </c>
      <c r="AC433" s="425">
        <f t="shared" ca="1" si="670"/>
        <v>8.0649686882258736E-2</v>
      </c>
      <c r="AD433" s="425">
        <f t="shared" ca="1" si="670"/>
        <v>8.7556798705364577E-2</v>
      </c>
      <c r="AE433" s="425">
        <f t="shared" ca="1" si="670"/>
        <v>9.1491854557295874E-2</v>
      </c>
      <c r="AF433" s="425">
        <f t="shared" ca="1" si="670"/>
        <v>9.2636649459624798E-2</v>
      </c>
      <c r="AG433" s="42">
        <f t="shared" ca="1" si="673"/>
        <v>9.2636649459624798E-2</v>
      </c>
      <c r="EX433" s="91"/>
      <c r="EY433" s="91"/>
      <c r="EZ433" s="91"/>
      <c r="FA433" s="91"/>
      <c r="FB433" s="91"/>
      <c r="FC433" s="91"/>
      <c r="FD433" s="91"/>
      <c r="FE433" s="91"/>
      <c r="FF433" s="91"/>
      <c r="FG433" s="91"/>
      <c r="FH433" s="91"/>
      <c r="FI433" s="91"/>
      <c r="FJ433" s="91"/>
      <c r="FK433" s="91"/>
      <c r="FL433" s="91"/>
      <c r="FM433" s="91"/>
      <c r="FN433" s="91"/>
      <c r="FO433" s="91"/>
      <c r="FP433" s="91"/>
      <c r="FQ433" s="91"/>
      <c r="FR433" s="91"/>
      <c r="FS433" s="91"/>
      <c r="FT433" s="91"/>
      <c r="FU433" s="91"/>
      <c r="FV433" s="91"/>
      <c r="FW433" s="91"/>
      <c r="FX433" s="91"/>
      <c r="FY433" s="91"/>
      <c r="FZ433" s="91"/>
      <c r="GA433" s="91"/>
      <c r="GB433" s="91"/>
    </row>
    <row r="434" spans="13:184" s="8" customFormat="1" ht="24" thickBot="1">
      <c r="M434" s="173" t="s">
        <v>106</v>
      </c>
      <c r="N434" s="172">
        <f ca="1">INDEX(BM411:BY423,$O$428,$O$429)</f>
        <v>0.18366697426329667</v>
      </c>
      <c r="P434" s="8">
        <f t="shared" ca="1" si="669"/>
        <v>1</v>
      </c>
      <c r="Q434" s="549">
        <f t="shared" ca="1" si="671"/>
        <v>0.1207712518579059</v>
      </c>
      <c r="S434" s="18">
        <f t="shared" si="672"/>
        <v>52.5</v>
      </c>
      <c r="T434" s="425">
        <f t="shared" ca="1" si="670"/>
        <v>0.1207712518579059</v>
      </c>
      <c r="U434" s="425">
        <f t="shared" ca="1" si="670"/>
        <v>0.1189996761766102</v>
      </c>
      <c r="V434" s="425">
        <f t="shared" ca="1" si="670"/>
        <v>0.1138009504860909</v>
      </c>
      <c r="W434" s="425">
        <f t="shared" ca="1" si="670"/>
        <v>0.10565262278173995</v>
      </c>
      <c r="X434" s="425">
        <f t="shared" ca="1" si="670"/>
        <v>9.5837916441614185E-2</v>
      </c>
      <c r="Y434" s="425">
        <f t="shared" ca="1" si="670"/>
        <v>8.7321325924589993E-2</v>
      </c>
      <c r="Z434" s="425">
        <f t="shared" ca="1" si="670"/>
        <v>6.7930293385607812E-2</v>
      </c>
      <c r="AA434" s="425">
        <f t="shared" ca="1" si="670"/>
        <v>5.3754717307180518E-2</v>
      </c>
      <c r="AB434" s="425">
        <f t="shared" ca="1" si="670"/>
        <v>5.2020130230628299E-2</v>
      </c>
      <c r="AC434" s="425">
        <f t="shared" ca="1" si="670"/>
        <v>5.6132812237156562E-2</v>
      </c>
      <c r="AD434" s="425">
        <f t="shared" ca="1" si="670"/>
        <v>6.1295198841337342E-2</v>
      </c>
      <c r="AE434" s="425">
        <f t="shared" ca="1" si="670"/>
        <v>6.4884848440644627E-2</v>
      </c>
      <c r="AF434" s="425">
        <f t="shared" ca="1" si="670"/>
        <v>6.6086566332225788E-2</v>
      </c>
      <c r="AG434" s="42">
        <f t="shared" ca="1" si="673"/>
        <v>0.1207712518579059</v>
      </c>
      <c r="EX434" s="91"/>
      <c r="EY434" s="91"/>
      <c r="EZ434" s="91"/>
      <c r="FA434" s="91"/>
      <c r="FB434" s="91"/>
      <c r="FC434" s="91"/>
      <c r="FD434" s="91"/>
      <c r="FE434" s="91"/>
      <c r="FF434" s="91"/>
      <c r="FG434" s="91"/>
      <c r="FH434" s="91"/>
      <c r="FI434" s="91"/>
      <c r="FJ434" s="91"/>
      <c r="FK434" s="91"/>
      <c r="FL434" s="91"/>
      <c r="FM434" s="91"/>
      <c r="FN434" s="91"/>
      <c r="FO434" s="91"/>
      <c r="FP434" s="91"/>
      <c r="FQ434" s="91"/>
      <c r="FR434" s="91"/>
      <c r="FS434" s="91"/>
      <c r="FT434" s="91"/>
      <c r="FU434" s="91"/>
      <c r="FV434" s="91"/>
      <c r="FW434" s="91"/>
      <c r="FX434" s="91"/>
      <c r="FY434" s="91"/>
      <c r="FZ434" s="91"/>
      <c r="GA434" s="91"/>
      <c r="GB434" s="91"/>
    </row>
    <row r="435" spans="13:184" s="8" customFormat="1" ht="24" thickBot="1">
      <c r="M435" s="175" t="s">
        <v>107</v>
      </c>
      <c r="N435" s="172">
        <f ca="1">INDEX(CB411:CN423,$O$428,$O$429)</f>
        <v>0.20057210968790115</v>
      </c>
      <c r="P435" s="8">
        <f t="shared" ca="1" si="669"/>
        <v>3</v>
      </c>
      <c r="Q435" s="549">
        <f t="shared" ca="1" si="671"/>
        <v>0.15891776568994065</v>
      </c>
      <c r="S435" s="18">
        <f t="shared" si="672"/>
        <v>60</v>
      </c>
      <c r="T435" s="425">
        <f t="shared" ca="1" si="670"/>
        <v>0.13558947148272149</v>
      </c>
      <c r="U435" s="425">
        <f t="shared" ca="1" si="670"/>
        <v>0.14348382097682741</v>
      </c>
      <c r="V435" s="425">
        <f t="shared" ca="1" si="670"/>
        <v>0.15891776568994065</v>
      </c>
      <c r="W435" s="425">
        <f t="shared" ca="1" si="670"/>
        <v>0.15153114512419893</v>
      </c>
      <c r="X435" s="425">
        <f t="shared" ca="1" si="670"/>
        <v>0.14215304883843199</v>
      </c>
      <c r="Y435" s="425">
        <f t="shared" ca="1" si="670"/>
        <v>0.10879798081222251</v>
      </c>
      <c r="Z435" s="425">
        <f t="shared" ca="1" si="670"/>
        <v>7.2613740433335669E-2</v>
      </c>
      <c r="AA435" s="425">
        <f t="shared" ca="1" si="670"/>
        <v>5.2020130230628299E-2</v>
      </c>
      <c r="AB435" s="425">
        <f t="shared" ca="1" si="670"/>
        <v>4.421869420724886E-2</v>
      </c>
      <c r="AC435" s="425">
        <f t="shared" ca="1" si="670"/>
        <v>4.3825034550889382E-2</v>
      </c>
      <c r="AD435" s="425">
        <f t="shared" ca="1" si="670"/>
        <v>4.6204630246660168E-2</v>
      </c>
      <c r="AE435" s="425">
        <f t="shared" ca="1" si="670"/>
        <v>4.842714610872511E-2</v>
      </c>
      <c r="AF435" s="425">
        <f t="shared" ca="1" si="670"/>
        <v>4.9243048270828711E-2</v>
      </c>
      <c r="AG435" s="42">
        <f t="shared" ca="1" si="673"/>
        <v>0.15891776568994065</v>
      </c>
      <c r="EX435" s="91"/>
      <c r="EY435" s="91"/>
      <c r="EZ435" s="91"/>
      <c r="FA435" s="91"/>
      <c r="FB435" s="91"/>
      <c r="FC435" s="91"/>
      <c r="FD435" s="91"/>
      <c r="FE435" s="91"/>
      <c r="FF435" s="91"/>
      <c r="FG435" s="91"/>
      <c r="FH435" s="91"/>
      <c r="FI435" s="91"/>
      <c r="FJ435" s="91"/>
      <c r="FK435" s="91"/>
      <c r="FL435" s="91"/>
      <c r="FM435" s="91"/>
      <c r="FN435" s="91"/>
      <c r="FO435" s="91"/>
      <c r="FP435" s="91"/>
      <c r="FQ435" s="91"/>
      <c r="FR435" s="91"/>
      <c r="FS435" s="91"/>
      <c r="FT435" s="91"/>
      <c r="FU435" s="91"/>
      <c r="FV435" s="91"/>
      <c r="FW435" s="91"/>
      <c r="FX435" s="91"/>
      <c r="FY435" s="91"/>
      <c r="FZ435" s="91"/>
      <c r="GA435" s="91"/>
      <c r="GB435" s="91"/>
    </row>
    <row r="436" spans="13:184" s="8" customFormat="1" ht="24" thickBot="1">
      <c r="M436" s="175" t="s">
        <v>108</v>
      </c>
      <c r="N436" s="172">
        <f ca="1">INDEX(CQ411:DC423,$O$428,$O$429)</f>
        <v>0.16056140709321318</v>
      </c>
      <c r="P436" s="8">
        <f t="shared" ca="1" si="669"/>
        <v>4</v>
      </c>
      <c r="Q436" s="549">
        <f t="shared" ca="1" si="671"/>
        <v>0.16056140709321318</v>
      </c>
      <c r="S436" s="18">
        <f t="shared" si="672"/>
        <v>67.5</v>
      </c>
      <c r="T436" s="425">
        <f t="shared" ca="1" si="670"/>
        <v>0.10447580683698657</v>
      </c>
      <c r="U436" s="425">
        <f t="shared" ca="1" si="670"/>
        <v>0.11252158588903551</v>
      </c>
      <c r="V436" s="425">
        <f t="shared" ca="1" si="670"/>
        <v>0.13384888130097972</v>
      </c>
      <c r="W436" s="425">
        <f t="shared" ca="1" si="670"/>
        <v>0.16056140709321318</v>
      </c>
      <c r="X436" s="425">
        <f t="shared" ca="1" si="670"/>
        <v>0.15808277755088643</v>
      </c>
      <c r="Y436" s="425">
        <f t="shared" ca="1" si="670"/>
        <v>0.11764787557763978</v>
      </c>
      <c r="Z436" s="425">
        <f t="shared" ca="1" si="670"/>
        <v>8.0649686882258736E-2</v>
      </c>
      <c r="AA436" s="425">
        <f t="shared" ca="1" si="670"/>
        <v>5.6132812237156562E-2</v>
      </c>
      <c r="AB436" s="425">
        <f t="shared" ca="1" si="670"/>
        <v>4.3825034550889382E-2</v>
      </c>
      <c r="AC436" s="425">
        <f t="shared" ca="1" si="670"/>
        <v>3.9653783753039573E-2</v>
      </c>
      <c r="AD436" s="425">
        <f t="shared" ca="1" si="670"/>
        <v>3.9398882557482778E-2</v>
      </c>
      <c r="AE436" s="425">
        <f t="shared" ca="1" si="670"/>
        <v>4.0101728268836845E-2</v>
      </c>
      <c r="AF436" s="425">
        <f t="shared" ca="1" si="670"/>
        <v>4.0413931120743408E-2</v>
      </c>
      <c r="AG436" s="42">
        <f t="shared" ca="1" si="673"/>
        <v>0.16056140709321318</v>
      </c>
      <c r="EX436" s="91"/>
      <c r="EY436" s="91"/>
      <c r="EZ436" s="91"/>
      <c r="FA436" s="91"/>
      <c r="FB436" s="91"/>
      <c r="FC436" s="91"/>
      <c r="FD436" s="91"/>
      <c r="FE436" s="91"/>
      <c r="FF436" s="91"/>
      <c r="FG436" s="91"/>
      <c r="FH436" s="91"/>
      <c r="FI436" s="91"/>
      <c r="FJ436" s="91"/>
      <c r="FK436" s="91"/>
      <c r="FL436" s="91"/>
      <c r="FM436" s="91"/>
      <c r="FN436" s="91"/>
      <c r="FO436" s="91"/>
      <c r="FP436" s="91"/>
      <c r="FQ436" s="91"/>
      <c r="FR436" s="91"/>
      <c r="FS436" s="91"/>
      <c r="FT436" s="91"/>
      <c r="FU436" s="91"/>
      <c r="FV436" s="91"/>
      <c r="FW436" s="91"/>
      <c r="FX436" s="91"/>
      <c r="FY436" s="91"/>
      <c r="FZ436" s="91"/>
      <c r="GA436" s="91"/>
      <c r="GB436" s="91"/>
    </row>
    <row r="437" spans="13:184" s="8" customFormat="1" ht="24" thickBot="1">
      <c r="M437" s="175" t="s">
        <v>109</v>
      </c>
      <c r="N437" s="172">
        <f ca="1">INDEX(DF411:DR423,$O$428,$O$429)</f>
        <v>0.27881553714166274</v>
      </c>
      <c r="P437" s="8">
        <f t="shared" ca="1" si="669"/>
        <v>5</v>
      </c>
      <c r="Q437" s="549">
        <f t="shared" ca="1" si="671"/>
        <v>0.15538244663179535</v>
      </c>
      <c r="S437" s="18">
        <f t="shared" si="672"/>
        <v>75</v>
      </c>
      <c r="T437" s="425">
        <f t="shared" ca="1" si="670"/>
        <v>7.3298186972409099E-2</v>
      </c>
      <c r="U437" s="425">
        <f t="shared" ca="1" si="670"/>
        <v>8.1577769493956176E-2</v>
      </c>
      <c r="V437" s="425">
        <f t="shared" ca="1" si="670"/>
        <v>0.10362653204597831</v>
      </c>
      <c r="W437" s="425">
        <f t="shared" ca="1" si="670"/>
        <v>0.13180235851053282</v>
      </c>
      <c r="X437" s="425">
        <f t="shared" ca="1" si="670"/>
        <v>0.15538244663179535</v>
      </c>
      <c r="Y437" s="425">
        <f t="shared" ca="1" si="670"/>
        <v>0.12305335963762717</v>
      </c>
      <c r="Z437" s="425">
        <f t="shared" ca="1" si="670"/>
        <v>8.7556798705364577E-2</v>
      </c>
      <c r="AA437" s="425">
        <f t="shared" ca="1" si="670"/>
        <v>6.1295198841337342E-2</v>
      </c>
      <c r="AB437" s="425">
        <f t="shared" ca="1" si="670"/>
        <v>4.6204630246660168E-2</v>
      </c>
      <c r="AC437" s="425">
        <f t="shared" ca="1" si="670"/>
        <v>3.9398882557482778E-2</v>
      </c>
      <c r="AD437" s="425">
        <f t="shared" ca="1" si="670"/>
        <v>3.7096159677343289E-2</v>
      </c>
      <c r="AE437" s="425">
        <f t="shared" ca="1" si="670"/>
        <v>3.6402029386499807E-2</v>
      </c>
      <c r="AF437" s="425">
        <f t="shared" ca="1" si="670"/>
        <v>3.6156837864966505E-2</v>
      </c>
      <c r="AG437" s="42">
        <f t="shared" ca="1" si="673"/>
        <v>0.15538244663179535</v>
      </c>
      <c r="EX437" s="91"/>
      <c r="EY437" s="91"/>
      <c r="EZ437" s="91"/>
      <c r="FA437" s="91"/>
      <c r="FB437" s="91"/>
      <c r="FC437" s="91"/>
      <c r="FD437" s="91"/>
      <c r="FE437" s="91"/>
      <c r="FF437" s="91"/>
      <c r="FG437" s="91"/>
      <c r="FH437" s="91"/>
      <c r="FI437" s="91"/>
      <c r="FJ437" s="91"/>
      <c r="FK437" s="91"/>
      <c r="FL437" s="91"/>
      <c r="FM437" s="91"/>
      <c r="FN437" s="91"/>
      <c r="FO437" s="91"/>
      <c r="FP437" s="91"/>
      <c r="FQ437" s="91"/>
      <c r="FR437" s="91"/>
      <c r="FS437" s="91"/>
      <c r="FT437" s="91"/>
      <c r="FU437" s="91"/>
      <c r="FV437" s="91"/>
      <c r="FW437" s="91"/>
      <c r="FX437" s="91"/>
      <c r="FY437" s="91"/>
      <c r="FZ437" s="91"/>
      <c r="GA437" s="91"/>
      <c r="GB437" s="91"/>
    </row>
    <row r="438" spans="13:184" s="8" customFormat="1">
      <c r="M438" s="43"/>
      <c r="P438" s="8">
        <f t="shared" ca="1" si="669"/>
        <v>5</v>
      </c>
      <c r="Q438" s="549">
        <f t="shared" ca="1" si="671"/>
        <v>0.13597765196617187</v>
      </c>
      <c r="S438" s="18">
        <f t="shared" si="672"/>
        <v>82.5</v>
      </c>
      <c r="T438" s="425">
        <f t="shared" ca="1" si="670"/>
        <v>5.0105192739014467E-2</v>
      </c>
      <c r="U438" s="425">
        <f t="shared" ca="1" si="670"/>
        <v>5.8580803686009549E-2</v>
      </c>
      <c r="V438" s="425">
        <f t="shared" ca="1" si="670"/>
        <v>8.1213294171484804E-2</v>
      </c>
      <c r="W438" s="425">
        <f t="shared" ca="1" si="670"/>
        <v>0.11044509840301699</v>
      </c>
      <c r="X438" s="425">
        <f t="shared" ca="1" si="670"/>
        <v>0.13597765196617187</v>
      </c>
      <c r="Y438" s="425">
        <f t="shared" ca="1" si="670"/>
        <v>0.12465683980885259</v>
      </c>
      <c r="Z438" s="425">
        <f t="shared" ca="1" si="670"/>
        <v>9.1491854557295874E-2</v>
      </c>
      <c r="AA438" s="425">
        <f t="shared" ca="1" si="670"/>
        <v>6.4884848440644627E-2</v>
      </c>
      <c r="AB438" s="425">
        <f t="shared" ca="1" si="670"/>
        <v>4.842714610872511E-2</v>
      </c>
      <c r="AC438" s="425">
        <f t="shared" ca="1" si="670"/>
        <v>4.0101728268836845E-2</v>
      </c>
      <c r="AD438" s="425">
        <f t="shared" ca="1" si="670"/>
        <v>3.6402029386499807E-2</v>
      </c>
      <c r="AE438" s="425">
        <f t="shared" ca="1" si="670"/>
        <v>3.4389982173454119E-2</v>
      </c>
      <c r="AF438" s="425">
        <f t="shared" ca="1" si="670"/>
        <v>3.3422250192813543E-2</v>
      </c>
      <c r="AG438" s="42">
        <f t="shared" ca="1" si="673"/>
        <v>0.13597765196617187</v>
      </c>
      <c r="EX438" s="91"/>
      <c r="EY438" s="91"/>
      <c r="EZ438" s="91"/>
      <c r="FA438" s="91"/>
      <c r="FB438" s="91"/>
      <c r="FC438" s="91"/>
      <c r="FD438" s="91"/>
      <c r="FE438" s="91"/>
      <c r="FF438" s="91"/>
      <c r="FG438" s="91"/>
      <c r="FH438" s="91"/>
      <c r="FI438" s="91"/>
      <c r="FJ438" s="91"/>
      <c r="FK438" s="91"/>
      <c r="FL438" s="91"/>
      <c r="FM438" s="91"/>
      <c r="FN438" s="91"/>
      <c r="FO438" s="91"/>
      <c r="FP438" s="91"/>
      <c r="FQ438" s="91"/>
      <c r="FR438" s="91"/>
      <c r="FS438" s="91"/>
      <c r="FT438" s="91"/>
      <c r="FU438" s="91"/>
      <c r="FV438" s="91"/>
      <c r="FW438" s="91"/>
      <c r="FX438" s="91"/>
      <c r="FY438" s="91"/>
      <c r="FZ438" s="91"/>
      <c r="GA438" s="91"/>
      <c r="GB438" s="91"/>
    </row>
    <row r="439" spans="13:184" s="8" customFormat="1" ht="16.5" thickBot="1">
      <c r="M439" s="60"/>
      <c r="N439" s="61"/>
      <c r="O439" s="61"/>
      <c r="P439" s="61">
        <f t="shared" ca="1" si="669"/>
        <v>5</v>
      </c>
      <c r="Q439" s="550">
        <f t="shared" ca="1" si="671"/>
        <v>0.12870819370112271</v>
      </c>
      <c r="S439" s="18">
        <f t="shared" si="672"/>
        <v>90</v>
      </c>
      <c r="T439" s="425">
        <f t="shared" ca="1" si="670"/>
        <v>4.1499913598670467E-2</v>
      </c>
      <c r="U439" s="425">
        <f t="shared" ca="1" si="670"/>
        <v>5.0050891466017051E-2</v>
      </c>
      <c r="V439" s="425">
        <f t="shared" ca="1" si="670"/>
        <v>7.2904707099455721E-2</v>
      </c>
      <c r="W439" s="425">
        <f t="shared" ca="1" si="670"/>
        <v>0.10251953776318211</v>
      </c>
      <c r="X439" s="425">
        <f t="shared" ca="1" si="670"/>
        <v>0.12870819370112271</v>
      </c>
      <c r="Y439" s="425">
        <f t="shared" ca="1" si="670"/>
        <v>0.12466837605321271</v>
      </c>
      <c r="Z439" s="425">
        <f t="shared" ca="1" si="670"/>
        <v>9.2636649459624798E-2</v>
      </c>
      <c r="AA439" s="425">
        <f t="shared" ca="1" si="670"/>
        <v>6.6086566332225788E-2</v>
      </c>
      <c r="AB439" s="425">
        <f t="shared" ca="1" si="670"/>
        <v>4.9243048270828711E-2</v>
      </c>
      <c r="AC439" s="425">
        <f t="shared" ca="1" si="670"/>
        <v>4.0413931120743408E-2</v>
      </c>
      <c r="AD439" s="425">
        <f t="shared" ca="1" si="670"/>
        <v>3.6156837864966505E-2</v>
      </c>
      <c r="AE439" s="425">
        <f t="shared" ca="1" si="670"/>
        <v>3.3422250192813543E-2</v>
      </c>
      <c r="AF439" s="425">
        <f t="shared" ca="1" si="670"/>
        <v>3.1959346653127767E-2</v>
      </c>
      <c r="AG439" s="42">
        <f t="shared" ca="1" si="673"/>
        <v>0.12870819370112271</v>
      </c>
      <c r="EX439" s="91"/>
      <c r="EY439" s="91"/>
      <c r="EZ439" s="91"/>
      <c r="FA439" s="91"/>
      <c r="FB439" s="91"/>
      <c r="FC439" s="91"/>
      <c r="FD439" s="91"/>
      <c r="FE439" s="91"/>
      <c r="FF439" s="91"/>
      <c r="FG439" s="91"/>
      <c r="FH439" s="91"/>
      <c r="FI439" s="91"/>
      <c r="FJ439" s="91"/>
      <c r="FK439" s="91"/>
      <c r="FL439" s="91"/>
      <c r="FM439" s="91"/>
      <c r="FN439" s="91"/>
      <c r="FO439" s="91"/>
      <c r="FP439" s="91"/>
      <c r="FQ439" s="91"/>
      <c r="FR439" s="91"/>
      <c r="FS439" s="91"/>
      <c r="FT439" s="91"/>
      <c r="FU439" s="91"/>
      <c r="FV439" s="91"/>
      <c r="FW439" s="91"/>
      <c r="FX439" s="91"/>
      <c r="FY439" s="91"/>
      <c r="FZ439" s="91"/>
      <c r="GA439" s="91"/>
      <c r="GB439" s="91"/>
    </row>
    <row r="440" spans="13:184" s="8" customFormat="1">
      <c r="S440" s="16" t="s">
        <v>10</v>
      </c>
      <c r="T440" s="431">
        <f ca="1">MAX(T427:T439)</f>
        <v>0.13558947148272149</v>
      </c>
      <c r="U440" s="431">
        <f t="shared" ref="U440:AF440" ca="1" si="674">MAX(U427:U439)</f>
        <v>0.14348382097682741</v>
      </c>
      <c r="V440" s="431">
        <f t="shared" ca="1" si="674"/>
        <v>0.15891776568994065</v>
      </c>
      <c r="W440" s="431">
        <f t="shared" ca="1" si="674"/>
        <v>0.16056140709321318</v>
      </c>
      <c r="X440" s="431">
        <f t="shared" ca="1" si="674"/>
        <v>0.15808277755088643</v>
      </c>
      <c r="Y440" s="431">
        <f t="shared" ca="1" si="674"/>
        <v>0.12466837605321271</v>
      </c>
      <c r="Z440" s="431">
        <f t="shared" ca="1" si="674"/>
        <v>9.2636649459624798E-2</v>
      </c>
      <c r="AA440" s="431">
        <f t="shared" ca="1" si="674"/>
        <v>0.1207712518579059</v>
      </c>
      <c r="AB440" s="431">
        <f t="shared" ca="1" si="674"/>
        <v>0.15891776568994065</v>
      </c>
      <c r="AC440" s="431">
        <f t="shared" ca="1" si="674"/>
        <v>0.16056140709321318</v>
      </c>
      <c r="AD440" s="431">
        <f t="shared" ca="1" si="674"/>
        <v>0.15538244663179535</v>
      </c>
      <c r="AE440" s="431">
        <f t="shared" ca="1" si="674"/>
        <v>0.13597765196617187</v>
      </c>
      <c r="AF440" s="431">
        <f t="shared" ca="1" si="674"/>
        <v>0.12870819370112271</v>
      </c>
      <c r="AG440" s="42">
        <f t="shared" ca="1" si="673"/>
        <v>0.16056140709321318</v>
      </c>
      <c r="EX440" s="91"/>
      <c r="EY440" s="91"/>
      <c r="EZ440" s="91"/>
      <c r="FA440" s="91"/>
      <c r="FB440" s="91"/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91"/>
      <c r="GB440" s="91"/>
    </row>
    <row r="441" spans="13:184" s="8" customFormat="1">
      <c r="Q441" s="2" t="s">
        <v>398</v>
      </c>
      <c r="T441" s="430"/>
      <c r="U441" s="430"/>
      <c r="V441" s="430"/>
      <c r="W441" s="430"/>
      <c r="X441" s="430"/>
      <c r="Y441" s="430"/>
      <c r="Z441" s="430"/>
      <c r="AA441" s="430"/>
      <c r="AB441" s="430"/>
      <c r="AC441" s="430"/>
      <c r="AD441" s="430"/>
      <c r="AE441" s="430"/>
      <c r="AF441" s="430"/>
      <c r="EX441" s="91"/>
      <c r="EY441" s="91"/>
      <c r="EZ441" s="91"/>
      <c r="FA441" s="91"/>
      <c r="FB441" s="91"/>
      <c r="FC441" s="91"/>
      <c r="FD441" s="91"/>
      <c r="FE441" s="91"/>
      <c r="FF441" s="91"/>
      <c r="FG441" s="91"/>
      <c r="FH441" s="91"/>
      <c r="FI441" s="91"/>
      <c r="FJ441" s="91"/>
      <c r="FK441" s="91"/>
      <c r="FL441" s="91"/>
      <c r="FM441" s="91"/>
      <c r="FN441" s="91"/>
      <c r="FO441" s="91"/>
      <c r="FP441" s="91"/>
      <c r="FQ441" s="91"/>
      <c r="FR441" s="91"/>
      <c r="FS441" s="91"/>
      <c r="FT441" s="91"/>
      <c r="FU441" s="91"/>
      <c r="FV441" s="91"/>
      <c r="FW441" s="91"/>
      <c r="FX441" s="91"/>
      <c r="FY441" s="91"/>
      <c r="FZ441" s="91"/>
      <c r="GA441" s="91"/>
      <c r="GB441" s="91"/>
    </row>
    <row r="442" spans="13:184" s="8" customFormat="1">
      <c r="S442" s="163" t="s">
        <v>399</v>
      </c>
      <c r="T442" s="318">
        <f>T426</f>
        <v>0</v>
      </c>
      <c r="U442" s="318">
        <f t="shared" ref="U442:AF442" si="675">U426</f>
        <v>7.5</v>
      </c>
      <c r="V442" s="318">
        <f t="shared" si="675"/>
        <v>15</v>
      </c>
      <c r="W442" s="318">
        <f t="shared" si="675"/>
        <v>22.5</v>
      </c>
      <c r="X442" s="318">
        <f t="shared" si="675"/>
        <v>30</v>
      </c>
      <c r="Y442" s="318">
        <f t="shared" si="675"/>
        <v>37.5</v>
      </c>
      <c r="Z442" s="318">
        <f t="shared" si="675"/>
        <v>45</v>
      </c>
      <c r="AA442" s="318">
        <f t="shared" si="675"/>
        <v>52.5</v>
      </c>
      <c r="AB442" s="318">
        <f t="shared" si="675"/>
        <v>60</v>
      </c>
      <c r="AC442" s="318">
        <f t="shared" si="675"/>
        <v>67.5</v>
      </c>
      <c r="AD442" s="318">
        <f t="shared" si="675"/>
        <v>75</v>
      </c>
      <c r="AE442" s="318">
        <f t="shared" si="675"/>
        <v>82.5</v>
      </c>
      <c r="AF442" s="318">
        <f t="shared" si="675"/>
        <v>90</v>
      </c>
      <c r="AG442" s="8" t="s">
        <v>10</v>
      </c>
      <c r="EX442" s="91"/>
      <c r="EY442" s="91"/>
      <c r="EZ442" s="91"/>
      <c r="FA442" s="91"/>
      <c r="FB442" s="91"/>
      <c r="FC442" s="91"/>
      <c r="FD442" s="91"/>
      <c r="FE442" s="91"/>
      <c r="FF442" s="91"/>
      <c r="FG442" s="91"/>
      <c r="FH442" s="91"/>
      <c r="FI442" s="91"/>
      <c r="FJ442" s="91"/>
      <c r="FK442" s="91"/>
      <c r="FL442" s="91"/>
      <c r="FM442" s="91"/>
      <c r="FN442" s="91"/>
      <c r="FO442" s="91"/>
      <c r="FP442" s="91"/>
      <c r="FQ442" s="91"/>
      <c r="FR442" s="91"/>
      <c r="FS442" s="91"/>
      <c r="FT442" s="91"/>
      <c r="FU442" s="91"/>
      <c r="FV442" s="91"/>
      <c r="FW442" s="91"/>
      <c r="FX442" s="91"/>
      <c r="FY442" s="91"/>
      <c r="FZ442" s="91"/>
      <c r="GA442" s="91"/>
      <c r="GB442" s="91"/>
    </row>
    <row r="443" spans="13:184" s="8" customFormat="1">
      <c r="S443" s="18">
        <f>S427</f>
        <v>0</v>
      </c>
      <c r="T443" s="425">
        <f ca="1">T349/T427</f>
        <v>2.6971398942519786</v>
      </c>
      <c r="U443" s="425">
        <f t="shared" ref="U443:AF443" ca="1" si="676">U349/U427</f>
        <v>2.6945171487768698</v>
      </c>
      <c r="V443" s="425">
        <f t="shared" ca="1" si="676"/>
        <v>2.6957147060768794</v>
      </c>
      <c r="W443" s="425">
        <f t="shared" ca="1" si="676"/>
        <v>2.6968706012240595</v>
      </c>
      <c r="X443" s="425">
        <f t="shared" ca="1" si="676"/>
        <v>2.6971367229176675</v>
      </c>
      <c r="Y443" s="425">
        <f t="shared" ca="1" si="676"/>
        <v>2.6962102250132234</v>
      </c>
      <c r="Z443" s="425">
        <f t="shared" ca="1" si="676"/>
        <v>2.6948826470754979</v>
      </c>
      <c r="AA443" s="425">
        <f t="shared" ca="1" si="676"/>
        <v>2.694586199209847</v>
      </c>
      <c r="AB443" s="425">
        <f t="shared" ca="1" si="676"/>
        <v>2.5151223822721813</v>
      </c>
      <c r="AC443" s="425">
        <f t="shared" ca="1" si="676"/>
        <v>2.5118222932871723</v>
      </c>
      <c r="AD443" s="425">
        <f t="shared" ca="1" si="676"/>
        <v>2.5036003473126156</v>
      </c>
      <c r="AE443" s="425">
        <f t="shared" ca="1" si="676"/>
        <v>2.4955714715418207</v>
      </c>
      <c r="AF443" s="425">
        <f t="shared" ca="1" si="676"/>
        <v>2.4922768437640825</v>
      </c>
      <c r="AG443" s="42">
        <f ca="1">MAX(T443:AF443)</f>
        <v>2.6971398942519786</v>
      </c>
      <c r="EX443" s="91"/>
      <c r="EY443" s="91"/>
      <c r="EZ443" s="91"/>
      <c r="FA443" s="91"/>
      <c r="FB443" s="91"/>
      <c r="FC443" s="91"/>
      <c r="FD443" s="91"/>
      <c r="FE443" s="91"/>
      <c r="FF443" s="91"/>
      <c r="FG443" s="91"/>
      <c r="FH443" s="91"/>
      <c r="FI443" s="91"/>
      <c r="FJ443" s="91"/>
      <c r="FK443" s="91"/>
      <c r="FL443" s="91"/>
      <c r="FM443" s="91"/>
      <c r="FN443" s="91"/>
      <c r="FO443" s="91"/>
      <c r="FP443" s="91"/>
      <c r="FQ443" s="91"/>
      <c r="FR443" s="91"/>
      <c r="FS443" s="91"/>
      <c r="FT443" s="91"/>
      <c r="FU443" s="91"/>
      <c r="FV443" s="91"/>
      <c r="FW443" s="91"/>
      <c r="FX443" s="91"/>
      <c r="FY443" s="91"/>
      <c r="FZ443" s="91"/>
      <c r="GA443" s="91"/>
      <c r="GB443" s="91"/>
    </row>
    <row r="444" spans="13:184" s="8" customFormat="1">
      <c r="S444" s="18">
        <f t="shared" ref="S444:S455" si="677">S428</f>
        <v>7.5</v>
      </c>
      <c r="T444" s="425">
        <f t="shared" ref="T444:AF455" ca="1" si="678">T350/T428</f>
        <v>2.6945171487768698</v>
      </c>
      <c r="U444" s="425">
        <f t="shared" ca="1" si="678"/>
        <v>2.6949823778794508</v>
      </c>
      <c r="V444" s="425">
        <f t="shared" ca="1" si="678"/>
        <v>2.6960840561653598</v>
      </c>
      <c r="W444" s="425">
        <f t="shared" ca="1" si="678"/>
        <v>2.6970459670768725</v>
      </c>
      <c r="X444" s="425">
        <f t="shared" ca="1" si="678"/>
        <v>2.696989568939876</v>
      </c>
      <c r="Y444" s="425">
        <f t="shared" ca="1" si="678"/>
        <v>2.6956290466456432</v>
      </c>
      <c r="Z444" s="425">
        <f t="shared" ca="1" si="678"/>
        <v>2.693883598197734</v>
      </c>
      <c r="AA444" s="425">
        <f t="shared" ca="1" si="678"/>
        <v>2.693416331496663</v>
      </c>
      <c r="AB444" s="425">
        <f t="shared" ca="1" si="678"/>
        <v>2.5176629382361408</v>
      </c>
      <c r="AC444" s="425">
        <f t="shared" ca="1" si="678"/>
        <v>2.5151023183102903</v>
      </c>
      <c r="AD444" s="425">
        <f t="shared" ca="1" si="678"/>
        <v>2.5072866348067042</v>
      </c>
      <c r="AE444" s="425">
        <f t="shared" ca="1" si="678"/>
        <v>2.4994610410143987</v>
      </c>
      <c r="AF444" s="425">
        <f t="shared" ca="1" si="678"/>
        <v>2.4962280850644811</v>
      </c>
      <c r="AG444" s="42">
        <f t="shared" ref="AG444:AG455" ca="1" si="679">MAX(T444:AF444)</f>
        <v>2.6970459670768725</v>
      </c>
      <c r="EX444" s="91"/>
      <c r="EY444" s="91"/>
      <c r="EZ444" s="91"/>
      <c r="FA444" s="91"/>
      <c r="FB444" s="91"/>
      <c r="FC444" s="91"/>
      <c r="FD444" s="91"/>
      <c r="FE444" s="91"/>
      <c r="FF444" s="91"/>
      <c r="FG444" s="91"/>
      <c r="FH444" s="91"/>
      <c r="FI444" s="91"/>
      <c r="FJ444" s="91"/>
      <c r="FK444" s="91"/>
      <c r="FL444" s="91"/>
      <c r="FM444" s="91"/>
      <c r="FN444" s="91"/>
      <c r="FO444" s="91"/>
      <c r="FP444" s="91"/>
      <c r="FQ444" s="91"/>
      <c r="FR444" s="91"/>
      <c r="FS444" s="91"/>
      <c r="FT444" s="91"/>
      <c r="FU444" s="91"/>
      <c r="FV444" s="91"/>
      <c r="FW444" s="91"/>
      <c r="FX444" s="91"/>
      <c r="FY444" s="91"/>
      <c r="FZ444" s="91"/>
      <c r="GA444" s="91"/>
      <c r="GB444" s="91"/>
    </row>
    <row r="445" spans="13:184" s="8" customFormat="1">
      <c r="S445" s="18">
        <f t="shared" si="677"/>
        <v>15</v>
      </c>
      <c r="T445" s="425">
        <f t="shared" ca="1" si="678"/>
        <v>2.6957147060768794</v>
      </c>
      <c r="U445" s="425">
        <f t="shared" ca="1" si="678"/>
        <v>2.6960840561653598</v>
      </c>
      <c r="V445" s="425">
        <f t="shared" ca="1" si="678"/>
        <v>2.6968588842007377</v>
      </c>
      <c r="W445" s="425">
        <f t="shared" ca="1" si="678"/>
        <v>2.6971563415963442</v>
      </c>
      <c r="X445" s="425">
        <f t="shared" ca="1" si="678"/>
        <v>2.6959812096347937</v>
      </c>
      <c r="Y445" s="425">
        <f t="shared" ca="1" si="678"/>
        <v>2.6930770956687655</v>
      </c>
      <c r="Z445" s="425">
        <f t="shared" ca="1" si="678"/>
        <v>2.6897662870395531</v>
      </c>
      <c r="AA445" s="425">
        <f t="shared" ca="1" si="678"/>
        <v>2.6885048518085837</v>
      </c>
      <c r="AB445" s="425">
        <f t="shared" ca="1" si="678"/>
        <v>2.6104680724857516</v>
      </c>
      <c r="AC445" s="425">
        <f t="shared" ca="1" si="678"/>
        <v>2.5246934879033756</v>
      </c>
      <c r="AD445" s="425">
        <f t="shared" ca="1" si="678"/>
        <v>2.5179999672269804</v>
      </c>
      <c r="AE445" s="425">
        <f t="shared" ca="1" si="678"/>
        <v>2.5107061965855815</v>
      </c>
      <c r="AF445" s="425">
        <f t="shared" ca="1" si="678"/>
        <v>2.5076290070722349</v>
      </c>
      <c r="AG445" s="42">
        <f t="shared" ca="1" si="679"/>
        <v>2.6971563415963442</v>
      </c>
      <c r="EX445" s="91"/>
      <c r="EY445" s="91"/>
      <c r="EZ445" s="91"/>
      <c r="FA445" s="91"/>
      <c r="FB445" s="91"/>
      <c r="FC445" s="91"/>
      <c r="FD445" s="91"/>
      <c r="FE445" s="91"/>
      <c r="FF445" s="91"/>
      <c r="FG445" s="91"/>
      <c r="FH445" s="91"/>
      <c r="FI445" s="91"/>
      <c r="FJ445" s="91"/>
      <c r="FK445" s="91"/>
      <c r="FL445" s="91"/>
      <c r="FM445" s="91"/>
      <c r="FN445" s="91"/>
      <c r="FO445" s="91"/>
      <c r="FP445" s="91"/>
      <c r="FQ445" s="91"/>
      <c r="FR445" s="91"/>
      <c r="FS445" s="91"/>
      <c r="FT445" s="91"/>
      <c r="FU445" s="91"/>
      <c r="FV445" s="91"/>
      <c r="FW445" s="91"/>
      <c r="FX445" s="91"/>
      <c r="FY445" s="91"/>
      <c r="FZ445" s="91"/>
      <c r="GA445" s="91"/>
      <c r="GB445" s="91"/>
    </row>
    <row r="446" spans="13:184" s="8" customFormat="1">
      <c r="S446" s="18">
        <f t="shared" si="677"/>
        <v>22.5</v>
      </c>
      <c r="T446" s="425">
        <f t="shared" ca="1" si="678"/>
        <v>2.6968706012240595</v>
      </c>
      <c r="U446" s="425">
        <f t="shared" ca="1" si="678"/>
        <v>2.6970459670768725</v>
      </c>
      <c r="V446" s="425">
        <f t="shared" ca="1" si="678"/>
        <v>2.6971563415963442</v>
      </c>
      <c r="W446" s="425">
        <f t="shared" ca="1" si="678"/>
        <v>2.6960847179230263</v>
      </c>
      <c r="X446" s="425">
        <f t="shared" ca="1" si="678"/>
        <v>2.6925417589091403</v>
      </c>
      <c r="Y446" s="425">
        <f t="shared" ca="1" si="678"/>
        <v>2.6862159285996525</v>
      </c>
      <c r="Z446" s="425">
        <f t="shared" ca="1" si="678"/>
        <v>2.6791304427718772</v>
      </c>
      <c r="AA446" s="425">
        <f t="shared" ca="1" si="678"/>
        <v>2.6754003121767553</v>
      </c>
      <c r="AB446" s="425">
        <f t="shared" ca="1" si="678"/>
        <v>2.6778834002802308</v>
      </c>
      <c r="AC446" s="425">
        <f t="shared" ca="1" si="678"/>
        <v>2.5405186840532772</v>
      </c>
      <c r="AD446" s="425">
        <f t="shared" ca="1" si="678"/>
        <v>2.5353020844152003</v>
      </c>
      <c r="AE446" s="425">
        <f t="shared" ca="1" si="678"/>
        <v>2.5286093720847425</v>
      </c>
      <c r="AF446" s="425">
        <f t="shared" ca="1" si="678"/>
        <v>2.5256882446136162</v>
      </c>
      <c r="AG446" s="42">
        <f t="shared" ca="1" si="679"/>
        <v>2.6971563415963442</v>
      </c>
      <c r="EX446" s="91"/>
      <c r="EY446" s="91"/>
      <c r="EZ446" s="91"/>
      <c r="FA446" s="91"/>
      <c r="FB446" s="91"/>
      <c r="FC446" s="91"/>
      <c r="FD446" s="91"/>
      <c r="FE446" s="91"/>
      <c r="FF446" s="91"/>
      <c r="FG446" s="91"/>
      <c r="FH446" s="91"/>
      <c r="FI446" s="91"/>
      <c r="FJ446" s="91"/>
      <c r="FK446" s="91"/>
      <c r="FL446" s="91"/>
      <c r="FM446" s="91"/>
      <c r="FN446" s="91"/>
      <c r="FO446" s="91"/>
      <c r="FP446" s="91"/>
      <c r="FQ446" s="91"/>
      <c r="FR446" s="91"/>
      <c r="FS446" s="91"/>
      <c r="FT446" s="91"/>
      <c r="FU446" s="91"/>
      <c r="FV446" s="91"/>
      <c r="FW446" s="91"/>
      <c r="FX446" s="91"/>
      <c r="FY446" s="91"/>
      <c r="FZ446" s="91"/>
      <c r="GA446" s="91"/>
      <c r="GB446" s="91"/>
    </row>
    <row r="447" spans="13:184" s="8" customFormat="1">
      <c r="S447" s="18">
        <f t="shared" si="677"/>
        <v>30</v>
      </c>
      <c r="T447" s="425">
        <f t="shared" ca="1" si="678"/>
        <v>2.6971367229176675</v>
      </c>
      <c r="U447" s="425">
        <f t="shared" ca="1" si="678"/>
        <v>2.696989568939876</v>
      </c>
      <c r="V447" s="425">
        <f t="shared" ca="1" si="678"/>
        <v>2.6959812096347937</v>
      </c>
      <c r="W447" s="425">
        <f t="shared" ca="1" si="678"/>
        <v>2.6925417589091403</v>
      </c>
      <c r="X447" s="425">
        <f t="shared" ca="1" si="678"/>
        <v>2.6847214845345295</v>
      </c>
      <c r="Y447" s="425">
        <f t="shared" ca="1" si="678"/>
        <v>2.671802187458804</v>
      </c>
      <c r="Z447" s="425">
        <f t="shared" ca="1" si="678"/>
        <v>2.6566762628531762</v>
      </c>
      <c r="AA447" s="425">
        <f t="shared" ca="1" si="678"/>
        <v>2.6464128745143762</v>
      </c>
      <c r="AB447" s="425">
        <f t="shared" ca="1" si="678"/>
        <v>2.6475271680724406</v>
      </c>
      <c r="AC447" s="425">
        <f t="shared" ca="1" si="678"/>
        <v>2.6659431856625253</v>
      </c>
      <c r="AD447" s="425">
        <f t="shared" ca="1" si="678"/>
        <v>2.5596292667081566</v>
      </c>
      <c r="AE447" s="425">
        <f t="shared" ca="1" si="678"/>
        <v>2.5531557427822484</v>
      </c>
      <c r="AF447" s="425">
        <f t="shared" ca="1" si="678"/>
        <v>2.5502346525426471</v>
      </c>
      <c r="AG447" s="42">
        <f t="shared" ca="1" si="679"/>
        <v>2.6971367229176675</v>
      </c>
      <c r="EX447" s="91"/>
      <c r="EY447" s="91"/>
      <c r="EZ447" s="91"/>
      <c r="FA447" s="91"/>
      <c r="FB447" s="91"/>
      <c r="FC447" s="91"/>
      <c r="FD447" s="91"/>
      <c r="FE447" s="91"/>
      <c r="FF447" s="91"/>
      <c r="FG447" s="91"/>
      <c r="FH447" s="91"/>
      <c r="FI447" s="91"/>
      <c r="FJ447" s="91"/>
      <c r="FK447" s="91"/>
      <c r="FL447" s="91"/>
      <c r="FM447" s="91"/>
      <c r="FN447" s="91"/>
      <c r="FO447" s="91"/>
      <c r="FP447" s="91"/>
      <c r="FQ447" s="91"/>
      <c r="FR447" s="91"/>
      <c r="FS447" s="91"/>
      <c r="FT447" s="91"/>
      <c r="FU447" s="91"/>
      <c r="FV447" s="91"/>
      <c r="FW447" s="91"/>
      <c r="FX447" s="91"/>
      <c r="FY447" s="91"/>
      <c r="FZ447" s="91"/>
      <c r="GA447" s="91"/>
      <c r="GB447" s="91"/>
    </row>
    <row r="448" spans="13:184" s="8" customFormat="1">
      <c r="S448" s="18">
        <f t="shared" si="677"/>
        <v>37.5</v>
      </c>
      <c r="T448" s="425">
        <f t="shared" ca="1" si="678"/>
        <v>2.6962102250132234</v>
      </c>
      <c r="U448" s="425">
        <f t="shared" ca="1" si="678"/>
        <v>2.6956290466456432</v>
      </c>
      <c r="V448" s="425">
        <f t="shared" ca="1" si="678"/>
        <v>2.6930770956687655</v>
      </c>
      <c r="W448" s="425">
        <f t="shared" ca="1" si="678"/>
        <v>2.6862159285996525</v>
      </c>
      <c r="X448" s="425">
        <f t="shared" ca="1" si="678"/>
        <v>2.671802187458804</v>
      </c>
      <c r="Y448" s="425">
        <f t="shared" ca="1" si="678"/>
        <v>2.6478328911681572</v>
      </c>
      <c r="Z448" s="425">
        <f t="shared" ca="1" si="678"/>
        <v>2.6176447685036432</v>
      </c>
      <c r="AA448" s="425">
        <f t="shared" ca="1" si="678"/>
        <v>2.5926784520961563</v>
      </c>
      <c r="AB448" s="425">
        <f t="shared" ca="1" si="678"/>
        <v>2.6430926966416415</v>
      </c>
      <c r="AC448" s="425">
        <f t="shared" ca="1" si="678"/>
        <v>2.6704224076171554</v>
      </c>
      <c r="AD448" s="425">
        <f t="shared" ca="1" si="678"/>
        <v>2.6820491447260664</v>
      </c>
      <c r="AE448" s="425">
        <f t="shared" ca="1" si="678"/>
        <v>2.6858641323864743</v>
      </c>
      <c r="AF448" s="425">
        <f t="shared" ca="1" si="678"/>
        <v>2.6865806039513069</v>
      </c>
      <c r="AG448" s="42">
        <f t="shared" ca="1" si="679"/>
        <v>2.6962102250132234</v>
      </c>
      <c r="EX448" s="91"/>
      <c r="EY448" s="91"/>
      <c r="EZ448" s="91"/>
      <c r="FA448" s="91"/>
      <c r="FB448" s="91"/>
      <c r="FC448" s="91"/>
      <c r="FD448" s="91"/>
      <c r="FE448" s="91"/>
      <c r="FF448" s="91"/>
      <c r="FG448" s="91"/>
      <c r="FH448" s="91"/>
      <c r="FI448" s="91"/>
      <c r="FJ448" s="91"/>
      <c r="FK448" s="91"/>
      <c r="FL448" s="91"/>
      <c r="FM448" s="91"/>
      <c r="FN448" s="91"/>
      <c r="FO448" s="91"/>
      <c r="FP448" s="91"/>
      <c r="FQ448" s="91"/>
      <c r="FR448" s="91"/>
      <c r="FS448" s="91"/>
      <c r="FT448" s="91"/>
      <c r="FU448" s="91"/>
      <c r="FV448" s="91"/>
      <c r="FW448" s="91"/>
      <c r="FX448" s="91"/>
      <c r="FY448" s="91"/>
      <c r="FZ448" s="91"/>
      <c r="GA448" s="91"/>
      <c r="GB448" s="91"/>
    </row>
    <row r="449" spans="18:184" s="8" customFormat="1">
      <c r="S449" s="18">
        <f t="shared" si="677"/>
        <v>45</v>
      </c>
      <c r="T449" s="425">
        <f t="shared" ca="1" si="678"/>
        <v>2.6948826470754979</v>
      </c>
      <c r="U449" s="425">
        <f t="shared" ca="1" si="678"/>
        <v>2.693883598197734</v>
      </c>
      <c r="V449" s="425">
        <f t="shared" ca="1" si="678"/>
        <v>2.6897662870395531</v>
      </c>
      <c r="W449" s="425">
        <f t="shared" ca="1" si="678"/>
        <v>2.6791304427718772</v>
      </c>
      <c r="X449" s="425">
        <f t="shared" ca="1" si="678"/>
        <v>2.6566762628531762</v>
      </c>
      <c r="Y449" s="425">
        <f t="shared" ca="1" si="678"/>
        <v>2.6176447685036432</v>
      </c>
      <c r="Z449" s="425">
        <f t="shared" ca="1" si="678"/>
        <v>2.5641562965591702</v>
      </c>
      <c r="AA449" s="425">
        <f t="shared" ca="1" si="678"/>
        <v>2.6166878091348873</v>
      </c>
      <c r="AB449" s="425">
        <f t="shared" ca="1" si="678"/>
        <v>2.6552709601605051</v>
      </c>
      <c r="AC449" s="425">
        <f t="shared" ca="1" si="678"/>
        <v>2.6770935663818149</v>
      </c>
      <c r="AD449" s="425">
        <f t="shared" ca="1" si="678"/>
        <v>2.6871275669397376</v>
      </c>
      <c r="AE449" s="425">
        <f t="shared" ca="1" si="678"/>
        <v>2.6908563367308926</v>
      </c>
      <c r="AF449" s="425">
        <f t="shared" ca="1" si="678"/>
        <v>2.6917245388648996</v>
      </c>
      <c r="AG449" s="42">
        <f t="shared" ca="1" si="679"/>
        <v>2.6948826470754979</v>
      </c>
      <c r="EX449" s="91"/>
      <c r="EY449" s="91"/>
      <c r="EZ449" s="91"/>
      <c r="FA449" s="91"/>
      <c r="FB449" s="91"/>
      <c r="FC449" s="91"/>
      <c r="FD449" s="91"/>
      <c r="FE449" s="91"/>
      <c r="FF449" s="91"/>
      <c r="FG449" s="91"/>
      <c r="FH449" s="91"/>
      <c r="FI449" s="91"/>
      <c r="FJ449" s="91"/>
      <c r="FK449" s="91"/>
      <c r="FL449" s="91"/>
      <c r="FM449" s="91"/>
      <c r="FN449" s="91"/>
      <c r="FO449" s="91"/>
      <c r="FP449" s="91"/>
      <c r="FQ449" s="91"/>
      <c r="FR449" s="91"/>
      <c r="FS449" s="91"/>
      <c r="FT449" s="91"/>
      <c r="FU449" s="91"/>
      <c r="FV449" s="91"/>
      <c r="FW449" s="91"/>
      <c r="FX449" s="91"/>
      <c r="FY449" s="91"/>
      <c r="FZ449" s="91"/>
      <c r="GA449" s="91"/>
      <c r="GB449" s="91"/>
    </row>
    <row r="450" spans="18:184" s="8" customFormat="1">
      <c r="R450" s="8" t="s">
        <v>61</v>
      </c>
      <c r="S450" s="18">
        <f t="shared" si="677"/>
        <v>52.5</v>
      </c>
      <c r="T450" s="425">
        <f t="shared" ca="1" si="678"/>
        <v>2.694586199209847</v>
      </c>
      <c r="U450" s="425">
        <f t="shared" ca="1" si="678"/>
        <v>2.693416331496663</v>
      </c>
      <c r="V450" s="425">
        <f t="shared" ca="1" si="678"/>
        <v>2.6885048518085837</v>
      </c>
      <c r="W450" s="425">
        <f t="shared" ca="1" si="678"/>
        <v>2.6754003121767553</v>
      </c>
      <c r="X450" s="425">
        <f t="shared" ca="1" si="678"/>
        <v>2.6464128745143762</v>
      </c>
      <c r="Y450" s="425">
        <f t="shared" ca="1" si="678"/>
        <v>2.5926784520961563</v>
      </c>
      <c r="Z450" s="425">
        <f t="shared" ca="1" si="678"/>
        <v>2.6166878091348873</v>
      </c>
      <c r="AA450" s="425">
        <f t="shared" ca="1" si="678"/>
        <v>2.6471216226251304</v>
      </c>
      <c r="AB450" s="425">
        <f t="shared" ca="1" si="678"/>
        <v>2.6710518163042143</v>
      </c>
      <c r="AC450" s="425">
        <f t="shared" ca="1" si="678"/>
        <v>2.6852807141317498</v>
      </c>
      <c r="AD450" s="425">
        <f t="shared" ca="1" si="678"/>
        <v>2.6919539394154386</v>
      </c>
      <c r="AE450" s="425">
        <f t="shared" ca="1" si="678"/>
        <v>2.6944261773626272</v>
      </c>
      <c r="AF450" s="425">
        <f t="shared" ca="1" si="678"/>
        <v>2.695001388588504</v>
      </c>
      <c r="AG450" s="42">
        <f t="shared" ca="1" si="679"/>
        <v>2.695001388588504</v>
      </c>
      <c r="EX450" s="91"/>
      <c r="EY450" s="91"/>
      <c r="EZ450" s="91"/>
      <c r="FA450" s="91"/>
      <c r="FB450" s="91"/>
      <c r="FC450" s="91"/>
      <c r="FD450" s="91"/>
      <c r="FE450" s="91"/>
      <c r="FF450" s="91"/>
      <c r="FG450" s="91"/>
      <c r="FH450" s="91"/>
      <c r="FI450" s="91"/>
      <c r="FJ450" s="91"/>
      <c r="FK450" s="91"/>
      <c r="FL450" s="91"/>
      <c r="FM450" s="91"/>
      <c r="FN450" s="91"/>
      <c r="FO450" s="91"/>
      <c r="FP450" s="91"/>
      <c r="FQ450" s="91"/>
      <c r="FR450" s="91"/>
      <c r="FS450" s="91"/>
      <c r="FT450" s="91"/>
      <c r="FU450" s="91"/>
      <c r="FV450" s="91"/>
      <c r="FW450" s="91"/>
      <c r="FX450" s="91"/>
      <c r="FY450" s="91"/>
      <c r="FZ450" s="91"/>
      <c r="GA450" s="91"/>
      <c r="GB450" s="91"/>
    </row>
    <row r="451" spans="18:184" s="8" customFormat="1">
      <c r="S451" s="18">
        <f t="shared" si="677"/>
        <v>60</v>
      </c>
      <c r="T451" s="425">
        <f t="shared" ca="1" si="678"/>
        <v>2.5151223822721813</v>
      </c>
      <c r="U451" s="425">
        <f t="shared" ca="1" si="678"/>
        <v>2.5176629382361408</v>
      </c>
      <c r="V451" s="425">
        <f t="shared" ca="1" si="678"/>
        <v>2.6104680724857516</v>
      </c>
      <c r="W451" s="425">
        <f t="shared" ca="1" si="678"/>
        <v>2.6778834002802308</v>
      </c>
      <c r="X451" s="425">
        <f t="shared" ca="1" si="678"/>
        <v>2.6475271680724406</v>
      </c>
      <c r="Y451" s="425">
        <f t="shared" ca="1" si="678"/>
        <v>2.6430926966416415</v>
      </c>
      <c r="Z451" s="425">
        <f t="shared" ca="1" si="678"/>
        <v>2.6552709601605051</v>
      </c>
      <c r="AA451" s="425">
        <f t="shared" ca="1" si="678"/>
        <v>2.6710518163042143</v>
      </c>
      <c r="AB451" s="425">
        <f t="shared" ca="1" si="678"/>
        <v>2.6841598256318751</v>
      </c>
      <c r="AC451" s="425">
        <f t="shared" ca="1" si="678"/>
        <v>2.6920045643740824</v>
      </c>
      <c r="AD451" s="425">
        <f t="shared" ca="1" si="678"/>
        <v>2.6954660075566261</v>
      </c>
      <c r="AE451" s="425">
        <f t="shared" ca="1" si="678"/>
        <v>2.6965719687069294</v>
      </c>
      <c r="AF451" s="425">
        <f t="shared" ca="1" si="678"/>
        <v>2.6967892873880732</v>
      </c>
      <c r="AG451" s="42">
        <f t="shared" ca="1" si="679"/>
        <v>2.6967892873880732</v>
      </c>
      <c r="EX451" s="91"/>
      <c r="EY451" s="91"/>
      <c r="EZ451" s="91"/>
      <c r="FA451" s="91"/>
      <c r="FB451" s="91"/>
      <c r="FC451" s="91"/>
      <c r="FD451" s="91"/>
      <c r="FE451" s="91"/>
      <c r="FF451" s="91"/>
      <c r="FG451" s="91"/>
      <c r="FH451" s="91"/>
      <c r="FI451" s="91"/>
      <c r="FJ451" s="91"/>
      <c r="FK451" s="91"/>
      <c r="FL451" s="91"/>
      <c r="FM451" s="91"/>
      <c r="FN451" s="91"/>
      <c r="FO451" s="91"/>
      <c r="FP451" s="91"/>
      <c r="FQ451" s="91"/>
      <c r="FR451" s="91"/>
      <c r="FS451" s="91"/>
      <c r="FT451" s="91"/>
      <c r="FU451" s="91"/>
      <c r="FV451" s="91"/>
      <c r="FW451" s="91"/>
      <c r="FX451" s="91"/>
      <c r="FY451" s="91"/>
      <c r="FZ451" s="91"/>
      <c r="GA451" s="91"/>
      <c r="GB451" s="91"/>
    </row>
    <row r="452" spans="18:184" s="8" customFormat="1">
      <c r="S452" s="18">
        <f t="shared" si="677"/>
        <v>67.5</v>
      </c>
      <c r="T452" s="425">
        <f t="shared" ca="1" si="678"/>
        <v>2.5118222932871723</v>
      </c>
      <c r="U452" s="425">
        <f t="shared" ca="1" si="678"/>
        <v>2.5151023183102903</v>
      </c>
      <c r="V452" s="425">
        <f t="shared" ca="1" si="678"/>
        <v>2.5246934879033756</v>
      </c>
      <c r="W452" s="425">
        <f t="shared" ca="1" si="678"/>
        <v>2.5405186840532772</v>
      </c>
      <c r="X452" s="425">
        <f t="shared" ca="1" si="678"/>
        <v>2.6659431856625253</v>
      </c>
      <c r="Y452" s="425">
        <f t="shared" ca="1" si="678"/>
        <v>2.6704224076171554</v>
      </c>
      <c r="Z452" s="425">
        <f t="shared" ca="1" si="678"/>
        <v>2.6770935663818149</v>
      </c>
      <c r="AA452" s="425">
        <f t="shared" ca="1" si="678"/>
        <v>2.6852807141317498</v>
      </c>
      <c r="AB452" s="425">
        <f t="shared" ca="1" si="678"/>
        <v>2.6920045643740824</v>
      </c>
      <c r="AC452" s="425">
        <f t="shared" ca="1" si="678"/>
        <v>2.6957260186067971</v>
      </c>
      <c r="AD452" s="425">
        <f t="shared" ca="1" si="678"/>
        <v>2.6969958783450334</v>
      </c>
      <c r="AE452" s="425">
        <f t="shared" ca="1" si="678"/>
        <v>2.6971850718916159</v>
      </c>
      <c r="AF452" s="425">
        <f t="shared" ca="1" si="678"/>
        <v>2.6971841019242526</v>
      </c>
      <c r="AG452" s="42">
        <f t="shared" ca="1" si="679"/>
        <v>2.6971850718916159</v>
      </c>
      <c r="EX452" s="91"/>
      <c r="EY452" s="91"/>
      <c r="EZ452" s="91"/>
      <c r="FA452" s="91"/>
      <c r="FB452" s="91"/>
      <c r="FC452" s="91"/>
      <c r="FD452" s="91"/>
      <c r="FE452" s="91"/>
      <c r="FF452" s="91"/>
      <c r="FG452" s="91"/>
      <c r="FH452" s="91"/>
      <c r="FI452" s="91"/>
      <c r="FJ452" s="91"/>
      <c r="FK452" s="91"/>
      <c r="FL452" s="91"/>
      <c r="FM452" s="91"/>
      <c r="FN452" s="91"/>
      <c r="FO452" s="91"/>
      <c r="FP452" s="91"/>
      <c r="FQ452" s="91"/>
      <c r="FR452" s="91"/>
      <c r="FS452" s="91"/>
      <c r="FT452" s="91"/>
      <c r="FU452" s="91"/>
      <c r="FV452" s="91"/>
      <c r="FW452" s="91"/>
      <c r="FX452" s="91"/>
      <c r="FY452" s="91"/>
      <c r="FZ452" s="91"/>
      <c r="GA452" s="91"/>
      <c r="GB452" s="91"/>
    </row>
    <row r="453" spans="18:184" s="8" customFormat="1">
      <c r="S453" s="18">
        <f t="shared" si="677"/>
        <v>75</v>
      </c>
      <c r="T453" s="425">
        <f t="shared" ca="1" si="678"/>
        <v>2.5036003473126156</v>
      </c>
      <c r="U453" s="425">
        <f t="shared" ca="1" si="678"/>
        <v>2.5072866348067042</v>
      </c>
      <c r="V453" s="425">
        <f t="shared" ca="1" si="678"/>
        <v>2.5179999672269804</v>
      </c>
      <c r="W453" s="425">
        <f t="shared" ca="1" si="678"/>
        <v>2.5353020844152003</v>
      </c>
      <c r="X453" s="425">
        <f t="shared" ca="1" si="678"/>
        <v>2.5596292667081566</v>
      </c>
      <c r="Y453" s="425">
        <f t="shared" ca="1" si="678"/>
        <v>2.6820491447260664</v>
      </c>
      <c r="Z453" s="425">
        <f t="shared" ca="1" si="678"/>
        <v>2.6871275669397376</v>
      </c>
      <c r="AA453" s="425">
        <f t="shared" ca="1" si="678"/>
        <v>2.6919539394154386</v>
      </c>
      <c r="AB453" s="425">
        <f t="shared" ca="1" si="678"/>
        <v>2.6954660075566261</v>
      </c>
      <c r="AC453" s="425">
        <f t="shared" ca="1" si="678"/>
        <v>2.6969958783450334</v>
      </c>
      <c r="AD453" s="425">
        <f t="shared" ca="1" si="678"/>
        <v>2.697166377584709</v>
      </c>
      <c r="AE453" s="425">
        <f t="shared" ca="1" si="678"/>
        <v>2.697079632142088</v>
      </c>
      <c r="AF453" s="425">
        <f t="shared" ca="1" si="678"/>
        <v>2.6970933966010953</v>
      </c>
      <c r="AG453" s="42">
        <f t="shared" ca="1" si="679"/>
        <v>2.697166377584709</v>
      </c>
      <c r="EX453" s="91"/>
      <c r="EY453" s="91"/>
      <c r="EZ453" s="91"/>
      <c r="FA453" s="91"/>
      <c r="FB453" s="91"/>
      <c r="FC453" s="91"/>
      <c r="FD453" s="91"/>
      <c r="FE453" s="91"/>
      <c r="FF453" s="91"/>
      <c r="FG453" s="91"/>
      <c r="FH453" s="91"/>
      <c r="FI453" s="91"/>
      <c r="FJ453" s="91"/>
      <c r="FK453" s="91"/>
      <c r="FL453" s="91"/>
      <c r="FM453" s="91"/>
      <c r="FN453" s="91"/>
      <c r="FO453" s="91"/>
      <c r="FP453" s="91"/>
      <c r="FQ453" s="91"/>
      <c r="FR453" s="91"/>
      <c r="FS453" s="91"/>
      <c r="FT453" s="91"/>
      <c r="FU453" s="91"/>
      <c r="FV453" s="91"/>
      <c r="FW453" s="91"/>
      <c r="FX453" s="91"/>
      <c r="FY453" s="91"/>
      <c r="FZ453" s="91"/>
      <c r="GA453" s="91"/>
      <c r="GB453" s="91"/>
    </row>
    <row r="454" spans="18:184" s="8" customFormat="1">
      <c r="S454" s="18">
        <f t="shared" si="677"/>
        <v>82.5</v>
      </c>
      <c r="T454" s="425">
        <f t="shared" ca="1" si="678"/>
        <v>2.4955714715418207</v>
      </c>
      <c r="U454" s="425">
        <f t="shared" ca="1" si="678"/>
        <v>2.4994610410143987</v>
      </c>
      <c r="V454" s="425">
        <f t="shared" ca="1" si="678"/>
        <v>2.5107061965855815</v>
      </c>
      <c r="W454" s="425">
        <f t="shared" ca="1" si="678"/>
        <v>2.5286093720847425</v>
      </c>
      <c r="X454" s="425">
        <f t="shared" ca="1" si="678"/>
        <v>2.5531557427822484</v>
      </c>
      <c r="Y454" s="425">
        <f t="shared" ca="1" si="678"/>
        <v>2.6858641323864743</v>
      </c>
      <c r="Z454" s="425">
        <f t="shared" ca="1" si="678"/>
        <v>2.6908563367308926</v>
      </c>
      <c r="AA454" s="425">
        <f t="shared" ca="1" si="678"/>
        <v>2.6944261773626272</v>
      </c>
      <c r="AB454" s="425">
        <f t="shared" ca="1" si="678"/>
        <v>2.6965719687069294</v>
      </c>
      <c r="AC454" s="425">
        <f t="shared" ca="1" si="678"/>
        <v>2.6971850718916159</v>
      </c>
      <c r="AD454" s="425">
        <f t="shared" ca="1" si="678"/>
        <v>2.697079632142088</v>
      </c>
      <c r="AE454" s="425">
        <f t="shared" ca="1" si="678"/>
        <v>2.6971652534673063</v>
      </c>
      <c r="AF454" s="425">
        <f t="shared" ca="1" si="678"/>
        <v>2.6971676314679813</v>
      </c>
      <c r="AG454" s="42">
        <f t="shared" ca="1" si="679"/>
        <v>2.6971850718916159</v>
      </c>
      <c r="EX454" s="91"/>
      <c r="EY454" s="91"/>
      <c r="EZ454" s="91"/>
      <c r="FA454" s="91"/>
      <c r="FB454" s="91"/>
      <c r="FC454" s="91"/>
      <c r="FD454" s="91"/>
      <c r="FE454" s="91"/>
      <c r="FF454" s="91"/>
      <c r="FG454" s="91"/>
      <c r="FH454" s="91"/>
      <c r="FI454" s="91"/>
      <c r="FJ454" s="91"/>
      <c r="FK454" s="91"/>
      <c r="FL454" s="91"/>
      <c r="FM454" s="91"/>
      <c r="FN454" s="91"/>
      <c r="FO454" s="91"/>
      <c r="FP454" s="91"/>
      <c r="FQ454" s="91"/>
      <c r="FR454" s="91"/>
      <c r="FS454" s="91"/>
      <c r="FT454" s="91"/>
      <c r="FU454" s="91"/>
      <c r="FV454" s="91"/>
      <c r="FW454" s="91"/>
      <c r="FX454" s="91"/>
      <c r="FY454" s="91"/>
      <c r="FZ454" s="91"/>
      <c r="GA454" s="91"/>
      <c r="GB454" s="91"/>
    </row>
    <row r="455" spans="18:184" s="8" customFormat="1">
      <c r="S455" s="18">
        <f t="shared" si="677"/>
        <v>90</v>
      </c>
      <c r="T455" s="425">
        <f t="shared" ca="1" si="678"/>
        <v>2.4922768437640825</v>
      </c>
      <c r="U455" s="425">
        <f t="shared" ca="1" si="678"/>
        <v>2.4962280850644811</v>
      </c>
      <c r="V455" s="425">
        <f t="shared" ca="1" si="678"/>
        <v>2.5076290070722349</v>
      </c>
      <c r="W455" s="425">
        <f t="shared" ca="1" si="678"/>
        <v>2.5256882446136162</v>
      </c>
      <c r="X455" s="425">
        <f t="shared" ca="1" si="678"/>
        <v>2.5502346525426471</v>
      </c>
      <c r="Y455" s="425">
        <f t="shared" ca="1" si="678"/>
        <v>2.6865806039513069</v>
      </c>
      <c r="Z455" s="425">
        <f t="shared" ca="1" si="678"/>
        <v>2.6917245388648996</v>
      </c>
      <c r="AA455" s="425">
        <f t="shared" ca="1" si="678"/>
        <v>2.695001388588504</v>
      </c>
      <c r="AB455" s="425">
        <f t="shared" ca="1" si="678"/>
        <v>2.6967892873880732</v>
      </c>
      <c r="AC455" s="425">
        <f t="shared" ca="1" si="678"/>
        <v>2.6971841019242526</v>
      </c>
      <c r="AD455" s="425">
        <f t="shared" ca="1" si="678"/>
        <v>2.6970933966010953</v>
      </c>
      <c r="AE455" s="425">
        <f t="shared" ca="1" si="678"/>
        <v>2.6971676314679813</v>
      </c>
      <c r="AF455" s="425">
        <f t="shared" ca="1" si="678"/>
        <v>2.6967736515172653</v>
      </c>
      <c r="AG455" s="42">
        <f t="shared" ca="1" si="679"/>
        <v>2.6971841019242526</v>
      </c>
      <c r="EX455" s="91"/>
      <c r="EY455" s="91"/>
      <c r="EZ455" s="91"/>
      <c r="FA455" s="91"/>
      <c r="FB455" s="91"/>
      <c r="FC455" s="91"/>
      <c r="FD455" s="91"/>
      <c r="FE455" s="91"/>
      <c r="FF455" s="91"/>
      <c r="FG455" s="91"/>
      <c r="FH455" s="91"/>
      <c r="FI455" s="91"/>
      <c r="FJ455" s="91"/>
      <c r="FK455" s="91"/>
      <c r="FL455" s="91"/>
      <c r="FM455" s="91"/>
      <c r="FN455" s="91"/>
      <c r="FO455" s="91"/>
      <c r="FP455" s="91"/>
      <c r="FQ455" s="91"/>
      <c r="FR455" s="91"/>
      <c r="FS455" s="91"/>
      <c r="FT455" s="91"/>
      <c r="FU455" s="91"/>
      <c r="FV455" s="91"/>
      <c r="FW455" s="91"/>
      <c r="FX455" s="91"/>
      <c r="FY455" s="91"/>
      <c r="FZ455" s="91"/>
      <c r="GA455" s="91"/>
      <c r="GB455" s="91"/>
    </row>
    <row r="456" spans="18:184" s="8" customFormat="1">
      <c r="S456" s="16" t="s">
        <v>10</v>
      </c>
      <c r="T456" s="431">
        <f t="shared" ref="T456:AG456" ca="1" si="680">MAX(T443:T455)</f>
        <v>2.6971398942519786</v>
      </c>
      <c r="U456" s="431">
        <f t="shared" ca="1" si="680"/>
        <v>2.6970459670768725</v>
      </c>
      <c r="V456" s="431">
        <f t="shared" ca="1" si="680"/>
        <v>2.6971563415963442</v>
      </c>
      <c r="W456" s="431">
        <f t="shared" ca="1" si="680"/>
        <v>2.6971563415963442</v>
      </c>
      <c r="X456" s="431">
        <f t="shared" ca="1" si="680"/>
        <v>2.6971367229176675</v>
      </c>
      <c r="Y456" s="431">
        <f t="shared" ca="1" si="680"/>
        <v>2.6962102250132234</v>
      </c>
      <c r="Z456" s="431">
        <f t="shared" ca="1" si="680"/>
        <v>2.6948826470754979</v>
      </c>
      <c r="AA456" s="431">
        <f t="shared" ca="1" si="680"/>
        <v>2.695001388588504</v>
      </c>
      <c r="AB456" s="431">
        <f t="shared" ca="1" si="680"/>
        <v>2.6967892873880732</v>
      </c>
      <c r="AC456" s="431">
        <f t="shared" ca="1" si="680"/>
        <v>2.6971850718916159</v>
      </c>
      <c r="AD456" s="431">
        <f t="shared" ca="1" si="680"/>
        <v>2.697166377584709</v>
      </c>
      <c r="AE456" s="431">
        <f t="shared" ca="1" si="680"/>
        <v>2.6971850718916159</v>
      </c>
      <c r="AF456" s="431">
        <f t="shared" ca="1" si="680"/>
        <v>2.6971841019242526</v>
      </c>
      <c r="AG456" s="42">
        <f t="shared" ca="1" si="680"/>
        <v>2.6971850718916159</v>
      </c>
      <c r="EX456" s="91"/>
      <c r="EY456" s="91"/>
      <c r="EZ456" s="91"/>
      <c r="FA456" s="91"/>
      <c r="FB456" s="91"/>
      <c r="FC456" s="91"/>
      <c r="FD456" s="91"/>
      <c r="FE456" s="91"/>
      <c r="FF456" s="91"/>
      <c r="FG456" s="91"/>
      <c r="FH456" s="91"/>
      <c r="FI456" s="91"/>
      <c r="FJ456" s="91"/>
      <c r="FK456" s="91"/>
      <c r="FL456" s="91"/>
      <c r="FM456" s="91"/>
      <c r="FN456" s="91"/>
      <c r="FO456" s="91"/>
      <c r="FP456" s="91"/>
      <c r="FQ456" s="91"/>
      <c r="FR456" s="91"/>
      <c r="FS456" s="91"/>
      <c r="FT456" s="91"/>
      <c r="FU456" s="91"/>
      <c r="FV456" s="91"/>
      <c r="FW456" s="91"/>
      <c r="FX456" s="91"/>
      <c r="FY456" s="91"/>
      <c r="FZ456" s="91"/>
      <c r="GA456" s="91"/>
      <c r="GB456" s="91"/>
    </row>
    <row r="457" spans="18:184" s="99" customFormat="1">
      <c r="T457" s="437"/>
      <c r="U457" s="437"/>
      <c r="V457" s="437"/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</row>
    <row r="458" spans="18:184" s="99" customFormat="1">
      <c r="S458" s="81"/>
      <c r="T458" s="434"/>
      <c r="U458" s="434"/>
      <c r="V458" s="434"/>
      <c r="W458" s="434"/>
      <c r="X458" s="434"/>
      <c r="Y458" s="434"/>
      <c r="Z458" s="434"/>
      <c r="AA458" s="434"/>
      <c r="AB458" s="434"/>
      <c r="AC458" s="434"/>
      <c r="AD458" s="434"/>
      <c r="AE458" s="434"/>
      <c r="AF458" s="434"/>
    </row>
    <row r="459" spans="18:184" s="99" customFormat="1">
      <c r="S459" s="97"/>
      <c r="T459" s="320"/>
      <c r="U459" s="320"/>
      <c r="V459" s="320"/>
      <c r="W459" s="320"/>
      <c r="X459" s="320"/>
      <c r="Y459" s="320"/>
      <c r="Z459" s="320"/>
      <c r="AA459" s="320"/>
      <c r="AB459" s="435"/>
      <c r="AC459" s="435"/>
      <c r="AD459" s="435"/>
      <c r="AE459" s="435"/>
      <c r="AF459" s="435"/>
      <c r="AG459" s="100"/>
    </row>
    <row r="460" spans="18:184">
      <c r="S460" s="25"/>
      <c r="T460" s="158"/>
      <c r="U460" s="158"/>
      <c r="V460" s="158"/>
      <c r="W460" s="158"/>
      <c r="X460" s="158"/>
      <c r="Y460" s="158"/>
      <c r="Z460" s="158"/>
      <c r="AA460" s="158"/>
      <c r="AB460" s="183"/>
      <c r="AC460" s="183"/>
      <c r="AD460" s="183"/>
      <c r="AE460" s="183"/>
      <c r="AF460" s="183"/>
      <c r="AG460" s="34"/>
      <c r="AH460" s="91"/>
      <c r="EX460" s="91"/>
      <c r="EY460" s="91"/>
      <c r="EZ460" s="91"/>
      <c r="FA460" s="91"/>
      <c r="FB460" s="91"/>
      <c r="FC460" s="91"/>
      <c r="FD460" s="91"/>
      <c r="FE460" s="91"/>
      <c r="FF460" s="91"/>
      <c r="FG460" s="91"/>
      <c r="FH460" s="91"/>
      <c r="FI460" s="91"/>
      <c r="FJ460" s="91"/>
      <c r="FK460" s="91"/>
      <c r="FL460" s="91"/>
      <c r="FM460" s="91"/>
      <c r="FN460" s="91"/>
      <c r="FO460" s="91"/>
      <c r="FP460" s="91"/>
      <c r="FQ460" s="91"/>
      <c r="FR460" s="91"/>
      <c r="FS460" s="91"/>
      <c r="FT460" s="91"/>
      <c r="FU460" s="91"/>
      <c r="FV460" s="91"/>
      <c r="FW460" s="91"/>
      <c r="FX460" s="91"/>
      <c r="FY460" s="91"/>
      <c r="FZ460" s="91"/>
      <c r="GA460" s="91"/>
      <c r="GB460" s="91"/>
    </row>
    <row r="461" spans="18:184">
      <c r="S461" s="25"/>
      <c r="T461" s="158"/>
      <c r="U461" s="158"/>
      <c r="V461" s="158"/>
      <c r="W461" s="158"/>
      <c r="X461" s="158"/>
      <c r="Y461" s="158"/>
      <c r="Z461" s="158"/>
      <c r="AA461" s="158"/>
      <c r="AB461" s="183"/>
      <c r="AC461" s="183"/>
      <c r="AD461" s="183"/>
      <c r="AE461" s="183"/>
      <c r="AF461" s="183"/>
      <c r="AG461" s="34"/>
      <c r="AH461" s="91"/>
      <c r="EX461" s="91"/>
      <c r="EY461" s="91"/>
      <c r="EZ461" s="91"/>
      <c r="FA461" s="91"/>
      <c r="FB461" s="91"/>
      <c r="FC461" s="91"/>
      <c r="FD461" s="91"/>
      <c r="FE461" s="91"/>
      <c r="FF461" s="91"/>
      <c r="FG461" s="91"/>
      <c r="FH461" s="91"/>
      <c r="FI461" s="91"/>
      <c r="FJ461" s="91"/>
      <c r="FK461" s="91"/>
      <c r="FL461" s="91"/>
      <c r="FM461" s="91"/>
      <c r="FN461" s="91"/>
      <c r="FO461" s="91"/>
      <c r="FP461" s="91"/>
      <c r="FQ461" s="91"/>
      <c r="FR461" s="91"/>
      <c r="FS461" s="91"/>
      <c r="FT461" s="91"/>
      <c r="FU461" s="91"/>
      <c r="FV461" s="91"/>
      <c r="FW461" s="91"/>
      <c r="FX461" s="91"/>
      <c r="FY461" s="91"/>
      <c r="FZ461" s="91"/>
      <c r="GA461" s="91"/>
      <c r="GB461" s="91"/>
    </row>
    <row r="462" spans="18:184">
      <c r="S462" s="25"/>
      <c r="T462" s="158"/>
      <c r="U462" s="158"/>
      <c r="V462" s="158"/>
      <c r="W462" s="158"/>
      <c r="X462" s="158"/>
      <c r="Y462" s="158"/>
      <c r="Z462" s="183"/>
      <c r="AA462" s="183"/>
      <c r="AB462" s="183"/>
      <c r="AC462" s="183"/>
      <c r="AD462" s="183"/>
      <c r="AE462" s="183"/>
      <c r="AF462" s="183"/>
      <c r="AG462" s="34"/>
      <c r="AH462" s="91"/>
      <c r="EX462" s="91"/>
      <c r="EY462" s="91"/>
      <c r="EZ462" s="91"/>
      <c r="FA462" s="91"/>
      <c r="FB462" s="91"/>
      <c r="FC462" s="91"/>
      <c r="FD462" s="91"/>
      <c r="FE462" s="91"/>
      <c r="FF462" s="91"/>
      <c r="FG462" s="91"/>
      <c r="FH462" s="91"/>
      <c r="FI462" s="91"/>
      <c r="FJ462" s="91"/>
      <c r="FK462" s="91"/>
      <c r="FL462" s="91"/>
      <c r="FM462" s="91"/>
      <c r="FN462" s="91"/>
      <c r="FO462" s="91"/>
      <c r="FP462" s="91"/>
      <c r="FQ462" s="91"/>
      <c r="FR462" s="91"/>
      <c r="FS462" s="91"/>
      <c r="FT462" s="91"/>
      <c r="FU462" s="91"/>
      <c r="FV462" s="91"/>
      <c r="FW462" s="91"/>
      <c r="FX462" s="91"/>
      <c r="FY462" s="91"/>
      <c r="FZ462" s="91"/>
      <c r="GA462" s="91"/>
      <c r="GB462" s="91"/>
    </row>
    <row r="463" spans="18:184">
      <c r="S463" s="25"/>
      <c r="T463" s="158"/>
      <c r="U463" s="158"/>
      <c r="V463" s="158"/>
      <c r="W463" s="158"/>
      <c r="X463" s="158"/>
      <c r="Y463" s="158"/>
      <c r="Z463" s="183"/>
      <c r="AA463" s="183"/>
      <c r="AB463" s="183"/>
      <c r="AC463" s="183"/>
      <c r="AD463" s="183"/>
      <c r="AE463" s="183"/>
      <c r="AF463" s="183"/>
      <c r="AG463" s="34"/>
      <c r="AH463" s="91"/>
      <c r="EX463" s="91"/>
      <c r="EY463" s="91"/>
      <c r="EZ463" s="91"/>
      <c r="FA463" s="91"/>
      <c r="FB463" s="91"/>
      <c r="FC463" s="91"/>
      <c r="FD463" s="91"/>
      <c r="FE463" s="91"/>
      <c r="FF463" s="91"/>
      <c r="FG463" s="91"/>
      <c r="FH463" s="91"/>
      <c r="FI463" s="91"/>
      <c r="FJ463" s="91"/>
      <c r="FK463" s="91"/>
      <c r="FL463" s="91"/>
      <c r="FM463" s="91"/>
      <c r="FN463" s="91"/>
      <c r="FO463" s="91"/>
      <c r="FP463" s="91"/>
      <c r="FQ463" s="91"/>
      <c r="FR463" s="91"/>
      <c r="FS463" s="91"/>
      <c r="FT463" s="91"/>
      <c r="FU463" s="91"/>
      <c r="FV463" s="91"/>
      <c r="FW463" s="91"/>
      <c r="FX463" s="91"/>
      <c r="FY463" s="91"/>
      <c r="FZ463" s="91"/>
      <c r="GA463" s="91"/>
      <c r="GB463" s="91"/>
    </row>
    <row r="464" spans="18:184">
      <c r="S464" s="25"/>
      <c r="T464" s="158"/>
      <c r="U464" s="158"/>
      <c r="V464" s="158"/>
      <c r="W464" s="158"/>
      <c r="X464" s="158"/>
      <c r="Y464" s="158"/>
      <c r="Z464" s="183"/>
      <c r="AA464" s="183"/>
      <c r="AB464" s="183"/>
      <c r="AC464" s="183"/>
      <c r="AD464" s="183"/>
      <c r="AE464" s="183"/>
      <c r="AF464" s="183"/>
      <c r="AG464" s="34"/>
      <c r="AH464" s="91"/>
      <c r="EX464" s="91"/>
      <c r="EY464" s="91"/>
      <c r="EZ464" s="91"/>
      <c r="FA464" s="91"/>
      <c r="FB464" s="91"/>
      <c r="FC464" s="91"/>
      <c r="FD464" s="91"/>
      <c r="FE464" s="91"/>
      <c r="FF464" s="91"/>
      <c r="FG464" s="91"/>
      <c r="FH464" s="91"/>
      <c r="FI464" s="91"/>
      <c r="FJ464" s="91"/>
      <c r="FK464" s="91"/>
      <c r="FL464" s="91"/>
      <c r="FM464" s="91"/>
      <c r="FN464" s="91"/>
      <c r="FO464" s="91"/>
      <c r="FP464" s="91"/>
      <c r="FQ464" s="91"/>
      <c r="FR464" s="91"/>
      <c r="FS464" s="91"/>
      <c r="FT464" s="91"/>
      <c r="FU464" s="91"/>
      <c r="FV464" s="91"/>
      <c r="FW464" s="91"/>
      <c r="FX464" s="91"/>
      <c r="FY464" s="91"/>
      <c r="FZ464" s="91"/>
      <c r="GA464" s="91"/>
      <c r="GB464" s="91"/>
    </row>
    <row r="465" spans="17:184">
      <c r="S465" s="25"/>
      <c r="T465" s="158"/>
      <c r="U465" s="158"/>
      <c r="V465" s="158"/>
      <c r="W465" s="158"/>
      <c r="X465" s="158"/>
      <c r="Y465" s="158"/>
      <c r="Z465" s="183"/>
      <c r="AA465" s="183"/>
      <c r="AB465" s="183"/>
      <c r="AC465" s="183"/>
      <c r="AD465" s="183"/>
      <c r="AE465" s="183"/>
      <c r="AF465" s="183"/>
      <c r="AG465" s="34"/>
      <c r="AH465" s="91"/>
      <c r="EX465" s="91"/>
      <c r="EY465" s="91"/>
      <c r="EZ465" s="91"/>
      <c r="FA465" s="91"/>
      <c r="FB465" s="91"/>
      <c r="FC465" s="91"/>
      <c r="FD465" s="91"/>
      <c r="FE465" s="91"/>
      <c r="FF465" s="91"/>
      <c r="FG465" s="91"/>
      <c r="FH465" s="91"/>
      <c r="FI465" s="91"/>
      <c r="FJ465" s="91"/>
      <c r="FK465" s="91"/>
      <c r="FL465" s="91"/>
      <c r="FM465" s="91"/>
      <c r="FN465" s="91"/>
      <c r="FO465" s="91"/>
      <c r="FP465" s="91"/>
      <c r="FQ465" s="91"/>
      <c r="FR465" s="91"/>
      <c r="FS465" s="91"/>
      <c r="FT465" s="91"/>
      <c r="FU465" s="91"/>
      <c r="FV465" s="91"/>
      <c r="FW465" s="91"/>
      <c r="FX465" s="91"/>
      <c r="FY465" s="91"/>
      <c r="FZ465" s="91"/>
      <c r="GA465" s="91"/>
      <c r="GB465" s="91"/>
    </row>
    <row r="466" spans="17:184">
      <c r="S466" s="25"/>
      <c r="T466" s="158"/>
      <c r="U466" s="158"/>
      <c r="V466" s="158"/>
      <c r="W466" s="158"/>
      <c r="X466" s="158"/>
      <c r="Y466" s="158"/>
      <c r="Z466" s="158"/>
      <c r="AA466" s="158"/>
      <c r="AB466" s="158"/>
      <c r="AC466" s="158"/>
      <c r="AD466" s="158"/>
      <c r="AE466" s="158"/>
      <c r="AF466" s="158"/>
      <c r="AG466" s="34"/>
      <c r="AH466" s="91"/>
      <c r="EX466" s="91"/>
      <c r="EY466" s="91"/>
      <c r="EZ466" s="91"/>
      <c r="FA466" s="91"/>
      <c r="FB466" s="91"/>
      <c r="FC466" s="91"/>
      <c r="FD466" s="91"/>
      <c r="FE466" s="91"/>
      <c r="FF466" s="91"/>
      <c r="FG466" s="91"/>
      <c r="FH466" s="91"/>
      <c r="FI466" s="91"/>
      <c r="FJ466" s="91"/>
      <c r="FK466" s="91"/>
      <c r="FL466" s="91"/>
      <c r="FM466" s="91"/>
      <c r="FN466" s="91"/>
      <c r="FO466" s="91"/>
      <c r="FP466" s="91"/>
      <c r="FQ466" s="91"/>
      <c r="FR466" s="91"/>
      <c r="FS466" s="91"/>
      <c r="FT466" s="91"/>
      <c r="FU466" s="91"/>
      <c r="FV466" s="91"/>
      <c r="FW466" s="91"/>
      <c r="FX466" s="91"/>
      <c r="FY466" s="91"/>
      <c r="FZ466" s="91"/>
      <c r="GA466" s="91"/>
      <c r="GB466" s="91"/>
    </row>
    <row r="467" spans="17:184">
      <c r="S467" s="25"/>
      <c r="T467" s="158"/>
      <c r="U467" s="158"/>
      <c r="V467" s="158"/>
      <c r="W467" s="158"/>
      <c r="X467" s="158"/>
      <c r="Y467" s="158"/>
      <c r="Z467" s="158"/>
      <c r="AA467" s="158"/>
      <c r="AB467" s="158"/>
      <c r="AC467" s="158"/>
      <c r="AD467" s="158"/>
      <c r="AE467" s="158"/>
      <c r="AF467" s="158"/>
      <c r="AG467" s="34"/>
      <c r="AH467" s="91"/>
      <c r="EX467" s="91"/>
      <c r="EY467" s="91"/>
      <c r="EZ467" s="91"/>
      <c r="FA467" s="91"/>
      <c r="FB467" s="91"/>
      <c r="FC467" s="91"/>
      <c r="FD467" s="91"/>
      <c r="FE467" s="91"/>
      <c r="FF467" s="91"/>
      <c r="FG467" s="91"/>
      <c r="FH467" s="91"/>
      <c r="FI467" s="91"/>
      <c r="FJ467" s="91"/>
      <c r="FK467" s="91"/>
      <c r="FL467" s="91"/>
      <c r="FM467" s="91"/>
      <c r="FN467" s="91"/>
      <c r="FO467" s="91"/>
      <c r="FP467" s="91"/>
      <c r="FQ467" s="91"/>
      <c r="FR467" s="91"/>
      <c r="FS467" s="91"/>
      <c r="FT467" s="91"/>
      <c r="FU467" s="91"/>
      <c r="FV467" s="91"/>
      <c r="FW467" s="91"/>
      <c r="FX467" s="91"/>
      <c r="FY467" s="91"/>
      <c r="FZ467" s="91"/>
      <c r="GA467" s="91"/>
      <c r="GB467" s="91"/>
    </row>
    <row r="468" spans="17:184">
      <c r="S468" s="25"/>
      <c r="T468" s="158"/>
      <c r="U468" s="158"/>
      <c r="V468" s="158"/>
      <c r="W468" s="158"/>
      <c r="X468" s="158"/>
      <c r="Y468" s="158"/>
      <c r="Z468" s="158"/>
      <c r="AA468" s="158"/>
      <c r="AB468" s="158"/>
      <c r="AC468" s="158"/>
      <c r="AD468" s="158"/>
      <c r="AE468" s="158"/>
      <c r="AF468" s="158"/>
      <c r="AG468" s="34"/>
      <c r="AH468" s="91"/>
      <c r="EX468" s="91"/>
      <c r="EY468" s="91"/>
      <c r="EZ468" s="91"/>
      <c r="FA468" s="91"/>
      <c r="FB468" s="91"/>
      <c r="FC468" s="91"/>
      <c r="FD468" s="91"/>
      <c r="FE468" s="91"/>
      <c r="FF468" s="91"/>
      <c r="FG468" s="91"/>
      <c r="FH468" s="91"/>
      <c r="FI468" s="91"/>
      <c r="FJ468" s="91"/>
      <c r="FK468" s="91"/>
      <c r="FL468" s="91"/>
      <c r="FM468" s="91"/>
      <c r="FN468" s="91"/>
      <c r="FO468" s="91"/>
      <c r="FP468" s="91"/>
      <c r="FQ468" s="91"/>
      <c r="FR468" s="91"/>
      <c r="FS468" s="91"/>
      <c r="FT468" s="91"/>
      <c r="FU468" s="91"/>
      <c r="FV468" s="91"/>
      <c r="FW468" s="91"/>
      <c r="FX468" s="91"/>
      <c r="FY468" s="91"/>
      <c r="FZ468" s="91"/>
      <c r="GA468" s="91"/>
      <c r="GB468" s="91"/>
    </row>
    <row r="469" spans="17:184">
      <c r="S469" s="25"/>
      <c r="T469" s="158"/>
      <c r="U469" s="158"/>
      <c r="V469" s="158"/>
      <c r="W469" s="158"/>
      <c r="X469" s="158"/>
      <c r="Y469" s="158"/>
      <c r="Z469" s="158"/>
      <c r="AA469" s="158"/>
      <c r="AB469" s="158"/>
      <c r="AC469" s="158"/>
      <c r="AD469" s="158"/>
      <c r="AE469" s="158"/>
      <c r="AF469" s="158"/>
      <c r="AG469" s="34"/>
      <c r="AH469" s="91"/>
      <c r="EX469" s="91"/>
      <c r="EY469" s="91"/>
      <c r="EZ469" s="91"/>
      <c r="FA469" s="91"/>
      <c r="FB469" s="91"/>
      <c r="FC469" s="91"/>
      <c r="FD469" s="91"/>
      <c r="FE469" s="91"/>
      <c r="FF469" s="91"/>
      <c r="FG469" s="91"/>
      <c r="FH469" s="91"/>
      <c r="FI469" s="91"/>
      <c r="FJ469" s="91"/>
      <c r="FK469" s="91"/>
      <c r="FL469" s="91"/>
      <c r="FM469" s="91"/>
      <c r="FN469" s="91"/>
      <c r="FO469" s="91"/>
      <c r="FP469" s="91"/>
      <c r="FQ469" s="91"/>
      <c r="FR469" s="91"/>
      <c r="FS469" s="91"/>
      <c r="FT469" s="91"/>
      <c r="FU469" s="91"/>
      <c r="FV469" s="91"/>
      <c r="FW469" s="91"/>
      <c r="FX469" s="91"/>
      <c r="FY469" s="91"/>
      <c r="FZ469" s="91"/>
      <c r="GA469" s="91"/>
      <c r="GB469" s="91"/>
    </row>
    <row r="470" spans="17:184">
      <c r="S470" s="25"/>
      <c r="T470" s="158"/>
      <c r="U470" s="158"/>
      <c r="V470" s="158"/>
      <c r="W470" s="158"/>
      <c r="X470" s="158"/>
      <c r="Y470" s="158"/>
      <c r="Z470" s="158"/>
      <c r="AA470" s="158"/>
      <c r="AB470" s="158"/>
      <c r="AC470" s="158"/>
      <c r="AD470" s="158"/>
      <c r="AE470" s="158"/>
      <c r="AF470" s="158"/>
      <c r="AG470" s="34"/>
      <c r="AH470" s="91"/>
      <c r="EX470" s="91"/>
      <c r="EY470" s="91"/>
      <c r="EZ470" s="91"/>
      <c r="FA470" s="91"/>
      <c r="FB470" s="91"/>
      <c r="FC470" s="91"/>
      <c r="FD470" s="91"/>
      <c r="FE470" s="91"/>
      <c r="FF470" s="91"/>
      <c r="FG470" s="91"/>
      <c r="FH470" s="91"/>
      <c r="FI470" s="91"/>
      <c r="FJ470" s="91"/>
      <c r="FK470" s="91"/>
      <c r="FL470" s="91"/>
      <c r="FM470" s="91"/>
      <c r="FN470" s="91"/>
      <c r="FO470" s="91"/>
      <c r="FP470" s="91"/>
      <c r="FQ470" s="91"/>
      <c r="FR470" s="91"/>
      <c r="FS470" s="91"/>
      <c r="FT470" s="91"/>
      <c r="FU470" s="91"/>
      <c r="FV470" s="91"/>
      <c r="FW470" s="91"/>
      <c r="FX470" s="91"/>
      <c r="FY470" s="91"/>
      <c r="FZ470" s="91"/>
      <c r="GA470" s="91"/>
      <c r="GB470" s="91"/>
    </row>
    <row r="471" spans="17:184">
      <c r="S471" s="25"/>
      <c r="T471" s="158"/>
      <c r="U471" s="158"/>
      <c r="V471" s="158"/>
      <c r="W471" s="158"/>
      <c r="X471" s="158"/>
      <c r="Y471" s="158"/>
      <c r="Z471" s="158"/>
      <c r="AA471" s="158"/>
      <c r="AB471" s="158"/>
      <c r="AC471" s="158"/>
      <c r="AD471" s="158"/>
      <c r="AE471" s="158"/>
      <c r="AF471" s="158"/>
      <c r="AG471" s="34"/>
      <c r="AH471" s="91"/>
      <c r="EX471" s="91"/>
      <c r="EY471" s="91"/>
      <c r="EZ471" s="91"/>
      <c r="FA471" s="91"/>
      <c r="FB471" s="91"/>
      <c r="FC471" s="91"/>
      <c r="FD471" s="91"/>
      <c r="FE471" s="91"/>
      <c r="FF471" s="91"/>
      <c r="FG471" s="91"/>
      <c r="FH471" s="91"/>
      <c r="FI471" s="91"/>
      <c r="FJ471" s="91"/>
      <c r="FK471" s="91"/>
      <c r="FL471" s="91"/>
      <c r="FM471" s="91"/>
      <c r="FN471" s="91"/>
      <c r="FO471" s="91"/>
      <c r="FP471" s="91"/>
      <c r="FQ471" s="91"/>
      <c r="FR471" s="91"/>
      <c r="FS471" s="91"/>
      <c r="FT471" s="91"/>
      <c r="FU471" s="91"/>
      <c r="FV471" s="91"/>
      <c r="FW471" s="91"/>
      <c r="FX471" s="91"/>
      <c r="FY471" s="91"/>
      <c r="FZ471" s="91"/>
      <c r="GA471" s="91"/>
      <c r="GB471" s="91"/>
    </row>
    <row r="472" spans="17:184">
      <c r="S472" s="93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  <c r="AD472" s="184"/>
      <c r="AE472" s="184"/>
      <c r="AF472" s="184"/>
      <c r="AG472" s="184"/>
      <c r="AH472" s="91"/>
      <c r="EX472" s="91"/>
      <c r="EY472" s="91"/>
      <c r="EZ472" s="91"/>
      <c r="FA472" s="91"/>
      <c r="FB472" s="91"/>
      <c r="FC472" s="91"/>
      <c r="FD472" s="91"/>
      <c r="FE472" s="91"/>
      <c r="FF472" s="91"/>
      <c r="FG472" s="91"/>
      <c r="FH472" s="91"/>
      <c r="FI472" s="91"/>
      <c r="FJ472" s="91"/>
      <c r="FK472" s="91"/>
      <c r="FL472" s="91"/>
      <c r="FM472" s="91"/>
      <c r="FN472" s="91"/>
      <c r="FO472" s="91"/>
      <c r="FP472" s="91"/>
      <c r="FQ472" s="91"/>
      <c r="FR472" s="91"/>
      <c r="FS472" s="91"/>
      <c r="FT472" s="91"/>
      <c r="FU472" s="91"/>
      <c r="FV472" s="91"/>
      <c r="FW472" s="91"/>
      <c r="FX472" s="91"/>
      <c r="FY472" s="91"/>
      <c r="FZ472" s="91"/>
      <c r="GA472" s="91"/>
      <c r="GB472" s="91"/>
    </row>
    <row r="473" spans="17:184">
      <c r="EX473" s="91"/>
      <c r="EY473" s="91"/>
      <c r="EZ473" s="91"/>
      <c r="FA473" s="91"/>
      <c r="FB473" s="91"/>
      <c r="FC473" s="91"/>
      <c r="FD473" s="91"/>
      <c r="FE473" s="91"/>
      <c r="FF473" s="91"/>
      <c r="FG473" s="91"/>
      <c r="FH473" s="91"/>
      <c r="FI473" s="91"/>
      <c r="FJ473" s="91"/>
      <c r="FK473" s="91"/>
      <c r="FL473" s="91"/>
      <c r="FM473" s="91"/>
      <c r="FN473" s="91"/>
      <c r="FO473" s="91"/>
      <c r="FP473" s="91"/>
      <c r="FQ473" s="91"/>
      <c r="FR473" s="91"/>
      <c r="FS473" s="91"/>
      <c r="FT473" s="91"/>
      <c r="FU473" s="91"/>
      <c r="FV473" s="91"/>
      <c r="FW473" s="91"/>
      <c r="FX473" s="91"/>
      <c r="FY473" s="91"/>
      <c r="FZ473" s="91"/>
      <c r="GA473" s="91"/>
      <c r="GB473" s="91"/>
    </row>
    <row r="474" spans="17:184">
      <c r="Q474" s="91"/>
      <c r="S474" s="90"/>
      <c r="T474" s="181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EX474" s="91"/>
      <c r="EY474" s="91"/>
      <c r="EZ474" s="91"/>
      <c r="FA474" s="91"/>
      <c r="FB474" s="91"/>
      <c r="FC474" s="91"/>
      <c r="FD474" s="91"/>
      <c r="FE474" s="91"/>
      <c r="FF474" s="91"/>
      <c r="FG474" s="91"/>
      <c r="FH474" s="91"/>
      <c r="FI474" s="91"/>
      <c r="FJ474" s="91"/>
      <c r="FK474" s="91"/>
      <c r="FL474" s="91"/>
      <c r="FM474" s="91"/>
      <c r="FN474" s="91"/>
      <c r="FO474" s="91"/>
      <c r="FP474" s="91"/>
      <c r="FQ474" s="91"/>
      <c r="FR474" s="91"/>
      <c r="FS474" s="91"/>
      <c r="FT474" s="91"/>
      <c r="FU474" s="91"/>
      <c r="FV474" s="91"/>
      <c r="FW474" s="91"/>
      <c r="FX474" s="91"/>
      <c r="FY474" s="91"/>
      <c r="FZ474" s="91"/>
      <c r="GA474" s="91"/>
      <c r="GB474" s="91"/>
    </row>
    <row r="475" spans="17:184">
      <c r="Q475" s="41"/>
      <c r="S475" s="25"/>
      <c r="T475" s="185"/>
      <c r="U475" s="185"/>
      <c r="V475" s="185"/>
      <c r="W475" s="18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42"/>
      <c r="EX475" s="91"/>
      <c r="EY475" s="91"/>
      <c r="EZ475" s="91"/>
      <c r="FA475" s="91"/>
      <c r="FB475" s="91"/>
      <c r="FC475" s="91"/>
      <c r="FD475" s="91"/>
      <c r="FE475" s="91"/>
      <c r="FF475" s="91"/>
      <c r="FG475" s="91"/>
      <c r="FH475" s="91"/>
      <c r="FI475" s="91"/>
      <c r="FJ475" s="91"/>
      <c r="FK475" s="91"/>
      <c r="FL475" s="91"/>
      <c r="FM475" s="91"/>
      <c r="FN475" s="91"/>
      <c r="FO475" s="91"/>
      <c r="FP475" s="91"/>
      <c r="FQ475" s="91"/>
      <c r="FR475" s="91"/>
      <c r="FS475" s="91"/>
      <c r="FT475" s="91"/>
      <c r="FU475" s="91"/>
      <c r="FV475" s="91"/>
      <c r="FW475" s="91"/>
      <c r="FX475" s="91"/>
      <c r="FY475" s="91"/>
      <c r="FZ475" s="91"/>
      <c r="GA475" s="91"/>
      <c r="GB475" s="91"/>
    </row>
    <row r="476" spans="17:184">
      <c r="Q476" s="91"/>
      <c r="S476" s="25"/>
      <c r="T476" s="185"/>
      <c r="U476" s="185"/>
      <c r="V476" s="185"/>
      <c r="W476" s="185"/>
      <c r="X476" s="185"/>
      <c r="Y476" s="185"/>
      <c r="Z476" s="185"/>
      <c r="AA476" s="185"/>
      <c r="AB476" s="185"/>
      <c r="AC476" s="185"/>
      <c r="AD476" s="185"/>
      <c r="AE476" s="185"/>
      <c r="AF476" s="185"/>
      <c r="AG476" s="42"/>
      <c r="EX476" s="91"/>
      <c r="EY476" s="91"/>
      <c r="EZ476" s="91"/>
      <c r="FA476" s="91"/>
      <c r="FB476" s="91"/>
      <c r="FC476" s="91"/>
      <c r="FD476" s="91"/>
      <c r="FE476" s="91"/>
      <c r="FF476" s="91"/>
      <c r="FG476" s="91"/>
      <c r="FH476" s="91"/>
      <c r="FI476" s="91"/>
      <c r="FJ476" s="91"/>
      <c r="FK476" s="91"/>
      <c r="FL476" s="91"/>
      <c r="FM476" s="91"/>
      <c r="FN476" s="91"/>
      <c r="FO476" s="91"/>
      <c r="FP476" s="91"/>
      <c r="FQ476" s="91"/>
      <c r="FR476" s="91"/>
      <c r="FS476" s="91"/>
      <c r="FT476" s="91"/>
      <c r="FU476" s="91"/>
      <c r="FV476" s="91"/>
      <c r="FW476" s="91"/>
      <c r="FX476" s="91"/>
      <c r="FY476" s="91"/>
      <c r="FZ476" s="91"/>
      <c r="GA476" s="91"/>
      <c r="GB476" s="91"/>
    </row>
    <row r="477" spans="17:184">
      <c r="Q477" s="91"/>
      <c r="S477" s="25"/>
      <c r="T477" s="185"/>
      <c r="U477" s="185"/>
      <c r="V477" s="185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42"/>
      <c r="EX477" s="91"/>
      <c r="EY477" s="91"/>
      <c r="EZ477" s="91"/>
      <c r="FA477" s="91"/>
      <c r="FB477" s="91"/>
      <c r="FC477" s="91"/>
      <c r="FD477" s="91"/>
      <c r="FE477" s="91"/>
      <c r="FF477" s="91"/>
      <c r="FG477" s="91"/>
      <c r="FH477" s="91"/>
      <c r="FI477" s="91"/>
      <c r="FJ477" s="91"/>
      <c r="FK477" s="91"/>
      <c r="FL477" s="91"/>
      <c r="FM477" s="91"/>
      <c r="FN477" s="91"/>
      <c r="FO477" s="91"/>
      <c r="FP477" s="91"/>
      <c r="FQ477" s="91"/>
      <c r="FR477" s="91"/>
      <c r="FS477" s="91"/>
      <c r="FT477" s="91"/>
      <c r="FU477" s="91"/>
      <c r="FV477" s="91"/>
      <c r="FW477" s="91"/>
      <c r="FX477" s="91"/>
      <c r="FY477" s="91"/>
      <c r="FZ477" s="91"/>
      <c r="GA477" s="91"/>
      <c r="GB477" s="91"/>
    </row>
    <row r="478" spans="17:184">
      <c r="Q478" s="91"/>
      <c r="S478" s="25"/>
      <c r="T478" s="185"/>
      <c r="U478" s="185"/>
      <c r="V478" s="185"/>
      <c r="W478" s="185"/>
      <c r="X478" s="185"/>
      <c r="Y478" s="185"/>
      <c r="Z478" s="185"/>
      <c r="AA478" s="185"/>
      <c r="AB478" s="185"/>
      <c r="AC478" s="185"/>
      <c r="AD478" s="185"/>
      <c r="AE478" s="185"/>
      <c r="AF478" s="185"/>
      <c r="AG478" s="42"/>
      <c r="EX478" s="91"/>
      <c r="EY478" s="91"/>
      <c r="EZ478" s="91"/>
      <c r="FA478" s="91"/>
      <c r="FB478" s="91"/>
      <c r="FC478" s="91"/>
      <c r="FD478" s="91"/>
      <c r="FE478" s="91"/>
      <c r="FF478" s="91"/>
      <c r="FG478" s="91"/>
      <c r="FH478" s="91"/>
      <c r="FI478" s="91"/>
      <c r="FJ478" s="91"/>
      <c r="FK478" s="91"/>
      <c r="FL478" s="91"/>
      <c r="FM478" s="91"/>
      <c r="FN478" s="91"/>
      <c r="FO478" s="91"/>
      <c r="FP478" s="91"/>
      <c r="FQ478" s="91"/>
      <c r="FR478" s="91"/>
      <c r="FS478" s="91"/>
      <c r="FT478" s="91"/>
      <c r="FU478" s="91"/>
      <c r="FV478" s="91"/>
      <c r="FW478" s="91"/>
      <c r="FX478" s="91"/>
      <c r="FY478" s="91"/>
      <c r="FZ478" s="91"/>
      <c r="GA478" s="91"/>
      <c r="GB478" s="91"/>
    </row>
    <row r="479" spans="17:184">
      <c r="Q479" s="91"/>
      <c r="S479" s="25"/>
      <c r="T479" s="185"/>
      <c r="U479" s="185"/>
      <c r="V479" s="185"/>
      <c r="W479" s="185"/>
      <c r="X479" s="185"/>
      <c r="Y479" s="185"/>
      <c r="Z479" s="185"/>
      <c r="AA479" s="185"/>
      <c r="AB479" s="185"/>
      <c r="AC479" s="185"/>
      <c r="AD479" s="185"/>
      <c r="AE479" s="185"/>
      <c r="AF479" s="185"/>
      <c r="AG479" s="42"/>
      <c r="EX479" s="91"/>
      <c r="EY479" s="91"/>
      <c r="EZ479" s="91"/>
      <c r="FA479" s="91"/>
      <c r="FB479" s="91"/>
      <c r="FC479" s="91"/>
      <c r="FD479" s="91"/>
      <c r="FE479" s="91"/>
      <c r="FF479" s="91"/>
      <c r="FG479" s="91"/>
      <c r="FH479" s="91"/>
      <c r="FI479" s="91"/>
      <c r="FJ479" s="91"/>
      <c r="FK479" s="91"/>
      <c r="FL479" s="91"/>
      <c r="FM479" s="91"/>
      <c r="FN479" s="91"/>
      <c r="FO479" s="91"/>
      <c r="FP479" s="91"/>
      <c r="FQ479" s="91"/>
      <c r="FR479" s="91"/>
      <c r="FS479" s="91"/>
      <c r="FT479" s="91"/>
      <c r="FU479" s="91"/>
      <c r="FV479" s="91"/>
      <c r="FW479" s="91"/>
      <c r="FX479" s="91"/>
      <c r="FY479" s="91"/>
      <c r="FZ479" s="91"/>
      <c r="GA479" s="91"/>
      <c r="GB479" s="91"/>
    </row>
    <row r="480" spans="17:184">
      <c r="Q480" s="91"/>
      <c r="S480" s="25"/>
      <c r="T480" s="185"/>
      <c r="U480" s="185"/>
      <c r="V480" s="185"/>
      <c r="W480" s="185"/>
      <c r="X480" s="185"/>
      <c r="Y480" s="185"/>
      <c r="Z480" s="185"/>
      <c r="AA480" s="185"/>
      <c r="AB480" s="185"/>
      <c r="AC480" s="185"/>
      <c r="AD480" s="185"/>
      <c r="AE480" s="185"/>
      <c r="AF480" s="185"/>
      <c r="AG480" s="42"/>
      <c r="EX480" s="91"/>
      <c r="EY480" s="91"/>
      <c r="EZ480" s="91"/>
      <c r="FA480" s="91"/>
      <c r="FB480" s="91"/>
      <c r="FC480" s="91"/>
      <c r="FD480" s="91"/>
      <c r="FE480" s="91"/>
      <c r="FF480" s="91"/>
      <c r="FG480" s="91"/>
      <c r="FH480" s="91"/>
      <c r="FI480" s="91"/>
      <c r="FJ480" s="91"/>
      <c r="FK480" s="91"/>
      <c r="FL480" s="91"/>
      <c r="FM480" s="91"/>
      <c r="FN480" s="91"/>
      <c r="FO480" s="91"/>
      <c r="FP480" s="91"/>
      <c r="FQ480" s="91"/>
      <c r="FR480" s="91"/>
      <c r="FS480" s="91"/>
      <c r="FT480" s="91"/>
      <c r="FU480" s="91"/>
      <c r="FV480" s="91"/>
      <c r="FW480" s="91"/>
      <c r="FX480" s="91"/>
      <c r="FY480" s="91"/>
      <c r="FZ480" s="91"/>
      <c r="GA480" s="91"/>
      <c r="GB480" s="91"/>
    </row>
    <row r="481" spans="17:184">
      <c r="Q481" s="91"/>
      <c r="S481" s="25"/>
      <c r="T481" s="185"/>
      <c r="U481" s="185"/>
      <c r="V481" s="185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42"/>
      <c r="EX481" s="91"/>
      <c r="EY481" s="91"/>
      <c r="EZ481" s="91"/>
      <c r="FA481" s="91"/>
      <c r="FB481" s="91"/>
      <c r="FC481" s="91"/>
      <c r="FD481" s="91"/>
      <c r="FE481" s="91"/>
      <c r="FF481" s="91"/>
      <c r="FG481" s="91"/>
      <c r="FH481" s="91"/>
      <c r="FI481" s="91"/>
      <c r="FJ481" s="91"/>
      <c r="FK481" s="91"/>
      <c r="FL481" s="91"/>
      <c r="FM481" s="91"/>
      <c r="FN481" s="91"/>
      <c r="FO481" s="91"/>
      <c r="FP481" s="91"/>
      <c r="FQ481" s="91"/>
      <c r="FR481" s="91"/>
      <c r="FS481" s="91"/>
      <c r="FT481" s="91"/>
      <c r="FU481" s="91"/>
      <c r="FV481" s="91"/>
      <c r="FW481" s="91"/>
      <c r="FX481" s="91"/>
      <c r="FY481" s="91"/>
      <c r="FZ481" s="91"/>
      <c r="GA481" s="91"/>
      <c r="GB481" s="91"/>
    </row>
    <row r="482" spans="17:184">
      <c r="Q482" s="91"/>
      <c r="S482" s="25"/>
      <c r="T482" s="185"/>
      <c r="U482" s="185"/>
      <c r="V482" s="185"/>
      <c r="W482" s="185"/>
      <c r="X482" s="185"/>
      <c r="Y482" s="185"/>
      <c r="Z482" s="185"/>
      <c r="AA482" s="185"/>
      <c r="AB482" s="185"/>
      <c r="AC482" s="185"/>
      <c r="AD482" s="185"/>
      <c r="AE482" s="185"/>
      <c r="AF482" s="185"/>
      <c r="AG482" s="42"/>
      <c r="EX482" s="91"/>
      <c r="EY482" s="91"/>
      <c r="EZ482" s="91"/>
      <c r="FA482" s="91"/>
      <c r="FB482" s="91"/>
      <c r="FC482" s="91"/>
      <c r="FD482" s="91"/>
      <c r="FE482" s="91"/>
      <c r="FF482" s="91"/>
      <c r="FG482" s="91"/>
      <c r="FH482" s="91"/>
      <c r="FI482" s="91"/>
      <c r="FJ482" s="91"/>
      <c r="FK482" s="91"/>
      <c r="FL482" s="91"/>
      <c r="FM482" s="91"/>
      <c r="FN482" s="91"/>
      <c r="FO482" s="91"/>
      <c r="FP482" s="91"/>
      <c r="FQ482" s="91"/>
      <c r="FR482" s="91"/>
      <c r="FS482" s="91"/>
      <c r="FT482" s="91"/>
      <c r="FU482" s="91"/>
      <c r="FV482" s="91"/>
      <c r="FW482" s="91"/>
      <c r="FX482" s="91"/>
      <c r="FY482" s="91"/>
      <c r="FZ482" s="91"/>
      <c r="GA482" s="91"/>
      <c r="GB482" s="91"/>
    </row>
    <row r="483" spans="17:184">
      <c r="Q483" s="91"/>
      <c r="S483" s="2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42"/>
      <c r="EX483" s="91"/>
      <c r="EY483" s="91"/>
      <c r="EZ483" s="91"/>
      <c r="FA483" s="91"/>
      <c r="FB483" s="91"/>
      <c r="FC483" s="91"/>
      <c r="FD483" s="91"/>
      <c r="FE483" s="91"/>
      <c r="FF483" s="91"/>
      <c r="FG483" s="91"/>
      <c r="FH483" s="91"/>
      <c r="FI483" s="91"/>
      <c r="FJ483" s="91"/>
      <c r="FK483" s="91"/>
      <c r="FL483" s="91"/>
      <c r="FM483" s="91"/>
      <c r="FN483" s="91"/>
      <c r="FO483" s="91"/>
      <c r="FP483" s="91"/>
      <c r="FQ483" s="91"/>
      <c r="FR483" s="91"/>
      <c r="FS483" s="91"/>
      <c r="FT483" s="91"/>
      <c r="FU483" s="91"/>
      <c r="FV483" s="91"/>
      <c r="FW483" s="91"/>
      <c r="FX483" s="91"/>
      <c r="FY483" s="91"/>
      <c r="FZ483" s="91"/>
      <c r="GA483" s="91"/>
      <c r="GB483" s="91"/>
    </row>
    <row r="484" spans="17:184">
      <c r="Q484" s="91"/>
      <c r="S484" s="25"/>
      <c r="T484" s="185"/>
      <c r="U484" s="185"/>
      <c r="V484" s="185"/>
      <c r="W484" s="185"/>
      <c r="X484" s="185"/>
      <c r="Y484" s="185"/>
      <c r="Z484" s="185"/>
      <c r="AA484" s="185"/>
      <c r="AB484" s="185"/>
      <c r="AC484" s="185"/>
      <c r="AD484" s="185"/>
      <c r="AE484" s="185"/>
      <c r="AF484" s="185"/>
      <c r="AG484" s="42"/>
      <c r="EX484" s="91"/>
      <c r="EY484" s="91"/>
      <c r="EZ484" s="91"/>
      <c r="FA484" s="91"/>
      <c r="FB484" s="91"/>
      <c r="FC484" s="91"/>
      <c r="FD484" s="91"/>
      <c r="FE484" s="91"/>
      <c r="FF484" s="91"/>
      <c r="FG484" s="91"/>
      <c r="FH484" s="91"/>
      <c r="FI484" s="91"/>
      <c r="FJ484" s="91"/>
      <c r="FK484" s="91"/>
      <c r="FL484" s="91"/>
      <c r="FM484" s="91"/>
      <c r="FN484" s="91"/>
      <c r="FO484" s="91"/>
      <c r="FP484" s="91"/>
      <c r="FQ484" s="91"/>
      <c r="FR484" s="91"/>
      <c r="FS484" s="91"/>
      <c r="FT484" s="91"/>
      <c r="FU484" s="91"/>
      <c r="FV484" s="91"/>
      <c r="FW484" s="91"/>
      <c r="FX484" s="91"/>
      <c r="FY484" s="91"/>
      <c r="FZ484" s="91"/>
      <c r="GA484" s="91"/>
      <c r="GB484" s="91"/>
    </row>
    <row r="485" spans="17:184">
      <c r="Q485" s="91"/>
      <c r="S485" s="25"/>
      <c r="T485" s="185"/>
      <c r="U485" s="185"/>
      <c r="V485" s="185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42"/>
      <c r="EX485" s="91"/>
      <c r="EY485" s="91"/>
      <c r="EZ485" s="91"/>
      <c r="FA485" s="91"/>
      <c r="FB485" s="91"/>
      <c r="FC485" s="91"/>
      <c r="FD485" s="91"/>
      <c r="FE485" s="91"/>
      <c r="FF485" s="91"/>
      <c r="FG485" s="91"/>
      <c r="FH485" s="91"/>
      <c r="FI485" s="91"/>
      <c r="FJ485" s="91"/>
      <c r="FK485" s="91"/>
      <c r="FL485" s="91"/>
      <c r="FM485" s="91"/>
      <c r="FN485" s="91"/>
      <c r="FO485" s="91"/>
      <c r="FP485" s="91"/>
      <c r="FQ485" s="91"/>
      <c r="FR485" s="91"/>
      <c r="FS485" s="91"/>
      <c r="FT485" s="91"/>
      <c r="FU485" s="91"/>
      <c r="FV485" s="91"/>
      <c r="FW485" s="91"/>
      <c r="FX485" s="91"/>
      <c r="FY485" s="91"/>
      <c r="FZ485" s="91"/>
      <c r="GA485" s="91"/>
      <c r="GB485" s="91"/>
    </row>
    <row r="486" spans="17:184">
      <c r="Q486" s="91"/>
      <c r="S486" s="25"/>
      <c r="T486" s="185"/>
      <c r="U486" s="185"/>
      <c r="V486" s="185"/>
      <c r="W486" s="185"/>
      <c r="X486" s="185"/>
      <c r="Y486" s="185"/>
      <c r="Z486" s="185"/>
      <c r="AA486" s="185"/>
      <c r="AB486" s="185"/>
      <c r="AC486" s="185"/>
      <c r="AD486" s="185"/>
      <c r="AE486" s="185"/>
      <c r="AF486" s="185"/>
      <c r="AG486" s="42"/>
      <c r="EX486" s="91"/>
      <c r="EY486" s="91"/>
      <c r="EZ486" s="91"/>
      <c r="FA486" s="91"/>
      <c r="FB486" s="91"/>
      <c r="FC486" s="91"/>
      <c r="FD486" s="91"/>
      <c r="FE486" s="91"/>
      <c r="FF486" s="91"/>
      <c r="FG486" s="91"/>
      <c r="FH486" s="91"/>
      <c r="FI486" s="91"/>
      <c r="FJ486" s="91"/>
      <c r="FK486" s="91"/>
      <c r="FL486" s="91"/>
      <c r="FM486" s="91"/>
      <c r="FN486" s="91"/>
      <c r="FO486" s="91"/>
      <c r="FP486" s="91"/>
      <c r="FQ486" s="91"/>
      <c r="FR486" s="91"/>
      <c r="FS486" s="91"/>
      <c r="FT486" s="91"/>
      <c r="FU486" s="91"/>
      <c r="FV486" s="91"/>
      <c r="FW486" s="91"/>
      <c r="FX486" s="91"/>
      <c r="FY486" s="91"/>
      <c r="FZ486" s="91"/>
      <c r="GA486" s="91"/>
      <c r="GB486" s="91"/>
    </row>
    <row r="487" spans="17:184">
      <c r="Q487" s="91"/>
      <c r="S487" s="25"/>
      <c r="T487" s="185"/>
      <c r="U487" s="185"/>
      <c r="V487" s="185"/>
      <c r="W487" s="185"/>
      <c r="X487" s="185"/>
      <c r="Y487" s="185"/>
      <c r="Z487" s="185"/>
      <c r="AA487" s="185"/>
      <c r="AB487" s="185"/>
      <c r="AC487" s="185"/>
      <c r="AD487" s="185"/>
      <c r="AE487" s="185"/>
      <c r="AF487" s="185"/>
      <c r="AG487" s="42"/>
      <c r="EX487" s="91"/>
      <c r="EY487" s="91"/>
      <c r="EZ487" s="91"/>
      <c r="FA487" s="91"/>
      <c r="FB487" s="91"/>
      <c r="FC487" s="91"/>
      <c r="FD487" s="91"/>
      <c r="FE487" s="91"/>
      <c r="FF487" s="91"/>
      <c r="FG487" s="91"/>
      <c r="FH487" s="91"/>
      <c r="FI487" s="91"/>
      <c r="FJ487" s="91"/>
      <c r="FK487" s="91"/>
      <c r="FL487" s="91"/>
      <c r="FM487" s="91"/>
      <c r="FN487" s="91"/>
      <c r="FO487" s="91"/>
      <c r="FP487" s="91"/>
      <c r="FQ487" s="91"/>
      <c r="FR487" s="91"/>
      <c r="FS487" s="91"/>
      <c r="FT487" s="91"/>
      <c r="FU487" s="91"/>
      <c r="FV487" s="91"/>
      <c r="FW487" s="91"/>
      <c r="FX487" s="91"/>
      <c r="FY487" s="91"/>
      <c r="FZ487" s="91"/>
      <c r="GA487" s="91"/>
      <c r="GB487" s="91"/>
    </row>
    <row r="488" spans="17:184">
      <c r="Q488" s="91"/>
      <c r="S488" s="93"/>
      <c r="T488" s="184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EX488" s="91"/>
      <c r="EY488" s="91"/>
      <c r="EZ488" s="91"/>
      <c r="FA488" s="91"/>
      <c r="FB488" s="91"/>
      <c r="FC488" s="91"/>
      <c r="FD488" s="91"/>
      <c r="FE488" s="91"/>
      <c r="FF488" s="91"/>
      <c r="FG488" s="91"/>
      <c r="FH488" s="91"/>
      <c r="FI488" s="91"/>
      <c r="FJ488" s="91"/>
      <c r="FK488" s="91"/>
      <c r="FL488" s="91"/>
      <c r="FM488" s="91"/>
      <c r="FN488" s="91"/>
      <c r="FO488" s="91"/>
      <c r="FP488" s="91"/>
      <c r="FQ488" s="91"/>
      <c r="FR488" s="91"/>
      <c r="FS488" s="91"/>
      <c r="FT488" s="91"/>
      <c r="FU488" s="91"/>
      <c r="FV488" s="91"/>
      <c r="FW488" s="91"/>
      <c r="FX488" s="91"/>
      <c r="FY488" s="91"/>
      <c r="FZ488" s="91"/>
      <c r="GA488" s="91"/>
      <c r="GB488" s="91"/>
    </row>
    <row r="489" spans="17:184">
      <c r="Q489" s="91"/>
      <c r="S489" s="91"/>
      <c r="T489" s="92"/>
      <c r="EX489" s="91"/>
      <c r="EY489" s="91"/>
      <c r="EZ489" s="91"/>
      <c r="FA489" s="91"/>
      <c r="FB489" s="91"/>
      <c r="FC489" s="91"/>
      <c r="FD489" s="91"/>
      <c r="FE489" s="91"/>
      <c r="FF489" s="91"/>
      <c r="FG489" s="91"/>
      <c r="FH489" s="91"/>
      <c r="FI489" s="91"/>
      <c r="FJ489" s="91"/>
      <c r="FK489" s="91"/>
      <c r="FL489" s="91"/>
      <c r="FM489" s="91"/>
      <c r="FN489" s="91"/>
      <c r="FO489" s="91"/>
      <c r="FP489" s="91"/>
      <c r="FQ489" s="91"/>
      <c r="FR489" s="91"/>
      <c r="FS489" s="91"/>
      <c r="FT489" s="91"/>
      <c r="FU489" s="91"/>
      <c r="FV489" s="91"/>
      <c r="FW489" s="91"/>
      <c r="FX489" s="91"/>
      <c r="FY489" s="91"/>
      <c r="FZ489" s="91"/>
      <c r="GA489" s="91"/>
      <c r="GB489" s="91"/>
    </row>
    <row r="490" spans="17:184">
      <c r="Q490" s="91"/>
      <c r="S490" s="90"/>
      <c r="T490" s="181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EX490" s="91"/>
      <c r="EY490" s="91"/>
      <c r="EZ490" s="91"/>
      <c r="FA490" s="91"/>
      <c r="FB490" s="91"/>
      <c r="FC490" s="91"/>
      <c r="FD490" s="91"/>
      <c r="FE490" s="91"/>
      <c r="FF490" s="91"/>
      <c r="FG490" s="91"/>
      <c r="FH490" s="91"/>
      <c r="FI490" s="91"/>
      <c r="FJ490" s="91"/>
      <c r="FK490" s="91"/>
      <c r="FL490" s="91"/>
      <c r="FM490" s="91"/>
      <c r="FN490" s="91"/>
      <c r="FO490" s="91"/>
      <c r="FP490" s="91"/>
      <c r="FQ490" s="91"/>
      <c r="FR490" s="91"/>
      <c r="FS490" s="91"/>
      <c r="FT490" s="91"/>
      <c r="FU490" s="91"/>
      <c r="FV490" s="91"/>
      <c r="FW490" s="91"/>
      <c r="FX490" s="91"/>
      <c r="FY490" s="91"/>
      <c r="FZ490" s="91"/>
      <c r="GA490" s="91"/>
      <c r="GB490" s="91"/>
    </row>
    <row r="491" spans="17:184">
      <c r="Q491" s="91"/>
      <c r="S491" s="25"/>
      <c r="T491" s="185"/>
      <c r="U491" s="185"/>
      <c r="V491" s="185"/>
      <c r="W491" s="185"/>
      <c r="X491" s="185"/>
      <c r="Y491" s="185"/>
      <c r="Z491" s="185"/>
      <c r="AA491" s="185"/>
      <c r="AB491" s="185"/>
      <c r="AC491" s="185"/>
      <c r="AD491" s="185"/>
      <c r="AE491" s="185"/>
      <c r="AF491" s="185"/>
      <c r="AG491" s="42"/>
      <c r="EX491" s="91"/>
      <c r="EY491" s="91"/>
      <c r="EZ491" s="91"/>
      <c r="FA491" s="91"/>
      <c r="FB491" s="91"/>
      <c r="FC491" s="91"/>
      <c r="FD491" s="91"/>
      <c r="FE491" s="91"/>
      <c r="FF491" s="91"/>
      <c r="FG491" s="91"/>
      <c r="FH491" s="91"/>
      <c r="FI491" s="91"/>
      <c r="FJ491" s="91"/>
      <c r="FK491" s="91"/>
      <c r="FL491" s="91"/>
      <c r="FM491" s="91"/>
      <c r="FN491" s="91"/>
      <c r="FO491" s="91"/>
      <c r="FP491" s="91"/>
      <c r="FQ491" s="91"/>
      <c r="FR491" s="91"/>
      <c r="FS491" s="91"/>
      <c r="FT491" s="91"/>
      <c r="FU491" s="91"/>
      <c r="FV491" s="91"/>
      <c r="FW491" s="91"/>
      <c r="FX491" s="91"/>
      <c r="FY491" s="91"/>
      <c r="FZ491" s="91"/>
      <c r="GA491" s="91"/>
      <c r="GB491" s="91"/>
    </row>
    <row r="492" spans="17:184">
      <c r="S492" s="18"/>
      <c r="T492" s="185"/>
      <c r="U492" s="185"/>
      <c r="V492" s="185"/>
      <c r="W492" s="185"/>
      <c r="X492" s="185"/>
      <c r="Y492" s="185"/>
      <c r="Z492" s="185"/>
      <c r="AA492" s="185"/>
      <c r="AB492" s="185"/>
      <c r="AC492" s="185"/>
      <c r="AD492" s="185"/>
      <c r="AE492" s="185"/>
      <c r="AF492" s="185"/>
      <c r="AG492" s="42"/>
      <c r="EX492" s="91"/>
      <c r="EY492" s="91"/>
      <c r="EZ492" s="91"/>
      <c r="FA492" s="91"/>
      <c r="FB492" s="91"/>
      <c r="FC492" s="91"/>
      <c r="FD492" s="91"/>
      <c r="FE492" s="91"/>
      <c r="FF492" s="91"/>
      <c r="FG492" s="91"/>
      <c r="FH492" s="91"/>
      <c r="FI492" s="91"/>
      <c r="FJ492" s="91"/>
      <c r="FK492" s="91"/>
      <c r="FL492" s="91"/>
      <c r="FM492" s="91"/>
      <c r="FN492" s="91"/>
      <c r="FO492" s="91"/>
      <c r="FP492" s="91"/>
      <c r="FQ492" s="91"/>
      <c r="FR492" s="91"/>
      <c r="FS492" s="91"/>
      <c r="FT492" s="91"/>
      <c r="FU492" s="91"/>
      <c r="FV492" s="91"/>
      <c r="FW492" s="91"/>
      <c r="FX492" s="91"/>
      <c r="FY492" s="91"/>
      <c r="FZ492" s="91"/>
      <c r="GA492" s="91"/>
      <c r="GB492" s="91"/>
    </row>
    <row r="493" spans="17:184">
      <c r="S493" s="18"/>
      <c r="T493" s="185"/>
      <c r="U493" s="185"/>
      <c r="V493" s="185"/>
      <c r="W493" s="185"/>
      <c r="X493" s="185"/>
      <c r="Y493" s="185"/>
      <c r="Z493" s="185"/>
      <c r="AA493" s="185"/>
      <c r="AB493" s="185"/>
      <c r="AC493" s="185"/>
      <c r="AD493" s="185"/>
      <c r="AE493" s="185"/>
      <c r="AF493" s="185"/>
      <c r="AG493" s="42"/>
      <c r="EX493" s="91"/>
      <c r="EY493" s="91"/>
      <c r="EZ493" s="91"/>
      <c r="FA493" s="91"/>
      <c r="FB493" s="91"/>
      <c r="FC493" s="91"/>
      <c r="FD493" s="91"/>
      <c r="FE493" s="91"/>
      <c r="FF493" s="91"/>
      <c r="FG493" s="91"/>
      <c r="FH493" s="91"/>
      <c r="FI493" s="91"/>
      <c r="FJ493" s="91"/>
      <c r="FK493" s="91"/>
      <c r="FL493" s="91"/>
      <c r="FM493" s="91"/>
      <c r="FN493" s="91"/>
      <c r="FO493" s="91"/>
      <c r="FP493" s="91"/>
      <c r="FQ493" s="91"/>
      <c r="FR493" s="91"/>
      <c r="FS493" s="91"/>
      <c r="FT493" s="91"/>
      <c r="FU493" s="91"/>
      <c r="FV493" s="91"/>
      <c r="FW493" s="91"/>
      <c r="FX493" s="91"/>
      <c r="FY493" s="91"/>
      <c r="FZ493" s="91"/>
      <c r="GA493" s="91"/>
      <c r="GB493" s="91"/>
    </row>
    <row r="494" spans="17:184">
      <c r="S494" s="18"/>
      <c r="T494" s="185"/>
      <c r="U494" s="185"/>
      <c r="V494" s="185"/>
      <c r="W494" s="185"/>
      <c r="X494" s="185"/>
      <c r="Y494" s="185"/>
      <c r="Z494" s="185"/>
      <c r="AA494" s="185"/>
      <c r="AB494" s="185"/>
      <c r="AC494" s="185"/>
      <c r="AD494" s="185"/>
      <c r="AE494" s="185"/>
      <c r="AF494" s="185"/>
      <c r="AG494" s="42"/>
      <c r="EX494" s="91"/>
      <c r="EY494" s="91"/>
      <c r="EZ494" s="91"/>
      <c r="FA494" s="91"/>
      <c r="FB494" s="91"/>
      <c r="FC494" s="91"/>
      <c r="FD494" s="91"/>
      <c r="FE494" s="91"/>
      <c r="FF494" s="91"/>
      <c r="FG494" s="91"/>
      <c r="FH494" s="91"/>
      <c r="FI494" s="91"/>
      <c r="FJ494" s="91"/>
      <c r="FK494" s="91"/>
      <c r="FL494" s="91"/>
      <c r="FM494" s="91"/>
      <c r="FN494" s="91"/>
      <c r="FO494" s="91"/>
      <c r="FP494" s="91"/>
      <c r="FQ494" s="91"/>
      <c r="FR494" s="91"/>
      <c r="FS494" s="91"/>
      <c r="FT494" s="91"/>
      <c r="FU494" s="91"/>
      <c r="FV494" s="91"/>
      <c r="FW494" s="91"/>
      <c r="FX494" s="91"/>
      <c r="FY494" s="91"/>
      <c r="FZ494" s="91"/>
      <c r="GA494" s="91"/>
      <c r="GB494" s="91"/>
    </row>
    <row r="495" spans="17:184">
      <c r="S495" s="18"/>
      <c r="T495" s="185"/>
      <c r="U495" s="185"/>
      <c r="V495" s="185"/>
      <c r="W495" s="185"/>
      <c r="X495" s="185"/>
      <c r="Y495" s="185"/>
      <c r="Z495" s="185"/>
      <c r="AA495" s="185"/>
      <c r="AB495" s="185"/>
      <c r="AC495" s="185"/>
      <c r="AD495" s="185"/>
      <c r="AE495" s="185"/>
      <c r="AF495" s="185"/>
      <c r="AG495" s="42"/>
      <c r="EX495" s="91"/>
      <c r="EY495" s="91"/>
      <c r="EZ495" s="91"/>
      <c r="FA495" s="91"/>
      <c r="FB495" s="91"/>
      <c r="FC495" s="91"/>
      <c r="FD495" s="91"/>
      <c r="FE495" s="91"/>
      <c r="FF495" s="91"/>
      <c r="FG495" s="91"/>
      <c r="FH495" s="91"/>
      <c r="FI495" s="91"/>
      <c r="FJ495" s="91"/>
      <c r="FK495" s="91"/>
      <c r="FL495" s="91"/>
      <c r="FM495" s="91"/>
      <c r="FN495" s="91"/>
      <c r="FO495" s="91"/>
      <c r="FP495" s="91"/>
      <c r="FQ495" s="91"/>
      <c r="FR495" s="91"/>
      <c r="FS495" s="91"/>
      <c r="FT495" s="91"/>
      <c r="FU495" s="91"/>
      <c r="FV495" s="91"/>
      <c r="FW495" s="91"/>
      <c r="FX495" s="91"/>
      <c r="FY495" s="91"/>
      <c r="FZ495" s="91"/>
      <c r="GA495" s="91"/>
      <c r="GB495" s="91"/>
    </row>
    <row r="496" spans="17:184">
      <c r="S496" s="18"/>
      <c r="T496" s="185"/>
      <c r="U496" s="185"/>
      <c r="V496" s="185"/>
      <c r="W496" s="185"/>
      <c r="X496" s="185"/>
      <c r="Y496" s="185"/>
      <c r="Z496" s="185"/>
      <c r="AA496" s="185"/>
      <c r="AB496" s="185"/>
      <c r="AC496" s="185"/>
      <c r="AD496" s="185"/>
      <c r="AE496" s="185"/>
      <c r="AF496" s="185"/>
      <c r="AG496" s="42"/>
    </row>
    <row r="497" spans="17:35">
      <c r="S497" s="18"/>
      <c r="T497" s="185"/>
      <c r="U497" s="185"/>
      <c r="V497" s="185"/>
      <c r="W497" s="185"/>
      <c r="X497" s="185"/>
      <c r="Y497" s="185"/>
      <c r="Z497" s="185"/>
      <c r="AA497" s="185"/>
      <c r="AB497" s="185"/>
      <c r="AC497" s="185"/>
      <c r="AD497" s="185"/>
      <c r="AE497" s="185"/>
      <c r="AF497" s="185"/>
      <c r="AG497" s="42"/>
    </row>
    <row r="498" spans="17:35">
      <c r="R498" s="91"/>
      <c r="S498" s="18"/>
      <c r="T498" s="185"/>
      <c r="U498" s="185"/>
      <c r="V498" s="185"/>
      <c r="W498" s="185"/>
      <c r="X498" s="185"/>
      <c r="Y498" s="185"/>
      <c r="Z498" s="185"/>
      <c r="AA498" s="185"/>
      <c r="AB498" s="185"/>
      <c r="AC498" s="185"/>
      <c r="AD498" s="185"/>
      <c r="AE498" s="185"/>
      <c r="AF498" s="185"/>
      <c r="AG498" s="42"/>
    </row>
    <row r="499" spans="17:35">
      <c r="R499" s="91"/>
      <c r="S499" s="18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42"/>
    </row>
    <row r="500" spans="17:35">
      <c r="R500" s="91"/>
      <c r="S500" s="18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42"/>
    </row>
    <row r="501" spans="17:35">
      <c r="R501" s="91"/>
      <c r="S501" s="18"/>
      <c r="T501" s="185"/>
      <c r="U501" s="185"/>
      <c r="V501" s="185"/>
      <c r="W501" s="185"/>
      <c r="X501" s="185"/>
      <c r="Y501" s="185"/>
      <c r="Z501" s="185"/>
      <c r="AA501" s="185"/>
      <c r="AB501" s="185"/>
      <c r="AC501" s="185"/>
      <c r="AD501" s="185"/>
      <c r="AE501" s="185"/>
      <c r="AF501" s="185"/>
      <c r="AG501" s="42"/>
    </row>
    <row r="502" spans="17:35">
      <c r="R502" s="91"/>
      <c r="S502" s="18"/>
      <c r="T502" s="185"/>
      <c r="U502" s="185"/>
      <c r="V502" s="185"/>
      <c r="W502" s="185"/>
      <c r="X502" s="185"/>
      <c r="Y502" s="185"/>
      <c r="Z502" s="185"/>
      <c r="AA502" s="185"/>
      <c r="AB502" s="185"/>
      <c r="AC502" s="185"/>
      <c r="AD502" s="185"/>
      <c r="AE502" s="185"/>
      <c r="AF502" s="185"/>
      <c r="AG502" s="42"/>
    </row>
    <row r="503" spans="17:35">
      <c r="Q503" s="91"/>
      <c r="R503" s="91"/>
      <c r="S503" s="25"/>
      <c r="T503" s="185"/>
      <c r="U503" s="185"/>
      <c r="V503" s="185"/>
      <c r="W503" s="185"/>
      <c r="X503" s="185"/>
      <c r="Y503" s="185"/>
      <c r="Z503" s="185"/>
      <c r="AA503" s="185"/>
      <c r="AB503" s="185"/>
      <c r="AC503" s="185"/>
      <c r="AD503" s="185"/>
      <c r="AE503" s="185"/>
      <c r="AF503" s="185"/>
      <c r="AG503" s="34"/>
      <c r="AH503" s="91"/>
      <c r="AI503" s="91"/>
    </row>
    <row r="504" spans="17:35">
      <c r="Q504" s="91"/>
      <c r="R504" s="91"/>
      <c r="S504" s="93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  <c r="AD504" s="184"/>
      <c r="AE504" s="184"/>
      <c r="AF504" s="184"/>
      <c r="AG504" s="184"/>
      <c r="AH504" s="91"/>
      <c r="AI504" s="91"/>
    </row>
    <row r="505" spans="17:35">
      <c r="Q505" s="91"/>
      <c r="R505" s="91"/>
      <c r="S505" s="91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1"/>
      <c r="AH505" s="91"/>
      <c r="AI505" s="91"/>
    </row>
    <row r="506" spans="17:35">
      <c r="Q506" s="91"/>
      <c r="R506" s="91"/>
      <c r="S506" s="186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8"/>
      <c r="AH506" s="91"/>
      <c r="AI506" s="91"/>
    </row>
    <row r="507" spans="17:35">
      <c r="Q507" s="91"/>
      <c r="R507" s="91"/>
      <c r="S507" s="187"/>
      <c r="T507" s="189"/>
      <c r="U507" s="189"/>
      <c r="V507" s="189"/>
      <c r="W507" s="189"/>
      <c r="X507" s="189"/>
      <c r="Y507" s="189"/>
      <c r="Z507" s="189"/>
      <c r="AA507" s="189"/>
      <c r="AB507" s="189"/>
      <c r="AC507" s="189"/>
      <c r="AD507" s="189"/>
      <c r="AE507" s="189"/>
      <c r="AF507" s="189"/>
      <c r="AG507" s="34"/>
      <c r="AH507" s="91"/>
      <c r="AI507" s="91"/>
    </row>
    <row r="508" spans="17:35">
      <c r="Q508" s="91"/>
      <c r="R508" s="91"/>
      <c r="S508" s="187"/>
      <c r="T508" s="189"/>
      <c r="U508" s="189"/>
      <c r="V508" s="189"/>
      <c r="W508" s="189"/>
      <c r="X508" s="189"/>
      <c r="Y508" s="189"/>
      <c r="Z508" s="189"/>
      <c r="AA508" s="189"/>
      <c r="AB508" s="189"/>
      <c r="AC508" s="189"/>
      <c r="AD508" s="189"/>
      <c r="AE508" s="189"/>
      <c r="AF508" s="189"/>
      <c r="AG508" s="34"/>
      <c r="AH508" s="91"/>
      <c r="AI508" s="91"/>
    </row>
    <row r="509" spans="17:35">
      <c r="Q509" s="91"/>
      <c r="R509" s="91"/>
      <c r="S509" s="187"/>
      <c r="T509" s="189"/>
      <c r="U509" s="189"/>
      <c r="V509" s="189"/>
      <c r="W509" s="189"/>
      <c r="X509" s="189"/>
      <c r="Y509" s="189"/>
      <c r="Z509" s="189"/>
      <c r="AA509" s="189"/>
      <c r="AB509" s="189"/>
      <c r="AC509" s="189"/>
      <c r="AD509" s="189"/>
      <c r="AE509" s="189"/>
      <c r="AF509" s="189"/>
      <c r="AG509" s="34"/>
      <c r="AH509" s="91"/>
      <c r="AI509" s="91"/>
    </row>
    <row r="510" spans="17:35">
      <c r="Q510" s="91"/>
      <c r="R510" s="91"/>
      <c r="S510" s="187"/>
      <c r="T510" s="189"/>
      <c r="U510" s="189"/>
      <c r="V510" s="189"/>
      <c r="W510" s="189"/>
      <c r="X510" s="189"/>
      <c r="Y510" s="189"/>
      <c r="Z510" s="189"/>
      <c r="AA510" s="189"/>
      <c r="AB510" s="189"/>
      <c r="AC510" s="189"/>
      <c r="AD510" s="189"/>
      <c r="AE510" s="189"/>
      <c r="AF510" s="189"/>
      <c r="AG510" s="34"/>
      <c r="AH510" s="91"/>
      <c r="AI510" s="91"/>
    </row>
    <row r="511" spans="17:35">
      <c r="Q511" s="91"/>
      <c r="R511" s="91"/>
      <c r="S511" s="187"/>
      <c r="T511" s="189"/>
      <c r="U511" s="189"/>
      <c r="V511" s="189"/>
      <c r="W511" s="189"/>
      <c r="X511" s="189"/>
      <c r="Y511" s="189"/>
      <c r="Z511" s="189"/>
      <c r="AA511" s="189"/>
      <c r="AB511" s="189"/>
      <c r="AC511" s="189"/>
      <c r="AD511" s="189"/>
      <c r="AE511" s="189"/>
      <c r="AF511" s="189"/>
      <c r="AG511" s="34"/>
      <c r="AH511" s="91"/>
      <c r="AI511" s="91"/>
    </row>
    <row r="512" spans="17:35">
      <c r="Q512" s="91"/>
      <c r="R512" s="91"/>
      <c r="S512" s="187"/>
      <c r="T512" s="189"/>
      <c r="U512" s="189"/>
      <c r="V512" s="189"/>
      <c r="W512" s="189"/>
      <c r="X512" s="189"/>
      <c r="Y512" s="189"/>
      <c r="Z512" s="189"/>
      <c r="AA512" s="189"/>
      <c r="AB512" s="189"/>
      <c r="AC512" s="189"/>
      <c r="AD512" s="189"/>
      <c r="AE512" s="189"/>
      <c r="AF512" s="189"/>
      <c r="AG512" s="34"/>
      <c r="AH512" s="91"/>
      <c r="AI512" s="91"/>
    </row>
    <row r="513" spans="17:35">
      <c r="Q513" s="91"/>
      <c r="R513" s="91"/>
      <c r="S513" s="187"/>
      <c r="T513" s="189"/>
      <c r="U513" s="189"/>
      <c r="V513" s="189"/>
      <c r="W513" s="189"/>
      <c r="X513" s="189"/>
      <c r="Y513" s="189"/>
      <c r="Z513" s="189"/>
      <c r="AA513" s="189"/>
      <c r="AB513" s="189"/>
      <c r="AC513" s="189"/>
      <c r="AD513" s="189"/>
      <c r="AE513" s="189"/>
      <c r="AF513" s="189"/>
      <c r="AG513" s="34"/>
      <c r="AH513" s="91"/>
      <c r="AI513" s="91"/>
    </row>
    <row r="514" spans="17:35">
      <c r="Q514" s="91"/>
      <c r="R514" s="91"/>
      <c r="S514" s="187"/>
      <c r="T514" s="189"/>
      <c r="U514" s="189"/>
      <c r="V514" s="189"/>
      <c r="W514" s="189"/>
      <c r="X514" s="189"/>
      <c r="Y514" s="189"/>
      <c r="Z514" s="189"/>
      <c r="AA514" s="189"/>
      <c r="AB514" s="189"/>
      <c r="AC514" s="189"/>
      <c r="AD514" s="189"/>
      <c r="AE514" s="189"/>
      <c r="AF514" s="189"/>
      <c r="AG514" s="34"/>
      <c r="AH514" s="91"/>
      <c r="AI514" s="91"/>
    </row>
    <row r="515" spans="17:35">
      <c r="Q515" s="91"/>
      <c r="R515" s="91"/>
      <c r="S515" s="187"/>
      <c r="T515" s="189"/>
      <c r="U515" s="189"/>
      <c r="V515" s="189"/>
      <c r="W515" s="189"/>
      <c r="X515" s="189"/>
      <c r="Y515" s="189"/>
      <c r="Z515" s="189"/>
      <c r="AA515" s="189"/>
      <c r="AB515" s="189"/>
      <c r="AC515" s="189"/>
      <c r="AD515" s="189"/>
      <c r="AE515" s="189"/>
      <c r="AF515" s="189"/>
      <c r="AG515" s="34"/>
      <c r="AH515" s="91"/>
      <c r="AI515" s="91"/>
    </row>
    <row r="516" spans="17:35">
      <c r="Q516" s="91"/>
      <c r="S516" s="187"/>
      <c r="T516" s="189"/>
      <c r="U516" s="189"/>
      <c r="V516" s="189"/>
      <c r="W516" s="189"/>
      <c r="X516" s="189"/>
      <c r="Y516" s="189"/>
      <c r="Z516" s="189"/>
      <c r="AA516" s="189"/>
      <c r="AB516" s="189"/>
      <c r="AC516" s="189"/>
      <c r="AD516" s="189"/>
      <c r="AE516" s="189"/>
      <c r="AF516" s="189"/>
      <c r="AG516" s="34"/>
      <c r="AH516" s="91"/>
      <c r="AI516" s="91"/>
    </row>
    <row r="517" spans="17:35">
      <c r="Q517" s="91"/>
      <c r="S517" s="187"/>
      <c r="T517" s="189"/>
      <c r="U517" s="189"/>
      <c r="V517" s="189"/>
      <c r="W517" s="189"/>
      <c r="X517" s="189"/>
      <c r="Y517" s="189"/>
      <c r="Z517" s="189"/>
      <c r="AA517" s="189"/>
      <c r="AB517" s="189"/>
      <c r="AC517" s="189"/>
      <c r="AD517" s="189"/>
      <c r="AE517" s="189"/>
      <c r="AF517" s="189"/>
      <c r="AG517" s="34"/>
      <c r="AH517" s="91"/>
      <c r="AI517" s="91"/>
    </row>
    <row r="518" spans="17:35">
      <c r="Q518" s="91"/>
      <c r="S518" s="187"/>
      <c r="T518" s="189"/>
      <c r="U518" s="189"/>
      <c r="V518" s="189"/>
      <c r="W518" s="189"/>
      <c r="X518" s="189"/>
      <c r="Y518" s="189"/>
      <c r="Z518" s="189"/>
      <c r="AA518" s="189"/>
      <c r="AB518" s="189"/>
      <c r="AC518" s="189"/>
      <c r="AD518" s="189"/>
      <c r="AE518" s="189"/>
      <c r="AF518" s="189"/>
      <c r="AG518" s="34"/>
      <c r="AH518" s="91"/>
      <c r="AI518" s="91"/>
    </row>
    <row r="519" spans="17:35">
      <c r="Q519" s="91"/>
      <c r="S519" s="187"/>
      <c r="T519" s="189"/>
      <c r="U519" s="189"/>
      <c r="V519" s="189"/>
      <c r="W519" s="189"/>
      <c r="X519" s="189"/>
      <c r="Y519" s="189"/>
      <c r="Z519" s="189"/>
      <c r="AA519" s="189"/>
      <c r="AB519" s="189"/>
      <c r="AC519" s="189"/>
      <c r="AD519" s="189"/>
      <c r="AE519" s="189"/>
      <c r="AF519" s="189"/>
      <c r="AG519" s="34"/>
      <c r="AH519" s="91"/>
      <c r="AI519" s="91"/>
    </row>
    <row r="520" spans="17:35">
      <c r="Q520" s="91"/>
      <c r="S520" s="190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  <c r="AD520" s="184"/>
      <c r="AE520" s="184"/>
      <c r="AF520" s="184"/>
      <c r="AG520" s="184"/>
      <c r="AH520" s="91"/>
      <c r="AI520" s="91"/>
    </row>
    <row r="521" spans="17:35">
      <c r="Q521" s="91"/>
      <c r="S521" s="91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1"/>
      <c r="AH521" s="91"/>
      <c r="AI521" s="91"/>
    </row>
    <row r="522" spans="17:35">
      <c r="Q522" s="91"/>
      <c r="S522" s="90"/>
      <c r="T522" s="181"/>
      <c r="U522" s="181"/>
      <c r="V522" s="181"/>
      <c r="W522" s="181"/>
      <c r="X522" s="181"/>
      <c r="Y522" s="181"/>
      <c r="Z522" s="181"/>
      <c r="AA522" s="181"/>
      <c r="AB522" s="181"/>
      <c r="AC522" s="181"/>
      <c r="AD522" s="181"/>
      <c r="AE522" s="181"/>
      <c r="AF522" s="181"/>
      <c r="AG522" s="91"/>
      <c r="AH522" s="91"/>
      <c r="AI522" s="91"/>
    </row>
    <row r="523" spans="17:35">
      <c r="Q523" s="91"/>
      <c r="S523" s="25"/>
      <c r="T523" s="185"/>
      <c r="U523" s="185"/>
      <c r="V523" s="185"/>
      <c r="W523" s="185"/>
      <c r="X523" s="185"/>
      <c r="Y523" s="185"/>
      <c r="Z523" s="185"/>
      <c r="AA523" s="185"/>
      <c r="AB523" s="185"/>
      <c r="AC523" s="185"/>
      <c r="AD523" s="185"/>
      <c r="AE523" s="185"/>
      <c r="AF523" s="185"/>
      <c r="AG523" s="34"/>
      <c r="AH523" s="91"/>
      <c r="AI523" s="91"/>
    </row>
    <row r="524" spans="17:35">
      <c r="Q524" s="91"/>
      <c r="S524" s="25"/>
      <c r="T524" s="185"/>
      <c r="U524" s="185"/>
      <c r="V524" s="185"/>
      <c r="W524" s="185"/>
      <c r="X524" s="185"/>
      <c r="Y524" s="185"/>
      <c r="Z524" s="185"/>
      <c r="AA524" s="185"/>
      <c r="AB524" s="185"/>
      <c r="AC524" s="185"/>
      <c r="AD524" s="185"/>
      <c r="AE524" s="185"/>
      <c r="AF524" s="185"/>
      <c r="AG524" s="34"/>
      <c r="AH524" s="91"/>
      <c r="AI524" s="91"/>
    </row>
    <row r="525" spans="17:35">
      <c r="Q525" s="91"/>
      <c r="S525" s="25"/>
      <c r="T525" s="185"/>
      <c r="U525" s="185"/>
      <c r="V525" s="185"/>
      <c r="W525" s="185"/>
      <c r="X525" s="185"/>
      <c r="Y525" s="185"/>
      <c r="Z525" s="185"/>
      <c r="AA525" s="185"/>
      <c r="AB525" s="185"/>
      <c r="AC525" s="185"/>
      <c r="AD525" s="185"/>
      <c r="AE525" s="185"/>
      <c r="AF525" s="185"/>
      <c r="AG525" s="34"/>
      <c r="AH525" s="91"/>
      <c r="AI525" s="91"/>
    </row>
    <row r="526" spans="17:35">
      <c r="Q526" s="91"/>
      <c r="S526" s="25"/>
      <c r="T526" s="185"/>
      <c r="U526" s="185"/>
      <c r="V526" s="185"/>
      <c r="W526" s="185"/>
      <c r="X526" s="185"/>
      <c r="Y526" s="185"/>
      <c r="Z526" s="185"/>
      <c r="AA526" s="185"/>
      <c r="AB526" s="185"/>
      <c r="AC526" s="185"/>
      <c r="AD526" s="185"/>
      <c r="AE526" s="185"/>
      <c r="AF526" s="185"/>
      <c r="AG526" s="34"/>
      <c r="AH526" s="91"/>
      <c r="AI526" s="91"/>
    </row>
    <row r="527" spans="17:35">
      <c r="Q527" s="91"/>
      <c r="R527" s="91"/>
      <c r="S527" s="25"/>
      <c r="T527" s="185"/>
      <c r="U527" s="185"/>
      <c r="V527" s="185"/>
      <c r="W527" s="185"/>
      <c r="X527" s="185"/>
      <c r="Y527" s="185"/>
      <c r="Z527" s="185"/>
      <c r="AA527" s="185"/>
      <c r="AB527" s="185"/>
      <c r="AC527" s="185"/>
      <c r="AD527" s="185"/>
      <c r="AE527" s="185"/>
      <c r="AF527" s="185"/>
      <c r="AG527" s="34"/>
      <c r="AH527" s="91"/>
      <c r="AI527" s="91"/>
    </row>
    <row r="528" spans="17:35">
      <c r="Q528" s="91"/>
      <c r="R528" s="91"/>
      <c r="S528" s="2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34"/>
      <c r="AH528" s="91"/>
      <c r="AI528" s="91"/>
    </row>
    <row r="529" spans="17:35">
      <c r="Q529" s="91"/>
      <c r="R529" s="91"/>
      <c r="S529" s="2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34"/>
      <c r="AH529" s="91"/>
      <c r="AI529" s="91"/>
    </row>
    <row r="530" spans="17:35">
      <c r="Q530" s="91"/>
      <c r="R530" s="91"/>
      <c r="S530" s="2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34"/>
      <c r="AH530" s="91"/>
      <c r="AI530" s="91"/>
    </row>
    <row r="531" spans="17:35">
      <c r="Q531" s="91"/>
      <c r="R531" s="91"/>
      <c r="S531" s="2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34"/>
      <c r="AH531" s="91"/>
      <c r="AI531" s="91"/>
    </row>
    <row r="532" spans="17:35">
      <c r="Q532" s="91"/>
      <c r="R532" s="91"/>
      <c r="S532" s="25"/>
      <c r="T532" s="185"/>
      <c r="U532" s="185"/>
      <c r="V532" s="185"/>
      <c r="W532" s="185"/>
      <c r="X532" s="185"/>
      <c r="Y532" s="185"/>
      <c r="Z532" s="185"/>
      <c r="AA532" s="185"/>
      <c r="AB532" s="185"/>
      <c r="AC532" s="185"/>
      <c r="AD532" s="185"/>
      <c r="AE532" s="185"/>
      <c r="AF532" s="185"/>
      <c r="AG532" s="34"/>
      <c r="AH532" s="91"/>
      <c r="AI532" s="91"/>
    </row>
    <row r="533" spans="17:35">
      <c r="Q533" s="91"/>
      <c r="R533" s="91"/>
      <c r="S533" s="25"/>
      <c r="T533" s="185"/>
      <c r="U533" s="185"/>
      <c r="V533" s="185"/>
      <c r="W533" s="185"/>
      <c r="X533" s="185"/>
      <c r="Y533" s="185"/>
      <c r="Z533" s="185"/>
      <c r="AA533" s="185"/>
      <c r="AB533" s="185"/>
      <c r="AC533" s="185"/>
      <c r="AD533" s="185"/>
      <c r="AE533" s="185"/>
      <c r="AF533" s="185"/>
      <c r="AG533" s="34"/>
      <c r="AH533" s="91"/>
      <c r="AI533" s="91"/>
    </row>
    <row r="534" spans="17:35">
      <c r="Q534" s="91"/>
      <c r="R534" s="91"/>
      <c r="S534" s="25"/>
      <c r="T534" s="185"/>
      <c r="U534" s="185"/>
      <c r="V534" s="185"/>
      <c r="W534" s="185"/>
      <c r="X534" s="185"/>
      <c r="Y534" s="185"/>
      <c r="Z534" s="185"/>
      <c r="AA534" s="185"/>
      <c r="AB534" s="185"/>
      <c r="AC534" s="185"/>
      <c r="AD534" s="185"/>
      <c r="AE534" s="185"/>
      <c r="AF534" s="185"/>
      <c r="AG534" s="34"/>
      <c r="AH534" s="91"/>
      <c r="AI534" s="91"/>
    </row>
    <row r="535" spans="17:35">
      <c r="Q535" s="91"/>
      <c r="R535" s="91"/>
      <c r="S535" s="25"/>
      <c r="T535" s="185"/>
      <c r="U535" s="185"/>
      <c r="V535" s="185"/>
      <c r="W535" s="185"/>
      <c r="X535" s="185"/>
      <c r="Y535" s="185"/>
      <c r="Z535" s="185"/>
      <c r="AA535" s="185"/>
      <c r="AB535" s="185"/>
      <c r="AC535" s="185"/>
      <c r="AD535" s="185"/>
      <c r="AE535" s="185"/>
      <c r="AF535" s="185"/>
      <c r="AG535" s="34"/>
      <c r="AH535" s="91"/>
      <c r="AI535" s="91"/>
    </row>
    <row r="536" spans="17:35">
      <c r="Q536" s="91"/>
      <c r="R536" s="91"/>
      <c r="S536" s="93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  <c r="AD536" s="184"/>
      <c r="AE536" s="184"/>
      <c r="AF536" s="184"/>
      <c r="AG536" s="184"/>
      <c r="AH536" s="91"/>
      <c r="AI536" s="91"/>
    </row>
    <row r="537" spans="17:35">
      <c r="Q537" s="91"/>
      <c r="R537" s="91"/>
      <c r="S537" s="91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1"/>
      <c r="AH537" s="91"/>
      <c r="AI537" s="91"/>
    </row>
    <row r="538" spans="17:35">
      <c r="Q538" s="91"/>
      <c r="R538" s="91"/>
      <c r="S538" s="91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1"/>
      <c r="AH538" s="91"/>
      <c r="AI538" s="91"/>
    </row>
    <row r="539" spans="17:35">
      <c r="Q539" s="91"/>
      <c r="R539" s="91"/>
      <c r="S539" s="91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1"/>
      <c r="AH539" s="91"/>
      <c r="AI539" s="91"/>
    </row>
    <row r="540" spans="17:35">
      <c r="Q540" s="91"/>
      <c r="R540" s="91"/>
      <c r="S540" s="91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1"/>
      <c r="AH540" s="91"/>
      <c r="AI540" s="91"/>
    </row>
    <row r="541" spans="17:35">
      <c r="R541" s="91"/>
    </row>
    <row r="542" spans="17:35">
      <c r="R542" s="91"/>
    </row>
    <row r="543" spans="17:35">
      <c r="R543" s="91"/>
    </row>
    <row r="544" spans="17:35">
      <c r="R544" s="91"/>
    </row>
    <row r="545" spans="18:18" s="1" customFormat="1">
      <c r="R545" s="91"/>
    </row>
    <row r="546" spans="18:18" s="1" customFormat="1">
      <c r="R546" s="91"/>
    </row>
    <row r="547" spans="18:18" s="1" customFormat="1">
      <c r="R547" s="91"/>
    </row>
    <row r="548" spans="18:18" s="1" customFormat="1">
      <c r="R548" s="91"/>
    </row>
    <row r="549" spans="18:18" s="1" customFormat="1">
      <c r="R549" s="91"/>
    </row>
    <row r="550" spans="18:18" s="1" customFormat="1">
      <c r="R550" s="91"/>
    </row>
    <row r="551" spans="18:18" s="1" customFormat="1">
      <c r="R551" s="91"/>
    </row>
    <row r="552" spans="18:18" s="1" customFormat="1">
      <c r="R552" s="91"/>
    </row>
    <row r="553" spans="18:18" s="1" customFormat="1">
      <c r="R553" s="91"/>
    </row>
    <row r="554" spans="18:18" s="1" customFormat="1">
      <c r="R554" s="91"/>
    </row>
    <row r="555" spans="18:18" s="1" customFormat="1">
      <c r="R555" s="91"/>
    </row>
    <row r="556" spans="18:18" s="1" customFormat="1">
      <c r="R556" s="91"/>
    </row>
    <row r="557" spans="18:18" s="1" customFormat="1">
      <c r="R557" s="91"/>
    </row>
    <row r="558" spans="18:18" s="1" customFormat="1">
      <c r="R558" s="91"/>
    </row>
    <row r="559" spans="18:18" s="1" customFormat="1">
      <c r="R559" s="91"/>
    </row>
    <row r="560" spans="18:18" s="1" customFormat="1">
      <c r="R560" s="91"/>
    </row>
    <row r="561" spans="18:18" s="1" customFormat="1">
      <c r="R561" s="91"/>
    </row>
    <row r="562" spans="18:18" s="1" customFormat="1">
      <c r="R562" s="91"/>
    </row>
    <row r="563" spans="18:18" s="1" customFormat="1">
      <c r="R563" s="91"/>
    </row>
    <row r="564" spans="18:18" s="1" customFormat="1">
      <c r="R564" s="91"/>
    </row>
  </sheetData>
  <conditionalFormatting sqref="C22:O34">
    <cfRule type="colorScale" priority="21">
      <colorScale>
        <cfvo type="min"/>
        <cfvo type="max"/>
        <color theme="0"/>
        <color theme="9" tint="0.39997558519241921"/>
      </colorScale>
    </cfRule>
    <cfRule type="top10" dxfId="11" priority="24" rank="1"/>
  </conditionalFormatting>
  <conditionalFormatting sqref="C70:O82">
    <cfRule type="top10" dxfId="10" priority="22" rank="1"/>
    <cfRule type="colorScale" priority="23">
      <colorScale>
        <cfvo type="min"/>
        <cfvo type="max"/>
        <color theme="0"/>
        <color theme="9" tint="0.39997558519241921"/>
      </colorScale>
    </cfRule>
  </conditionalFormatting>
  <conditionalFormatting sqref="R55">
    <cfRule type="colorScale" priority="19">
      <colorScale>
        <cfvo type="percent" val="10"/>
        <cfvo type="max"/>
        <color rgb="FFFF7128"/>
        <color rgb="FFFFEF9C"/>
      </colorScale>
    </cfRule>
  </conditionalFormatting>
  <conditionalFormatting sqref="T63:AF75">
    <cfRule type="top10" dxfId="9" priority="16" rank="1"/>
    <cfRule type="colorScale" priority="17">
      <colorScale>
        <cfvo type="min"/>
        <cfvo type="max"/>
        <color theme="0"/>
        <color theme="9" tint="0.39997558519241921"/>
      </colorScale>
    </cfRule>
  </conditionalFormatting>
  <conditionalFormatting sqref="M5:M11">
    <cfRule type="top10" dxfId="8" priority="15" bottom="1" rank="1"/>
  </conditionalFormatting>
  <conditionalFormatting sqref="Q5:Q11">
    <cfRule type="top10" dxfId="7" priority="14" bottom="1" rank="1"/>
  </conditionalFormatting>
  <conditionalFormatting sqref="C54:O66">
    <cfRule type="colorScale" priority="12">
      <colorScale>
        <cfvo type="min"/>
        <cfvo type="max"/>
        <color theme="0"/>
        <color theme="9" tint="0.39997558519241921"/>
      </colorScale>
    </cfRule>
    <cfRule type="top10" dxfId="6" priority="13" rank="1"/>
  </conditionalFormatting>
  <conditionalFormatting sqref="O106:O110 O112">
    <cfRule type="top10" dxfId="5" priority="10" bottom="1" rank="1"/>
  </conditionalFormatting>
  <conditionalFormatting sqref="O111">
    <cfRule type="top10" dxfId="4" priority="9" bottom="1" rank="1"/>
  </conditionalFormatting>
  <conditionalFormatting sqref="N36">
    <cfRule type="colorScale" priority="7">
      <colorScale>
        <cfvo type="min"/>
        <cfvo type="max"/>
        <color theme="0"/>
        <color theme="9" tint="0.39997558519241921"/>
      </colorScale>
    </cfRule>
    <cfRule type="top10" dxfId="3" priority="8" rank="1"/>
  </conditionalFormatting>
  <conditionalFormatting sqref="AY3:BK15">
    <cfRule type="colorScale" priority="3">
      <colorScale>
        <cfvo type="min"/>
        <cfvo type="max"/>
        <color theme="2"/>
        <color theme="5" tint="-0.249977111117893"/>
      </colorScale>
    </cfRule>
  </conditionalFormatting>
  <conditionalFormatting sqref="AY18:BK18">
    <cfRule type="top10" dxfId="2" priority="4" bottom="1" rank="1"/>
    <cfRule type="colorScale" priority="5">
      <colorScale>
        <cfvo type="min"/>
        <cfvo type="max"/>
        <color theme="0"/>
        <color theme="9" tint="0.39997558519241921"/>
      </colorScale>
    </cfRule>
  </conditionalFormatting>
  <conditionalFormatting sqref="AY3:BK15">
    <cfRule type="top10" dxfId="1" priority="6" bottom="1" rank="1"/>
  </conditionalFormatting>
  <conditionalFormatting sqref="C38:O50">
    <cfRule type="top10" dxfId="0" priority="1" rank="1"/>
    <cfRule type="colorScale" priority="2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Sheet1</vt:lpstr>
      <vt:lpstr>Sheet9</vt:lpstr>
      <vt:lpstr>Material</vt:lpstr>
      <vt:lpstr>Sheet2</vt:lpstr>
    </vt:vector>
  </TitlesOfParts>
  <Company>Stanford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Tsai</dc:creator>
  <cp:lastModifiedBy>Thierry Massard</cp:lastModifiedBy>
  <dcterms:created xsi:type="dcterms:W3CDTF">2018-03-30T17:54:56Z</dcterms:created>
  <dcterms:modified xsi:type="dcterms:W3CDTF">2021-02-04T08:34:30Z</dcterms:modified>
</cp:coreProperties>
</file>