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in10\Desktop\DeltaV\DoubleDouble\"/>
    </mc:Choice>
  </mc:AlternateContent>
  <bookViews>
    <workbookView xWindow="0" yWindow="0" windowWidth="23040" windowHeight="9336" activeTab="4"/>
  </bookViews>
  <sheets>
    <sheet name="DD" sheetId="1" r:id="rId1"/>
    <sheet name="Stiffness" sheetId="3" r:id="rId2"/>
    <sheet name="Laminate" sheetId="2" r:id="rId3"/>
    <sheet name="Material" sheetId="7" r:id="rId4"/>
    <sheet name="Auto-Laminate" sheetId="5" r:id="rId5"/>
    <sheet name="User Inf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5" l="1"/>
  <c r="N20" i="5"/>
  <c r="C6" i="1"/>
  <c r="H6" i="1" s="1"/>
  <c r="D6" i="1"/>
  <c r="E6" i="1"/>
  <c r="H7" i="1" s="1"/>
  <c r="B6" i="1"/>
  <c r="H4" i="1" s="1"/>
  <c r="N13" i="2"/>
  <c r="D16" i="1"/>
  <c r="C16" i="1"/>
  <c r="E16" i="1"/>
  <c r="E6" i="3"/>
  <c r="E7" i="3"/>
  <c r="F7" i="3"/>
  <c r="B6" i="3"/>
  <c r="B7" i="3"/>
  <c r="C7" i="3"/>
  <c r="E3" i="3"/>
  <c r="E4" i="3"/>
  <c r="F4" i="3"/>
  <c r="B3" i="3"/>
  <c r="B4" i="3"/>
  <c r="C4" i="3"/>
  <c r="B13" i="1"/>
  <c r="B12" i="1"/>
  <c r="B10" i="1"/>
  <c r="B9" i="1"/>
  <c r="H5" i="1" l="1"/>
  <c r="J18" i="1" s="1"/>
  <c r="J41" i="1" s="1"/>
  <c r="B16" i="1"/>
  <c r="J16" i="1"/>
  <c r="J32" i="1" s="1"/>
  <c r="I16" i="1"/>
  <c r="J19" i="1"/>
  <c r="J35" i="1" s="1"/>
  <c r="H16" i="1"/>
  <c r="H17" i="1"/>
  <c r="H14" i="1"/>
  <c r="H15" i="1"/>
  <c r="J14" i="1"/>
  <c r="J22" i="1" s="1"/>
  <c r="J15" i="1"/>
  <c r="J23" i="1" s="1"/>
  <c r="H18" i="1" l="1"/>
  <c r="H41" i="1" s="1"/>
  <c r="H19" i="1"/>
  <c r="H42" i="1" s="1"/>
  <c r="J17" i="1"/>
  <c r="J33" i="1" s="1"/>
  <c r="G19" i="1"/>
  <c r="G35" i="1" s="1"/>
  <c r="I18" i="1"/>
  <c r="I34" i="1" s="1"/>
  <c r="I17" i="1"/>
  <c r="I25" i="1" s="1"/>
  <c r="I19" i="1"/>
  <c r="I42" i="1" s="1"/>
  <c r="J24" i="1"/>
  <c r="J39" i="1"/>
  <c r="G18" i="1"/>
  <c r="G41" i="1" s="1"/>
  <c r="G16" i="1"/>
  <c r="G24" i="1" s="1"/>
  <c r="G17" i="1"/>
  <c r="G33" i="1" s="1"/>
  <c r="G15" i="1"/>
  <c r="G38" i="1" s="1"/>
  <c r="G14" i="1"/>
  <c r="G37" i="1" s="1"/>
  <c r="I14" i="1"/>
  <c r="I22" i="1" s="1"/>
  <c r="I24" i="1"/>
  <c r="I39" i="1"/>
  <c r="I32" i="1"/>
  <c r="J30" i="1"/>
  <c r="I15" i="1"/>
  <c r="I23" i="1" s="1"/>
  <c r="J42" i="1"/>
  <c r="H37" i="1"/>
  <c r="H22" i="1"/>
  <c r="H30" i="1"/>
  <c r="H25" i="1"/>
  <c r="H33" i="1"/>
  <c r="H40" i="1"/>
  <c r="H39" i="1"/>
  <c r="H24" i="1"/>
  <c r="H32" i="1"/>
  <c r="J37" i="1"/>
  <c r="H31" i="1"/>
  <c r="H23" i="1"/>
  <c r="H38" i="1"/>
  <c r="J34" i="1"/>
  <c r="J27" i="1"/>
  <c r="J26" i="1"/>
  <c r="J38" i="1"/>
  <c r="J31" i="1"/>
  <c r="H34" i="1" l="1"/>
  <c r="H26" i="1"/>
  <c r="G27" i="1"/>
  <c r="H35" i="1"/>
  <c r="G42" i="1"/>
  <c r="K42" i="1" s="1"/>
  <c r="P39" i="1" s="1"/>
  <c r="H27" i="1"/>
  <c r="J40" i="1"/>
  <c r="J25" i="1"/>
  <c r="I40" i="1"/>
  <c r="I33" i="1"/>
  <c r="K33" i="1" s="1"/>
  <c r="P30" i="1" s="1"/>
  <c r="I41" i="1"/>
  <c r="K41" i="1" s="1"/>
  <c r="P38" i="1" s="1"/>
  <c r="G6" i="3" s="1"/>
  <c r="I26" i="1"/>
  <c r="I35" i="1"/>
  <c r="I27" i="1"/>
  <c r="G40" i="1"/>
  <c r="G25" i="1"/>
  <c r="G34" i="1"/>
  <c r="G26" i="1"/>
  <c r="I37" i="1"/>
  <c r="K37" i="1" s="1"/>
  <c r="N37" i="1" s="1"/>
  <c r="E5" i="3" s="1"/>
  <c r="G39" i="1"/>
  <c r="K39" i="1" s="1"/>
  <c r="O38" i="1" s="1"/>
  <c r="F6" i="3" s="1"/>
  <c r="G32" i="1"/>
  <c r="K32" i="1" s="1"/>
  <c r="O31" i="1" s="1"/>
  <c r="G23" i="1"/>
  <c r="K23" i="1" s="1"/>
  <c r="O22" i="1" s="1"/>
  <c r="I30" i="1"/>
  <c r="G22" i="1"/>
  <c r="K22" i="1" s="1"/>
  <c r="N22" i="1" s="1"/>
  <c r="G30" i="1"/>
  <c r="G31" i="1"/>
  <c r="I38" i="1"/>
  <c r="K38" i="1" s="1"/>
  <c r="O37" i="1" s="1"/>
  <c r="F5" i="3" s="1"/>
  <c r="I31" i="1"/>
  <c r="K24" i="1"/>
  <c r="O23" i="1" s="1"/>
  <c r="C3" i="3" s="1"/>
  <c r="K34" i="1" l="1"/>
  <c r="P31" i="1" s="1"/>
  <c r="G3" i="3" s="1"/>
  <c r="K35" i="1"/>
  <c r="P32" i="1" s="1"/>
  <c r="D7" i="3" s="1"/>
  <c r="K25" i="1"/>
  <c r="P22" i="1" s="1"/>
  <c r="D2" i="3" s="1"/>
  <c r="K27" i="1"/>
  <c r="P24" i="1" s="1"/>
  <c r="D4" i="3" s="1"/>
  <c r="G7" i="3"/>
  <c r="N26" i="5"/>
  <c r="N3" i="2"/>
  <c r="N9" i="5"/>
  <c r="K26" i="1"/>
  <c r="P23" i="1" s="1"/>
  <c r="D3" i="3" s="1"/>
  <c r="K40" i="1"/>
  <c r="P37" i="1" s="1"/>
  <c r="G5" i="3" s="1"/>
  <c r="K30" i="1"/>
  <c r="N30" i="1" s="1"/>
  <c r="E2" i="3" s="1"/>
  <c r="K31" i="1"/>
  <c r="O30" i="1" s="1"/>
  <c r="C5" i="3" s="1"/>
  <c r="C2" i="3"/>
  <c r="B2" i="3"/>
  <c r="D5" i="3"/>
  <c r="G2" i="3"/>
  <c r="C6" i="3"/>
  <c r="F3" i="3"/>
  <c r="D6" i="3" l="1"/>
  <c r="G4" i="3"/>
  <c r="B5" i="3"/>
  <c r="F2" i="3"/>
</calcChain>
</file>

<file path=xl/sharedStrings.xml><?xml version="1.0" encoding="utf-8"?>
<sst xmlns="http://schemas.openxmlformats.org/spreadsheetml/2006/main" count="99" uniqueCount="66">
  <si>
    <t>Composite</t>
  </si>
  <si>
    <t>M55/epoxy</t>
  </si>
  <si>
    <t>E1</t>
  </si>
  <si>
    <t>E2</t>
  </si>
  <si>
    <t>v12</t>
  </si>
  <si>
    <t>G66</t>
  </si>
  <si>
    <t>Q11</t>
  </si>
  <si>
    <t>Q22</t>
  </si>
  <si>
    <t>Q12</t>
  </si>
  <si>
    <t>Q66</t>
  </si>
  <si>
    <t>Phi</t>
  </si>
  <si>
    <t>Psi</t>
  </si>
  <si>
    <t>t</t>
  </si>
  <si>
    <t>m</t>
  </si>
  <si>
    <t>±F</t>
  </si>
  <si>
    <t>±Y</t>
  </si>
  <si>
    <t>Theta</t>
  </si>
  <si>
    <t>Qr11</t>
  </si>
  <si>
    <t>Qr12</t>
  </si>
  <si>
    <t>Qr22</t>
  </si>
  <si>
    <t>Qr16</t>
  </si>
  <si>
    <t>Qr26</t>
  </si>
  <si>
    <t>Qr66</t>
  </si>
  <si>
    <t>Layer</t>
  </si>
  <si>
    <t>A11</t>
  </si>
  <si>
    <t>A22</t>
  </si>
  <si>
    <t>A12</t>
  </si>
  <si>
    <t>A66</t>
  </si>
  <si>
    <t>Qij</t>
  </si>
  <si>
    <t>A16</t>
  </si>
  <si>
    <t>A26</t>
  </si>
  <si>
    <t>B11</t>
  </si>
  <si>
    <t>B12</t>
  </si>
  <si>
    <t>B22</t>
  </si>
  <si>
    <t>B16</t>
  </si>
  <si>
    <t>B26</t>
  </si>
  <si>
    <t>B66</t>
  </si>
  <si>
    <t>D11</t>
  </si>
  <si>
    <t>D12</t>
  </si>
  <si>
    <t>D22</t>
  </si>
  <si>
    <t>D16</t>
  </si>
  <si>
    <t>D26</t>
  </si>
  <si>
    <t>D66</t>
  </si>
  <si>
    <t>[A]</t>
  </si>
  <si>
    <t>[B]</t>
  </si>
  <si>
    <t>[D]</t>
  </si>
  <si>
    <t>Pa-m</t>
  </si>
  <si>
    <t>Stiffness</t>
  </si>
  <si>
    <t>Max</t>
  </si>
  <si>
    <t>DeltaV1</t>
  </si>
  <si>
    <t>DeltaV - Double Double Laminate</t>
  </si>
  <si>
    <t>±F/±Y</t>
  </si>
  <si>
    <t>1- CLT based composite modelling is included</t>
  </si>
  <si>
    <t>2- DD way say that the lay-up is ordered as Phi/-Phi/Psi/-Psi</t>
  </si>
  <si>
    <t>3- The optimization includes 4 laminae</t>
  </si>
  <si>
    <t>4- Stiffness matrix coefficients are optimized by 0 to 90 ply angle for both Phi and Psi</t>
  </si>
  <si>
    <t>THEORY</t>
  </si>
  <si>
    <t>TOOL</t>
  </si>
  <si>
    <t>h0</t>
  </si>
  <si>
    <t>h1</t>
  </si>
  <si>
    <t>h2</t>
  </si>
  <si>
    <t>h3</t>
  </si>
  <si>
    <t>h4</t>
  </si>
  <si>
    <t>5- Material properties must be controlled</t>
  </si>
  <si>
    <t>6- Calculate</t>
  </si>
  <si>
    <t>7- Select the best angle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</si>
</sst>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2"/>
      <color theme="1"/>
      <name val="Symbol"/>
      <family val="1"/>
      <charset val="2"/>
    </font>
    <font>
      <b/>
      <sz val="16"/>
      <color rgb="FFFA7D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6"/>
      <color rgb="FFFF0000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1">
    <xf numFmtId="0" fontId="0" fillId="0" borderId="0" xfId="0"/>
    <xf numFmtId="0" fontId="3" fillId="3" borderId="1" xfId="2"/>
    <xf numFmtId="11" fontId="0" fillId="0" borderId="0" xfId="0" applyNumberFormat="1"/>
    <xf numFmtId="1" fontId="6" fillId="0" borderId="2" xfId="0" applyNumberFormat="1" applyFon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164" fontId="0" fillId="0" borderId="0" xfId="0" applyNumberFormat="1"/>
    <xf numFmtId="11" fontId="5" fillId="7" borderId="1" xfId="2" applyNumberFormat="1" applyFont="1" applyFill="1"/>
    <xf numFmtId="0" fontId="0" fillId="0" borderId="0" xfId="0" applyNumberFormat="1"/>
    <xf numFmtId="0" fontId="0" fillId="0" borderId="0" xfId="0" applyBorder="1"/>
    <xf numFmtId="164" fontId="0" fillId="8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1" xfId="0" applyBorder="1"/>
    <xf numFmtId="0" fontId="0" fillId="0" borderId="23" xfId="0" applyBorder="1"/>
    <xf numFmtId="11" fontId="0" fillId="0" borderId="0" xfId="0" applyNumberFormat="1" applyBorder="1"/>
    <xf numFmtId="0" fontId="0" fillId="0" borderId="25" xfId="0" applyBorder="1"/>
    <xf numFmtId="11" fontId="0" fillId="0" borderId="24" xfId="0" applyNumberFormat="1" applyBorder="1"/>
    <xf numFmtId="11" fontId="0" fillId="0" borderId="26" xfId="0" applyNumberFormat="1" applyBorder="1"/>
    <xf numFmtId="11" fontId="0" fillId="0" borderId="27" xfId="0" applyNumberFormat="1" applyBorder="1"/>
    <xf numFmtId="0" fontId="4" fillId="0" borderId="20" xfId="0" applyFont="1" applyBorder="1"/>
    <xf numFmtId="0" fontId="1" fillId="4" borderId="0" xfId="3" applyNumberFormat="1" applyBorder="1"/>
    <xf numFmtId="0" fontId="1" fillId="4" borderId="26" xfId="3" applyNumberFormat="1" applyBorder="1"/>
    <xf numFmtId="0" fontId="2" fillId="2" borderId="21" xfId="1" applyBorder="1"/>
    <xf numFmtId="0" fontId="2" fillId="2" borderId="22" xfId="1" applyBorder="1"/>
    <xf numFmtId="0" fontId="2" fillId="2" borderId="0" xfId="1" applyNumberFormat="1" applyBorder="1"/>
    <xf numFmtId="0" fontId="2" fillId="2" borderId="24" xfId="1" applyNumberFormat="1" applyBorder="1"/>
    <xf numFmtId="0" fontId="7" fillId="3" borderId="1" xfId="2" applyFont="1"/>
    <xf numFmtId="11" fontId="8" fillId="7" borderId="1" xfId="2" applyNumberFormat="1" applyFont="1" applyFill="1"/>
    <xf numFmtId="0" fontId="8" fillId="7" borderId="1" xfId="2" applyFont="1" applyFill="1"/>
    <xf numFmtId="0" fontId="7" fillId="3" borderId="28" xfId="2" applyFont="1" applyBorder="1"/>
    <xf numFmtId="0" fontId="9" fillId="0" borderId="0" xfId="0" applyFont="1"/>
    <xf numFmtId="0" fontId="10" fillId="0" borderId="0" xfId="0" applyFont="1"/>
    <xf numFmtId="11" fontId="1" fillId="4" borderId="13" xfId="3" applyNumberFormat="1" applyBorder="1"/>
    <xf numFmtId="11" fontId="1" fillId="4" borderId="12" xfId="3" applyNumberFormat="1" applyBorder="1"/>
    <xf numFmtId="11" fontId="1" fillId="4" borderId="15" xfId="3" applyNumberFormat="1" applyBorder="1"/>
    <xf numFmtId="11" fontId="1" fillId="4" borderId="0" xfId="3" applyNumberFormat="1" applyBorder="1"/>
    <xf numFmtId="11" fontId="1" fillId="5" borderId="0" xfId="4" applyNumberFormat="1" applyBorder="1"/>
    <xf numFmtId="11" fontId="1" fillId="5" borderId="16" xfId="4" applyNumberFormat="1" applyBorder="1"/>
    <xf numFmtId="11" fontId="1" fillId="6" borderId="12" xfId="5" applyNumberFormat="1" applyBorder="1"/>
    <xf numFmtId="11" fontId="1" fillId="6" borderId="14" xfId="5" applyNumberFormat="1" applyBorder="1"/>
    <xf numFmtId="11" fontId="1" fillId="6" borderId="0" xfId="5" applyNumberFormat="1" applyBorder="1"/>
    <xf numFmtId="11" fontId="1" fillId="6" borderId="16" xfId="5" applyNumberFormat="1" applyBorder="1"/>
    <xf numFmtId="11" fontId="1" fillId="6" borderId="15" xfId="5" applyNumberFormat="1" applyBorder="1"/>
    <xf numFmtId="11" fontId="1" fillId="6" borderId="17" xfId="5" applyNumberFormat="1" applyBorder="1"/>
    <xf numFmtId="11" fontId="1" fillId="6" borderId="18" xfId="5" applyNumberFormat="1" applyBorder="1"/>
    <xf numFmtId="11" fontId="1" fillId="5" borderId="18" xfId="4" applyNumberFormat="1" applyBorder="1"/>
    <xf numFmtId="11" fontId="1" fillId="5" borderId="19" xfId="4" applyNumberForma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9" borderId="0" xfId="0" applyFill="1"/>
  </cellXfs>
  <cellStyles count="6">
    <cellStyle name="20% - Accent1" xfId="3" builtinId="30"/>
    <cellStyle name="20% - Accent6" xfId="5" builtinId="50"/>
    <cellStyle name="40% - Accent2" xfId="4" builtinId="35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A11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74650582470294"/>
          <c:y val="0.15319444444444447"/>
          <c:w val="0.74896887889013875"/>
          <c:h val="0.54380322251385238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Laminate!$C$4:$L$4</c:f>
              <c:numCache>
                <c:formatCode>0.00E+00</c:formatCode>
                <c:ptCount val="10"/>
                <c:pt idx="0">
                  <c:v>194791534.57373974</c:v>
                </c:pt>
                <c:pt idx="1">
                  <c:v>208398068.20415571</c:v>
                </c:pt>
                <c:pt idx="2">
                  <c:v>194791534.57373974</c:v>
                </c:pt>
                <c:pt idx="3">
                  <c:v>179318755.42396048</c:v>
                </c:pt>
                <c:pt idx="4">
                  <c:v>169219616.07978526</c:v>
                </c:pt>
                <c:pt idx="5">
                  <c:v>169219616.07978526</c:v>
                </c:pt>
                <c:pt idx="6">
                  <c:v>179318755.42396045</c:v>
                </c:pt>
                <c:pt idx="7">
                  <c:v>194791534.57373968</c:v>
                </c:pt>
                <c:pt idx="8">
                  <c:v>208398068.20415571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E-4DB0-86B1-E6AD504BEF5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Laminate!$C$5:$L$5</c:f>
              <c:numCache>
                <c:formatCode>0.00E+00</c:formatCode>
                <c:ptCount val="10"/>
                <c:pt idx="0">
                  <c:v>208398068.20415574</c:v>
                </c:pt>
                <c:pt idx="1">
                  <c:v>203024428.39855161</c:v>
                </c:pt>
                <c:pt idx="2">
                  <c:v>189417894.76813564</c:v>
                </c:pt>
                <c:pt idx="3">
                  <c:v>173945115.61835638</c:v>
                </c:pt>
                <c:pt idx="4">
                  <c:v>163845976.27418116</c:v>
                </c:pt>
                <c:pt idx="5">
                  <c:v>163845976.27418116</c:v>
                </c:pt>
                <c:pt idx="6">
                  <c:v>173945115.61835635</c:v>
                </c:pt>
                <c:pt idx="7">
                  <c:v>189417894.76813558</c:v>
                </c:pt>
                <c:pt idx="8">
                  <c:v>203024428.39855161</c:v>
                </c:pt>
                <c:pt idx="9">
                  <c:v>208398068.20415574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E-4DB0-86B1-E6AD504BEF5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Laminate!$C$6:$L$6</c:f>
              <c:numCache>
                <c:formatCode>0.00E+00</c:formatCode>
                <c:ptCount val="10"/>
                <c:pt idx="0">
                  <c:v>194791534.57373977</c:v>
                </c:pt>
                <c:pt idx="1">
                  <c:v>189417894.76813564</c:v>
                </c:pt>
                <c:pt idx="2">
                  <c:v>175811361.13771966</c:v>
                </c:pt>
                <c:pt idx="3">
                  <c:v>160338581.9879404</c:v>
                </c:pt>
                <c:pt idx="4">
                  <c:v>150239442.64376518</c:v>
                </c:pt>
                <c:pt idx="5">
                  <c:v>150239442.64376518</c:v>
                </c:pt>
                <c:pt idx="6">
                  <c:v>160338581.98794037</c:v>
                </c:pt>
                <c:pt idx="7">
                  <c:v>175811361.1377196</c:v>
                </c:pt>
                <c:pt idx="8">
                  <c:v>189417894.76813564</c:v>
                </c:pt>
                <c:pt idx="9">
                  <c:v>194791534.57373977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E-4DB0-86B1-E6AD504BEF5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Laminate!$C$7:$L$7</c:f>
              <c:numCache>
                <c:formatCode>0.00E+00</c:formatCode>
                <c:ptCount val="10"/>
                <c:pt idx="0">
                  <c:v>179318755.42396051</c:v>
                </c:pt>
                <c:pt idx="1">
                  <c:v>173945115.61835638</c:v>
                </c:pt>
                <c:pt idx="2">
                  <c:v>160338581.9879404</c:v>
                </c:pt>
                <c:pt idx="3">
                  <c:v>144865802.83816114</c:v>
                </c:pt>
                <c:pt idx="4">
                  <c:v>134766663.49398592</c:v>
                </c:pt>
                <c:pt idx="5">
                  <c:v>134766663.49398592</c:v>
                </c:pt>
                <c:pt idx="6">
                  <c:v>144865802.83816111</c:v>
                </c:pt>
                <c:pt idx="7">
                  <c:v>160338581.98794034</c:v>
                </c:pt>
                <c:pt idx="8">
                  <c:v>173945115.61835638</c:v>
                </c:pt>
                <c:pt idx="9">
                  <c:v>179318755.42396051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E-4DB0-86B1-E6AD504BEF5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Laminate!$C$8:$L$8</c:f>
              <c:numCache>
                <c:formatCode>0.00E+00</c:formatCode>
                <c:ptCount val="10"/>
                <c:pt idx="0">
                  <c:v>169219616.07978529</c:v>
                </c:pt>
                <c:pt idx="1">
                  <c:v>163845976.27418116</c:v>
                </c:pt>
                <c:pt idx="2">
                  <c:v>150239442.64376518</c:v>
                </c:pt>
                <c:pt idx="3">
                  <c:v>134766663.49398592</c:v>
                </c:pt>
                <c:pt idx="4">
                  <c:v>124667524.14981069</c:v>
                </c:pt>
                <c:pt idx="5">
                  <c:v>124667524.1498107</c:v>
                </c:pt>
                <c:pt idx="6">
                  <c:v>134766663.49398589</c:v>
                </c:pt>
                <c:pt idx="7">
                  <c:v>150239442.64376512</c:v>
                </c:pt>
                <c:pt idx="8">
                  <c:v>163845976.27418116</c:v>
                </c:pt>
                <c:pt idx="9">
                  <c:v>169219616.07978529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E-4DB0-86B1-E6AD504BEF5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Laminate!$C$9:$L$9</c:f>
              <c:numCache>
                <c:formatCode>0.00E+00</c:formatCode>
                <c:ptCount val="10"/>
                <c:pt idx="0">
                  <c:v>169219616.07978529</c:v>
                </c:pt>
                <c:pt idx="1">
                  <c:v>163845976.27418116</c:v>
                </c:pt>
                <c:pt idx="2">
                  <c:v>150239442.64376518</c:v>
                </c:pt>
                <c:pt idx="3">
                  <c:v>134766663.49398592</c:v>
                </c:pt>
                <c:pt idx="4">
                  <c:v>124667524.1498107</c:v>
                </c:pt>
                <c:pt idx="5">
                  <c:v>124667524.14981072</c:v>
                </c:pt>
                <c:pt idx="6">
                  <c:v>134766663.49398589</c:v>
                </c:pt>
                <c:pt idx="7">
                  <c:v>150239442.64376512</c:v>
                </c:pt>
                <c:pt idx="8">
                  <c:v>163845976.27418116</c:v>
                </c:pt>
                <c:pt idx="9">
                  <c:v>169219616.07978529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CE-4DB0-86B1-E6AD504BEF5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Laminate!$C$10:$L$10</c:f>
              <c:numCache>
                <c:formatCode>0.00E+00</c:formatCode>
                <c:ptCount val="10"/>
                <c:pt idx="0">
                  <c:v>179318755.42396045</c:v>
                </c:pt>
                <c:pt idx="1">
                  <c:v>173945115.61835632</c:v>
                </c:pt>
                <c:pt idx="2">
                  <c:v>160338581.98794034</c:v>
                </c:pt>
                <c:pt idx="3">
                  <c:v>144865802.83816108</c:v>
                </c:pt>
                <c:pt idx="4">
                  <c:v>134766663.49398586</c:v>
                </c:pt>
                <c:pt idx="5">
                  <c:v>134766663.49398589</c:v>
                </c:pt>
                <c:pt idx="6">
                  <c:v>144865802.83816105</c:v>
                </c:pt>
                <c:pt idx="7">
                  <c:v>160338581.98794028</c:v>
                </c:pt>
                <c:pt idx="8">
                  <c:v>173945115.61835632</c:v>
                </c:pt>
                <c:pt idx="9">
                  <c:v>179318755.42396045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CE-4DB0-86B1-E6AD504BEF5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Laminate!$C$11:$L$11</c:f>
              <c:numCache>
                <c:formatCode>0.00E+00</c:formatCode>
                <c:ptCount val="10"/>
                <c:pt idx="0">
                  <c:v>194791534.57373971</c:v>
                </c:pt>
                <c:pt idx="1">
                  <c:v>189417894.76813558</c:v>
                </c:pt>
                <c:pt idx="2">
                  <c:v>175811361.1377196</c:v>
                </c:pt>
                <c:pt idx="3">
                  <c:v>160338581.98794034</c:v>
                </c:pt>
                <c:pt idx="4">
                  <c:v>150239442.64376512</c:v>
                </c:pt>
                <c:pt idx="5">
                  <c:v>150239442.64376512</c:v>
                </c:pt>
                <c:pt idx="6">
                  <c:v>160338581.98794031</c:v>
                </c:pt>
                <c:pt idx="7">
                  <c:v>175811361.13771954</c:v>
                </c:pt>
                <c:pt idx="8">
                  <c:v>189417894.76813558</c:v>
                </c:pt>
                <c:pt idx="9">
                  <c:v>194791534.57373971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CE-4DB0-86B1-E6AD504BEF5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Laminate!$C$12:$L$12</c:f>
              <c:numCache>
                <c:formatCode>0.00E+00</c:formatCode>
                <c:ptCount val="10"/>
                <c:pt idx="0">
                  <c:v>208398068.20415574</c:v>
                </c:pt>
                <c:pt idx="1">
                  <c:v>203024428.39855161</c:v>
                </c:pt>
                <c:pt idx="2">
                  <c:v>189417894.76813564</c:v>
                </c:pt>
                <c:pt idx="3">
                  <c:v>173945115.61835638</c:v>
                </c:pt>
                <c:pt idx="4">
                  <c:v>163845976.27418116</c:v>
                </c:pt>
                <c:pt idx="5">
                  <c:v>163845976.27418116</c:v>
                </c:pt>
                <c:pt idx="6">
                  <c:v>173945115.61835635</c:v>
                </c:pt>
                <c:pt idx="7">
                  <c:v>189417894.76813558</c:v>
                </c:pt>
                <c:pt idx="8">
                  <c:v>203024428.39855161</c:v>
                </c:pt>
                <c:pt idx="9">
                  <c:v>208398068.20415574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CE-4DB0-86B1-E6AD504BEF5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Laminate!$B$4:$B$13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Laminate!$C$13:$L$13</c:f>
              <c:numCache>
                <c:formatCode>0.00E+00</c:formatCode>
                <c:ptCount val="10"/>
                <c:pt idx="0">
                  <c:v>213771708.00975984</c:v>
                </c:pt>
                <c:pt idx="1">
                  <c:v>208398068.20415571</c:v>
                </c:pt>
                <c:pt idx="2">
                  <c:v>194791534.57373974</c:v>
                </c:pt>
                <c:pt idx="3">
                  <c:v>179318755.42396048</c:v>
                </c:pt>
                <c:pt idx="4">
                  <c:v>169219616.07978526</c:v>
                </c:pt>
                <c:pt idx="5">
                  <c:v>169219616.07978526</c:v>
                </c:pt>
                <c:pt idx="6">
                  <c:v>179318755.42396045</c:v>
                </c:pt>
                <c:pt idx="7">
                  <c:v>194791534.57373968</c:v>
                </c:pt>
                <c:pt idx="8">
                  <c:v>208398068.20415571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CE-4DB0-86B1-E6AD504BEF5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0701712"/>
        <c:axId val="250695472"/>
        <c:axId val="241302400"/>
      </c:surface3DChart>
      <c:catAx>
        <c:axId val="2507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95472"/>
        <c:crosses val="autoZero"/>
        <c:auto val="1"/>
        <c:lblAlgn val="ctr"/>
        <c:lblOffset val="100"/>
        <c:noMultiLvlLbl val="0"/>
      </c:catAx>
      <c:valAx>
        <c:axId val="250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01712"/>
        <c:crosses val="autoZero"/>
        <c:crossBetween val="midCat"/>
      </c:valAx>
      <c:serAx>
        <c:axId val="24130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954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Laminate!$C$4:$L$4</c:f>
              <c:numCache>
                <c:formatCode>0.00E+00</c:formatCode>
                <c:ptCount val="10"/>
                <c:pt idx="0">
                  <c:v>194791534.57373974</c:v>
                </c:pt>
                <c:pt idx="1">
                  <c:v>208398068.20415571</c:v>
                </c:pt>
                <c:pt idx="2">
                  <c:v>194791534.57373974</c:v>
                </c:pt>
                <c:pt idx="3">
                  <c:v>179318755.42396048</c:v>
                </c:pt>
                <c:pt idx="4">
                  <c:v>169219616.07978526</c:v>
                </c:pt>
                <c:pt idx="5">
                  <c:v>169219616.07978526</c:v>
                </c:pt>
                <c:pt idx="6">
                  <c:v>179318755.42396045</c:v>
                </c:pt>
                <c:pt idx="7">
                  <c:v>194791534.57373968</c:v>
                </c:pt>
                <c:pt idx="8">
                  <c:v>208398068.20415571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D08-B3DA-78D7DBFE629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Laminate!$C$5:$L$5</c:f>
              <c:numCache>
                <c:formatCode>0.00E+00</c:formatCode>
                <c:ptCount val="10"/>
                <c:pt idx="0">
                  <c:v>208398068.20415574</c:v>
                </c:pt>
                <c:pt idx="1">
                  <c:v>203024428.39855161</c:v>
                </c:pt>
                <c:pt idx="2">
                  <c:v>189417894.76813564</c:v>
                </c:pt>
                <c:pt idx="3">
                  <c:v>173945115.61835638</c:v>
                </c:pt>
                <c:pt idx="4">
                  <c:v>163845976.27418116</c:v>
                </c:pt>
                <c:pt idx="5">
                  <c:v>163845976.27418116</c:v>
                </c:pt>
                <c:pt idx="6">
                  <c:v>173945115.61835635</c:v>
                </c:pt>
                <c:pt idx="7">
                  <c:v>189417894.76813558</c:v>
                </c:pt>
                <c:pt idx="8">
                  <c:v>203024428.39855161</c:v>
                </c:pt>
                <c:pt idx="9">
                  <c:v>208398068.20415574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E-4D08-B3DA-78D7DBFE629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Laminate!$C$6:$L$6</c:f>
              <c:numCache>
                <c:formatCode>0.00E+00</c:formatCode>
                <c:ptCount val="10"/>
                <c:pt idx="0">
                  <c:v>194791534.57373977</c:v>
                </c:pt>
                <c:pt idx="1">
                  <c:v>189417894.76813564</c:v>
                </c:pt>
                <c:pt idx="2">
                  <c:v>175811361.13771966</c:v>
                </c:pt>
                <c:pt idx="3">
                  <c:v>160338581.9879404</c:v>
                </c:pt>
                <c:pt idx="4">
                  <c:v>150239442.64376518</c:v>
                </c:pt>
                <c:pt idx="5">
                  <c:v>150239442.64376518</c:v>
                </c:pt>
                <c:pt idx="6">
                  <c:v>160338581.98794037</c:v>
                </c:pt>
                <c:pt idx="7">
                  <c:v>175811361.1377196</c:v>
                </c:pt>
                <c:pt idx="8">
                  <c:v>189417894.76813564</c:v>
                </c:pt>
                <c:pt idx="9">
                  <c:v>194791534.57373977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E-4D08-B3DA-78D7DBFE629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Laminate!$C$7:$L$7</c:f>
              <c:numCache>
                <c:formatCode>0.00E+00</c:formatCode>
                <c:ptCount val="10"/>
                <c:pt idx="0">
                  <c:v>179318755.42396051</c:v>
                </c:pt>
                <c:pt idx="1">
                  <c:v>173945115.61835638</c:v>
                </c:pt>
                <c:pt idx="2">
                  <c:v>160338581.9879404</c:v>
                </c:pt>
                <c:pt idx="3">
                  <c:v>144865802.83816114</c:v>
                </c:pt>
                <c:pt idx="4">
                  <c:v>134766663.49398592</c:v>
                </c:pt>
                <c:pt idx="5">
                  <c:v>134766663.49398592</c:v>
                </c:pt>
                <c:pt idx="6">
                  <c:v>144865802.83816111</c:v>
                </c:pt>
                <c:pt idx="7">
                  <c:v>160338581.98794034</c:v>
                </c:pt>
                <c:pt idx="8">
                  <c:v>173945115.61835638</c:v>
                </c:pt>
                <c:pt idx="9">
                  <c:v>179318755.42396051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E-4D08-B3DA-78D7DBFE629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Laminate!$C$8:$L$8</c:f>
              <c:numCache>
                <c:formatCode>0.00E+00</c:formatCode>
                <c:ptCount val="10"/>
                <c:pt idx="0">
                  <c:v>169219616.07978529</c:v>
                </c:pt>
                <c:pt idx="1">
                  <c:v>163845976.27418116</c:v>
                </c:pt>
                <c:pt idx="2">
                  <c:v>150239442.64376518</c:v>
                </c:pt>
                <c:pt idx="3">
                  <c:v>134766663.49398592</c:v>
                </c:pt>
                <c:pt idx="4">
                  <c:v>124667524.14981069</c:v>
                </c:pt>
                <c:pt idx="5">
                  <c:v>124667524.1498107</c:v>
                </c:pt>
                <c:pt idx="6">
                  <c:v>134766663.49398589</c:v>
                </c:pt>
                <c:pt idx="7">
                  <c:v>150239442.64376512</c:v>
                </c:pt>
                <c:pt idx="8">
                  <c:v>163845976.27418116</c:v>
                </c:pt>
                <c:pt idx="9">
                  <c:v>169219616.07978529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8E-4D08-B3DA-78D7DBFE629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Laminate!$C$9:$L$9</c:f>
              <c:numCache>
                <c:formatCode>0.00E+00</c:formatCode>
                <c:ptCount val="10"/>
                <c:pt idx="0">
                  <c:v>169219616.07978529</c:v>
                </c:pt>
                <c:pt idx="1">
                  <c:v>163845976.27418116</c:v>
                </c:pt>
                <c:pt idx="2">
                  <c:v>150239442.64376518</c:v>
                </c:pt>
                <c:pt idx="3">
                  <c:v>134766663.49398592</c:v>
                </c:pt>
                <c:pt idx="4">
                  <c:v>124667524.1498107</c:v>
                </c:pt>
                <c:pt idx="5">
                  <c:v>124667524.14981072</c:v>
                </c:pt>
                <c:pt idx="6">
                  <c:v>134766663.49398589</c:v>
                </c:pt>
                <c:pt idx="7">
                  <c:v>150239442.64376512</c:v>
                </c:pt>
                <c:pt idx="8">
                  <c:v>163845976.27418116</c:v>
                </c:pt>
                <c:pt idx="9">
                  <c:v>169219616.07978529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8E-4D08-B3DA-78D7DBFE629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Laminate!$C$10:$L$10</c:f>
              <c:numCache>
                <c:formatCode>0.00E+00</c:formatCode>
                <c:ptCount val="10"/>
                <c:pt idx="0">
                  <c:v>179318755.42396045</c:v>
                </c:pt>
                <c:pt idx="1">
                  <c:v>173945115.61835632</c:v>
                </c:pt>
                <c:pt idx="2">
                  <c:v>160338581.98794034</c:v>
                </c:pt>
                <c:pt idx="3">
                  <c:v>144865802.83816108</c:v>
                </c:pt>
                <c:pt idx="4">
                  <c:v>134766663.49398586</c:v>
                </c:pt>
                <c:pt idx="5">
                  <c:v>134766663.49398589</c:v>
                </c:pt>
                <c:pt idx="6">
                  <c:v>144865802.83816105</c:v>
                </c:pt>
                <c:pt idx="7">
                  <c:v>160338581.98794028</c:v>
                </c:pt>
                <c:pt idx="8">
                  <c:v>173945115.61835632</c:v>
                </c:pt>
                <c:pt idx="9">
                  <c:v>179318755.42396045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8E-4D08-B3DA-78D7DBFE629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Laminate!$C$11:$L$11</c:f>
              <c:numCache>
                <c:formatCode>0.00E+00</c:formatCode>
                <c:ptCount val="10"/>
                <c:pt idx="0">
                  <c:v>194791534.57373971</c:v>
                </c:pt>
                <c:pt idx="1">
                  <c:v>189417894.76813558</c:v>
                </c:pt>
                <c:pt idx="2">
                  <c:v>175811361.1377196</c:v>
                </c:pt>
                <c:pt idx="3">
                  <c:v>160338581.98794034</c:v>
                </c:pt>
                <c:pt idx="4">
                  <c:v>150239442.64376512</c:v>
                </c:pt>
                <c:pt idx="5">
                  <c:v>150239442.64376512</c:v>
                </c:pt>
                <c:pt idx="6">
                  <c:v>160338581.98794031</c:v>
                </c:pt>
                <c:pt idx="7">
                  <c:v>175811361.13771954</c:v>
                </c:pt>
                <c:pt idx="8">
                  <c:v>189417894.76813558</c:v>
                </c:pt>
                <c:pt idx="9">
                  <c:v>194791534.57373971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E-4D08-B3DA-78D7DBFE629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Laminate!$C$12:$L$12</c:f>
              <c:numCache>
                <c:formatCode>0.00E+00</c:formatCode>
                <c:ptCount val="10"/>
                <c:pt idx="0">
                  <c:v>208398068.20415574</c:v>
                </c:pt>
                <c:pt idx="1">
                  <c:v>203024428.39855161</c:v>
                </c:pt>
                <c:pt idx="2">
                  <c:v>189417894.76813564</c:v>
                </c:pt>
                <c:pt idx="3">
                  <c:v>173945115.61835638</c:v>
                </c:pt>
                <c:pt idx="4">
                  <c:v>163845976.27418116</c:v>
                </c:pt>
                <c:pt idx="5">
                  <c:v>163845976.27418116</c:v>
                </c:pt>
                <c:pt idx="6">
                  <c:v>173945115.61835635</c:v>
                </c:pt>
                <c:pt idx="7">
                  <c:v>189417894.76813558</c:v>
                </c:pt>
                <c:pt idx="8">
                  <c:v>203024428.39855161</c:v>
                </c:pt>
                <c:pt idx="9">
                  <c:v>208398068.20415574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8E-4D08-B3DA-78D7DBFE629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Laminate!$C$13:$L$13</c:f>
              <c:numCache>
                <c:formatCode>0.00E+00</c:formatCode>
                <c:ptCount val="10"/>
                <c:pt idx="0">
                  <c:v>213771708.00975984</c:v>
                </c:pt>
                <c:pt idx="1">
                  <c:v>208398068.20415571</c:v>
                </c:pt>
                <c:pt idx="2">
                  <c:v>194791534.57373974</c:v>
                </c:pt>
                <c:pt idx="3">
                  <c:v>179318755.42396048</c:v>
                </c:pt>
                <c:pt idx="4">
                  <c:v>169219616.07978526</c:v>
                </c:pt>
                <c:pt idx="5">
                  <c:v>169219616.07978526</c:v>
                </c:pt>
                <c:pt idx="6">
                  <c:v>179318755.42396045</c:v>
                </c:pt>
                <c:pt idx="7">
                  <c:v>194791534.57373968</c:v>
                </c:pt>
                <c:pt idx="8">
                  <c:v>208398068.20415571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8E-4D08-B3DA-78D7DBFE629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5969936"/>
        <c:axId val="365979920"/>
        <c:axId val="485651024"/>
      </c:surfaceChart>
      <c:catAx>
        <c:axId val="36596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79920"/>
        <c:crosses val="autoZero"/>
        <c:auto val="1"/>
        <c:lblAlgn val="ctr"/>
        <c:lblOffset val="100"/>
        <c:noMultiLvlLbl val="0"/>
      </c:catAx>
      <c:valAx>
        <c:axId val="3659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9936"/>
        <c:crosses val="autoZero"/>
        <c:crossBetween val="midCat"/>
      </c:valAx>
      <c:serAx>
        <c:axId val="48565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79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'Auto-Laminate'!$C$10:$L$10</c:f>
              <c:numCache>
                <c:formatCode>0.00E+00</c:formatCode>
                <c:ptCount val="10"/>
                <c:pt idx="0">
                  <c:v>240661231.0298554</c:v>
                </c:pt>
                <c:pt idx="1">
                  <c:v>234488997.47555959</c:v>
                </c:pt>
                <c:pt idx="2">
                  <c:v>218719556.36389473</c:v>
                </c:pt>
                <c:pt idx="3">
                  <c:v>200326195.28341013</c:v>
                </c:pt>
                <c:pt idx="4">
                  <c:v>187294249.42639184</c:v>
                </c:pt>
                <c:pt idx="5">
                  <c:v>184959591.09100553</c:v>
                </c:pt>
                <c:pt idx="6">
                  <c:v>193603814.52838621</c:v>
                </c:pt>
                <c:pt idx="7">
                  <c:v>208420271.52006269</c:v>
                </c:pt>
                <c:pt idx="8">
                  <c:v>221855054.2963413</c:v>
                </c:pt>
                <c:pt idx="9">
                  <c:v>227216469.51980764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B3D-8525-AF95781641A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'Auto-Laminate'!$C$11:$L$11</c:f>
              <c:numCache>
                <c:formatCode>0.00E+00</c:formatCode>
                <c:ptCount val="10"/>
                <c:pt idx="0">
                  <c:v>234488997.47555959</c:v>
                </c:pt>
                <c:pt idx="1">
                  <c:v>228316763.92126378</c:v>
                </c:pt>
                <c:pt idx="2">
                  <c:v>212547322.80959892</c:v>
                </c:pt>
                <c:pt idx="3">
                  <c:v>194153961.72911435</c:v>
                </c:pt>
                <c:pt idx="4">
                  <c:v>181122015.872096</c:v>
                </c:pt>
                <c:pt idx="5">
                  <c:v>178787357.53670973</c:v>
                </c:pt>
                <c:pt idx="6">
                  <c:v>187431580.9740904</c:v>
                </c:pt>
                <c:pt idx="7">
                  <c:v>202248037.96576685</c:v>
                </c:pt>
                <c:pt idx="8">
                  <c:v>215682820.74204546</c:v>
                </c:pt>
                <c:pt idx="9">
                  <c:v>221044235.9655118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8-4B3D-8525-AF95781641A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'Auto-Laminate'!$C$12:$L$12</c:f>
              <c:numCache>
                <c:formatCode>0.00E+00</c:formatCode>
                <c:ptCount val="10"/>
                <c:pt idx="0">
                  <c:v>218719556.36389473</c:v>
                </c:pt>
                <c:pt idx="1">
                  <c:v>212547322.80959892</c:v>
                </c:pt>
                <c:pt idx="2">
                  <c:v>196777881.69793406</c:v>
                </c:pt>
                <c:pt idx="3">
                  <c:v>178384520.61744946</c:v>
                </c:pt>
                <c:pt idx="4">
                  <c:v>165352574.76043117</c:v>
                </c:pt>
                <c:pt idx="5">
                  <c:v>163017916.42504486</c:v>
                </c:pt>
                <c:pt idx="6">
                  <c:v>171662139.86242554</c:v>
                </c:pt>
                <c:pt idx="7">
                  <c:v>186478596.85410202</c:v>
                </c:pt>
                <c:pt idx="8">
                  <c:v>199913379.63038063</c:v>
                </c:pt>
                <c:pt idx="9">
                  <c:v>205274794.85384697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8-4B3D-8525-AF95781641A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'Auto-Laminate'!$C$13:$L$13</c:f>
              <c:numCache>
                <c:formatCode>0.00E+00</c:formatCode>
                <c:ptCount val="10"/>
                <c:pt idx="0">
                  <c:v>200326195.28341013</c:v>
                </c:pt>
                <c:pt idx="1">
                  <c:v>194153961.72911435</c:v>
                </c:pt>
                <c:pt idx="2">
                  <c:v>178384520.61744946</c:v>
                </c:pt>
                <c:pt idx="3">
                  <c:v>159991159.53696489</c:v>
                </c:pt>
                <c:pt idx="4">
                  <c:v>146959213.67994657</c:v>
                </c:pt>
                <c:pt idx="5">
                  <c:v>144624555.3445603</c:v>
                </c:pt>
                <c:pt idx="6">
                  <c:v>153268778.78194094</c:v>
                </c:pt>
                <c:pt idx="7">
                  <c:v>168085235.77361742</c:v>
                </c:pt>
                <c:pt idx="8">
                  <c:v>181520018.54989603</c:v>
                </c:pt>
                <c:pt idx="9">
                  <c:v>186881433.77336237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8-4B3D-8525-AF95781641A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'Auto-Laminate'!$C$14:$L$14</c:f>
              <c:numCache>
                <c:formatCode>0.00E+00</c:formatCode>
                <c:ptCount val="10"/>
                <c:pt idx="0">
                  <c:v>187294249.42639181</c:v>
                </c:pt>
                <c:pt idx="1">
                  <c:v>181122015.87209603</c:v>
                </c:pt>
                <c:pt idx="2">
                  <c:v>165352574.76043114</c:v>
                </c:pt>
                <c:pt idx="3">
                  <c:v>146959213.67994657</c:v>
                </c:pt>
                <c:pt idx="4">
                  <c:v>133927267.82292825</c:v>
                </c:pt>
                <c:pt idx="5">
                  <c:v>131592609.48754197</c:v>
                </c:pt>
                <c:pt idx="6">
                  <c:v>140236832.92492262</c:v>
                </c:pt>
                <c:pt idx="7">
                  <c:v>155053289.91659909</c:v>
                </c:pt>
                <c:pt idx="8">
                  <c:v>168488072.69287771</c:v>
                </c:pt>
                <c:pt idx="9">
                  <c:v>173849487.91634405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8-4B3D-8525-AF95781641A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'Auto-Laminate'!$C$15:$L$15</c:f>
              <c:numCache>
                <c:formatCode>0.00E+00</c:formatCode>
                <c:ptCount val="10"/>
                <c:pt idx="0">
                  <c:v>184959591.09100553</c:v>
                </c:pt>
                <c:pt idx="1">
                  <c:v>178787357.53670973</c:v>
                </c:pt>
                <c:pt idx="2">
                  <c:v>163017916.42504486</c:v>
                </c:pt>
                <c:pt idx="3">
                  <c:v>144624555.3445603</c:v>
                </c:pt>
                <c:pt idx="4">
                  <c:v>131592609.48754196</c:v>
                </c:pt>
                <c:pt idx="5">
                  <c:v>129257951.15215568</c:v>
                </c:pt>
                <c:pt idx="6">
                  <c:v>137902174.58953634</c:v>
                </c:pt>
                <c:pt idx="7">
                  <c:v>152718631.58121282</c:v>
                </c:pt>
                <c:pt idx="8">
                  <c:v>166153414.35749143</c:v>
                </c:pt>
                <c:pt idx="9">
                  <c:v>171514829.58095777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F8-4B3D-8525-AF95781641A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'Auto-Laminate'!$C$16:$L$16</c:f>
              <c:numCache>
                <c:formatCode>0.00E+00</c:formatCode>
                <c:ptCount val="10"/>
                <c:pt idx="0">
                  <c:v>193603814.52838621</c:v>
                </c:pt>
                <c:pt idx="1">
                  <c:v>187431580.9740904</c:v>
                </c:pt>
                <c:pt idx="2">
                  <c:v>171662139.86242554</c:v>
                </c:pt>
                <c:pt idx="3">
                  <c:v>153268778.78194094</c:v>
                </c:pt>
                <c:pt idx="4">
                  <c:v>140236832.92492265</c:v>
                </c:pt>
                <c:pt idx="5">
                  <c:v>137902174.58953634</c:v>
                </c:pt>
                <c:pt idx="6">
                  <c:v>146546398.02691701</c:v>
                </c:pt>
                <c:pt idx="7">
                  <c:v>161362855.01859349</c:v>
                </c:pt>
                <c:pt idx="8">
                  <c:v>174797637.79487211</c:v>
                </c:pt>
                <c:pt idx="9">
                  <c:v>180159053.01833844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8-4B3D-8525-AF95781641A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'Auto-Laminate'!$C$17:$L$17</c:f>
              <c:numCache>
                <c:formatCode>0.00E+00</c:formatCode>
                <c:ptCount val="10"/>
                <c:pt idx="0">
                  <c:v>208420271.52006266</c:v>
                </c:pt>
                <c:pt idx="1">
                  <c:v>202248037.96576688</c:v>
                </c:pt>
                <c:pt idx="2">
                  <c:v>186478596.85410199</c:v>
                </c:pt>
                <c:pt idx="3">
                  <c:v>168085235.77361742</c:v>
                </c:pt>
                <c:pt idx="4">
                  <c:v>155053289.91659909</c:v>
                </c:pt>
                <c:pt idx="5">
                  <c:v>152718631.58121282</c:v>
                </c:pt>
                <c:pt idx="6">
                  <c:v>161362855.01859346</c:v>
                </c:pt>
                <c:pt idx="7">
                  <c:v>176179312.01026994</c:v>
                </c:pt>
                <c:pt idx="8">
                  <c:v>189614094.78654855</c:v>
                </c:pt>
                <c:pt idx="9">
                  <c:v>194975510.01001489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F8-4B3D-8525-AF95781641A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'Auto-Laminate'!$C$18:$L$18</c:f>
              <c:numCache>
                <c:formatCode>0.00E+00</c:formatCode>
                <c:ptCount val="10"/>
                <c:pt idx="0">
                  <c:v>221855054.29634127</c:v>
                </c:pt>
                <c:pt idx="1">
                  <c:v>215682820.74204549</c:v>
                </c:pt>
                <c:pt idx="2">
                  <c:v>199913379.6303806</c:v>
                </c:pt>
                <c:pt idx="3">
                  <c:v>181520018.54989603</c:v>
                </c:pt>
                <c:pt idx="4">
                  <c:v>168488072.69287771</c:v>
                </c:pt>
                <c:pt idx="5">
                  <c:v>166153414.35749143</c:v>
                </c:pt>
                <c:pt idx="6">
                  <c:v>174797637.79487208</c:v>
                </c:pt>
                <c:pt idx="7">
                  <c:v>189614094.78654855</c:v>
                </c:pt>
                <c:pt idx="8">
                  <c:v>203048877.56282717</c:v>
                </c:pt>
                <c:pt idx="9">
                  <c:v>208410292.78629351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8-4B3D-8525-AF95781641A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'Auto-Laminate'!$C$19:$L$19</c:f>
              <c:numCache>
                <c:formatCode>0.00E+00</c:formatCode>
                <c:ptCount val="10"/>
                <c:pt idx="0">
                  <c:v>227216469.51980761</c:v>
                </c:pt>
                <c:pt idx="1">
                  <c:v>221044235.96551183</c:v>
                </c:pt>
                <c:pt idx="2">
                  <c:v>205274794.85384694</c:v>
                </c:pt>
                <c:pt idx="3">
                  <c:v>186881433.77336237</c:v>
                </c:pt>
                <c:pt idx="4">
                  <c:v>173849487.91634405</c:v>
                </c:pt>
                <c:pt idx="5">
                  <c:v>171514829.58095774</c:v>
                </c:pt>
                <c:pt idx="6">
                  <c:v>180159053.01833841</c:v>
                </c:pt>
                <c:pt idx="7">
                  <c:v>194975510.01001489</c:v>
                </c:pt>
                <c:pt idx="8">
                  <c:v>208410292.78629351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F8-4B3D-8525-AF95781641A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211744"/>
        <c:axId val="168215904"/>
        <c:axId val="591598272"/>
      </c:surface3DChart>
      <c:catAx>
        <c:axId val="1682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04"/>
        <c:crosses val="autoZero"/>
        <c:auto val="1"/>
        <c:lblAlgn val="ctr"/>
        <c:lblOffset val="100"/>
        <c:noMultiLvlLbl val="0"/>
      </c:catAx>
      <c:valAx>
        <c:axId val="1682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1744"/>
        <c:crosses val="autoZero"/>
        <c:crossBetween val="midCat"/>
      </c:valAx>
      <c:serAx>
        <c:axId val="59159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D66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'Auto-Laminate'!$C$27:$L$27</c:f>
              <c:numCache>
                <c:formatCode>0.00E+00</c:formatCode>
                <c:ptCount val="10"/>
                <c:pt idx="0">
                  <c:v>5.2934288</c:v>
                </c:pt>
                <c:pt idx="1">
                  <c:v>5.2473728872955743</c:v>
                </c:pt>
                <c:pt idx="2">
                  <c:v>6.2367436201103406</c:v>
                </c:pt>
                <c:pt idx="3">
                  <c:v>10.081560103704724</c:v>
                </c:pt>
                <c:pt idx="4">
                  <c:v>16.364136639413715</c:v>
                </c:pt>
                <c:pt idx="5">
                  <c:v>21.556301708490359</c:v>
                </c:pt>
                <c:pt idx="6">
                  <c:v>21.642858511114177</c:v>
                </c:pt>
                <c:pt idx="7">
                  <c:v>15.994822022737692</c:v>
                </c:pt>
                <c:pt idx="8">
                  <c:v>8.6363179515901169</c:v>
                </c:pt>
                <c:pt idx="9">
                  <c:v>5.2934288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DB9-A41A-43DF9A62157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'Auto-Laminate'!$C$28:$L$28</c:f>
              <c:numCache>
                <c:formatCode>0.00E+00</c:formatCode>
                <c:ptCount val="10"/>
                <c:pt idx="0">
                  <c:v>5.2473728872955743</c:v>
                </c:pt>
                <c:pt idx="1">
                  <c:v>5.2013169745911485</c:v>
                </c:pt>
                <c:pt idx="2">
                  <c:v>6.1906877074059157</c:v>
                </c:pt>
                <c:pt idx="3">
                  <c:v>10.035504191000298</c:v>
                </c:pt>
                <c:pt idx="4">
                  <c:v>16.31808072670929</c:v>
                </c:pt>
                <c:pt idx="5">
                  <c:v>21.510245795785934</c:v>
                </c:pt>
                <c:pt idx="6">
                  <c:v>21.596802598409752</c:v>
                </c:pt>
                <c:pt idx="7">
                  <c:v>15.948766110033267</c:v>
                </c:pt>
                <c:pt idx="8">
                  <c:v>8.5902620388856903</c:v>
                </c:pt>
                <c:pt idx="9">
                  <c:v>5.2473728872955743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DB9-A41A-43DF9A62157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'Auto-Laminate'!$C$29:$L$29</c:f>
              <c:numCache>
                <c:formatCode>0.00E+00</c:formatCode>
                <c:ptCount val="10"/>
                <c:pt idx="0">
                  <c:v>6.2367436201103406</c:v>
                </c:pt>
                <c:pt idx="1">
                  <c:v>6.1906877074059157</c:v>
                </c:pt>
                <c:pt idx="2">
                  <c:v>7.180058440220682</c:v>
                </c:pt>
                <c:pt idx="3">
                  <c:v>11.024874923815066</c:v>
                </c:pt>
                <c:pt idx="4">
                  <c:v>17.307451459524053</c:v>
                </c:pt>
                <c:pt idx="5">
                  <c:v>22.499616528600701</c:v>
                </c:pt>
                <c:pt idx="6">
                  <c:v>22.586173331224519</c:v>
                </c:pt>
                <c:pt idx="7">
                  <c:v>16.938136842848031</c:v>
                </c:pt>
                <c:pt idx="8">
                  <c:v>9.5796327717004566</c:v>
                </c:pt>
                <c:pt idx="9">
                  <c:v>6.2367436201103406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D-4DB9-A41A-43DF9A62157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'Auto-Laminate'!$C$30:$L$30</c:f>
              <c:numCache>
                <c:formatCode>0.00E+00</c:formatCode>
                <c:ptCount val="10"/>
                <c:pt idx="0">
                  <c:v>10.081560103704724</c:v>
                </c:pt>
                <c:pt idx="1">
                  <c:v>10.035504191000298</c:v>
                </c:pt>
                <c:pt idx="2">
                  <c:v>11.024874923815064</c:v>
                </c:pt>
                <c:pt idx="3">
                  <c:v>14.869691407409448</c:v>
                </c:pt>
                <c:pt idx="4">
                  <c:v>21.152267943118439</c:v>
                </c:pt>
                <c:pt idx="5">
                  <c:v>26.344433012195083</c:v>
                </c:pt>
                <c:pt idx="6">
                  <c:v>26.430989814818901</c:v>
                </c:pt>
                <c:pt idx="7">
                  <c:v>20.782953326442417</c:v>
                </c:pt>
                <c:pt idx="8">
                  <c:v>13.424449255294842</c:v>
                </c:pt>
                <c:pt idx="9">
                  <c:v>10.081560103704724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D-4DB9-A41A-43DF9A62157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'Auto-Laminate'!$C$31:$L$31</c:f>
              <c:numCache>
                <c:formatCode>0.00E+00</c:formatCode>
                <c:ptCount val="10"/>
                <c:pt idx="0">
                  <c:v>16.364136639413715</c:v>
                </c:pt>
                <c:pt idx="1">
                  <c:v>16.31808072670929</c:v>
                </c:pt>
                <c:pt idx="2">
                  <c:v>17.307451459524057</c:v>
                </c:pt>
                <c:pt idx="3">
                  <c:v>21.152267943118439</c:v>
                </c:pt>
                <c:pt idx="4">
                  <c:v>27.434844478827429</c:v>
                </c:pt>
                <c:pt idx="5">
                  <c:v>32.627009547904073</c:v>
                </c:pt>
                <c:pt idx="6">
                  <c:v>32.713566350527891</c:v>
                </c:pt>
                <c:pt idx="7">
                  <c:v>27.065529862151408</c:v>
                </c:pt>
                <c:pt idx="8">
                  <c:v>19.707025791003833</c:v>
                </c:pt>
                <c:pt idx="9">
                  <c:v>16.364136639413715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D-4DB9-A41A-43DF9A62157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'Auto-Laminate'!$C$32:$L$32</c:f>
              <c:numCache>
                <c:formatCode>0.00E+00</c:formatCode>
                <c:ptCount val="10"/>
                <c:pt idx="0">
                  <c:v>21.556301708490359</c:v>
                </c:pt>
                <c:pt idx="1">
                  <c:v>21.510245795785931</c:v>
                </c:pt>
                <c:pt idx="2">
                  <c:v>22.499616528600701</c:v>
                </c:pt>
                <c:pt idx="3">
                  <c:v>26.344433012195083</c:v>
                </c:pt>
                <c:pt idx="4">
                  <c:v>32.627009547904073</c:v>
                </c:pt>
                <c:pt idx="5">
                  <c:v>37.819174616980717</c:v>
                </c:pt>
                <c:pt idx="6">
                  <c:v>37.905731419604535</c:v>
                </c:pt>
                <c:pt idx="7">
                  <c:v>32.257694931228052</c:v>
                </c:pt>
                <c:pt idx="8">
                  <c:v>24.899190860080473</c:v>
                </c:pt>
                <c:pt idx="9">
                  <c:v>21.556301708490359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ED-4DB9-A41A-43DF9A62157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'Auto-Laminate'!$C$33:$L$33</c:f>
              <c:numCache>
                <c:formatCode>0.00E+00</c:formatCode>
                <c:ptCount val="10"/>
                <c:pt idx="0">
                  <c:v>21.642858511114177</c:v>
                </c:pt>
                <c:pt idx="1">
                  <c:v>21.596802598409749</c:v>
                </c:pt>
                <c:pt idx="2">
                  <c:v>22.586173331224519</c:v>
                </c:pt>
                <c:pt idx="3">
                  <c:v>26.430989814818901</c:v>
                </c:pt>
                <c:pt idx="4">
                  <c:v>32.713566350527891</c:v>
                </c:pt>
                <c:pt idx="5">
                  <c:v>37.905731419604535</c:v>
                </c:pt>
                <c:pt idx="6">
                  <c:v>37.992288222228353</c:v>
                </c:pt>
                <c:pt idx="7">
                  <c:v>32.34425173385187</c:v>
                </c:pt>
                <c:pt idx="8">
                  <c:v>24.985747662704291</c:v>
                </c:pt>
                <c:pt idx="9">
                  <c:v>21.642858511114177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ED-4DB9-A41A-43DF9A62157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'Auto-Laminate'!$C$34:$L$34</c:f>
              <c:numCache>
                <c:formatCode>0.00E+00</c:formatCode>
                <c:ptCount val="10"/>
                <c:pt idx="0">
                  <c:v>15.994822022737692</c:v>
                </c:pt>
                <c:pt idx="1">
                  <c:v>15.948766110033267</c:v>
                </c:pt>
                <c:pt idx="2">
                  <c:v>16.938136842848035</c:v>
                </c:pt>
                <c:pt idx="3">
                  <c:v>20.782953326442417</c:v>
                </c:pt>
                <c:pt idx="4">
                  <c:v>27.065529862151408</c:v>
                </c:pt>
                <c:pt idx="5">
                  <c:v>32.257694931228052</c:v>
                </c:pt>
                <c:pt idx="6">
                  <c:v>32.34425173385187</c:v>
                </c:pt>
                <c:pt idx="7">
                  <c:v>26.696215245475386</c:v>
                </c:pt>
                <c:pt idx="8">
                  <c:v>19.337711174327811</c:v>
                </c:pt>
                <c:pt idx="9">
                  <c:v>15.994822022737692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ED-4DB9-A41A-43DF9A62157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'Auto-Laminate'!$C$35:$L$35</c:f>
              <c:numCache>
                <c:formatCode>0.00E+00</c:formatCode>
                <c:ptCount val="10"/>
                <c:pt idx="0">
                  <c:v>8.6363179515901169</c:v>
                </c:pt>
                <c:pt idx="1">
                  <c:v>8.5902620388856903</c:v>
                </c:pt>
                <c:pt idx="2">
                  <c:v>9.5796327717004566</c:v>
                </c:pt>
                <c:pt idx="3">
                  <c:v>13.42444925529484</c:v>
                </c:pt>
                <c:pt idx="4">
                  <c:v>19.707025791003829</c:v>
                </c:pt>
                <c:pt idx="5">
                  <c:v>24.899190860080473</c:v>
                </c:pt>
                <c:pt idx="6">
                  <c:v>24.985747662704291</c:v>
                </c:pt>
                <c:pt idx="7">
                  <c:v>19.337711174327808</c:v>
                </c:pt>
                <c:pt idx="8">
                  <c:v>11.979207103180233</c:v>
                </c:pt>
                <c:pt idx="9">
                  <c:v>8.6363179515901169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ED-4DB9-A41A-43DF9A62157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'Auto-Laminate'!$C$36:$L$36</c:f>
              <c:numCache>
                <c:formatCode>0.00E+00</c:formatCode>
                <c:ptCount val="10"/>
                <c:pt idx="0">
                  <c:v>5.2934288</c:v>
                </c:pt>
                <c:pt idx="1">
                  <c:v>5.2473728872955743</c:v>
                </c:pt>
                <c:pt idx="2">
                  <c:v>6.2367436201103406</c:v>
                </c:pt>
                <c:pt idx="3">
                  <c:v>10.081560103704724</c:v>
                </c:pt>
                <c:pt idx="4">
                  <c:v>16.364136639413715</c:v>
                </c:pt>
                <c:pt idx="5">
                  <c:v>21.556301708490359</c:v>
                </c:pt>
                <c:pt idx="6">
                  <c:v>21.642858511114177</c:v>
                </c:pt>
                <c:pt idx="7">
                  <c:v>15.994822022737692</c:v>
                </c:pt>
                <c:pt idx="8">
                  <c:v>8.6363179515901169</c:v>
                </c:pt>
                <c:pt idx="9">
                  <c:v>5.2934288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ED-4DB9-A41A-43DF9A62157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8512768"/>
        <c:axId val="588520256"/>
        <c:axId val="485647552"/>
      </c:surface3DChart>
      <c:catAx>
        <c:axId val="5885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0256"/>
        <c:crosses val="autoZero"/>
        <c:auto val="1"/>
        <c:lblAlgn val="ctr"/>
        <c:lblOffset val="100"/>
        <c:noMultiLvlLbl val="0"/>
      </c:catAx>
      <c:valAx>
        <c:axId val="588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12768"/>
        <c:crosses val="autoZero"/>
        <c:crossBetween val="midCat"/>
      </c:valAx>
      <c:serAx>
        <c:axId val="48564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025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'Auto-Laminate'!$C$10:$L$10</c:f>
              <c:numCache>
                <c:formatCode>0.00E+00</c:formatCode>
                <c:ptCount val="10"/>
                <c:pt idx="0">
                  <c:v>240661231.0298554</c:v>
                </c:pt>
                <c:pt idx="1">
                  <c:v>234488997.47555959</c:v>
                </c:pt>
                <c:pt idx="2">
                  <c:v>218719556.36389473</c:v>
                </c:pt>
                <c:pt idx="3">
                  <c:v>200326195.28341013</c:v>
                </c:pt>
                <c:pt idx="4">
                  <c:v>187294249.42639184</c:v>
                </c:pt>
                <c:pt idx="5">
                  <c:v>184959591.09100553</c:v>
                </c:pt>
                <c:pt idx="6">
                  <c:v>193603814.52838621</c:v>
                </c:pt>
                <c:pt idx="7">
                  <c:v>208420271.52006269</c:v>
                </c:pt>
                <c:pt idx="8">
                  <c:v>221855054.2963413</c:v>
                </c:pt>
                <c:pt idx="9">
                  <c:v>227216469.51980764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1-4BF7-99E7-F5F56410DD9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'Auto-Laminate'!$C$11:$L$11</c:f>
              <c:numCache>
                <c:formatCode>0.00E+00</c:formatCode>
                <c:ptCount val="10"/>
                <c:pt idx="0">
                  <c:v>234488997.47555959</c:v>
                </c:pt>
                <c:pt idx="1">
                  <c:v>228316763.92126378</c:v>
                </c:pt>
                <c:pt idx="2">
                  <c:v>212547322.80959892</c:v>
                </c:pt>
                <c:pt idx="3">
                  <c:v>194153961.72911435</c:v>
                </c:pt>
                <c:pt idx="4">
                  <c:v>181122015.872096</c:v>
                </c:pt>
                <c:pt idx="5">
                  <c:v>178787357.53670973</c:v>
                </c:pt>
                <c:pt idx="6">
                  <c:v>187431580.9740904</c:v>
                </c:pt>
                <c:pt idx="7">
                  <c:v>202248037.96576685</c:v>
                </c:pt>
                <c:pt idx="8">
                  <c:v>215682820.74204546</c:v>
                </c:pt>
                <c:pt idx="9">
                  <c:v>221044235.9655118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4BF7-99E7-F5F56410DD9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'Auto-Laminate'!$C$12:$L$12</c:f>
              <c:numCache>
                <c:formatCode>0.00E+00</c:formatCode>
                <c:ptCount val="10"/>
                <c:pt idx="0">
                  <c:v>218719556.36389473</c:v>
                </c:pt>
                <c:pt idx="1">
                  <c:v>212547322.80959892</c:v>
                </c:pt>
                <c:pt idx="2">
                  <c:v>196777881.69793406</c:v>
                </c:pt>
                <c:pt idx="3">
                  <c:v>178384520.61744946</c:v>
                </c:pt>
                <c:pt idx="4">
                  <c:v>165352574.76043117</c:v>
                </c:pt>
                <c:pt idx="5">
                  <c:v>163017916.42504486</c:v>
                </c:pt>
                <c:pt idx="6">
                  <c:v>171662139.86242554</c:v>
                </c:pt>
                <c:pt idx="7">
                  <c:v>186478596.85410202</c:v>
                </c:pt>
                <c:pt idx="8">
                  <c:v>199913379.63038063</c:v>
                </c:pt>
                <c:pt idx="9">
                  <c:v>205274794.85384697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1-4BF7-99E7-F5F56410DD9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'Auto-Laminate'!$C$13:$L$13</c:f>
              <c:numCache>
                <c:formatCode>0.00E+00</c:formatCode>
                <c:ptCount val="10"/>
                <c:pt idx="0">
                  <c:v>200326195.28341013</c:v>
                </c:pt>
                <c:pt idx="1">
                  <c:v>194153961.72911435</c:v>
                </c:pt>
                <c:pt idx="2">
                  <c:v>178384520.61744946</c:v>
                </c:pt>
                <c:pt idx="3">
                  <c:v>159991159.53696489</c:v>
                </c:pt>
                <c:pt idx="4">
                  <c:v>146959213.67994657</c:v>
                </c:pt>
                <c:pt idx="5">
                  <c:v>144624555.3445603</c:v>
                </c:pt>
                <c:pt idx="6">
                  <c:v>153268778.78194094</c:v>
                </c:pt>
                <c:pt idx="7">
                  <c:v>168085235.77361742</c:v>
                </c:pt>
                <c:pt idx="8">
                  <c:v>181520018.54989603</c:v>
                </c:pt>
                <c:pt idx="9">
                  <c:v>186881433.77336237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1-4BF7-99E7-F5F56410DD9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'Auto-Laminate'!$C$14:$L$14</c:f>
              <c:numCache>
                <c:formatCode>0.00E+00</c:formatCode>
                <c:ptCount val="10"/>
                <c:pt idx="0">
                  <c:v>187294249.42639181</c:v>
                </c:pt>
                <c:pt idx="1">
                  <c:v>181122015.87209603</c:v>
                </c:pt>
                <c:pt idx="2">
                  <c:v>165352574.76043114</c:v>
                </c:pt>
                <c:pt idx="3">
                  <c:v>146959213.67994657</c:v>
                </c:pt>
                <c:pt idx="4">
                  <c:v>133927267.82292825</c:v>
                </c:pt>
                <c:pt idx="5">
                  <c:v>131592609.48754197</c:v>
                </c:pt>
                <c:pt idx="6">
                  <c:v>140236832.92492262</c:v>
                </c:pt>
                <c:pt idx="7">
                  <c:v>155053289.91659909</c:v>
                </c:pt>
                <c:pt idx="8">
                  <c:v>168488072.69287771</c:v>
                </c:pt>
                <c:pt idx="9">
                  <c:v>173849487.91634405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1-4BF7-99E7-F5F56410DD9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'Auto-Laminate'!$C$15:$L$15</c:f>
              <c:numCache>
                <c:formatCode>0.00E+00</c:formatCode>
                <c:ptCount val="10"/>
                <c:pt idx="0">
                  <c:v>184959591.09100553</c:v>
                </c:pt>
                <c:pt idx="1">
                  <c:v>178787357.53670973</c:v>
                </c:pt>
                <c:pt idx="2">
                  <c:v>163017916.42504486</c:v>
                </c:pt>
                <c:pt idx="3">
                  <c:v>144624555.3445603</c:v>
                </c:pt>
                <c:pt idx="4">
                  <c:v>131592609.48754196</c:v>
                </c:pt>
                <c:pt idx="5">
                  <c:v>129257951.15215568</c:v>
                </c:pt>
                <c:pt idx="6">
                  <c:v>137902174.58953634</c:v>
                </c:pt>
                <c:pt idx="7">
                  <c:v>152718631.58121282</c:v>
                </c:pt>
                <c:pt idx="8">
                  <c:v>166153414.35749143</c:v>
                </c:pt>
                <c:pt idx="9">
                  <c:v>171514829.58095777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1-4BF7-99E7-F5F56410DD9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'Auto-Laminate'!$C$16:$L$16</c:f>
              <c:numCache>
                <c:formatCode>0.00E+00</c:formatCode>
                <c:ptCount val="10"/>
                <c:pt idx="0">
                  <c:v>193603814.52838621</c:v>
                </c:pt>
                <c:pt idx="1">
                  <c:v>187431580.9740904</c:v>
                </c:pt>
                <c:pt idx="2">
                  <c:v>171662139.86242554</c:v>
                </c:pt>
                <c:pt idx="3">
                  <c:v>153268778.78194094</c:v>
                </c:pt>
                <c:pt idx="4">
                  <c:v>140236832.92492265</c:v>
                </c:pt>
                <c:pt idx="5">
                  <c:v>137902174.58953634</c:v>
                </c:pt>
                <c:pt idx="6">
                  <c:v>146546398.02691701</c:v>
                </c:pt>
                <c:pt idx="7">
                  <c:v>161362855.01859349</c:v>
                </c:pt>
                <c:pt idx="8">
                  <c:v>174797637.79487211</c:v>
                </c:pt>
                <c:pt idx="9">
                  <c:v>180159053.01833844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1-4BF7-99E7-F5F56410DD9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'Auto-Laminate'!$C$17:$L$17</c:f>
              <c:numCache>
                <c:formatCode>0.00E+00</c:formatCode>
                <c:ptCount val="10"/>
                <c:pt idx="0">
                  <c:v>208420271.52006266</c:v>
                </c:pt>
                <c:pt idx="1">
                  <c:v>202248037.96576688</c:v>
                </c:pt>
                <c:pt idx="2">
                  <c:v>186478596.85410199</c:v>
                </c:pt>
                <c:pt idx="3">
                  <c:v>168085235.77361742</c:v>
                </c:pt>
                <c:pt idx="4">
                  <c:v>155053289.91659909</c:v>
                </c:pt>
                <c:pt idx="5">
                  <c:v>152718631.58121282</c:v>
                </c:pt>
                <c:pt idx="6">
                  <c:v>161362855.01859346</c:v>
                </c:pt>
                <c:pt idx="7">
                  <c:v>176179312.01026994</c:v>
                </c:pt>
                <c:pt idx="8">
                  <c:v>189614094.78654855</c:v>
                </c:pt>
                <c:pt idx="9">
                  <c:v>194975510.01001489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1-4BF7-99E7-F5F56410DD9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'Auto-Laminate'!$C$18:$L$18</c:f>
              <c:numCache>
                <c:formatCode>0.00E+00</c:formatCode>
                <c:ptCount val="10"/>
                <c:pt idx="0">
                  <c:v>221855054.29634127</c:v>
                </c:pt>
                <c:pt idx="1">
                  <c:v>215682820.74204549</c:v>
                </c:pt>
                <c:pt idx="2">
                  <c:v>199913379.6303806</c:v>
                </c:pt>
                <c:pt idx="3">
                  <c:v>181520018.54989603</c:v>
                </c:pt>
                <c:pt idx="4">
                  <c:v>168488072.69287771</c:v>
                </c:pt>
                <c:pt idx="5">
                  <c:v>166153414.35749143</c:v>
                </c:pt>
                <c:pt idx="6">
                  <c:v>174797637.79487208</c:v>
                </c:pt>
                <c:pt idx="7">
                  <c:v>189614094.78654855</c:v>
                </c:pt>
                <c:pt idx="8">
                  <c:v>203048877.56282717</c:v>
                </c:pt>
                <c:pt idx="9">
                  <c:v>208410292.78629351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1-4BF7-99E7-F5F56410DD9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'Auto-Laminate'!$B$10:$B$19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'Auto-Laminate'!$C$19:$L$19</c:f>
              <c:numCache>
                <c:formatCode>0.00E+00</c:formatCode>
                <c:ptCount val="10"/>
                <c:pt idx="0">
                  <c:v>227216469.51980761</c:v>
                </c:pt>
                <c:pt idx="1">
                  <c:v>221044235.96551183</c:v>
                </c:pt>
                <c:pt idx="2">
                  <c:v>205274794.85384694</c:v>
                </c:pt>
                <c:pt idx="3">
                  <c:v>186881433.77336237</c:v>
                </c:pt>
                <c:pt idx="4">
                  <c:v>173849487.91634405</c:v>
                </c:pt>
                <c:pt idx="5">
                  <c:v>171514829.58095774</c:v>
                </c:pt>
                <c:pt idx="6">
                  <c:v>180159053.01833841</c:v>
                </c:pt>
                <c:pt idx="7">
                  <c:v>194975510.01001489</c:v>
                </c:pt>
                <c:pt idx="8">
                  <c:v>208410292.78629351</c:v>
                </c:pt>
                <c:pt idx="9">
                  <c:v>213771708.00975984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1-4BF7-99E7-F5F56410DD9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211744"/>
        <c:axId val="168215904"/>
        <c:axId val="591598272"/>
      </c:surfaceChart>
      <c:catAx>
        <c:axId val="1682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04"/>
        <c:crosses val="autoZero"/>
        <c:auto val="1"/>
        <c:lblAlgn val="ctr"/>
        <c:lblOffset val="100"/>
        <c:noMultiLvlLbl val="0"/>
      </c:catAx>
      <c:valAx>
        <c:axId val="1682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1744"/>
        <c:crosses val="autoZero"/>
        <c:crossBetween val="midCat"/>
      </c:valAx>
      <c:serAx>
        <c:axId val="59159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04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D66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'Auto-Laminate'!$C$27:$L$27</c:f>
              <c:numCache>
                <c:formatCode>0.00E+00</c:formatCode>
                <c:ptCount val="10"/>
                <c:pt idx="0">
                  <c:v>5.2934288</c:v>
                </c:pt>
                <c:pt idx="1">
                  <c:v>5.2473728872955743</c:v>
                </c:pt>
                <c:pt idx="2">
                  <c:v>6.2367436201103406</c:v>
                </c:pt>
                <c:pt idx="3">
                  <c:v>10.081560103704724</c:v>
                </c:pt>
                <c:pt idx="4">
                  <c:v>16.364136639413715</c:v>
                </c:pt>
                <c:pt idx="5">
                  <c:v>21.556301708490359</c:v>
                </c:pt>
                <c:pt idx="6">
                  <c:v>21.642858511114177</c:v>
                </c:pt>
                <c:pt idx="7">
                  <c:v>15.994822022737692</c:v>
                </c:pt>
                <c:pt idx="8">
                  <c:v>8.6363179515901169</c:v>
                </c:pt>
                <c:pt idx="9">
                  <c:v>5.2934288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5-4129-A75A-DEB2B9BA83F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'Auto-Laminate'!$C$28:$L$28</c:f>
              <c:numCache>
                <c:formatCode>0.00E+00</c:formatCode>
                <c:ptCount val="10"/>
                <c:pt idx="0">
                  <c:v>5.2473728872955743</c:v>
                </c:pt>
                <c:pt idx="1">
                  <c:v>5.2013169745911485</c:v>
                </c:pt>
                <c:pt idx="2">
                  <c:v>6.1906877074059157</c:v>
                </c:pt>
                <c:pt idx="3">
                  <c:v>10.035504191000298</c:v>
                </c:pt>
                <c:pt idx="4">
                  <c:v>16.31808072670929</c:v>
                </c:pt>
                <c:pt idx="5">
                  <c:v>21.510245795785934</c:v>
                </c:pt>
                <c:pt idx="6">
                  <c:v>21.596802598409752</c:v>
                </c:pt>
                <c:pt idx="7">
                  <c:v>15.948766110033267</c:v>
                </c:pt>
                <c:pt idx="8">
                  <c:v>8.5902620388856903</c:v>
                </c:pt>
                <c:pt idx="9">
                  <c:v>5.2473728872955743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5-4129-A75A-DEB2B9BA83F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'Auto-Laminate'!$C$29:$L$29</c:f>
              <c:numCache>
                <c:formatCode>0.00E+00</c:formatCode>
                <c:ptCount val="10"/>
                <c:pt idx="0">
                  <c:v>6.2367436201103406</c:v>
                </c:pt>
                <c:pt idx="1">
                  <c:v>6.1906877074059157</c:v>
                </c:pt>
                <c:pt idx="2">
                  <c:v>7.180058440220682</c:v>
                </c:pt>
                <c:pt idx="3">
                  <c:v>11.024874923815066</c:v>
                </c:pt>
                <c:pt idx="4">
                  <c:v>17.307451459524053</c:v>
                </c:pt>
                <c:pt idx="5">
                  <c:v>22.499616528600701</c:v>
                </c:pt>
                <c:pt idx="6">
                  <c:v>22.586173331224519</c:v>
                </c:pt>
                <c:pt idx="7">
                  <c:v>16.938136842848031</c:v>
                </c:pt>
                <c:pt idx="8">
                  <c:v>9.5796327717004566</c:v>
                </c:pt>
                <c:pt idx="9">
                  <c:v>6.2367436201103406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5-4129-A75A-DEB2B9BA83F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'Auto-Laminate'!$C$30:$L$30</c:f>
              <c:numCache>
                <c:formatCode>0.00E+00</c:formatCode>
                <c:ptCount val="10"/>
                <c:pt idx="0">
                  <c:v>10.081560103704724</c:v>
                </c:pt>
                <c:pt idx="1">
                  <c:v>10.035504191000298</c:v>
                </c:pt>
                <c:pt idx="2">
                  <c:v>11.024874923815064</c:v>
                </c:pt>
                <c:pt idx="3">
                  <c:v>14.869691407409448</c:v>
                </c:pt>
                <c:pt idx="4">
                  <c:v>21.152267943118439</c:v>
                </c:pt>
                <c:pt idx="5">
                  <c:v>26.344433012195083</c:v>
                </c:pt>
                <c:pt idx="6">
                  <c:v>26.430989814818901</c:v>
                </c:pt>
                <c:pt idx="7">
                  <c:v>20.782953326442417</c:v>
                </c:pt>
                <c:pt idx="8">
                  <c:v>13.424449255294842</c:v>
                </c:pt>
                <c:pt idx="9">
                  <c:v>10.081560103704724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5-4129-A75A-DEB2B9BA83F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'Auto-Laminate'!$C$31:$L$31</c:f>
              <c:numCache>
                <c:formatCode>0.00E+00</c:formatCode>
                <c:ptCount val="10"/>
                <c:pt idx="0">
                  <c:v>16.364136639413715</c:v>
                </c:pt>
                <c:pt idx="1">
                  <c:v>16.31808072670929</c:v>
                </c:pt>
                <c:pt idx="2">
                  <c:v>17.307451459524057</c:v>
                </c:pt>
                <c:pt idx="3">
                  <c:v>21.152267943118439</c:v>
                </c:pt>
                <c:pt idx="4">
                  <c:v>27.434844478827429</c:v>
                </c:pt>
                <c:pt idx="5">
                  <c:v>32.627009547904073</c:v>
                </c:pt>
                <c:pt idx="6">
                  <c:v>32.713566350527891</c:v>
                </c:pt>
                <c:pt idx="7">
                  <c:v>27.065529862151408</c:v>
                </c:pt>
                <c:pt idx="8">
                  <c:v>19.707025791003833</c:v>
                </c:pt>
                <c:pt idx="9">
                  <c:v>16.364136639413715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5-4129-A75A-DEB2B9BA83F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'Auto-Laminate'!$C$32:$L$32</c:f>
              <c:numCache>
                <c:formatCode>0.00E+00</c:formatCode>
                <c:ptCount val="10"/>
                <c:pt idx="0">
                  <c:v>21.556301708490359</c:v>
                </c:pt>
                <c:pt idx="1">
                  <c:v>21.510245795785931</c:v>
                </c:pt>
                <c:pt idx="2">
                  <c:v>22.499616528600701</c:v>
                </c:pt>
                <c:pt idx="3">
                  <c:v>26.344433012195083</c:v>
                </c:pt>
                <c:pt idx="4">
                  <c:v>32.627009547904073</c:v>
                </c:pt>
                <c:pt idx="5">
                  <c:v>37.819174616980717</c:v>
                </c:pt>
                <c:pt idx="6">
                  <c:v>37.905731419604535</c:v>
                </c:pt>
                <c:pt idx="7">
                  <c:v>32.257694931228052</c:v>
                </c:pt>
                <c:pt idx="8">
                  <c:v>24.899190860080473</c:v>
                </c:pt>
                <c:pt idx="9">
                  <c:v>21.556301708490359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A5-4129-A75A-DEB2B9BA83F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'Auto-Laminate'!$C$33:$L$33</c:f>
              <c:numCache>
                <c:formatCode>0.00E+00</c:formatCode>
                <c:ptCount val="10"/>
                <c:pt idx="0">
                  <c:v>21.642858511114177</c:v>
                </c:pt>
                <c:pt idx="1">
                  <c:v>21.596802598409749</c:v>
                </c:pt>
                <c:pt idx="2">
                  <c:v>22.586173331224519</c:v>
                </c:pt>
                <c:pt idx="3">
                  <c:v>26.430989814818901</c:v>
                </c:pt>
                <c:pt idx="4">
                  <c:v>32.713566350527891</c:v>
                </c:pt>
                <c:pt idx="5">
                  <c:v>37.905731419604535</c:v>
                </c:pt>
                <c:pt idx="6">
                  <c:v>37.992288222228353</c:v>
                </c:pt>
                <c:pt idx="7">
                  <c:v>32.34425173385187</c:v>
                </c:pt>
                <c:pt idx="8">
                  <c:v>24.985747662704291</c:v>
                </c:pt>
                <c:pt idx="9">
                  <c:v>21.642858511114177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A5-4129-A75A-DEB2B9BA83F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'Auto-Laminate'!$C$34:$L$34</c:f>
              <c:numCache>
                <c:formatCode>0.00E+00</c:formatCode>
                <c:ptCount val="10"/>
                <c:pt idx="0">
                  <c:v>15.994822022737692</c:v>
                </c:pt>
                <c:pt idx="1">
                  <c:v>15.948766110033267</c:v>
                </c:pt>
                <c:pt idx="2">
                  <c:v>16.938136842848035</c:v>
                </c:pt>
                <c:pt idx="3">
                  <c:v>20.782953326442417</c:v>
                </c:pt>
                <c:pt idx="4">
                  <c:v>27.065529862151408</c:v>
                </c:pt>
                <c:pt idx="5">
                  <c:v>32.257694931228052</c:v>
                </c:pt>
                <c:pt idx="6">
                  <c:v>32.34425173385187</c:v>
                </c:pt>
                <c:pt idx="7">
                  <c:v>26.696215245475386</c:v>
                </c:pt>
                <c:pt idx="8">
                  <c:v>19.337711174327811</c:v>
                </c:pt>
                <c:pt idx="9">
                  <c:v>15.994822022737692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A5-4129-A75A-DEB2B9BA83F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'Auto-Laminate'!$C$35:$L$35</c:f>
              <c:numCache>
                <c:formatCode>0.00E+00</c:formatCode>
                <c:ptCount val="10"/>
                <c:pt idx="0">
                  <c:v>8.6363179515901169</c:v>
                </c:pt>
                <c:pt idx="1">
                  <c:v>8.5902620388856903</c:v>
                </c:pt>
                <c:pt idx="2">
                  <c:v>9.5796327717004566</c:v>
                </c:pt>
                <c:pt idx="3">
                  <c:v>13.42444925529484</c:v>
                </c:pt>
                <c:pt idx="4">
                  <c:v>19.707025791003829</c:v>
                </c:pt>
                <c:pt idx="5">
                  <c:v>24.899190860080473</c:v>
                </c:pt>
                <c:pt idx="6">
                  <c:v>24.985747662704291</c:v>
                </c:pt>
                <c:pt idx="7">
                  <c:v>19.337711174327808</c:v>
                </c:pt>
                <c:pt idx="8">
                  <c:v>11.979207103180233</c:v>
                </c:pt>
                <c:pt idx="9">
                  <c:v>8.6363179515901169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A5-4129-A75A-DEB2B9BA83F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'Auto-Laminate'!$B$27:$B$36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'Auto-Laminate'!$C$36:$L$36</c:f>
              <c:numCache>
                <c:formatCode>0.00E+00</c:formatCode>
                <c:ptCount val="10"/>
                <c:pt idx="0">
                  <c:v>5.2934288</c:v>
                </c:pt>
                <c:pt idx="1">
                  <c:v>5.2473728872955743</c:v>
                </c:pt>
                <c:pt idx="2">
                  <c:v>6.2367436201103406</c:v>
                </c:pt>
                <c:pt idx="3">
                  <c:v>10.081560103704724</c:v>
                </c:pt>
                <c:pt idx="4">
                  <c:v>16.364136639413715</c:v>
                </c:pt>
                <c:pt idx="5">
                  <c:v>21.556301708490359</c:v>
                </c:pt>
                <c:pt idx="6">
                  <c:v>21.642858511114177</c:v>
                </c:pt>
                <c:pt idx="7">
                  <c:v>15.994822022737692</c:v>
                </c:pt>
                <c:pt idx="8">
                  <c:v>8.6363179515901169</c:v>
                </c:pt>
                <c:pt idx="9">
                  <c:v>5.2934288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A5-4129-A75A-DEB2B9BA83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8512768"/>
        <c:axId val="588520256"/>
        <c:axId val="485647552"/>
      </c:surfaceChart>
      <c:catAx>
        <c:axId val="5885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0256"/>
        <c:crosses val="autoZero"/>
        <c:auto val="1"/>
        <c:lblAlgn val="ctr"/>
        <c:lblOffset val="100"/>
        <c:noMultiLvlLbl val="0"/>
      </c:catAx>
      <c:valAx>
        <c:axId val="588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12768"/>
        <c:crosses val="autoZero"/>
        <c:crossBetween val="midCat"/>
      </c:valAx>
      <c:serAx>
        <c:axId val="48564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0256"/>
        <c:crosses val="autoZero"/>
      </c:ser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13</xdr:row>
      <xdr:rowOff>125730</xdr:rowOff>
    </xdr:from>
    <xdr:to>
      <xdr:col>8</xdr:col>
      <xdr:colOff>419100</xdr:colOff>
      <xdr:row>28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13</xdr:row>
      <xdr:rowOff>80010</xdr:rowOff>
    </xdr:from>
    <xdr:to>
      <xdr:col>16</xdr:col>
      <xdr:colOff>156210</xdr:colOff>
      <xdr:row>28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744875</xdr:colOff>
      <xdr:row>6</xdr:row>
      <xdr:rowOff>105310</xdr:rowOff>
    </xdr:from>
    <xdr:to>
      <xdr:col>19</xdr:col>
      <xdr:colOff>256853</xdr:colOff>
      <xdr:row>19</xdr:row>
      <xdr:rowOff>94180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403860</xdr:colOff>
          <xdr:row>3</xdr:row>
          <xdr:rowOff>7620</xdr:rowOff>
        </xdr:from>
        <xdr:to>
          <xdr:col>7</xdr:col>
          <xdr:colOff>1036320</xdr:colOff>
          <xdr:row>4</xdr:row>
          <xdr:rowOff>243840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616448</xdr:colOff>
      <xdr:row>21</xdr:row>
      <xdr:rowOff>42810</xdr:rowOff>
    </xdr:from>
    <xdr:to>
      <xdr:col>19</xdr:col>
      <xdr:colOff>273978</xdr:colOff>
      <xdr:row>35</xdr:row>
      <xdr:rowOff>42810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342472</xdr:colOff>
      <xdr:row>6</xdr:row>
      <xdr:rowOff>102742</xdr:rowOff>
    </xdr:from>
    <xdr:to>
      <xdr:col>23</xdr:col>
      <xdr:colOff>787685</xdr:colOff>
      <xdr:row>19</xdr:row>
      <xdr:rowOff>91612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333911</xdr:colOff>
      <xdr:row>21</xdr:row>
      <xdr:rowOff>34247</xdr:rowOff>
    </xdr:from>
    <xdr:to>
      <xdr:col>23</xdr:col>
      <xdr:colOff>839057</xdr:colOff>
      <xdr:row>35</xdr:row>
      <xdr:rowOff>34247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</xdr:row>
      <xdr:rowOff>0</xdr:rowOff>
    </xdr:from>
    <xdr:to>
      <xdr:col>5</xdr:col>
      <xdr:colOff>304800</xdr:colOff>
      <xdr:row>5</xdr:row>
      <xdr:rowOff>121920</xdr:rowOff>
    </xdr:to>
    <xdr:sp macro="" textlink="">
      <xdr:nvSpPr>
        <xdr:cNvPr id="2" name="Rectangle 1"/>
        <xdr:cNvSpPr/>
      </xdr:nvSpPr>
      <xdr:spPr>
        <a:xfrm>
          <a:off x="1181100" y="762000"/>
          <a:ext cx="2171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5</xdr:row>
      <xdr:rowOff>121920</xdr:rowOff>
    </xdr:from>
    <xdr:to>
      <xdr:col>5</xdr:col>
      <xdr:colOff>304800</xdr:colOff>
      <xdr:row>7</xdr:row>
      <xdr:rowOff>53340</xdr:rowOff>
    </xdr:to>
    <xdr:sp macro="" textlink="">
      <xdr:nvSpPr>
        <xdr:cNvPr id="6" name="Rectangle 5"/>
        <xdr:cNvSpPr/>
      </xdr:nvSpPr>
      <xdr:spPr>
        <a:xfrm>
          <a:off x="1181100" y="1036320"/>
          <a:ext cx="21717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7</xdr:row>
      <xdr:rowOff>53340</xdr:rowOff>
    </xdr:from>
    <xdr:to>
      <xdr:col>5</xdr:col>
      <xdr:colOff>304800</xdr:colOff>
      <xdr:row>8</xdr:row>
      <xdr:rowOff>167640</xdr:rowOff>
    </xdr:to>
    <xdr:sp macro="" textlink="">
      <xdr:nvSpPr>
        <xdr:cNvPr id="7" name="Rectangle 6"/>
        <xdr:cNvSpPr/>
      </xdr:nvSpPr>
      <xdr:spPr>
        <a:xfrm>
          <a:off x="1181100" y="1379220"/>
          <a:ext cx="21717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8</xdr:row>
      <xdr:rowOff>167640</xdr:rowOff>
    </xdr:from>
    <xdr:to>
      <xdr:col>5</xdr:col>
      <xdr:colOff>304800</xdr:colOff>
      <xdr:row>10</xdr:row>
      <xdr:rowOff>99060</xdr:rowOff>
    </xdr:to>
    <xdr:sp macro="" textlink="">
      <xdr:nvSpPr>
        <xdr:cNvPr id="8" name="Rectangle 7"/>
        <xdr:cNvSpPr/>
      </xdr:nvSpPr>
      <xdr:spPr>
        <a:xfrm>
          <a:off x="1181100" y="1676400"/>
          <a:ext cx="2171700" cy="297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365760</xdr:colOff>
      <xdr:row>0</xdr:row>
      <xdr:rowOff>68581</xdr:rowOff>
    </xdr:from>
    <xdr:to>
      <xdr:col>15</xdr:col>
      <xdr:colOff>426720</xdr:colOff>
      <xdr:row>11</xdr:row>
      <xdr:rowOff>69519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560" y="68581"/>
          <a:ext cx="4328160" cy="214215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11</xdr:row>
      <xdr:rowOff>7620</xdr:rowOff>
    </xdr:from>
    <xdr:to>
      <xdr:col>10</xdr:col>
      <xdr:colOff>599938</xdr:colOff>
      <xdr:row>15</xdr:row>
      <xdr:rowOff>161814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2148840"/>
          <a:ext cx="1095238" cy="885714"/>
        </a:xfrm>
        <a:prstGeom prst="rect">
          <a:avLst/>
        </a:prstGeom>
      </xdr:spPr>
    </xdr:pic>
    <xdr:clientData/>
  </xdr:twoCellAnchor>
  <xdr:twoCellAnchor editAs="oneCell">
    <xdr:from>
      <xdr:col>24</xdr:col>
      <xdr:colOff>392962</xdr:colOff>
      <xdr:row>0</xdr:row>
      <xdr:rowOff>167640</xdr:rowOff>
    </xdr:from>
    <xdr:to>
      <xdr:col>29</xdr:col>
      <xdr:colOff>498469</xdr:colOff>
      <xdr:row>11</xdr:row>
      <xdr:rowOff>7620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3362" y="167640"/>
          <a:ext cx="3153507" cy="1981200"/>
        </a:xfrm>
        <a:prstGeom prst="rect">
          <a:avLst/>
        </a:prstGeom>
      </xdr:spPr>
    </xdr:pic>
    <xdr:clientData/>
  </xdr:twoCellAnchor>
  <xdr:twoCellAnchor editAs="oneCell">
    <xdr:from>
      <xdr:col>15</xdr:col>
      <xdr:colOff>556260</xdr:colOff>
      <xdr:row>0</xdr:row>
      <xdr:rowOff>167641</xdr:rowOff>
    </xdr:from>
    <xdr:to>
      <xdr:col>18</xdr:col>
      <xdr:colOff>160020</xdr:colOff>
      <xdr:row>3</xdr:row>
      <xdr:rowOff>103897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260" y="167641"/>
          <a:ext cx="1432560" cy="599196"/>
        </a:xfrm>
        <a:prstGeom prst="rect">
          <a:avLst/>
        </a:prstGeom>
      </xdr:spPr>
    </xdr:pic>
    <xdr:clientData/>
  </xdr:twoCellAnchor>
  <xdr:twoCellAnchor editAs="oneCell">
    <xdr:from>
      <xdr:col>15</xdr:col>
      <xdr:colOff>411481</xdr:colOff>
      <xdr:row>3</xdr:row>
      <xdr:rowOff>83821</xdr:rowOff>
    </xdr:from>
    <xdr:to>
      <xdr:col>18</xdr:col>
      <xdr:colOff>426721</xdr:colOff>
      <xdr:row>14</xdr:row>
      <xdr:rowOff>8570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1" y="746761"/>
          <a:ext cx="1844040" cy="1951669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152400</xdr:rowOff>
    </xdr:from>
    <xdr:to>
      <xdr:col>24</xdr:col>
      <xdr:colOff>327660</xdr:colOff>
      <xdr:row>14</xdr:row>
      <xdr:rowOff>102193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63400" y="152400"/>
          <a:ext cx="2994660" cy="2639653"/>
        </a:xfrm>
        <a:prstGeom prst="rect">
          <a:avLst/>
        </a:prstGeom>
      </xdr:spPr>
    </xdr:pic>
    <xdr:clientData/>
  </xdr:twoCellAnchor>
  <xdr:twoCellAnchor editAs="oneCell">
    <xdr:from>
      <xdr:col>30</xdr:col>
      <xdr:colOff>15240</xdr:colOff>
      <xdr:row>0</xdr:row>
      <xdr:rowOff>152401</xdr:rowOff>
    </xdr:from>
    <xdr:to>
      <xdr:col>37</xdr:col>
      <xdr:colOff>418400</xdr:colOff>
      <xdr:row>10</xdr:row>
      <xdr:rowOff>147987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03240" y="152401"/>
          <a:ext cx="4670360" cy="1953926"/>
        </a:xfrm>
        <a:prstGeom prst="rect">
          <a:avLst/>
        </a:prstGeom>
      </xdr:spPr>
    </xdr:pic>
    <xdr:clientData/>
  </xdr:twoCellAnchor>
  <xdr:twoCellAnchor>
    <xdr:from>
      <xdr:col>15</xdr:col>
      <xdr:colOff>350520</xdr:colOff>
      <xdr:row>4</xdr:row>
      <xdr:rowOff>129540</xdr:rowOff>
    </xdr:from>
    <xdr:to>
      <xdr:col>16</xdr:col>
      <xdr:colOff>60960</xdr:colOff>
      <xdr:row>6</xdr:row>
      <xdr:rowOff>30480</xdr:rowOff>
    </xdr:to>
    <xdr:sp macro="" textlink="">
      <xdr:nvSpPr>
        <xdr:cNvPr id="18" name="Right Arrow 17"/>
        <xdr:cNvSpPr/>
      </xdr:nvSpPr>
      <xdr:spPr>
        <a:xfrm>
          <a:off x="9494520" y="975360"/>
          <a:ext cx="320040" cy="28194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</xdr:colOff>
      <xdr:row>4</xdr:row>
      <xdr:rowOff>137160</xdr:rowOff>
    </xdr:from>
    <xdr:to>
      <xdr:col>19</xdr:col>
      <xdr:colOff>335280</xdr:colOff>
      <xdr:row>6</xdr:row>
      <xdr:rowOff>38100</xdr:rowOff>
    </xdr:to>
    <xdr:sp macro="" textlink="">
      <xdr:nvSpPr>
        <xdr:cNvPr id="19" name="Right Arrow 18"/>
        <xdr:cNvSpPr/>
      </xdr:nvSpPr>
      <xdr:spPr>
        <a:xfrm>
          <a:off x="11597640" y="982980"/>
          <a:ext cx="320040" cy="28194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106680</xdr:colOff>
      <xdr:row>4</xdr:row>
      <xdr:rowOff>167640</xdr:rowOff>
    </xdr:from>
    <xdr:to>
      <xdr:col>24</xdr:col>
      <xdr:colOff>426720</xdr:colOff>
      <xdr:row>6</xdr:row>
      <xdr:rowOff>68580</xdr:rowOff>
    </xdr:to>
    <xdr:sp macro="" textlink="">
      <xdr:nvSpPr>
        <xdr:cNvPr id="20" name="Right Arrow 19"/>
        <xdr:cNvSpPr/>
      </xdr:nvSpPr>
      <xdr:spPr>
        <a:xfrm>
          <a:off x="14737080" y="1013460"/>
          <a:ext cx="320040" cy="28194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464820</xdr:colOff>
      <xdr:row>4</xdr:row>
      <xdr:rowOff>129540</xdr:rowOff>
    </xdr:from>
    <xdr:to>
      <xdr:col>30</xdr:col>
      <xdr:colOff>175260</xdr:colOff>
      <xdr:row>6</xdr:row>
      <xdr:rowOff>30480</xdr:rowOff>
    </xdr:to>
    <xdr:sp macro="" textlink="">
      <xdr:nvSpPr>
        <xdr:cNvPr id="21" name="Right Arrow 20"/>
        <xdr:cNvSpPr/>
      </xdr:nvSpPr>
      <xdr:spPr>
        <a:xfrm>
          <a:off x="18143220" y="975360"/>
          <a:ext cx="320040" cy="28194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4:S42"/>
  <sheetViews>
    <sheetView showGridLines="0" topLeftCell="A7" workbookViewId="0">
      <selection activeCell="E15" sqref="E15"/>
    </sheetView>
  </sheetViews>
  <sheetFormatPr defaultRowHeight="14.4" x14ac:dyDescent="0.3"/>
  <cols>
    <col min="1" max="1" width="10.33203125" bestFit="1" customWidth="1"/>
    <col min="7" max="10" width="12" bestFit="1" customWidth="1"/>
    <col min="19" max="19" width="10" bestFit="1" customWidth="1"/>
  </cols>
  <sheetData>
    <row r="4" spans="1:19" x14ac:dyDescent="0.3">
      <c r="G4" t="s">
        <v>6</v>
      </c>
      <c r="H4">
        <f>B6/(1-D6*D6)</f>
        <v>89798966802.184845</v>
      </c>
    </row>
    <row r="5" spans="1:19" x14ac:dyDescent="0.3">
      <c r="A5" s="1" t="s">
        <v>0</v>
      </c>
      <c r="B5" s="1" t="s">
        <v>2</v>
      </c>
      <c r="C5" s="1" t="s">
        <v>3</v>
      </c>
      <c r="D5" s="1" t="s">
        <v>4</v>
      </c>
      <c r="E5" s="1" t="s">
        <v>5</v>
      </c>
      <c r="G5" t="s">
        <v>8</v>
      </c>
      <c r="H5">
        <f>(C6*D6)/(1-D6*D6)</f>
        <v>4602472967.2250528</v>
      </c>
    </row>
    <row r="6" spans="1:19" x14ac:dyDescent="0.3">
      <c r="A6" s="1" t="s">
        <v>1</v>
      </c>
      <c r="B6" s="7">
        <f>'Auto-Laminate'!C5</f>
        <v>89500000000</v>
      </c>
      <c r="C6" s="7">
        <f>'Auto-Laminate'!D5</f>
        <v>79500000000</v>
      </c>
      <c r="D6" s="7">
        <f>'Auto-Laminate'!E5</f>
        <v>5.7700000000000001E-2</v>
      </c>
      <c r="E6" s="7">
        <f>'Auto-Laminate'!F5</f>
        <v>3300000000</v>
      </c>
      <c r="G6" t="s">
        <v>7</v>
      </c>
      <c r="H6">
        <f>C6/(1-D6*D6)</f>
        <v>79765562690.208893</v>
      </c>
    </row>
    <row r="7" spans="1:19" x14ac:dyDescent="0.3">
      <c r="G7" t="s">
        <v>9</v>
      </c>
      <c r="H7">
        <f>E6</f>
        <v>3300000000</v>
      </c>
    </row>
    <row r="8" spans="1:19" x14ac:dyDescent="0.3">
      <c r="A8" t="s">
        <v>12</v>
      </c>
      <c r="B8">
        <v>6.7000000000000002E-4</v>
      </c>
      <c r="C8" t="s">
        <v>13</v>
      </c>
    </row>
    <row r="9" spans="1:19" x14ac:dyDescent="0.3">
      <c r="A9" t="s">
        <v>58</v>
      </c>
      <c r="B9">
        <f>-2*B8</f>
        <v>-1.34E-3</v>
      </c>
      <c r="F9" s="1" t="s">
        <v>28</v>
      </c>
      <c r="G9" s="1" t="s">
        <v>17</v>
      </c>
      <c r="H9" s="1" t="s">
        <v>18</v>
      </c>
      <c r="I9" s="1" t="s">
        <v>20</v>
      </c>
    </row>
    <row r="10" spans="1:19" x14ac:dyDescent="0.3">
      <c r="A10" t="s">
        <v>59</v>
      </c>
      <c r="B10">
        <f>-1*B8</f>
        <v>-6.7000000000000002E-4</v>
      </c>
      <c r="G10" s="1"/>
      <c r="H10" s="1" t="s">
        <v>19</v>
      </c>
      <c r="I10" s="1" t="s">
        <v>21</v>
      </c>
    </row>
    <row r="11" spans="1:19" x14ac:dyDescent="0.3">
      <c r="A11" t="s">
        <v>60</v>
      </c>
      <c r="B11">
        <v>0</v>
      </c>
      <c r="G11" s="1"/>
      <c r="H11" s="1"/>
      <c r="I11" s="1" t="s">
        <v>22</v>
      </c>
    </row>
    <row r="12" spans="1:19" x14ac:dyDescent="0.3">
      <c r="A12" t="s">
        <v>61</v>
      </c>
      <c r="B12">
        <f>1*B8</f>
        <v>6.7000000000000002E-4</v>
      </c>
    </row>
    <row r="13" spans="1:19" x14ac:dyDescent="0.3">
      <c r="A13" t="s">
        <v>62</v>
      </c>
      <c r="B13">
        <f>2*B8</f>
        <v>1.34E-3</v>
      </c>
      <c r="F13" s="13" t="s">
        <v>23</v>
      </c>
      <c r="G13" s="14">
        <v>1</v>
      </c>
      <c r="H13" s="14">
        <v>2</v>
      </c>
      <c r="I13" s="14">
        <v>3</v>
      </c>
      <c r="J13" s="15">
        <v>4</v>
      </c>
    </row>
    <row r="14" spans="1:19" x14ac:dyDescent="0.3">
      <c r="F14" s="16" t="s">
        <v>17</v>
      </c>
      <c r="G14" s="9">
        <f>$H$4*COS(RADIANS(B16))^4+$H$6*SIN(RADIANS(B16))^4+2*($H$5+2*$H$7)*SIN(RADIANS(B16))^2*COS(RADIANS(B16))^2</f>
        <v>79765562690.208893</v>
      </c>
      <c r="H14" s="9">
        <f t="shared" ref="H14:J14" si="0">$H$4*COS(RADIANS(C16))^4+$H$6*SIN(RADIANS(C16))^4+2*($H$5+2*$H$7)*SIN(RADIANS(C16))^2*COS(RADIANS(C16))^2</f>
        <v>79765562690.208893</v>
      </c>
      <c r="I14" s="9">
        <f t="shared" si="0"/>
        <v>79765562690.208893</v>
      </c>
      <c r="J14" s="12">
        <f t="shared" si="0"/>
        <v>79765562690.208893</v>
      </c>
    </row>
    <row r="15" spans="1:19" ht="15.6" x14ac:dyDescent="0.3">
      <c r="B15" s="3" t="s">
        <v>14</v>
      </c>
      <c r="C15" s="4">
        <v>90</v>
      </c>
      <c r="D15" s="5" t="s">
        <v>15</v>
      </c>
      <c r="E15" s="10">
        <v>90</v>
      </c>
      <c r="F15" s="16" t="s">
        <v>18</v>
      </c>
      <c r="G15" s="9">
        <f>($H$4+$H$6-4*$H$7)*SIN(RADIANS(B16))^2*COS(RADIANS(B16))^2+$H$5*(COS(RADIANS(B16))^4+SIN(RADIANS(B16))^4)</f>
        <v>4602472967.2250528</v>
      </c>
      <c r="H15" s="9">
        <f t="shared" ref="H15:J15" si="1">($H$4+$H$6-4*$H$7)*SIN(RADIANS(C16))^2*COS(RADIANS(C16))^2+$H$5*(COS(RADIANS(C16))^4+SIN(RADIANS(C16))^4)</f>
        <v>4602472967.2250528</v>
      </c>
      <c r="I15" s="9">
        <f t="shared" si="1"/>
        <v>4602472967.2250528</v>
      </c>
      <c r="J15" s="12">
        <f t="shared" si="1"/>
        <v>4602472967.2250528</v>
      </c>
    </row>
    <row r="16" spans="1:19" x14ac:dyDescent="0.3">
      <c r="A16" t="s">
        <v>16</v>
      </c>
      <c r="B16" s="6">
        <f>C15</f>
        <v>90</v>
      </c>
      <c r="C16" s="6">
        <f>-C15</f>
        <v>-90</v>
      </c>
      <c r="D16" s="6">
        <f>E15</f>
        <v>90</v>
      </c>
      <c r="E16" s="6">
        <f>-E15</f>
        <v>-90</v>
      </c>
      <c r="F16" s="16" t="s">
        <v>19</v>
      </c>
      <c r="G16" s="9">
        <f>$H$4*SIN(RADIANS(B16))^4+$H$6*COS(RADIANS(B16))^4+2*($H$5+2*$H$7)*SIN(RADIANS(B16))^2*COS(RADIANS(B16))^2</f>
        <v>89798966802.184845</v>
      </c>
      <c r="H16" s="9">
        <f t="shared" ref="H16:J16" si="2">$H$4*SIN(RADIANS(C16))^4+$H$6*COS(RADIANS(C16))^4+2*($H$5+2*$H$7)*SIN(RADIANS(C16))^2*COS(RADIANS(C16))^2</f>
        <v>89798966802.184845</v>
      </c>
      <c r="I16" s="9">
        <f t="shared" si="2"/>
        <v>89798966802.184845</v>
      </c>
      <c r="J16" s="12">
        <f t="shared" si="2"/>
        <v>89798966802.184845</v>
      </c>
      <c r="S16" s="2"/>
    </row>
    <row r="17" spans="6:16" x14ac:dyDescent="0.3">
      <c r="F17" s="16" t="s">
        <v>20</v>
      </c>
      <c r="G17" s="9">
        <f>($H$4-$H$5-2*$H$7)*COS(RADIANS(B16))^3*SIN(RADIANS(B16))-($H$6-$H$5-2*$H$7)*SIN(RADIANS(B16))^3*COS(RADIANS(B16))</f>
        <v>-4.1999981718937365E-6</v>
      </c>
      <c r="H17" s="9">
        <f t="shared" ref="H17:J17" si="3">($H$4-$H$5-2*$H$7)*COS(RADIANS(C16))^3*SIN(RADIANS(C16))-($H$6-$H$5-2*$H$7)*SIN(RADIANS(C16))^3*COS(RADIANS(C16))</f>
        <v>4.1999981718937365E-6</v>
      </c>
      <c r="I17" s="9">
        <f t="shared" si="3"/>
        <v>-4.1999981718937365E-6</v>
      </c>
      <c r="J17" s="12">
        <f t="shared" si="3"/>
        <v>4.1999981718937365E-6</v>
      </c>
    </row>
    <row r="18" spans="6:16" x14ac:dyDescent="0.3">
      <c r="F18" s="16" t="s">
        <v>21</v>
      </c>
      <c r="G18" s="9">
        <f>($H$4-$H$5-2*$H$7)*COS(RADIANS(B16))*SIN(RADIANS(B16))^3-($H$6-$H$5-2*$H$7)*COS(RADIANS(B16))^3*SIN(RADIANS(B16))</f>
        <v>4.8146186491567932E-6</v>
      </c>
      <c r="H18" s="9">
        <f t="shared" ref="H18:J18" si="4">($H$4-$H$5-2*$H$7)*COS(RADIANS(C16))*SIN(RADIANS(C16))^3-($H$6-$H$5-2*$H$7)*COS(RADIANS(C16))^3*SIN(RADIANS(C16))</f>
        <v>-4.8146186491567932E-6</v>
      </c>
      <c r="I18" s="9">
        <f t="shared" si="4"/>
        <v>4.8146186491567932E-6</v>
      </c>
      <c r="J18" s="12">
        <f t="shared" si="4"/>
        <v>-4.8146186491567932E-6</v>
      </c>
    </row>
    <row r="19" spans="6:16" x14ac:dyDescent="0.3">
      <c r="F19" s="17" t="s">
        <v>22</v>
      </c>
      <c r="G19" s="11">
        <f>($H$4+$H$6-2*$H$5-2*$H$7)*SIN(RADIANS(B16))^2*SIN(RADIANS(B16))^2*COS(RADIANS(B16))^2+$H$7*(SIN(RADIANS(B16))^4+COS(RADIANS(B16))^4)</f>
        <v>3300000000</v>
      </c>
      <c r="H19" s="11">
        <f t="shared" ref="H19:J19" si="5">($H$4+$H$6-2*$H$5-2*$H$7)*SIN(RADIANS(C16))^2*SIN(RADIANS(C16))^2*COS(RADIANS(C16))^2+$H$7*(SIN(RADIANS(C16))^4+COS(RADIANS(C16))^4)</f>
        <v>3300000000</v>
      </c>
      <c r="I19" s="11">
        <f t="shared" si="5"/>
        <v>3300000000</v>
      </c>
      <c r="J19" s="18">
        <f t="shared" si="5"/>
        <v>3300000000</v>
      </c>
    </row>
    <row r="22" spans="6:16" x14ac:dyDescent="0.3">
      <c r="F22" s="13" t="s">
        <v>24</v>
      </c>
      <c r="G22" s="14">
        <f>G14*($B$10-$B$9)</f>
        <v>53442927.002439961</v>
      </c>
      <c r="H22" s="14">
        <f>H14*($B$11-$B$10)</f>
        <v>53442927.002439961</v>
      </c>
      <c r="I22" s="14">
        <f>I14*($B$12-$B$11)</f>
        <v>53442927.002439961</v>
      </c>
      <c r="J22" s="14">
        <f>J14*($B$13-$B$12)</f>
        <v>53442927.002439961</v>
      </c>
      <c r="K22" s="15">
        <f>G22+H22+I22+J22</f>
        <v>213771708.00975984</v>
      </c>
      <c r="M22" t="s">
        <v>43</v>
      </c>
      <c r="N22" s="2">
        <f>K22</f>
        <v>213771708.00975984</v>
      </c>
      <c r="O22" s="2">
        <f>K23</f>
        <v>12334627.552163143</v>
      </c>
      <c r="P22" s="2">
        <f>K25</f>
        <v>0</v>
      </c>
    </row>
    <row r="23" spans="6:16" x14ac:dyDescent="0.3">
      <c r="F23" s="16" t="s">
        <v>26</v>
      </c>
      <c r="G23" s="9">
        <f t="shared" ref="G23" si="6">G15*($B$10-$B$9)</f>
        <v>3083656.8880407857</v>
      </c>
      <c r="H23" s="9">
        <f t="shared" ref="H23:H27" si="7">H15*($B$11-$B$10)</f>
        <v>3083656.8880407857</v>
      </c>
      <c r="I23" s="9">
        <f t="shared" ref="I23:I27" si="8">I15*($B$12-$B$11)</f>
        <v>3083656.8880407857</v>
      </c>
      <c r="J23" s="9">
        <f t="shared" ref="J23:J27" si="9">J15*($B$13-$B$12)</f>
        <v>3083656.8880407857</v>
      </c>
      <c r="K23" s="12">
        <f t="shared" ref="K23:K42" si="10">G23+H23+I23+J23</f>
        <v>12334627.552163143</v>
      </c>
      <c r="N23" s="2"/>
      <c r="O23" s="2">
        <f>K24</f>
        <v>240661231.0298554</v>
      </c>
      <c r="P23" s="2">
        <f t="shared" ref="P23:P24" si="11">K26</f>
        <v>0</v>
      </c>
    </row>
    <row r="24" spans="6:16" x14ac:dyDescent="0.3">
      <c r="F24" s="16" t="s">
        <v>25</v>
      </c>
      <c r="G24" s="9">
        <f t="shared" ref="G24" si="12">G16*($B$10-$B$9)</f>
        <v>60165307.75746385</v>
      </c>
      <c r="H24" s="9">
        <f t="shared" si="7"/>
        <v>60165307.75746385</v>
      </c>
      <c r="I24" s="9">
        <f t="shared" si="8"/>
        <v>60165307.75746385</v>
      </c>
      <c r="J24" s="9">
        <f t="shared" si="9"/>
        <v>60165307.75746385</v>
      </c>
      <c r="K24" s="12">
        <f t="shared" si="10"/>
        <v>240661231.0298554</v>
      </c>
      <c r="N24" s="2"/>
      <c r="O24" s="2"/>
      <c r="P24" s="2">
        <f t="shared" si="11"/>
        <v>8844000</v>
      </c>
    </row>
    <row r="25" spans="6:16" x14ac:dyDescent="0.3">
      <c r="F25" s="16" t="s">
        <v>29</v>
      </c>
      <c r="G25" s="9">
        <f t="shared" ref="G25" si="13">G17*($B$10-$B$9)</f>
        <v>-2.8139987751688036E-9</v>
      </c>
      <c r="H25" s="9">
        <f t="shared" si="7"/>
        <v>2.8139987751688036E-9</v>
      </c>
      <c r="I25" s="9">
        <f t="shared" si="8"/>
        <v>-2.8139987751688036E-9</v>
      </c>
      <c r="J25" s="9">
        <f t="shared" si="9"/>
        <v>2.8139987751688036E-9</v>
      </c>
      <c r="K25" s="12">
        <f t="shared" si="10"/>
        <v>0</v>
      </c>
    </row>
    <row r="26" spans="6:16" x14ac:dyDescent="0.3">
      <c r="F26" s="16" t="s">
        <v>30</v>
      </c>
      <c r="G26" s="9">
        <f t="shared" ref="G26" si="14">G18*($B$10-$B$9)</f>
        <v>3.2257944949350516E-9</v>
      </c>
      <c r="H26" s="9">
        <f t="shared" si="7"/>
        <v>-3.2257944949350516E-9</v>
      </c>
      <c r="I26" s="9">
        <f t="shared" si="8"/>
        <v>3.2257944949350516E-9</v>
      </c>
      <c r="J26" s="9">
        <f t="shared" si="9"/>
        <v>-3.2257944949350516E-9</v>
      </c>
      <c r="K26" s="12">
        <f t="shared" si="10"/>
        <v>0</v>
      </c>
    </row>
    <row r="27" spans="6:16" x14ac:dyDescent="0.3">
      <c r="F27" s="17" t="s">
        <v>27</v>
      </c>
      <c r="G27" s="11">
        <f t="shared" ref="G27" si="15">G19*($B$10-$B$9)</f>
        <v>2211000</v>
      </c>
      <c r="H27" s="11">
        <f t="shared" si="7"/>
        <v>2211000</v>
      </c>
      <c r="I27" s="11">
        <f t="shared" si="8"/>
        <v>2211000</v>
      </c>
      <c r="J27" s="11">
        <f t="shared" si="9"/>
        <v>2211000</v>
      </c>
      <c r="K27" s="18">
        <f t="shared" si="10"/>
        <v>8844000</v>
      </c>
    </row>
    <row r="30" spans="6:16" x14ac:dyDescent="0.3">
      <c r="F30" s="13" t="s">
        <v>31</v>
      </c>
      <c r="G30" s="14">
        <f>0.5*(G14*($B$10^2-$B$9^2))</f>
        <v>-53710.141637452165</v>
      </c>
      <c r="H30" s="14">
        <f>0.5*(H14*($B$11^2-$B$10^2))</f>
        <v>-17903.380545817388</v>
      </c>
      <c r="I30" s="14">
        <f>0.5*(I14*($B$12^2-$B$11^2))</f>
        <v>17903.380545817388</v>
      </c>
      <c r="J30" s="14">
        <f>0.5*(J14*($B$13^2-$B$12^2))</f>
        <v>53710.141637452165</v>
      </c>
      <c r="K30" s="15">
        <f t="shared" si="10"/>
        <v>0</v>
      </c>
      <c r="M30" t="s">
        <v>44</v>
      </c>
      <c r="N30">
        <f>K30</f>
        <v>0</v>
      </c>
      <c r="O30">
        <f>K31</f>
        <v>0</v>
      </c>
      <c r="P30">
        <f>K33</f>
        <v>3.7707583587261975E-12</v>
      </c>
    </row>
    <row r="31" spans="6:16" x14ac:dyDescent="0.3">
      <c r="F31" s="16" t="s">
        <v>32</v>
      </c>
      <c r="G31" s="9">
        <f t="shared" ref="G31:G35" si="16">0.5*(G15*($B$10^2-$B$9^2))</f>
        <v>-3099.0751724809897</v>
      </c>
      <c r="H31" s="9">
        <f t="shared" ref="H31:H35" si="17">0.5*(H15*($B$11^2-$B$10^2))</f>
        <v>-1033.0250574936633</v>
      </c>
      <c r="I31" s="9">
        <f t="shared" ref="I31:I35" si="18">0.5*(I15*($B$12^2-$B$11^2))</f>
        <v>1033.0250574936633</v>
      </c>
      <c r="J31" s="9">
        <f t="shared" ref="J31:J35" si="19">0.5*(J15*($B$13^2-$B$12^2))</f>
        <v>3099.0751724809897</v>
      </c>
      <c r="K31" s="12">
        <f t="shared" si="10"/>
        <v>0</v>
      </c>
      <c r="O31">
        <f>K32</f>
        <v>0</v>
      </c>
      <c r="P31">
        <f>K34</f>
        <v>-4.3225646232129699E-12</v>
      </c>
    </row>
    <row r="32" spans="6:16" x14ac:dyDescent="0.3">
      <c r="F32" s="16" t="s">
        <v>33</v>
      </c>
      <c r="G32" s="9">
        <f t="shared" si="16"/>
        <v>-60466.13429625117</v>
      </c>
      <c r="H32" s="9">
        <f t="shared" si="17"/>
        <v>-20155.378098750392</v>
      </c>
      <c r="I32" s="9">
        <f t="shared" si="18"/>
        <v>20155.378098750392</v>
      </c>
      <c r="J32" s="9">
        <f t="shared" si="19"/>
        <v>60466.13429625117</v>
      </c>
      <c r="K32" s="12">
        <f t="shared" si="10"/>
        <v>0</v>
      </c>
      <c r="P32">
        <f>K35</f>
        <v>0</v>
      </c>
    </row>
    <row r="33" spans="6:16" x14ac:dyDescent="0.3">
      <c r="F33" s="16" t="s">
        <v>34</v>
      </c>
      <c r="G33" s="9">
        <f t="shared" si="16"/>
        <v>2.8280687690446479E-12</v>
      </c>
      <c r="H33" s="9">
        <f t="shared" si="17"/>
        <v>-9.4268958968154918E-13</v>
      </c>
      <c r="I33" s="9">
        <f t="shared" si="18"/>
        <v>-9.4268958968154918E-13</v>
      </c>
      <c r="J33" s="9">
        <f t="shared" si="19"/>
        <v>2.8280687690446479E-12</v>
      </c>
      <c r="K33" s="12">
        <f t="shared" si="10"/>
        <v>3.7707583587261975E-12</v>
      </c>
    </row>
    <row r="34" spans="6:16" x14ac:dyDescent="0.3">
      <c r="F34" s="16" t="s">
        <v>35</v>
      </c>
      <c r="G34" s="9">
        <f t="shared" si="16"/>
        <v>-3.2419234674097273E-12</v>
      </c>
      <c r="H34" s="9">
        <f t="shared" si="17"/>
        <v>1.0806411558032423E-12</v>
      </c>
      <c r="I34" s="9">
        <f t="shared" si="18"/>
        <v>1.0806411558032423E-12</v>
      </c>
      <c r="J34" s="9">
        <f t="shared" si="19"/>
        <v>-3.2419234674097273E-12</v>
      </c>
      <c r="K34" s="12">
        <f t="shared" si="10"/>
        <v>-4.3225646232129699E-12</v>
      </c>
    </row>
    <row r="35" spans="6:16" x14ac:dyDescent="0.3">
      <c r="F35" s="17" t="s">
        <v>36</v>
      </c>
      <c r="G35" s="11">
        <f t="shared" si="16"/>
        <v>-2222.0550000000003</v>
      </c>
      <c r="H35" s="11">
        <f t="shared" si="17"/>
        <v>-740.68500000000006</v>
      </c>
      <c r="I35" s="11">
        <f t="shared" si="18"/>
        <v>740.68500000000006</v>
      </c>
      <c r="J35" s="11">
        <f t="shared" si="19"/>
        <v>2222.0550000000003</v>
      </c>
      <c r="K35" s="18">
        <f t="shared" si="10"/>
        <v>0</v>
      </c>
    </row>
    <row r="37" spans="6:16" x14ac:dyDescent="0.3">
      <c r="F37" s="13" t="s">
        <v>37</v>
      </c>
      <c r="G37" s="14">
        <f>(1/3)*(G14*($B$10^3-$B$9^3))</f>
        <v>55.977903173255697</v>
      </c>
      <c r="H37" s="14">
        <f>(1/3)*(H14*($B$11^3-$B$10^3))</f>
        <v>7.9968433104651</v>
      </c>
      <c r="I37" s="14">
        <f>(1/3)*(I14*($B$12^3-$B$11^3))</f>
        <v>7.9968433104651</v>
      </c>
      <c r="J37" s="14">
        <f>(1/3)*(J14*($B$13^3-$B$12^3))</f>
        <v>55.977903173255697</v>
      </c>
      <c r="K37" s="15">
        <f t="shared" si="10"/>
        <v>127.9494929674416</v>
      </c>
      <c r="M37" t="s">
        <v>45</v>
      </c>
      <c r="N37">
        <f>K37</f>
        <v>127.9494929674416</v>
      </c>
      <c r="O37">
        <f>K38</f>
        <v>7.3826857442213782</v>
      </c>
      <c r="P37">
        <f>K40</f>
        <v>0</v>
      </c>
    </row>
    <row r="38" spans="6:16" x14ac:dyDescent="0.3">
      <c r="F38" s="16" t="s">
        <v>38</v>
      </c>
      <c r="G38" s="9">
        <f t="shared" ref="G38:G42" si="20">(1/3)*(G15*($B$10^3-$B$9^3))</f>
        <v>3.2299250130968531</v>
      </c>
      <c r="H38" s="9">
        <f t="shared" ref="H38:H42" si="21">(1/3)*(H15*($B$11^3-$B$10^3))</f>
        <v>0.46141785901383625</v>
      </c>
      <c r="I38" s="9">
        <f t="shared" ref="I38:I42" si="22">(1/3)*(I15*($B$12^3-$B$11^3))</f>
        <v>0.46141785901383625</v>
      </c>
      <c r="J38" s="9">
        <f t="shared" ref="J38:J42" si="23">(1/3)*(J15*($B$13^3-$B$12^3))</f>
        <v>3.2299250130968531</v>
      </c>
      <c r="K38" s="12">
        <f t="shared" si="10"/>
        <v>7.3826857442213782</v>
      </c>
      <c r="O38">
        <f>K39</f>
        <v>144.04376881240279</v>
      </c>
      <c r="P38">
        <f>K41</f>
        <v>0</v>
      </c>
    </row>
    <row r="39" spans="6:16" x14ac:dyDescent="0.3">
      <c r="F39" s="16" t="s">
        <v>39</v>
      </c>
      <c r="G39" s="9">
        <f t="shared" si="20"/>
        <v>63.019148855426216</v>
      </c>
      <c r="H39" s="9">
        <f t="shared" si="21"/>
        <v>9.0027355507751743</v>
      </c>
      <c r="I39" s="9">
        <f t="shared" si="22"/>
        <v>9.0027355507751743</v>
      </c>
      <c r="J39" s="9">
        <f t="shared" si="23"/>
        <v>63.019148855426216</v>
      </c>
      <c r="K39" s="12">
        <f t="shared" si="10"/>
        <v>144.04376881240279</v>
      </c>
      <c r="P39">
        <f>K42</f>
        <v>5.2934288</v>
      </c>
    </row>
    <row r="40" spans="6:16" x14ac:dyDescent="0.3">
      <c r="F40" s="16" t="s">
        <v>40</v>
      </c>
      <c r="G40" s="9">
        <f t="shared" si="20"/>
        <v>-2.9474761170709766E-15</v>
      </c>
      <c r="H40" s="9">
        <f t="shared" si="21"/>
        <v>4.2106801672442531E-16</v>
      </c>
      <c r="I40" s="9">
        <f t="shared" si="22"/>
        <v>-4.2106801672442531E-16</v>
      </c>
      <c r="J40" s="9">
        <f t="shared" si="23"/>
        <v>2.9474761170709766E-15</v>
      </c>
      <c r="K40" s="12">
        <f t="shared" si="10"/>
        <v>0</v>
      </c>
    </row>
    <row r="41" spans="6:16" x14ac:dyDescent="0.3">
      <c r="F41" s="16" t="s">
        <v>41</v>
      </c>
      <c r="G41" s="9">
        <f t="shared" si="20"/>
        <v>3.3788046804781376E-15</v>
      </c>
      <c r="H41" s="9">
        <f t="shared" si="21"/>
        <v>-4.8268638292544819E-16</v>
      </c>
      <c r="I41" s="9">
        <f t="shared" si="22"/>
        <v>4.8268638292544819E-16</v>
      </c>
      <c r="J41" s="9">
        <f t="shared" si="23"/>
        <v>-3.3788046804781376E-15</v>
      </c>
      <c r="K41" s="12">
        <f t="shared" si="10"/>
        <v>0</v>
      </c>
    </row>
    <row r="42" spans="6:16" x14ac:dyDescent="0.3">
      <c r="F42" s="17" t="s">
        <v>42</v>
      </c>
      <c r="G42" s="11">
        <f t="shared" si="20"/>
        <v>2.3158751</v>
      </c>
      <c r="H42" s="11">
        <f t="shared" si="21"/>
        <v>0.3308393</v>
      </c>
      <c r="I42" s="11">
        <f t="shared" si="22"/>
        <v>0.3308393</v>
      </c>
      <c r="J42" s="11">
        <f t="shared" si="23"/>
        <v>2.3158751</v>
      </c>
      <c r="K42" s="18">
        <f t="shared" si="10"/>
        <v>5.2934288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G8"/>
  <sheetViews>
    <sheetView workbookViewId="0">
      <selection activeCell="F9" sqref="F9"/>
    </sheetView>
  </sheetViews>
  <sheetFormatPr defaultRowHeight="14.4" x14ac:dyDescent="0.3"/>
  <cols>
    <col min="2" max="3" width="11.109375" bestFit="1" customWidth="1"/>
    <col min="4" max="4" width="14.5546875" bestFit="1" customWidth="1"/>
    <col min="5" max="5" width="9.88671875" bestFit="1" customWidth="1"/>
    <col min="6" max="6" width="12" customWidth="1"/>
    <col min="7" max="7" width="14.5546875" bestFit="1" customWidth="1"/>
  </cols>
  <sheetData>
    <row r="1" spans="1:7" ht="15" thickBot="1" x14ac:dyDescent="0.35">
      <c r="A1" t="s">
        <v>47</v>
      </c>
      <c r="B1" t="s">
        <v>46</v>
      </c>
    </row>
    <row r="2" spans="1:7" ht="15" thickTop="1" x14ac:dyDescent="0.3">
      <c r="B2" s="39">
        <f>DD!N22</f>
        <v>213771708.00975984</v>
      </c>
      <c r="C2" s="40">
        <f>DD!O22</f>
        <v>12334627.552163143</v>
      </c>
      <c r="D2" s="40">
        <f>DD!P22</f>
        <v>0</v>
      </c>
      <c r="E2" s="45">
        <f>DD!N30</f>
        <v>0</v>
      </c>
      <c r="F2" s="45">
        <f>DD!O30</f>
        <v>0</v>
      </c>
      <c r="G2" s="46">
        <f>DD!P30</f>
        <v>3.7707583587261975E-12</v>
      </c>
    </row>
    <row r="3" spans="1:7" x14ac:dyDescent="0.3">
      <c r="B3" s="41">
        <f>DD!N23</f>
        <v>0</v>
      </c>
      <c r="C3" s="42">
        <f>DD!O23</f>
        <v>240661231.0298554</v>
      </c>
      <c r="D3" s="42">
        <f>DD!P23</f>
        <v>0</v>
      </c>
      <c r="E3" s="47">
        <f>DD!N31</f>
        <v>0</v>
      </c>
      <c r="F3" s="47">
        <f>DD!O31</f>
        <v>0</v>
      </c>
      <c r="G3" s="48">
        <f>DD!P31</f>
        <v>-4.3225646232129699E-12</v>
      </c>
    </row>
    <row r="4" spans="1:7" x14ac:dyDescent="0.3">
      <c r="B4" s="41">
        <f>DD!N24</f>
        <v>0</v>
      </c>
      <c r="C4" s="42">
        <f>DD!O24</f>
        <v>0</v>
      </c>
      <c r="D4" s="42">
        <f>DD!P24</f>
        <v>8844000</v>
      </c>
      <c r="E4" s="47">
        <f>DD!N32</f>
        <v>0</v>
      </c>
      <c r="F4" s="47">
        <f>DD!O32</f>
        <v>0</v>
      </c>
      <c r="G4" s="48">
        <f>DD!P32</f>
        <v>0</v>
      </c>
    </row>
    <row r="5" spans="1:7" x14ac:dyDescent="0.3">
      <c r="B5" s="49">
        <f>DD!N30</f>
        <v>0</v>
      </c>
      <c r="C5" s="47">
        <f>DD!O30</f>
        <v>0</v>
      </c>
      <c r="D5" s="47">
        <f>DD!P30</f>
        <v>3.7707583587261975E-12</v>
      </c>
      <c r="E5" s="43">
        <f>DD!N37</f>
        <v>127.9494929674416</v>
      </c>
      <c r="F5" s="43">
        <f>DD!O37</f>
        <v>7.3826857442213782</v>
      </c>
      <c r="G5" s="44">
        <f>DD!P37</f>
        <v>0</v>
      </c>
    </row>
    <row r="6" spans="1:7" x14ac:dyDescent="0.3">
      <c r="B6" s="49">
        <f>DD!N31</f>
        <v>0</v>
      </c>
      <c r="C6" s="47">
        <f>DD!O31</f>
        <v>0</v>
      </c>
      <c r="D6" s="47">
        <f>DD!P31</f>
        <v>-4.3225646232129699E-12</v>
      </c>
      <c r="E6" s="43">
        <f>DD!N38</f>
        <v>0</v>
      </c>
      <c r="F6" s="43">
        <f>DD!O38</f>
        <v>144.04376881240279</v>
      </c>
      <c r="G6" s="44">
        <f>DD!P38</f>
        <v>0</v>
      </c>
    </row>
    <row r="7" spans="1:7" ht="15" thickBot="1" x14ac:dyDescent="0.35">
      <c r="B7" s="50">
        <f>DD!N32</f>
        <v>0</v>
      </c>
      <c r="C7" s="51">
        <f>DD!O32</f>
        <v>0</v>
      </c>
      <c r="D7" s="51">
        <f>DD!P32</f>
        <v>0</v>
      </c>
      <c r="E7" s="52">
        <f>DD!N39</f>
        <v>0</v>
      </c>
      <c r="F7" s="52">
        <f>DD!O39</f>
        <v>0</v>
      </c>
      <c r="G7" s="53">
        <f>DD!P39</f>
        <v>5.2934288</v>
      </c>
    </row>
    <row r="8" spans="1: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N13"/>
  <sheetViews>
    <sheetView showGridLines="0" workbookViewId="0">
      <selection activeCell="Q12" sqref="Q12"/>
    </sheetView>
  </sheetViews>
  <sheetFormatPr defaultRowHeight="14.4" x14ac:dyDescent="0.3"/>
  <cols>
    <col min="3" max="3" width="10" bestFit="1" customWidth="1"/>
    <col min="4" max="4" width="11" bestFit="1" customWidth="1"/>
    <col min="5" max="5" width="9.6640625" customWidth="1"/>
    <col min="6" max="6" width="9.44140625" customWidth="1"/>
    <col min="7" max="7" width="9.109375" customWidth="1"/>
    <col min="8" max="8" width="8.6640625" customWidth="1"/>
    <col min="9" max="9" width="9.5546875" customWidth="1"/>
    <col min="10" max="10" width="8.88671875" customWidth="1"/>
    <col min="11" max="11" width="8.44140625" customWidth="1"/>
    <col min="12" max="12" width="8.88671875" customWidth="1"/>
  </cols>
  <sheetData>
    <row r="1" spans="1:14" ht="15" thickBot="1" x14ac:dyDescent="0.35"/>
    <row r="2" spans="1:14" x14ac:dyDescent="0.3">
      <c r="A2" s="26" t="s">
        <v>24</v>
      </c>
      <c r="B2" s="19"/>
      <c r="C2" s="29" t="s">
        <v>11</v>
      </c>
      <c r="D2" s="29"/>
      <c r="E2" s="29"/>
      <c r="F2" s="29"/>
      <c r="G2" s="29"/>
      <c r="H2" s="29"/>
      <c r="I2" s="29"/>
      <c r="J2" s="29"/>
      <c r="K2" s="29"/>
      <c r="L2" s="30"/>
    </row>
    <row r="3" spans="1:14" x14ac:dyDescent="0.3">
      <c r="A3" s="20"/>
      <c r="B3" s="27" t="s">
        <v>10</v>
      </c>
      <c r="C3" s="31">
        <v>0</v>
      </c>
      <c r="D3" s="31">
        <v>10</v>
      </c>
      <c r="E3" s="31">
        <v>20</v>
      </c>
      <c r="F3" s="31">
        <v>30</v>
      </c>
      <c r="G3" s="31">
        <v>40</v>
      </c>
      <c r="H3" s="31">
        <v>50</v>
      </c>
      <c r="I3" s="31">
        <v>60</v>
      </c>
      <c r="J3" s="31">
        <v>70</v>
      </c>
      <c r="K3" s="31">
        <v>80</v>
      </c>
      <c r="L3" s="32">
        <v>90</v>
      </c>
      <c r="N3" s="8">
        <f>DD!N22</f>
        <v>213771708.00975984</v>
      </c>
    </row>
    <row r="4" spans="1:14" x14ac:dyDescent="0.3">
      <c r="A4" s="20"/>
      <c r="B4" s="27">
        <v>0</v>
      </c>
      <c r="C4" s="21">
        <v>194791534.57373974</v>
      </c>
      <c r="D4" s="21">
        <v>208398068.20415571</v>
      </c>
      <c r="E4" s="21">
        <v>194791534.57373974</v>
      </c>
      <c r="F4" s="21">
        <v>179318755.42396048</v>
      </c>
      <c r="G4" s="21">
        <v>169219616.07978526</v>
      </c>
      <c r="H4" s="21">
        <v>169219616.07978526</v>
      </c>
      <c r="I4" s="21">
        <v>179318755.42396045</v>
      </c>
      <c r="J4" s="21">
        <v>194791534.57373968</v>
      </c>
      <c r="K4" s="21">
        <v>208398068.20415571</v>
      </c>
      <c r="L4" s="23">
        <v>213771708.00975984</v>
      </c>
    </row>
    <row r="5" spans="1:14" x14ac:dyDescent="0.3">
      <c r="A5" s="20"/>
      <c r="B5" s="27">
        <v>10</v>
      </c>
      <c r="C5" s="21">
        <v>208398068.20415574</v>
      </c>
      <c r="D5" s="21">
        <v>203024428.39855161</v>
      </c>
      <c r="E5" s="21">
        <v>189417894.76813564</v>
      </c>
      <c r="F5" s="21">
        <v>173945115.61835638</v>
      </c>
      <c r="G5" s="21">
        <v>163845976.27418116</v>
      </c>
      <c r="H5" s="21">
        <v>163845976.27418116</v>
      </c>
      <c r="I5" s="21">
        <v>173945115.61835635</v>
      </c>
      <c r="J5" s="21">
        <v>189417894.76813558</v>
      </c>
      <c r="K5" s="21">
        <v>203024428.39855161</v>
      </c>
      <c r="L5" s="23">
        <v>208398068.20415574</v>
      </c>
    </row>
    <row r="6" spans="1:14" x14ac:dyDescent="0.3">
      <c r="A6" s="20"/>
      <c r="B6" s="27">
        <v>20</v>
      </c>
      <c r="C6" s="21">
        <v>194791534.57373977</v>
      </c>
      <c r="D6" s="21">
        <v>189417894.76813564</v>
      </c>
      <c r="E6" s="21">
        <v>175811361.13771966</v>
      </c>
      <c r="F6" s="21">
        <v>160338581.9879404</v>
      </c>
      <c r="G6" s="21">
        <v>150239442.64376518</v>
      </c>
      <c r="H6" s="21">
        <v>150239442.64376518</v>
      </c>
      <c r="I6" s="21">
        <v>160338581.98794037</v>
      </c>
      <c r="J6" s="21">
        <v>175811361.1377196</v>
      </c>
      <c r="K6" s="21">
        <v>189417894.76813564</v>
      </c>
      <c r="L6" s="23">
        <v>194791534.57373977</v>
      </c>
    </row>
    <row r="7" spans="1:14" x14ac:dyDescent="0.3">
      <c r="A7" s="20"/>
      <c r="B7" s="27">
        <v>30</v>
      </c>
      <c r="C7" s="21">
        <v>179318755.42396051</v>
      </c>
      <c r="D7" s="21">
        <v>173945115.61835638</v>
      </c>
      <c r="E7" s="21">
        <v>160338581.9879404</v>
      </c>
      <c r="F7" s="21">
        <v>144865802.83816114</v>
      </c>
      <c r="G7" s="21">
        <v>134766663.49398592</v>
      </c>
      <c r="H7" s="21">
        <v>134766663.49398592</v>
      </c>
      <c r="I7" s="21">
        <v>144865802.83816111</v>
      </c>
      <c r="J7" s="21">
        <v>160338581.98794034</v>
      </c>
      <c r="K7" s="21">
        <v>173945115.61835638</v>
      </c>
      <c r="L7" s="23">
        <v>179318755.42396051</v>
      </c>
    </row>
    <row r="8" spans="1:14" x14ac:dyDescent="0.3">
      <c r="A8" s="20"/>
      <c r="B8" s="27">
        <v>40</v>
      </c>
      <c r="C8" s="21">
        <v>169219616.07978529</v>
      </c>
      <c r="D8" s="21">
        <v>163845976.27418116</v>
      </c>
      <c r="E8" s="21">
        <v>150239442.64376518</v>
      </c>
      <c r="F8" s="21">
        <v>134766663.49398592</v>
      </c>
      <c r="G8" s="21">
        <v>124667524.14981069</v>
      </c>
      <c r="H8" s="21">
        <v>124667524.1498107</v>
      </c>
      <c r="I8" s="21">
        <v>134766663.49398589</v>
      </c>
      <c r="J8" s="21">
        <v>150239442.64376512</v>
      </c>
      <c r="K8" s="21">
        <v>163845976.27418116</v>
      </c>
      <c r="L8" s="23">
        <v>169219616.07978529</v>
      </c>
    </row>
    <row r="9" spans="1:14" x14ac:dyDescent="0.3">
      <c r="A9" s="20"/>
      <c r="B9" s="27">
        <v>50</v>
      </c>
      <c r="C9" s="21">
        <v>169219616.07978529</v>
      </c>
      <c r="D9" s="21">
        <v>163845976.27418116</v>
      </c>
      <c r="E9" s="21">
        <v>150239442.64376518</v>
      </c>
      <c r="F9" s="21">
        <v>134766663.49398592</v>
      </c>
      <c r="G9" s="21">
        <v>124667524.1498107</v>
      </c>
      <c r="H9" s="21">
        <v>124667524.14981072</v>
      </c>
      <c r="I9" s="21">
        <v>134766663.49398589</v>
      </c>
      <c r="J9" s="21">
        <v>150239442.64376512</v>
      </c>
      <c r="K9" s="21">
        <v>163845976.27418116</v>
      </c>
      <c r="L9" s="23">
        <v>169219616.07978529</v>
      </c>
    </row>
    <row r="10" spans="1:14" x14ac:dyDescent="0.3">
      <c r="A10" s="20"/>
      <c r="B10" s="27">
        <v>60</v>
      </c>
      <c r="C10" s="21">
        <v>179318755.42396045</v>
      </c>
      <c r="D10" s="21">
        <v>173945115.61835632</v>
      </c>
      <c r="E10" s="21">
        <v>160338581.98794034</v>
      </c>
      <c r="F10" s="21">
        <v>144865802.83816108</v>
      </c>
      <c r="G10" s="21">
        <v>134766663.49398586</v>
      </c>
      <c r="H10" s="21">
        <v>134766663.49398589</v>
      </c>
      <c r="I10" s="21">
        <v>144865802.83816105</v>
      </c>
      <c r="J10" s="21">
        <v>160338581.98794028</v>
      </c>
      <c r="K10" s="21">
        <v>173945115.61835632</v>
      </c>
      <c r="L10" s="23">
        <v>179318755.42396045</v>
      </c>
    </row>
    <row r="11" spans="1:14" x14ac:dyDescent="0.3">
      <c r="A11" s="20"/>
      <c r="B11" s="27">
        <v>70</v>
      </c>
      <c r="C11" s="21">
        <v>194791534.57373971</v>
      </c>
      <c r="D11" s="21">
        <v>189417894.76813558</v>
      </c>
      <c r="E11" s="21">
        <v>175811361.1377196</v>
      </c>
      <c r="F11" s="21">
        <v>160338581.98794034</v>
      </c>
      <c r="G11" s="21">
        <v>150239442.64376512</v>
      </c>
      <c r="H11" s="21">
        <v>150239442.64376512</v>
      </c>
      <c r="I11" s="21">
        <v>160338581.98794031</v>
      </c>
      <c r="J11" s="21">
        <v>175811361.13771954</v>
      </c>
      <c r="K11" s="21">
        <v>189417894.76813558</v>
      </c>
      <c r="L11" s="23">
        <v>194791534.57373971</v>
      </c>
    </row>
    <row r="12" spans="1:14" x14ac:dyDescent="0.3">
      <c r="A12" s="20"/>
      <c r="B12" s="27">
        <v>80</v>
      </c>
      <c r="C12" s="21">
        <v>208398068.20415574</v>
      </c>
      <c r="D12" s="21">
        <v>203024428.39855161</v>
      </c>
      <c r="E12" s="21">
        <v>189417894.76813564</v>
      </c>
      <c r="F12" s="21">
        <v>173945115.61835638</v>
      </c>
      <c r="G12" s="21">
        <v>163845976.27418116</v>
      </c>
      <c r="H12" s="21">
        <v>163845976.27418116</v>
      </c>
      <c r="I12" s="21">
        <v>173945115.61835635</v>
      </c>
      <c r="J12" s="21">
        <v>189417894.76813558</v>
      </c>
      <c r="K12" s="21">
        <v>203024428.39855161</v>
      </c>
      <c r="L12" s="23">
        <v>208398068.20415574</v>
      </c>
    </row>
    <row r="13" spans="1:14" ht="15" thickBot="1" x14ac:dyDescent="0.35">
      <c r="A13" s="22"/>
      <c r="B13" s="28">
        <v>90</v>
      </c>
      <c r="C13" s="24">
        <v>213771708.00975984</v>
      </c>
      <c r="D13" s="24">
        <v>208398068.20415571</v>
      </c>
      <c r="E13" s="24">
        <v>194791534.57373974</v>
      </c>
      <c r="F13" s="24">
        <v>179318755.42396048</v>
      </c>
      <c r="G13" s="24">
        <v>169219616.07978526</v>
      </c>
      <c r="H13" s="24">
        <v>169219616.07978526</v>
      </c>
      <c r="I13" s="24">
        <v>179318755.42396045</v>
      </c>
      <c r="J13" s="24">
        <v>194791534.57373968</v>
      </c>
      <c r="K13" s="24">
        <v>208398068.20415571</v>
      </c>
      <c r="L13" s="25">
        <v>213771708.00975984</v>
      </c>
      <c r="M13" t="s">
        <v>48</v>
      </c>
      <c r="N13" s="2">
        <f>MAX(C4:L13)</f>
        <v>213771708.00975984</v>
      </c>
    </row>
  </sheetData>
  <conditionalFormatting sqref="I6">
    <cfRule type="cellIs" priority="1" operator="between">
      <formula>0</formula>
      <formula>$N$13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"/>
  <sheetViews>
    <sheetView workbookViewId="0">
      <selection activeCell="H30" sqref="H30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</v>
      </c>
      <c r="B2">
        <v>79500000000</v>
      </c>
      <c r="C2">
        <v>79500000000</v>
      </c>
      <c r="D2">
        <v>5.7700000000000001E-2</v>
      </c>
      <c r="E2">
        <v>3300000000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00"/>
  <sheetViews>
    <sheetView showGridLines="0" tabSelected="1" zoomScale="70" zoomScaleNormal="70" workbookViewId="0">
      <selection activeCell="M4" sqref="M4"/>
    </sheetView>
  </sheetViews>
  <sheetFormatPr defaultRowHeight="14.4" x14ac:dyDescent="0.3"/>
  <cols>
    <col min="2" max="2" width="16.109375" customWidth="1"/>
    <col min="3" max="3" width="15.77734375" customWidth="1"/>
    <col min="4" max="4" width="16.6640625" customWidth="1"/>
    <col min="5" max="5" width="13.6640625" customWidth="1"/>
    <col min="6" max="6" width="13.5546875" customWidth="1"/>
    <col min="7" max="7" width="13.109375" customWidth="1"/>
    <col min="8" max="8" width="16.109375" customWidth="1"/>
    <col min="9" max="9" width="9.5546875" customWidth="1"/>
    <col min="10" max="10" width="8.88671875" customWidth="1"/>
    <col min="11" max="11" width="9.88671875" customWidth="1"/>
    <col min="12" max="12" width="8.88671875" customWidth="1"/>
    <col min="13" max="51" width="13.6640625" bestFit="1" customWidth="1"/>
  </cols>
  <sheetData>
    <row r="1" spans="1:14" ht="23.4" x14ac:dyDescent="0.45">
      <c r="B1" s="38" t="s">
        <v>50</v>
      </c>
    </row>
    <row r="3" spans="1:14" ht="21" x14ac:dyDescent="0.4">
      <c r="B3" s="37" t="s">
        <v>46</v>
      </c>
    </row>
    <row r="4" spans="1:14" ht="21" x14ac:dyDescent="0.4">
      <c r="B4" s="36" t="s">
        <v>0</v>
      </c>
      <c r="C4" s="33" t="s">
        <v>2</v>
      </c>
      <c r="D4" s="33" t="s">
        <v>3</v>
      </c>
      <c r="E4" s="33" t="s">
        <v>4</v>
      </c>
      <c r="F4" s="33" t="s">
        <v>5</v>
      </c>
    </row>
    <row r="5" spans="1:14" ht="21" x14ac:dyDescent="0.4">
      <c r="B5" s="36" t="s">
        <v>49</v>
      </c>
      <c r="C5" s="34">
        <v>89500000000</v>
      </c>
      <c r="D5" s="34">
        <v>79500000000</v>
      </c>
      <c r="E5" s="35">
        <v>5.7700000000000001E-2</v>
      </c>
      <c r="F5" s="34">
        <v>3300000000</v>
      </c>
    </row>
    <row r="7" spans="1:14" ht="15" thickBot="1" x14ac:dyDescent="0.35"/>
    <row r="8" spans="1:14" x14ac:dyDescent="0.3">
      <c r="A8" s="26" t="s">
        <v>24</v>
      </c>
      <c r="B8" s="19"/>
      <c r="C8" s="29" t="s">
        <v>11</v>
      </c>
      <c r="D8" s="29"/>
      <c r="E8" s="29"/>
      <c r="F8" s="29"/>
      <c r="G8" s="29"/>
      <c r="H8" s="29"/>
      <c r="I8" s="29"/>
      <c r="J8" s="29"/>
      <c r="K8" s="29"/>
      <c r="L8" s="30"/>
      <c r="N8" s="54" t="s">
        <v>24</v>
      </c>
    </row>
    <row r="9" spans="1:14" x14ac:dyDescent="0.3">
      <c r="A9" s="20"/>
      <c r="B9" s="27" t="s">
        <v>10</v>
      </c>
      <c r="C9" s="31">
        <v>0</v>
      </c>
      <c r="D9" s="31">
        <v>10</v>
      </c>
      <c r="E9" s="31">
        <v>20</v>
      </c>
      <c r="F9" s="31">
        <v>30</v>
      </c>
      <c r="G9" s="31">
        <v>40</v>
      </c>
      <c r="H9" s="31">
        <v>50</v>
      </c>
      <c r="I9" s="31">
        <v>60</v>
      </c>
      <c r="J9" s="31">
        <v>70</v>
      </c>
      <c r="K9" s="31">
        <v>80</v>
      </c>
      <c r="L9" s="32">
        <v>90</v>
      </c>
      <c r="N9" s="55">
        <f>DD!N22</f>
        <v>213771708.00975984</v>
      </c>
    </row>
    <row r="10" spans="1:14" x14ac:dyDescent="0.3">
      <c r="A10" s="20"/>
      <c r="B10" s="27">
        <v>0</v>
      </c>
      <c r="C10" s="21">
        <v>240661231.0298554</v>
      </c>
      <c r="D10" s="21">
        <v>234488997.47555959</v>
      </c>
      <c r="E10" s="21">
        <v>218719556.36389473</v>
      </c>
      <c r="F10" s="21">
        <v>200326195.28341013</v>
      </c>
      <c r="G10" s="21">
        <v>187294249.42639184</v>
      </c>
      <c r="H10" s="21">
        <v>184959591.09100553</v>
      </c>
      <c r="I10" s="21">
        <v>193603814.52838621</v>
      </c>
      <c r="J10" s="21">
        <v>208420271.52006269</v>
      </c>
      <c r="K10" s="21">
        <v>221855054.2963413</v>
      </c>
      <c r="L10" s="23">
        <v>227216469.51980764</v>
      </c>
      <c r="M10" s="2"/>
      <c r="N10" s="54"/>
    </row>
    <row r="11" spans="1:14" x14ac:dyDescent="0.3">
      <c r="A11" s="20"/>
      <c r="B11" s="27">
        <v>10</v>
      </c>
      <c r="C11" s="21">
        <v>234488997.47555959</v>
      </c>
      <c r="D11" s="21">
        <v>228316763.92126378</v>
      </c>
      <c r="E11" s="21">
        <v>212547322.80959892</v>
      </c>
      <c r="F11" s="21">
        <v>194153961.72911435</v>
      </c>
      <c r="G11" s="21">
        <v>181122015.872096</v>
      </c>
      <c r="H11" s="21">
        <v>178787357.53670973</v>
      </c>
      <c r="I11" s="21">
        <v>187431580.9740904</v>
      </c>
      <c r="J11" s="21">
        <v>202248037.96576685</v>
      </c>
      <c r="K11" s="21">
        <v>215682820.74204546</v>
      </c>
      <c r="L11" s="23">
        <v>221044235.9655118</v>
      </c>
      <c r="N11" s="54"/>
    </row>
    <row r="12" spans="1:14" x14ac:dyDescent="0.3">
      <c r="A12" s="20"/>
      <c r="B12" s="27">
        <v>20</v>
      </c>
      <c r="C12" s="21">
        <v>218719556.36389473</v>
      </c>
      <c r="D12" s="21">
        <v>212547322.80959892</v>
      </c>
      <c r="E12" s="21">
        <v>196777881.69793406</v>
      </c>
      <c r="F12" s="21">
        <v>178384520.61744946</v>
      </c>
      <c r="G12" s="21">
        <v>165352574.76043117</v>
      </c>
      <c r="H12" s="21">
        <v>163017916.42504486</v>
      </c>
      <c r="I12" s="21">
        <v>171662139.86242554</v>
      </c>
      <c r="J12" s="21">
        <v>186478596.85410202</v>
      </c>
      <c r="K12" s="21">
        <v>199913379.63038063</v>
      </c>
      <c r="L12" s="23">
        <v>205274794.85384697</v>
      </c>
      <c r="N12" s="54"/>
    </row>
    <row r="13" spans="1:14" x14ac:dyDescent="0.3">
      <c r="A13" s="20"/>
      <c r="B13" s="27">
        <v>30</v>
      </c>
      <c r="C13" s="21">
        <v>200326195.28341013</v>
      </c>
      <c r="D13" s="21">
        <v>194153961.72911435</v>
      </c>
      <c r="E13" s="21">
        <v>178384520.61744946</v>
      </c>
      <c r="F13" s="21">
        <v>159991159.53696489</v>
      </c>
      <c r="G13" s="21">
        <v>146959213.67994657</v>
      </c>
      <c r="H13" s="21">
        <v>144624555.3445603</v>
      </c>
      <c r="I13" s="21">
        <v>153268778.78194094</v>
      </c>
      <c r="J13" s="21">
        <v>168085235.77361742</v>
      </c>
      <c r="K13" s="21">
        <v>181520018.54989603</v>
      </c>
      <c r="L13" s="23">
        <v>186881433.77336237</v>
      </c>
      <c r="N13" s="54"/>
    </row>
    <row r="14" spans="1:14" x14ac:dyDescent="0.3">
      <c r="A14" s="20"/>
      <c r="B14" s="27">
        <v>40</v>
      </c>
      <c r="C14" s="21">
        <v>187294249.42639181</v>
      </c>
      <c r="D14" s="21">
        <v>181122015.87209603</v>
      </c>
      <c r="E14" s="21">
        <v>165352574.76043114</v>
      </c>
      <c r="F14" s="21">
        <v>146959213.67994657</v>
      </c>
      <c r="G14" s="21">
        <v>133927267.82292825</v>
      </c>
      <c r="H14" s="21">
        <v>131592609.48754197</v>
      </c>
      <c r="I14" s="21">
        <v>140236832.92492262</v>
      </c>
      <c r="J14" s="21">
        <v>155053289.91659909</v>
      </c>
      <c r="K14" s="21">
        <v>168488072.69287771</v>
      </c>
      <c r="L14" s="23">
        <v>173849487.91634405</v>
      </c>
      <c r="N14" s="54"/>
    </row>
    <row r="15" spans="1:14" x14ac:dyDescent="0.3">
      <c r="A15" s="20"/>
      <c r="B15" s="27">
        <v>50</v>
      </c>
      <c r="C15" s="21">
        <v>184959591.09100553</v>
      </c>
      <c r="D15" s="21">
        <v>178787357.53670973</v>
      </c>
      <c r="E15" s="21">
        <v>163017916.42504486</v>
      </c>
      <c r="F15" s="21">
        <v>144624555.3445603</v>
      </c>
      <c r="G15" s="21">
        <v>131592609.48754196</v>
      </c>
      <c r="H15" s="21">
        <v>129257951.15215568</v>
      </c>
      <c r="I15" s="21">
        <v>137902174.58953634</v>
      </c>
      <c r="J15" s="21">
        <v>152718631.58121282</v>
      </c>
      <c r="K15" s="21">
        <v>166153414.35749143</v>
      </c>
      <c r="L15" s="23">
        <v>171514829.58095777</v>
      </c>
      <c r="N15" s="54"/>
    </row>
    <row r="16" spans="1:14" x14ac:dyDescent="0.3">
      <c r="A16" s="20"/>
      <c r="B16" s="27">
        <v>60</v>
      </c>
      <c r="C16" s="21">
        <v>193603814.52838621</v>
      </c>
      <c r="D16" s="21">
        <v>187431580.9740904</v>
      </c>
      <c r="E16" s="21">
        <v>171662139.86242554</v>
      </c>
      <c r="F16" s="21">
        <v>153268778.78194094</v>
      </c>
      <c r="G16" s="21">
        <v>140236832.92492265</v>
      </c>
      <c r="H16" s="21">
        <v>137902174.58953634</v>
      </c>
      <c r="I16" s="21">
        <v>146546398.02691701</v>
      </c>
      <c r="J16" s="21">
        <v>161362855.01859349</v>
      </c>
      <c r="K16" s="21">
        <v>174797637.79487211</v>
      </c>
      <c r="L16" s="23">
        <v>180159053.01833844</v>
      </c>
      <c r="N16" s="54"/>
    </row>
    <row r="17" spans="1:14" x14ac:dyDescent="0.3">
      <c r="A17" s="20"/>
      <c r="B17" s="27">
        <v>70</v>
      </c>
      <c r="C17" s="21">
        <v>208420271.52006266</v>
      </c>
      <c r="D17" s="21">
        <v>202248037.96576688</v>
      </c>
      <c r="E17" s="21">
        <v>186478596.85410199</v>
      </c>
      <c r="F17" s="21">
        <v>168085235.77361742</v>
      </c>
      <c r="G17" s="21">
        <v>155053289.91659909</v>
      </c>
      <c r="H17" s="21">
        <v>152718631.58121282</v>
      </c>
      <c r="I17" s="21">
        <v>161362855.01859346</v>
      </c>
      <c r="J17" s="21">
        <v>176179312.01026994</v>
      </c>
      <c r="K17" s="21">
        <v>189614094.78654855</v>
      </c>
      <c r="L17" s="23">
        <v>194975510.01001489</v>
      </c>
      <c r="N17" s="54"/>
    </row>
    <row r="18" spans="1:14" x14ac:dyDescent="0.3">
      <c r="A18" s="20"/>
      <c r="B18" s="27">
        <v>80</v>
      </c>
      <c r="C18" s="21">
        <v>221855054.29634127</v>
      </c>
      <c r="D18" s="21">
        <v>215682820.74204549</v>
      </c>
      <c r="E18" s="21">
        <v>199913379.6303806</v>
      </c>
      <c r="F18" s="21">
        <v>181520018.54989603</v>
      </c>
      <c r="G18" s="21">
        <v>168488072.69287771</v>
      </c>
      <c r="H18" s="21">
        <v>166153414.35749143</v>
      </c>
      <c r="I18" s="21">
        <v>174797637.79487208</v>
      </c>
      <c r="J18" s="21">
        <v>189614094.78654855</v>
      </c>
      <c r="K18" s="21">
        <v>203048877.56282717</v>
      </c>
      <c r="L18" s="23">
        <v>208410292.78629351</v>
      </c>
      <c r="N18" s="54"/>
    </row>
    <row r="19" spans="1:14" ht="15" thickBot="1" x14ac:dyDescent="0.35">
      <c r="A19" s="22"/>
      <c r="B19" s="28">
        <v>90</v>
      </c>
      <c r="C19" s="24">
        <v>227216469.51980761</v>
      </c>
      <c r="D19" s="24">
        <v>221044235.96551183</v>
      </c>
      <c r="E19" s="24">
        <v>205274794.85384694</v>
      </c>
      <c r="F19" s="24">
        <v>186881433.77336237</v>
      </c>
      <c r="G19" s="24">
        <v>173849487.91634405</v>
      </c>
      <c r="H19" s="24">
        <v>171514829.58095774</v>
      </c>
      <c r="I19" s="24">
        <v>180159053.01833841</v>
      </c>
      <c r="J19" s="24">
        <v>194975510.01001489</v>
      </c>
      <c r="K19" s="24">
        <v>208410292.78629351</v>
      </c>
      <c r="L19" s="25">
        <v>213771708.00975984</v>
      </c>
      <c r="N19" s="54"/>
    </row>
    <row r="20" spans="1:14" x14ac:dyDescent="0.3">
      <c r="C20" s="2"/>
      <c r="M20" t="s">
        <v>48</v>
      </c>
      <c r="N20" s="56">
        <f>MAX(C10:L19)</f>
        <v>240661231.0298554</v>
      </c>
    </row>
    <row r="21" spans="1:14" x14ac:dyDescent="0.3">
      <c r="C21" s="2"/>
      <c r="N21" s="54"/>
    </row>
    <row r="22" spans="1:14" x14ac:dyDescent="0.3">
      <c r="C22" s="2"/>
      <c r="N22" s="54"/>
    </row>
    <row r="23" spans="1:14" x14ac:dyDescent="0.3">
      <c r="C23" s="2"/>
      <c r="N23" s="54"/>
    </row>
    <row r="24" spans="1:14" ht="15" thickBot="1" x14ac:dyDescent="0.35">
      <c r="N24" s="54"/>
    </row>
    <row r="25" spans="1:14" x14ac:dyDescent="0.3">
      <c r="A25" s="26" t="s">
        <v>42</v>
      </c>
      <c r="B25" s="19"/>
      <c r="C25" s="29" t="s">
        <v>11</v>
      </c>
      <c r="D25" s="29"/>
      <c r="E25" s="29"/>
      <c r="F25" s="29"/>
      <c r="G25" s="29"/>
      <c r="H25" s="29"/>
      <c r="I25" s="29"/>
      <c r="J25" s="29"/>
      <c r="K25" s="29"/>
      <c r="L25" s="30"/>
      <c r="N25" s="54" t="s">
        <v>42</v>
      </c>
    </row>
    <row r="26" spans="1:14" x14ac:dyDescent="0.3">
      <c r="A26" s="20"/>
      <c r="B26" s="27" t="s">
        <v>10</v>
      </c>
      <c r="C26" s="31">
        <v>0</v>
      </c>
      <c r="D26" s="31">
        <v>10</v>
      </c>
      <c r="E26" s="31">
        <v>20</v>
      </c>
      <c r="F26" s="31">
        <v>30</v>
      </c>
      <c r="G26" s="31">
        <v>40</v>
      </c>
      <c r="H26" s="31">
        <v>50</v>
      </c>
      <c r="I26" s="31">
        <v>60</v>
      </c>
      <c r="J26" s="31">
        <v>70</v>
      </c>
      <c r="K26" s="31">
        <v>80</v>
      </c>
      <c r="L26" s="32">
        <v>90</v>
      </c>
      <c r="N26" s="55">
        <f>DD!P39</f>
        <v>5.2934288</v>
      </c>
    </row>
    <row r="27" spans="1:14" x14ac:dyDescent="0.3">
      <c r="A27" s="20"/>
      <c r="B27" s="27">
        <v>0</v>
      </c>
      <c r="C27" s="21">
        <v>5.2934288</v>
      </c>
      <c r="D27" s="21">
        <v>5.2473728872955743</v>
      </c>
      <c r="E27" s="21">
        <v>6.2367436201103406</v>
      </c>
      <c r="F27" s="21">
        <v>10.081560103704724</v>
      </c>
      <c r="G27" s="21">
        <v>16.364136639413715</v>
      </c>
      <c r="H27" s="21">
        <v>21.556301708490359</v>
      </c>
      <c r="I27" s="21">
        <v>21.642858511114177</v>
      </c>
      <c r="J27" s="21">
        <v>15.994822022737692</v>
      </c>
      <c r="K27" s="21">
        <v>8.6363179515901169</v>
      </c>
      <c r="L27" s="23">
        <v>5.2934288</v>
      </c>
      <c r="N27" s="54"/>
    </row>
    <row r="28" spans="1:14" x14ac:dyDescent="0.3">
      <c r="A28" s="20"/>
      <c r="B28" s="27">
        <v>10</v>
      </c>
      <c r="C28" s="21">
        <v>5.2473728872955743</v>
      </c>
      <c r="D28" s="21">
        <v>5.2013169745911485</v>
      </c>
      <c r="E28" s="21">
        <v>6.1906877074059157</v>
      </c>
      <c r="F28" s="21">
        <v>10.035504191000298</v>
      </c>
      <c r="G28" s="21">
        <v>16.31808072670929</v>
      </c>
      <c r="H28" s="21">
        <v>21.510245795785934</v>
      </c>
      <c r="I28" s="21">
        <v>21.596802598409752</v>
      </c>
      <c r="J28" s="21">
        <v>15.948766110033267</v>
      </c>
      <c r="K28" s="21">
        <v>8.5902620388856903</v>
      </c>
      <c r="L28" s="23">
        <v>5.2473728872955743</v>
      </c>
    </row>
    <row r="29" spans="1:14" x14ac:dyDescent="0.3">
      <c r="A29" s="20"/>
      <c r="B29" s="27">
        <v>20</v>
      </c>
      <c r="C29" s="21">
        <v>6.2367436201103406</v>
      </c>
      <c r="D29" s="21">
        <v>6.1906877074059157</v>
      </c>
      <c r="E29" s="21">
        <v>7.180058440220682</v>
      </c>
      <c r="F29" s="21">
        <v>11.024874923815066</v>
      </c>
      <c r="G29" s="21">
        <v>17.307451459524053</v>
      </c>
      <c r="H29" s="21">
        <v>22.499616528600701</v>
      </c>
      <c r="I29" s="21">
        <v>22.586173331224519</v>
      </c>
      <c r="J29" s="21">
        <v>16.938136842848031</v>
      </c>
      <c r="K29" s="21">
        <v>9.5796327717004566</v>
      </c>
      <c r="L29" s="23">
        <v>6.2367436201103406</v>
      </c>
    </row>
    <row r="30" spans="1:14" x14ac:dyDescent="0.3">
      <c r="A30" s="20"/>
      <c r="B30" s="27">
        <v>30</v>
      </c>
      <c r="C30" s="21">
        <v>10.081560103704724</v>
      </c>
      <c r="D30" s="21">
        <v>10.035504191000298</v>
      </c>
      <c r="E30" s="21">
        <v>11.024874923815064</v>
      </c>
      <c r="F30" s="21">
        <v>14.869691407409448</v>
      </c>
      <c r="G30" s="21">
        <v>21.152267943118439</v>
      </c>
      <c r="H30" s="21">
        <v>26.344433012195083</v>
      </c>
      <c r="I30" s="21">
        <v>26.430989814818901</v>
      </c>
      <c r="J30" s="21">
        <v>20.782953326442417</v>
      </c>
      <c r="K30" s="21">
        <v>13.424449255294842</v>
      </c>
      <c r="L30" s="23">
        <v>10.081560103704724</v>
      </c>
    </row>
    <row r="31" spans="1:14" x14ac:dyDescent="0.3">
      <c r="A31" s="20"/>
      <c r="B31" s="27">
        <v>40</v>
      </c>
      <c r="C31" s="21">
        <v>16.364136639413715</v>
      </c>
      <c r="D31" s="21">
        <v>16.31808072670929</v>
      </c>
      <c r="E31" s="21">
        <v>17.307451459524057</v>
      </c>
      <c r="F31" s="21">
        <v>21.152267943118439</v>
      </c>
      <c r="G31" s="21">
        <v>27.434844478827429</v>
      </c>
      <c r="H31" s="21">
        <v>32.627009547904073</v>
      </c>
      <c r="I31" s="21">
        <v>32.713566350527891</v>
      </c>
      <c r="J31" s="21">
        <v>27.065529862151408</v>
      </c>
      <c r="K31" s="21">
        <v>19.707025791003833</v>
      </c>
      <c r="L31" s="23">
        <v>16.364136639413715</v>
      </c>
    </row>
    <row r="32" spans="1:14" x14ac:dyDescent="0.3">
      <c r="A32" s="20"/>
      <c r="B32" s="27">
        <v>50</v>
      </c>
      <c r="C32" s="21">
        <v>21.556301708490359</v>
      </c>
      <c r="D32" s="21">
        <v>21.510245795785931</v>
      </c>
      <c r="E32" s="21">
        <v>22.499616528600701</v>
      </c>
      <c r="F32" s="21">
        <v>26.344433012195083</v>
      </c>
      <c r="G32" s="21">
        <v>32.627009547904073</v>
      </c>
      <c r="H32" s="21">
        <v>37.819174616980717</v>
      </c>
      <c r="I32" s="21">
        <v>37.905731419604535</v>
      </c>
      <c r="J32" s="21">
        <v>32.257694931228052</v>
      </c>
      <c r="K32" s="21">
        <v>24.899190860080473</v>
      </c>
      <c r="L32" s="23">
        <v>21.556301708490359</v>
      </c>
    </row>
    <row r="33" spans="1:14" x14ac:dyDescent="0.3">
      <c r="A33" s="20"/>
      <c r="B33" s="27">
        <v>60</v>
      </c>
      <c r="C33" s="21">
        <v>21.642858511114177</v>
      </c>
      <c r="D33" s="21">
        <v>21.596802598409749</v>
      </c>
      <c r="E33" s="21">
        <v>22.586173331224519</v>
      </c>
      <c r="F33" s="21">
        <v>26.430989814818901</v>
      </c>
      <c r="G33" s="21">
        <v>32.713566350527891</v>
      </c>
      <c r="H33" s="21">
        <v>37.905731419604535</v>
      </c>
      <c r="I33" s="21">
        <v>37.992288222228353</v>
      </c>
      <c r="J33" s="21">
        <v>32.34425173385187</v>
      </c>
      <c r="K33" s="21">
        <v>24.985747662704291</v>
      </c>
      <c r="L33" s="23">
        <v>21.642858511114177</v>
      </c>
    </row>
    <row r="34" spans="1:14" x14ac:dyDescent="0.3">
      <c r="A34" s="20"/>
      <c r="B34" s="27">
        <v>70</v>
      </c>
      <c r="C34" s="21">
        <v>15.994822022737692</v>
      </c>
      <c r="D34" s="21">
        <v>15.948766110033267</v>
      </c>
      <c r="E34" s="21">
        <v>16.938136842848035</v>
      </c>
      <c r="F34" s="21">
        <v>20.782953326442417</v>
      </c>
      <c r="G34" s="21">
        <v>27.065529862151408</v>
      </c>
      <c r="H34" s="21">
        <v>32.257694931228052</v>
      </c>
      <c r="I34" s="21">
        <v>32.34425173385187</v>
      </c>
      <c r="J34" s="21">
        <v>26.696215245475386</v>
      </c>
      <c r="K34" s="21">
        <v>19.337711174327811</v>
      </c>
      <c r="L34" s="23">
        <v>15.994822022737692</v>
      </c>
    </row>
    <row r="35" spans="1:14" x14ac:dyDescent="0.3">
      <c r="A35" s="20"/>
      <c r="B35" s="27">
        <v>80</v>
      </c>
      <c r="C35" s="21">
        <v>8.6363179515901169</v>
      </c>
      <c r="D35" s="21">
        <v>8.5902620388856903</v>
      </c>
      <c r="E35" s="21">
        <v>9.5796327717004566</v>
      </c>
      <c r="F35" s="21">
        <v>13.42444925529484</v>
      </c>
      <c r="G35" s="21">
        <v>19.707025791003829</v>
      </c>
      <c r="H35" s="21">
        <v>24.899190860080473</v>
      </c>
      <c r="I35" s="21">
        <v>24.985747662704291</v>
      </c>
      <c r="J35" s="21">
        <v>19.337711174327808</v>
      </c>
      <c r="K35" s="21">
        <v>11.979207103180233</v>
      </c>
      <c r="L35" s="23">
        <v>8.6363179515901169</v>
      </c>
    </row>
    <row r="36" spans="1:14" ht="15" thickBot="1" x14ac:dyDescent="0.35">
      <c r="A36" s="22"/>
      <c r="B36" s="28">
        <v>90</v>
      </c>
      <c r="C36" s="24">
        <v>5.2934288</v>
      </c>
      <c r="D36" s="24">
        <v>5.2473728872955743</v>
      </c>
      <c r="E36" s="24">
        <v>6.2367436201103406</v>
      </c>
      <c r="F36" s="24">
        <v>10.081560103704724</v>
      </c>
      <c r="G36" s="24">
        <v>16.364136639413715</v>
      </c>
      <c r="H36" s="24">
        <v>21.556301708490359</v>
      </c>
      <c r="I36" s="24">
        <v>21.642858511114177</v>
      </c>
      <c r="J36" s="24">
        <v>15.994822022737692</v>
      </c>
      <c r="K36" s="24">
        <v>8.6363179515901169</v>
      </c>
      <c r="L36" s="25">
        <v>5.2934288</v>
      </c>
      <c r="N36" s="2"/>
    </row>
    <row r="37" spans="1:14" x14ac:dyDescent="0.3">
      <c r="C37" s="2"/>
      <c r="M37" t="s">
        <v>48</v>
      </c>
      <c r="N37" s="2">
        <f>MAX(C27:L36)</f>
        <v>37.992288222228353</v>
      </c>
    </row>
    <row r="38" spans="1:14" x14ac:dyDescent="0.3">
      <c r="C38" s="2"/>
    </row>
    <row r="39" spans="1:14" x14ac:dyDescent="0.3">
      <c r="C39" s="2"/>
    </row>
    <row r="40" spans="1:14" x14ac:dyDescent="0.3">
      <c r="C40" s="2"/>
    </row>
    <row r="41" spans="1:14" x14ac:dyDescent="0.3">
      <c r="C41" s="2"/>
    </row>
    <row r="42" spans="1:14" x14ac:dyDescent="0.3">
      <c r="C42" s="2"/>
    </row>
    <row r="43" spans="1:14" x14ac:dyDescent="0.3">
      <c r="C43" s="2"/>
    </row>
    <row r="44" spans="1:14" x14ac:dyDescent="0.3">
      <c r="C44" s="2"/>
    </row>
    <row r="45" spans="1:14" x14ac:dyDescent="0.3">
      <c r="C45" s="2"/>
    </row>
    <row r="46" spans="1:14" x14ac:dyDescent="0.3">
      <c r="C46" s="2"/>
    </row>
    <row r="47" spans="1:14" x14ac:dyDescent="0.3">
      <c r="C47" s="2"/>
    </row>
    <row r="48" spans="1:14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</sheetData>
  <conditionalFormatting sqref="C10:L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L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 I29">
    <cfRule type="cellIs" priority="5" operator="between">
      <formula>0</formula>
      <formula>$N$20</formula>
    </cfRule>
  </conditionalFormatting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5121" r:id="rId3" name="CommandButton1">
          <controlPr defaultSize="0" autoLine="0" autoPict="0" r:id="rId4">
            <anchor moveWithCells="1">
              <from>
                <xdr:col>6</xdr:col>
                <xdr:colOff>403860</xdr:colOff>
                <xdr:row>3</xdr:row>
                <xdr:rowOff>7620</xdr:rowOff>
              </from>
              <to>
                <xdr:col>7</xdr:col>
                <xdr:colOff>1036320</xdr:colOff>
                <xdr:row>4</xdr:row>
                <xdr:rowOff>243840</xdr:rowOff>
              </to>
            </anchor>
          </controlPr>
        </control>
      </mc:Choice>
      <mc:Fallback>
        <control shapeId="5121" r:id="rId3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showGridLines="0" workbookViewId="0">
      <selection activeCell="L20" sqref="L20"/>
    </sheetView>
  </sheetViews>
  <sheetFormatPr defaultRowHeight="14.4" x14ac:dyDescent="0.3"/>
  <sheetData>
    <row r="1" spans="1:7" ht="21" x14ac:dyDescent="0.4">
      <c r="G1" s="58" t="s">
        <v>56</v>
      </c>
    </row>
    <row r="2" spans="1:7" ht="15.6" x14ac:dyDescent="0.3">
      <c r="A2" s="3" t="s">
        <v>14</v>
      </c>
      <c r="B2" t="s">
        <v>10</v>
      </c>
    </row>
    <row r="3" spans="1:7" ht="15.6" x14ac:dyDescent="0.3">
      <c r="A3" s="5" t="s">
        <v>15</v>
      </c>
      <c r="B3" t="s">
        <v>11</v>
      </c>
    </row>
    <row r="5" spans="1:7" ht="15.6" x14ac:dyDescent="0.3">
      <c r="G5" s="57" t="s">
        <v>51</v>
      </c>
    </row>
    <row r="17" spans="1:7" s="60" customFormat="1" x14ac:dyDescent="0.3"/>
    <row r="18" spans="1:7" ht="21" x14ac:dyDescent="0.4">
      <c r="G18" s="58" t="s">
        <v>57</v>
      </c>
    </row>
    <row r="21" spans="1:7" ht="15.6" x14ac:dyDescent="0.3">
      <c r="A21" s="59" t="s">
        <v>52</v>
      </c>
    </row>
    <row r="22" spans="1:7" ht="15.6" x14ac:dyDescent="0.3">
      <c r="A22" s="59" t="s">
        <v>53</v>
      </c>
    </row>
    <row r="23" spans="1:7" ht="15.6" x14ac:dyDescent="0.3">
      <c r="A23" s="59" t="s">
        <v>54</v>
      </c>
    </row>
    <row r="24" spans="1:7" ht="15.6" x14ac:dyDescent="0.3">
      <c r="A24" s="59" t="s">
        <v>55</v>
      </c>
    </row>
    <row r="25" spans="1:7" ht="15.6" x14ac:dyDescent="0.3">
      <c r="A25" s="59" t="s">
        <v>63</v>
      </c>
    </row>
    <row r="26" spans="1:7" ht="15.6" x14ac:dyDescent="0.3">
      <c r="A26" s="59" t="s">
        <v>64</v>
      </c>
    </row>
    <row r="27" spans="1:7" ht="15.6" x14ac:dyDescent="0.3">
      <c r="A27" s="59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DD</vt:lpstr>
      <vt:lpstr>Stiffness</vt:lpstr>
      <vt:lpstr>Laminate</vt:lpstr>
      <vt:lpstr>Material</vt:lpstr>
      <vt:lpstr>Auto-Laminate</vt:lpstr>
      <vt:lpstr>User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OZ</dc:creator>
  <cp:lastModifiedBy>Mehmet Emre OZ</cp:lastModifiedBy>
  <dcterms:created xsi:type="dcterms:W3CDTF">2023-01-03T06:51:13Z</dcterms:created>
  <dcterms:modified xsi:type="dcterms:W3CDTF">2023-01-05T11:44:59Z</dcterms:modified>
</cp:coreProperties>
</file>