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a_Gomez\OneDrive - BYU-Idaho\Desktop\"/>
    </mc:Choice>
  </mc:AlternateContent>
  <xr:revisionPtr revIDLastSave="0" documentId="8_{5A547B44-CE6B-4306-9999-5B197C052EB4}" xr6:coauthVersionLast="47" xr6:coauthVersionMax="47" xr10:uidLastSave="{00000000-0000-0000-0000-000000000000}"/>
  <bookViews>
    <workbookView xWindow="-28920" yWindow="-1695" windowWidth="29040" windowHeight="15720" xr2:uid="{3D77B13D-7067-4FAB-90A4-D46651A4AACA}"/>
  </bookViews>
  <sheets>
    <sheet name="ROI Rental Property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" l="1"/>
  <c r="D60" i="1" s="1"/>
  <c r="D31" i="1"/>
  <c r="D30" i="1"/>
  <c r="D29" i="1"/>
  <c r="D24" i="1"/>
  <c r="D25" i="1" s="1"/>
  <c r="D39" i="1" s="1"/>
  <c r="D5" i="1"/>
  <c r="D6" i="1"/>
  <c r="D4" i="1"/>
  <c r="E57" i="1"/>
  <c r="E61" i="1"/>
  <c r="E59" i="1"/>
  <c r="E56" i="1"/>
  <c r="E58" i="1"/>
  <c r="E60" i="1"/>
  <c r="E48" i="1"/>
  <c r="E52" i="1"/>
  <c r="E54" i="1"/>
  <c r="E55" i="1"/>
  <c r="E49" i="1"/>
  <c r="E53" i="1"/>
  <c r="E50" i="1"/>
  <c r="E51" i="1"/>
  <c r="E35" i="1"/>
  <c r="E39" i="1"/>
  <c r="E43" i="1"/>
  <c r="E47" i="1"/>
  <c r="E46" i="1"/>
  <c r="E36" i="1"/>
  <c r="E40" i="1"/>
  <c r="E44" i="1"/>
  <c r="E42" i="1"/>
  <c r="E37" i="1"/>
  <c r="E41" i="1"/>
  <c r="E45" i="1"/>
  <c r="E38" i="1"/>
  <c r="E26" i="1"/>
  <c r="E30" i="1"/>
  <c r="E34" i="1"/>
  <c r="E27" i="1"/>
  <c r="E31" i="1"/>
  <c r="E33" i="1"/>
  <c r="E28" i="1"/>
  <c r="E32" i="1"/>
  <c r="E29" i="1"/>
  <c r="E19" i="1"/>
  <c r="E23" i="1"/>
  <c r="E20" i="1"/>
  <c r="E24" i="1"/>
  <c r="E21" i="1"/>
  <c r="E25" i="1"/>
  <c r="E22" i="1"/>
  <c r="E13" i="1"/>
  <c r="E17" i="1"/>
  <c r="E14" i="1"/>
  <c r="E18" i="1"/>
  <c r="E15" i="1"/>
  <c r="E16" i="1"/>
  <c r="E10" i="1"/>
  <c r="E11" i="1"/>
  <c r="E12" i="1"/>
  <c r="E5" i="1"/>
  <c r="E9" i="1"/>
  <c r="E8" i="1"/>
  <c r="E6" i="1"/>
  <c r="E7" i="1"/>
  <c r="E4" i="1"/>
  <c r="D9" i="1" l="1"/>
  <c r="D12" i="1" s="1"/>
  <c r="D52" i="1" s="1"/>
  <c r="D34" i="1"/>
  <c r="D40" i="1" s="1"/>
  <c r="D51" i="1"/>
  <c r="D56" i="1"/>
  <c r="D18" i="1"/>
  <c r="D38" i="1" s="1"/>
  <c r="D41" i="1" l="1"/>
  <c r="D55" i="1" s="1"/>
  <c r="D57" i="1" s="1"/>
  <c r="D59" i="1" s="1"/>
  <c r="D61" i="1" s="1"/>
  <c r="D53" i="1"/>
  <c r="D45" i="1"/>
  <c r="D47" i="1" s="1"/>
</calcChain>
</file>

<file path=xl/sharedStrings.xml><?xml version="1.0" encoding="utf-8"?>
<sst xmlns="http://schemas.openxmlformats.org/spreadsheetml/2006/main" count="45" uniqueCount="37">
  <si>
    <t>Investment</t>
  </si>
  <si>
    <t>Purchase Price Property</t>
  </si>
  <si>
    <t>Taxes and Fees</t>
  </si>
  <si>
    <t>Closing Cost (lawyer, appraisal, etc.)</t>
  </si>
  <si>
    <t>Realtor Fee</t>
  </si>
  <si>
    <t>Reahab Cost (repairs, etc.)</t>
  </si>
  <si>
    <t>Other</t>
  </si>
  <si>
    <t>Total Investment</t>
  </si>
  <si>
    <t>Own Equity</t>
  </si>
  <si>
    <t>Resulting Financing Requirement</t>
  </si>
  <si>
    <t>Monthly Debt Service</t>
  </si>
  <si>
    <t>Annual Interes Rate</t>
  </si>
  <si>
    <t>Term of Loan in Years</t>
  </si>
  <si>
    <t>Resulting Monthly Loan Payment</t>
  </si>
  <si>
    <t>Monthly Revenue</t>
  </si>
  <si>
    <t>Rental Income per month</t>
  </si>
  <si>
    <t>Other income (parking, laundry, etc.)</t>
  </si>
  <si>
    <t>less reserve for vacancy (on reantal income)</t>
  </si>
  <si>
    <t>Total Revenue</t>
  </si>
  <si>
    <t>Monthly Expenses</t>
  </si>
  <si>
    <t>Maintenance &amp; Repairs (or rental income)</t>
  </si>
  <si>
    <t>Property Management (on rental income)</t>
  </si>
  <si>
    <t>Real Estate Taxes (on property value)</t>
  </si>
  <si>
    <t>Insurance</t>
  </si>
  <si>
    <t>Other expenses</t>
  </si>
  <si>
    <t>Total Expenses</t>
  </si>
  <si>
    <t>Monthly Cash Flow</t>
  </si>
  <si>
    <t>Cash on Cash Return (full mortgage)</t>
  </si>
  <si>
    <t>Yearly Cash Flow</t>
  </si>
  <si>
    <t>Invested Equity</t>
  </si>
  <si>
    <t>CoC Return</t>
  </si>
  <si>
    <t>ROI (without principal pay down)</t>
  </si>
  <si>
    <t>Monthly Interest Payment</t>
  </si>
  <si>
    <t>Monthly Principal Payment</t>
  </si>
  <si>
    <t>plus monthly principa pay dow</t>
  </si>
  <si>
    <t>Monthly Cash Flow (interest only)</t>
  </si>
  <si>
    <t>ROI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</si>
</sst>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165" fontId="0" fillId="0" borderId="0" xfId="1" applyNumberFormat="1" applyFont="1"/>
    <xf numFmtId="9" fontId="0" fillId="0" borderId="0" xfId="2" applyFont="1"/>
    <xf numFmtId="166" fontId="0" fillId="0" borderId="0" xfId="2" applyNumberFormat="1" applyFont="1"/>
    <xf numFmtId="165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6" fontId="0" fillId="0" borderId="0" xfId="0" applyNumberFormat="1"/>
    <xf numFmtId="9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65019-BB60-4CC0-B9C0-DBFD04DCD8B3}">
  <dimension ref="B2:E61"/>
  <sheetViews>
    <sheetView showGridLines="0" tabSelected="1" workbookViewId="0">
      <selection activeCell="E29" sqref="E29"/>
    </sheetView>
  </sheetViews>
  <sheetFormatPr defaultRowHeight="15" x14ac:dyDescent="0.25"/>
  <cols>
    <col min="2" max="2" width="40.7109375" bestFit="1" customWidth="1"/>
    <col min="4" max="4" width="12.28515625" bestFit="1" customWidth="1"/>
    <col min="5" max="5" width="48.140625" bestFit="1" customWidth="1"/>
  </cols>
  <sheetData>
    <row r="2" spans="2:5" ht="18.75" x14ac:dyDescent="0.3">
      <c r="B2" s="6" t="s">
        <v>0</v>
      </c>
      <c r="C2" s="6"/>
      <c r="D2" s="6"/>
    </row>
    <row r="3" spans="2:5" x14ac:dyDescent="0.25">
      <c r="B3" t="s">
        <v>1</v>
      </c>
      <c r="D3" s="2">
        <v>200000</v>
      </c>
    </row>
    <row r="4" spans="2:5" x14ac:dyDescent="0.25">
      <c r="B4" t="s">
        <v>2</v>
      </c>
      <c r="C4" s="4">
        <v>5.0000000000000001E-3</v>
      </c>
      <c r="D4" s="5">
        <f>C4*$D$3</f>
        <v>1000</v>
      </c>
      <c r="E4" t="str">
        <f ca="1">_xlfn.IFNA(_xlfn.FORMULATEXT(D4),"")</f>
        <v>=C4*$D$3</v>
      </c>
    </row>
    <row r="5" spans="2:5" x14ac:dyDescent="0.25">
      <c r="B5" t="s">
        <v>3</v>
      </c>
      <c r="C5" s="4">
        <v>0.01</v>
      </c>
      <c r="D5" s="5">
        <f t="shared" ref="D5:D6" si="0">C5*$D$3</f>
        <v>2000</v>
      </c>
      <c r="E5" t="str">
        <f t="shared" ref="E5:E61" ca="1" si="1">_xlfn.IFNA(_xlfn.FORMULATEXT(D5),"")</f>
        <v>=C5*$D$3</v>
      </c>
    </row>
    <row r="6" spans="2:5" x14ac:dyDescent="0.25">
      <c r="B6" t="s">
        <v>4</v>
      </c>
      <c r="C6" s="4">
        <v>0.01</v>
      </c>
      <c r="D6" s="5">
        <f t="shared" si="0"/>
        <v>2000</v>
      </c>
      <c r="E6" t="str">
        <f t="shared" ca="1" si="1"/>
        <v>=C6*$D$3</v>
      </c>
    </row>
    <row r="7" spans="2:5" x14ac:dyDescent="0.25">
      <c r="B7" t="s">
        <v>5</v>
      </c>
      <c r="D7" s="2">
        <v>5000</v>
      </c>
      <c r="E7" t="str">
        <f t="shared" ca="1" si="1"/>
        <v/>
      </c>
    </row>
    <row r="8" spans="2:5" x14ac:dyDescent="0.25">
      <c r="B8" t="s">
        <v>6</v>
      </c>
      <c r="D8" s="2">
        <v>0</v>
      </c>
      <c r="E8" t="str">
        <f t="shared" ca="1" si="1"/>
        <v/>
      </c>
    </row>
    <row r="9" spans="2:5" x14ac:dyDescent="0.25">
      <c r="B9" s="7" t="s">
        <v>7</v>
      </c>
      <c r="D9" s="5">
        <f>SUM(D3:D8)</f>
        <v>210000</v>
      </c>
      <c r="E9" t="str">
        <f t="shared" ca="1" si="1"/>
        <v>=SUM(D3:D8)</v>
      </c>
    </row>
    <row r="10" spans="2:5" x14ac:dyDescent="0.25">
      <c r="E10" t="str">
        <f t="shared" ca="1" si="1"/>
        <v/>
      </c>
    </row>
    <row r="11" spans="2:5" x14ac:dyDescent="0.25">
      <c r="B11" s="7" t="s">
        <v>8</v>
      </c>
      <c r="D11" s="2">
        <v>100000</v>
      </c>
      <c r="E11" t="str">
        <f t="shared" ca="1" si="1"/>
        <v/>
      </c>
    </row>
    <row r="12" spans="2:5" x14ac:dyDescent="0.25">
      <c r="B12" s="7" t="s">
        <v>9</v>
      </c>
      <c r="D12" s="2">
        <f>D9-D11</f>
        <v>110000</v>
      </c>
      <c r="E12" t="str">
        <f t="shared" ca="1" si="1"/>
        <v>=D9-D11</v>
      </c>
    </row>
    <row r="13" spans="2:5" x14ac:dyDescent="0.25">
      <c r="E13" t="str">
        <f t="shared" ca="1" si="1"/>
        <v/>
      </c>
    </row>
    <row r="14" spans="2:5" x14ac:dyDescent="0.25">
      <c r="E14" t="str">
        <f t="shared" ca="1" si="1"/>
        <v/>
      </c>
    </row>
    <row r="15" spans="2:5" ht="18.75" x14ac:dyDescent="0.3">
      <c r="B15" s="6" t="s">
        <v>10</v>
      </c>
      <c r="C15" s="6"/>
      <c r="D15" s="6"/>
      <c r="E15" t="str">
        <f t="shared" ca="1" si="1"/>
        <v/>
      </c>
    </row>
    <row r="16" spans="2:5" x14ac:dyDescent="0.25">
      <c r="B16" t="s">
        <v>11</v>
      </c>
      <c r="D16" s="3">
        <v>0.03</v>
      </c>
      <c r="E16" t="str">
        <f t="shared" ca="1" si="1"/>
        <v/>
      </c>
    </row>
    <row r="17" spans="2:5" x14ac:dyDescent="0.25">
      <c r="B17" t="s">
        <v>12</v>
      </c>
      <c r="D17">
        <v>10</v>
      </c>
      <c r="E17" t="str">
        <f t="shared" ca="1" si="1"/>
        <v/>
      </c>
    </row>
    <row r="18" spans="2:5" x14ac:dyDescent="0.25">
      <c r="B18" s="7" t="s">
        <v>13</v>
      </c>
      <c r="D18" s="8">
        <f>PMT(D16/12,D17*12,D12,,1)</f>
        <v>-1059.5193931992865</v>
      </c>
      <c r="E18" t="str">
        <f t="shared" ca="1" si="1"/>
        <v>=PMT(D16/12,D17*12,D12,,1)</v>
      </c>
    </row>
    <row r="19" spans="2:5" x14ac:dyDescent="0.25">
      <c r="E19" t="str">
        <f t="shared" ca="1" si="1"/>
        <v/>
      </c>
    </row>
    <row r="20" spans="2:5" x14ac:dyDescent="0.25">
      <c r="E20" t="str">
        <f t="shared" ca="1" si="1"/>
        <v/>
      </c>
    </row>
    <row r="21" spans="2:5" ht="18.75" x14ac:dyDescent="0.3">
      <c r="B21" s="6" t="s">
        <v>14</v>
      </c>
      <c r="C21" s="6"/>
      <c r="D21" s="6"/>
      <c r="E21" t="str">
        <f t="shared" ca="1" si="1"/>
        <v/>
      </c>
    </row>
    <row r="22" spans="2:5" x14ac:dyDescent="0.25">
      <c r="B22" t="s">
        <v>15</v>
      </c>
      <c r="D22" s="2">
        <v>2000</v>
      </c>
      <c r="E22" t="str">
        <f t="shared" ca="1" si="1"/>
        <v/>
      </c>
    </row>
    <row r="23" spans="2:5" x14ac:dyDescent="0.25">
      <c r="B23" t="s">
        <v>16</v>
      </c>
      <c r="D23" s="1">
        <v>0</v>
      </c>
      <c r="E23" t="str">
        <f t="shared" ca="1" si="1"/>
        <v/>
      </c>
    </row>
    <row r="24" spans="2:5" x14ac:dyDescent="0.25">
      <c r="B24" t="s">
        <v>17</v>
      </c>
      <c r="C24" s="3">
        <v>0.08</v>
      </c>
      <c r="D24" s="2">
        <f>C24*-D22</f>
        <v>-160</v>
      </c>
      <c r="E24" t="str">
        <f t="shared" ca="1" si="1"/>
        <v>=C24*-D22</v>
      </c>
    </row>
    <row r="25" spans="2:5" x14ac:dyDescent="0.25">
      <c r="B25" s="7" t="s">
        <v>18</v>
      </c>
      <c r="D25" s="5">
        <f>SUM(D22:D24)</f>
        <v>1840</v>
      </c>
      <c r="E25" t="str">
        <f t="shared" ca="1" si="1"/>
        <v>=SUM(D22:D24)</v>
      </c>
    </row>
    <row r="26" spans="2:5" x14ac:dyDescent="0.25">
      <c r="E26" t="str">
        <f t="shared" ca="1" si="1"/>
        <v/>
      </c>
    </row>
    <row r="27" spans="2:5" x14ac:dyDescent="0.25">
      <c r="E27" t="str">
        <f t="shared" ca="1" si="1"/>
        <v/>
      </c>
    </row>
    <row r="28" spans="2:5" ht="18.75" x14ac:dyDescent="0.3">
      <c r="B28" s="6" t="s">
        <v>19</v>
      </c>
      <c r="C28" s="6"/>
      <c r="D28" s="6"/>
      <c r="E28" t="str">
        <f t="shared" ca="1" si="1"/>
        <v/>
      </c>
    </row>
    <row r="29" spans="2:5" x14ac:dyDescent="0.25">
      <c r="B29" t="s">
        <v>20</v>
      </c>
      <c r="C29" s="3">
        <v>0.03</v>
      </c>
      <c r="D29" s="5">
        <f>C29*-$D$22</f>
        <v>-60</v>
      </c>
      <c r="E29" t="str">
        <f t="shared" ca="1" si="1"/>
        <v>=C29*-$D$22</v>
      </c>
    </row>
    <row r="30" spans="2:5" x14ac:dyDescent="0.25">
      <c r="B30" t="s">
        <v>21</v>
      </c>
      <c r="C30" s="3">
        <v>0.08</v>
      </c>
      <c r="D30" s="5">
        <f t="shared" ref="D30:D31" si="2">C30*-$D$22</f>
        <v>-160</v>
      </c>
      <c r="E30" t="str">
        <f t="shared" ca="1" si="1"/>
        <v>=C30*-$D$22</v>
      </c>
    </row>
    <row r="31" spans="2:5" x14ac:dyDescent="0.25">
      <c r="B31" t="s">
        <v>22</v>
      </c>
      <c r="C31" s="3">
        <v>1.4999999999999999E-2</v>
      </c>
      <c r="D31" s="5">
        <f>C31*-$D$3/12</f>
        <v>-250</v>
      </c>
      <c r="E31" t="str">
        <f t="shared" ca="1" si="1"/>
        <v>=C31*-$D$3/12</v>
      </c>
    </row>
    <row r="32" spans="2:5" x14ac:dyDescent="0.25">
      <c r="B32" t="s">
        <v>23</v>
      </c>
      <c r="D32">
        <v>-30</v>
      </c>
      <c r="E32" t="str">
        <f t="shared" ca="1" si="1"/>
        <v/>
      </c>
    </row>
    <row r="33" spans="2:5" x14ac:dyDescent="0.25">
      <c r="B33" t="s">
        <v>24</v>
      </c>
      <c r="D33">
        <v>0</v>
      </c>
      <c r="E33" t="str">
        <f t="shared" ca="1" si="1"/>
        <v/>
      </c>
    </row>
    <row r="34" spans="2:5" x14ac:dyDescent="0.25">
      <c r="B34" s="7" t="s">
        <v>25</v>
      </c>
      <c r="D34" s="5">
        <f>SUM(D29:D33)</f>
        <v>-500</v>
      </c>
      <c r="E34" t="str">
        <f t="shared" ca="1" si="1"/>
        <v>=SUM(D29:D33)</v>
      </c>
    </row>
    <row r="35" spans="2:5" x14ac:dyDescent="0.25">
      <c r="E35" t="str">
        <f t="shared" ca="1" si="1"/>
        <v/>
      </c>
    </row>
    <row r="36" spans="2:5" x14ac:dyDescent="0.25">
      <c r="E36" t="str">
        <f t="shared" ca="1" si="1"/>
        <v/>
      </c>
    </row>
    <row r="37" spans="2:5" ht="18.75" x14ac:dyDescent="0.3">
      <c r="B37" s="6" t="s">
        <v>26</v>
      </c>
      <c r="C37" s="6"/>
      <c r="D37" s="6"/>
      <c r="E37" t="str">
        <f t="shared" ca="1" si="1"/>
        <v/>
      </c>
    </row>
    <row r="38" spans="2:5" x14ac:dyDescent="0.25">
      <c r="B38" t="s">
        <v>10</v>
      </c>
      <c r="D38" s="8">
        <f>D18</f>
        <v>-1059.5193931992865</v>
      </c>
      <c r="E38" t="str">
        <f t="shared" ca="1" si="1"/>
        <v>=D18</v>
      </c>
    </row>
    <row r="39" spans="2:5" x14ac:dyDescent="0.25">
      <c r="B39" t="s">
        <v>14</v>
      </c>
      <c r="D39" s="8">
        <f>D25</f>
        <v>1840</v>
      </c>
      <c r="E39" t="str">
        <f t="shared" ca="1" si="1"/>
        <v>=D25</v>
      </c>
    </row>
    <row r="40" spans="2:5" x14ac:dyDescent="0.25">
      <c r="B40" t="s">
        <v>19</v>
      </c>
      <c r="D40" s="8">
        <f>D34</f>
        <v>-500</v>
      </c>
      <c r="E40" t="str">
        <f t="shared" ca="1" si="1"/>
        <v>=D34</v>
      </c>
    </row>
    <row r="41" spans="2:5" x14ac:dyDescent="0.25">
      <c r="B41" s="7" t="s">
        <v>26</v>
      </c>
      <c r="D41" s="8">
        <f>SUM(D38:D40)</f>
        <v>280.48060680071353</v>
      </c>
      <c r="E41" t="str">
        <f t="shared" ca="1" si="1"/>
        <v>=SUM(D38:D40)</v>
      </c>
    </row>
    <row r="42" spans="2:5" x14ac:dyDescent="0.25">
      <c r="E42" t="str">
        <f t="shared" ca="1" si="1"/>
        <v/>
      </c>
    </row>
    <row r="43" spans="2:5" x14ac:dyDescent="0.25">
      <c r="E43" t="str">
        <f t="shared" ca="1" si="1"/>
        <v/>
      </c>
    </row>
    <row r="44" spans="2:5" ht="18.75" x14ac:dyDescent="0.3">
      <c r="B44" s="6" t="s">
        <v>27</v>
      </c>
      <c r="C44" s="6"/>
      <c r="D44" s="6"/>
      <c r="E44" t="str">
        <f t="shared" ca="1" si="1"/>
        <v/>
      </c>
    </row>
    <row r="45" spans="2:5" x14ac:dyDescent="0.25">
      <c r="B45" t="s">
        <v>28</v>
      </c>
      <c r="D45" s="8">
        <f>D41*12</f>
        <v>3365.7672816085624</v>
      </c>
      <c r="E45" t="str">
        <f t="shared" ca="1" si="1"/>
        <v>=D41*12</v>
      </c>
    </row>
    <row r="46" spans="2:5" x14ac:dyDescent="0.25">
      <c r="B46" t="s">
        <v>29</v>
      </c>
      <c r="D46" s="8">
        <f>D11</f>
        <v>100000</v>
      </c>
      <c r="E46" t="str">
        <f t="shared" ca="1" si="1"/>
        <v>=D11</v>
      </c>
    </row>
    <row r="47" spans="2:5" x14ac:dyDescent="0.25">
      <c r="B47" s="7" t="s">
        <v>30</v>
      </c>
      <c r="D47" s="9">
        <f>D45/D46</f>
        <v>3.3657672816085622E-2</v>
      </c>
      <c r="E47" t="str">
        <f t="shared" ca="1" si="1"/>
        <v>=D45/D46</v>
      </c>
    </row>
    <row r="48" spans="2:5" x14ac:dyDescent="0.25">
      <c r="E48" t="str">
        <f t="shared" ca="1" si="1"/>
        <v/>
      </c>
    </row>
    <row r="49" spans="2:5" x14ac:dyDescent="0.25">
      <c r="E49" t="str">
        <f t="shared" ca="1" si="1"/>
        <v/>
      </c>
    </row>
    <row r="50" spans="2:5" ht="18.75" x14ac:dyDescent="0.3">
      <c r="B50" s="6" t="s">
        <v>31</v>
      </c>
      <c r="C50" s="6"/>
      <c r="D50" s="6"/>
      <c r="E50" t="str">
        <f t="shared" ca="1" si="1"/>
        <v/>
      </c>
    </row>
    <row r="51" spans="2:5" x14ac:dyDescent="0.25">
      <c r="B51" t="s">
        <v>32</v>
      </c>
      <c r="D51" s="2">
        <f>CUMIPMT(D16/12,D17*12,D12,1,D17*12,1)/D17/12</f>
        <v>-142.85272653261964</v>
      </c>
      <c r="E51" t="str">
        <f t="shared" ca="1" si="1"/>
        <v>=CUMIPMT(D16/12,D17*12,D12,1,D17*12,1)/D17/12</v>
      </c>
    </row>
    <row r="52" spans="2:5" x14ac:dyDescent="0.25">
      <c r="B52" t="s">
        <v>33</v>
      </c>
      <c r="D52" s="2">
        <f>CUMPRINC(D16/12,D17*12,D12,1,D17*12,1)/D17/12</f>
        <v>-916.66666666666686</v>
      </c>
      <c r="E52" t="str">
        <f t="shared" ca="1" si="1"/>
        <v>=CUMPRINC(D16/12,D17*12,D12,1,D17*12,1)/D17/12</v>
      </c>
    </row>
    <row r="53" spans="2:5" x14ac:dyDescent="0.25">
      <c r="B53" t="s">
        <v>10</v>
      </c>
      <c r="D53" s="5">
        <f>SUM(D51:D52)</f>
        <v>-1059.5193931992865</v>
      </c>
      <c r="E53" t="str">
        <f t="shared" ca="1" si="1"/>
        <v>=SUM(D51:D52)</v>
      </c>
    </row>
    <row r="54" spans="2:5" x14ac:dyDescent="0.25">
      <c r="E54" t="str">
        <f t="shared" ca="1" si="1"/>
        <v/>
      </c>
    </row>
    <row r="55" spans="2:5" x14ac:dyDescent="0.25">
      <c r="B55" t="s">
        <v>26</v>
      </c>
      <c r="D55" s="8">
        <f>D41</f>
        <v>280.48060680071353</v>
      </c>
      <c r="E55" t="str">
        <f t="shared" ca="1" si="1"/>
        <v>=D41</v>
      </c>
    </row>
    <row r="56" spans="2:5" x14ac:dyDescent="0.25">
      <c r="B56" t="s">
        <v>34</v>
      </c>
      <c r="D56" s="5">
        <f>-D52</f>
        <v>916.66666666666686</v>
      </c>
      <c r="E56" t="str">
        <f t="shared" ca="1" si="1"/>
        <v>=-D52</v>
      </c>
    </row>
    <row r="57" spans="2:5" x14ac:dyDescent="0.25">
      <c r="B57" t="s">
        <v>35</v>
      </c>
      <c r="D57" s="5">
        <f>SUM(D55:D56)</f>
        <v>1197.1472734673803</v>
      </c>
      <c r="E57" t="str">
        <f t="shared" ca="1" si="1"/>
        <v>=SUM(D55:D56)</v>
      </c>
    </row>
    <row r="58" spans="2:5" x14ac:dyDescent="0.25">
      <c r="E58" t="str">
        <f t="shared" ca="1" si="1"/>
        <v/>
      </c>
    </row>
    <row r="59" spans="2:5" x14ac:dyDescent="0.25">
      <c r="B59" t="s">
        <v>28</v>
      </c>
      <c r="D59" s="8">
        <f>D57*12</f>
        <v>14365.767281608563</v>
      </c>
      <c r="E59" t="str">
        <f t="shared" ca="1" si="1"/>
        <v>=D57*12</v>
      </c>
    </row>
    <row r="60" spans="2:5" x14ac:dyDescent="0.25">
      <c r="B60" t="s">
        <v>29</v>
      </c>
      <c r="D60" s="5">
        <f>D46</f>
        <v>100000</v>
      </c>
      <c r="E60" t="str">
        <f t="shared" ca="1" si="1"/>
        <v>=D46</v>
      </c>
    </row>
    <row r="61" spans="2:5" x14ac:dyDescent="0.25">
      <c r="B61" s="7" t="s">
        <v>36</v>
      </c>
      <c r="D61" s="9">
        <f>D59/D60</f>
        <v>0.14365767281608563</v>
      </c>
      <c r="E61" t="str">
        <f t="shared" ca="1" si="1"/>
        <v>=D59/D60</v>
      </c>
    </row>
  </sheetData>
  <mergeCells count="7">
    <mergeCell ref="B50:D50"/>
    <mergeCell ref="B2:D2"/>
    <mergeCell ref="B15:D15"/>
    <mergeCell ref="B21:D21"/>
    <mergeCell ref="B28:D28"/>
    <mergeCell ref="B37:D37"/>
    <mergeCell ref="B44:D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 Rental 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Mendoza Alzate</dc:creator>
  <cp:lastModifiedBy>Luis Fernando Mendoza Alzate</cp:lastModifiedBy>
  <dcterms:created xsi:type="dcterms:W3CDTF">2024-10-05T05:22:06Z</dcterms:created>
  <dcterms:modified xsi:type="dcterms:W3CDTF">2024-10-05T06:05:31Z</dcterms:modified>
</cp:coreProperties>
</file>