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AULA ALEJANDRA\Desktop\BUS 115\Week 7\"/>
    </mc:Choice>
  </mc:AlternateContent>
  <xr:revisionPtr revIDLastSave="0" documentId="13_ncr:1_{50D64423-65D9-444D-BADF-D2E5D0564FB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shboard" sheetId="3" r:id="rId1"/>
    <sheet name="Data for Upload" sheetId="2" r:id="rId2"/>
    <sheet name="Data" sheetId="1" r:id="rId3"/>
    <sheet name="Table" sheetId="4" r:id="rId4"/>
  </sheets>
  <definedNames>
    <definedName name="_xlnm._FilterDatabase" localSheetId="1" hidden="1">'Data for Upload'!$A$1:$L$101</definedName>
    <definedName name="_xlchart.v1.0" hidden="1">'Data for Upload'!$H$2:$H$101</definedName>
    <definedName name="_xlchart.v1.1" hidden="1">'Data for Upload'!$H$2:$H$101</definedName>
    <definedName name="_xlchart.v1.2" hidden="1">'Data for Upload'!$H$2:$H$101</definedName>
    <definedName name="_xlchart.v1.3" hidden="1">'Data for Upload'!$H$2:$H$101</definedName>
  </definedNames>
  <calcPr calcId="191029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4" i="2" l="1" a="1"/>
  <c r="L44" i="2" s="1"/>
  <c r="L22" i="2" a="1"/>
  <c r="L22" i="2" s="1"/>
  <c r="L55" i="2" a="1"/>
  <c r="L55" i="2" s="1"/>
  <c r="L60" i="2" a="1"/>
  <c r="L60" i="2" s="1"/>
  <c r="L96" i="2" a="1"/>
  <c r="L96" i="2" s="1"/>
  <c r="L79" i="2" a="1"/>
  <c r="L79" i="2" s="1"/>
  <c r="L74" i="2" a="1"/>
  <c r="L74" i="2" s="1"/>
  <c r="L21" i="2" a="1"/>
  <c r="L21" i="2" s="1"/>
  <c r="L26" i="2" a="1"/>
  <c r="L26" i="2" s="1"/>
  <c r="L64" i="2" a="1"/>
  <c r="L64" i="2" s="1"/>
  <c r="L36" i="2" a="1"/>
  <c r="L36" i="2" s="1"/>
  <c r="L9" i="2" a="1"/>
  <c r="L9" i="2" s="1"/>
  <c r="L20" i="2" a="1"/>
  <c r="L20" i="2" s="1"/>
  <c r="L57" i="2" a="1"/>
  <c r="L57" i="2" s="1"/>
  <c r="L99" i="2" a="1"/>
  <c r="L99" i="2" s="1"/>
  <c r="L11" i="2" a="1"/>
  <c r="L11" i="2" s="1"/>
  <c r="L8" i="2" a="1"/>
  <c r="L8" i="2" s="1"/>
  <c r="L27" i="2" a="1"/>
  <c r="L27" i="2" s="1"/>
  <c r="L68" i="2" a="1"/>
  <c r="L68" i="2" s="1"/>
  <c r="L69" i="2" a="1"/>
  <c r="L69" i="2" s="1"/>
  <c r="L100" i="2" a="1"/>
  <c r="L100" i="2" s="1"/>
  <c r="L19" i="2" a="1"/>
  <c r="L19" i="2" s="1"/>
  <c r="L88" i="2" a="1"/>
  <c r="L88" i="2" s="1"/>
  <c r="L32" i="2" a="1"/>
  <c r="L32" i="2" s="1"/>
  <c r="L87" i="2" a="1"/>
  <c r="L87" i="2" s="1"/>
  <c r="L97" i="2" a="1"/>
  <c r="L97" i="2" s="1"/>
  <c r="L71" i="2" a="1"/>
  <c r="L71" i="2" s="1"/>
  <c r="L66" i="2" a="1"/>
  <c r="L66" i="2" s="1"/>
  <c r="L101" i="2" a="1"/>
  <c r="L101" i="2" s="1"/>
  <c r="L4" i="2" a="1"/>
  <c r="L4" i="2" s="1"/>
  <c r="L84" i="2" a="1"/>
  <c r="L84" i="2" s="1"/>
  <c r="L14" i="2" a="1"/>
  <c r="L14" i="2" s="1"/>
  <c r="L75" i="2" a="1"/>
  <c r="L75" i="2" s="1"/>
  <c r="L83" i="2" a="1"/>
  <c r="L83" i="2" s="1"/>
  <c r="L13" i="2" a="1"/>
  <c r="L13" i="2" s="1"/>
  <c r="L78" i="2" a="1"/>
  <c r="L78" i="2" s="1"/>
  <c r="L39" i="2" a="1"/>
  <c r="L39" i="2" s="1"/>
  <c r="L70" i="2" a="1"/>
  <c r="L70" i="2" s="1"/>
  <c r="L94" i="2" a="1"/>
  <c r="L94" i="2" s="1"/>
  <c r="L17" i="2" a="1"/>
  <c r="L17" i="2" s="1"/>
  <c r="L40" i="2" a="1"/>
  <c r="L40" i="2" s="1"/>
  <c r="L10" i="2" a="1"/>
  <c r="L10" i="2" s="1"/>
  <c r="L95" i="2" a="1"/>
  <c r="L95" i="2" s="1"/>
  <c r="L37" i="2" a="1"/>
  <c r="L37" i="2" s="1"/>
  <c r="L61" i="2" a="1"/>
  <c r="L61" i="2" s="1"/>
  <c r="L67" i="2" a="1"/>
  <c r="L67" i="2" s="1"/>
  <c r="L45" i="2" a="1"/>
  <c r="L45" i="2" s="1"/>
  <c r="L41" i="2" a="1"/>
  <c r="L41" i="2" s="1"/>
  <c r="L81" i="2" a="1"/>
  <c r="L81" i="2" s="1"/>
  <c r="L29" i="2" a="1"/>
  <c r="L29" i="2" s="1"/>
  <c r="L58" i="2" a="1"/>
  <c r="L58" i="2" s="1"/>
  <c r="L51" i="2" a="1"/>
  <c r="L51" i="2" s="1"/>
  <c r="L73" i="2" a="1"/>
  <c r="L73" i="2" s="1"/>
  <c r="L65" i="2" a="1"/>
  <c r="L65" i="2" s="1"/>
  <c r="L85" i="2" a="1"/>
  <c r="L85" i="2" s="1"/>
  <c r="L7" i="2" a="1"/>
  <c r="L7" i="2" s="1"/>
  <c r="L63" i="2" a="1"/>
  <c r="L63" i="2" s="1"/>
  <c r="L42" i="2" a="1"/>
  <c r="L42" i="2" s="1"/>
  <c r="L80" i="2" a="1"/>
  <c r="L80" i="2" s="1"/>
  <c r="L30" i="2" a="1"/>
  <c r="L30" i="2" s="1"/>
  <c r="L28" i="2" a="1"/>
  <c r="L28" i="2" s="1"/>
  <c r="L43" i="2" a="1"/>
  <c r="L43" i="2" s="1"/>
  <c r="L77" i="2" a="1"/>
  <c r="L77" i="2" s="1"/>
  <c r="L62" i="2" a="1"/>
  <c r="L62" i="2" s="1"/>
  <c r="L92" i="2" a="1"/>
  <c r="L92" i="2" s="1"/>
  <c r="L35" i="2" a="1"/>
  <c r="L35" i="2" s="1"/>
  <c r="L48" i="2" a="1"/>
  <c r="L48" i="2" s="1"/>
  <c r="L16" i="2" a="1"/>
  <c r="L16" i="2" s="1"/>
  <c r="L12" i="2" a="1"/>
  <c r="L12" i="2" s="1"/>
  <c r="L72" i="2" a="1"/>
  <c r="L72" i="2" s="1"/>
  <c r="L89" i="2" a="1"/>
  <c r="L89" i="2" s="1"/>
  <c r="L49" i="2" a="1"/>
  <c r="L49" i="2" s="1"/>
  <c r="L56" i="2" a="1"/>
  <c r="L56" i="2" s="1"/>
  <c r="L34" i="2" a="1"/>
  <c r="L34" i="2" s="1"/>
  <c r="L33" i="2" a="1"/>
  <c r="L33" i="2" s="1"/>
  <c r="L50" i="2" a="1"/>
  <c r="L50" i="2" s="1"/>
  <c r="L38" i="2" a="1"/>
  <c r="L38" i="2" s="1"/>
  <c r="L86" i="2" a="1"/>
  <c r="L86" i="2" s="1"/>
  <c r="L93" i="2" a="1"/>
  <c r="L93" i="2" s="1"/>
  <c r="L52" i="2" a="1"/>
  <c r="L52" i="2" s="1"/>
  <c r="L15" i="2" a="1"/>
  <c r="L15" i="2" s="1"/>
  <c r="L59" i="2" a="1"/>
  <c r="L59" i="2" s="1"/>
  <c r="L18" i="2" a="1"/>
  <c r="L18" i="2" s="1"/>
  <c r="L76" i="2" a="1"/>
  <c r="L76" i="2" s="1"/>
  <c r="L5" i="2" a="1"/>
  <c r="L5" i="2" s="1"/>
  <c r="L6" i="2" a="1"/>
  <c r="L6" i="2" s="1"/>
  <c r="L3" i="2" a="1"/>
  <c r="L3" i="2" s="1"/>
  <c r="L91" i="2" a="1"/>
  <c r="L91" i="2" s="1"/>
  <c r="L46" i="2" a="1"/>
  <c r="L46" i="2" s="1"/>
  <c r="L24" i="2" a="1"/>
  <c r="L24" i="2" s="1"/>
  <c r="L2" i="2" a="1"/>
  <c r="L2" i="2" s="1"/>
  <c r="L53" i="2" a="1"/>
  <c r="L53" i="2" s="1"/>
  <c r="L47" i="2" a="1"/>
  <c r="L47" i="2" s="1"/>
  <c r="L98" i="2" a="1"/>
  <c r="L98" i="2" s="1"/>
  <c r="L25" i="2" a="1"/>
  <c r="L25" i="2" s="1"/>
  <c r="L82" i="2" a="1"/>
  <c r="L82" i="2" s="1"/>
  <c r="L90" i="2" a="1"/>
  <c r="L90" i="2" s="1"/>
  <c r="L54" i="2" a="1"/>
  <c r="L54" i="2" s="1"/>
  <c r="L23" i="2" a="1"/>
  <c r="L23" i="2" s="1"/>
  <c r="L31" i="2" a="1"/>
  <c r="L31" i="2" s="1"/>
  <c r="H44" i="2"/>
  <c r="H22" i="2"/>
  <c r="H55" i="2"/>
  <c r="H60" i="2"/>
  <c r="H96" i="2"/>
  <c r="H79" i="2"/>
  <c r="H74" i="2"/>
  <c r="H21" i="2"/>
  <c r="H26" i="2"/>
  <c r="H64" i="2"/>
  <c r="H36" i="2"/>
  <c r="H9" i="2"/>
  <c r="H20" i="2"/>
  <c r="H57" i="2"/>
  <c r="H99" i="2"/>
  <c r="H11" i="2"/>
  <c r="H8" i="2"/>
  <c r="H27" i="2"/>
  <c r="H68" i="2"/>
  <c r="H69" i="2"/>
  <c r="H100" i="2"/>
  <c r="H19" i="2"/>
  <c r="H88" i="2"/>
  <c r="H32" i="2"/>
  <c r="H87" i="2"/>
  <c r="H97" i="2"/>
  <c r="H71" i="2"/>
  <c r="H66" i="2"/>
  <c r="H101" i="2"/>
  <c r="H4" i="2"/>
  <c r="H84" i="2"/>
  <c r="H14" i="2"/>
  <c r="H75" i="2"/>
  <c r="H83" i="2"/>
  <c r="H13" i="2"/>
  <c r="H78" i="2"/>
  <c r="H39" i="2"/>
  <c r="H70" i="2"/>
  <c r="H94" i="2"/>
  <c r="H17" i="2"/>
  <c r="H40" i="2"/>
  <c r="H10" i="2"/>
  <c r="H95" i="2"/>
  <c r="H37" i="2"/>
  <c r="H61" i="2"/>
  <c r="H67" i="2"/>
  <c r="H45" i="2"/>
  <c r="H41" i="2"/>
  <c r="H81" i="2"/>
  <c r="H29" i="2"/>
  <c r="H58" i="2"/>
  <c r="H51" i="2"/>
  <c r="H73" i="2"/>
  <c r="H65" i="2"/>
  <c r="H85" i="2"/>
  <c r="H7" i="2"/>
  <c r="H63" i="2"/>
  <c r="H42" i="2"/>
  <c r="H80" i="2"/>
  <c r="H30" i="2"/>
  <c r="H28" i="2"/>
  <c r="H43" i="2"/>
  <c r="H77" i="2"/>
  <c r="H62" i="2"/>
  <c r="H92" i="2"/>
  <c r="H35" i="2"/>
  <c r="H48" i="2"/>
  <c r="H16" i="2"/>
  <c r="H12" i="2"/>
  <c r="H72" i="2"/>
  <c r="H89" i="2"/>
  <c r="H49" i="2"/>
  <c r="H56" i="2"/>
  <c r="H34" i="2"/>
  <c r="H33" i="2"/>
  <c r="H50" i="2"/>
  <c r="H38" i="2"/>
  <c r="H86" i="2"/>
  <c r="H93" i="2"/>
  <c r="H52" i="2"/>
  <c r="H15" i="2"/>
  <c r="H59" i="2"/>
  <c r="H18" i="2"/>
  <c r="H76" i="2"/>
  <c r="H5" i="2"/>
  <c r="H6" i="2"/>
  <c r="H3" i="2"/>
  <c r="H91" i="2"/>
  <c r="H46" i="2"/>
  <c r="H24" i="2"/>
  <c r="H2" i="2"/>
  <c r="H53" i="2"/>
  <c r="H47" i="2"/>
  <c r="H98" i="2"/>
  <c r="H25" i="2"/>
  <c r="H82" i="2"/>
  <c r="H90" i="2"/>
  <c r="H54" i="2"/>
  <c r="H23" i="2"/>
  <c r="H31" i="2"/>
  <c r="F44" i="2"/>
  <c r="G44" i="2" s="1"/>
  <c r="F22" i="2"/>
  <c r="G22" i="2" s="1"/>
  <c r="F55" i="2"/>
  <c r="G55" i="2" s="1"/>
  <c r="F60" i="2"/>
  <c r="G60" i="2" s="1"/>
  <c r="F96" i="2"/>
  <c r="G96" i="2" s="1"/>
  <c r="F79" i="2"/>
  <c r="G79" i="2" s="1"/>
  <c r="F74" i="2"/>
  <c r="G74" i="2" s="1"/>
  <c r="F21" i="2"/>
  <c r="G21" i="2" s="1"/>
  <c r="F26" i="2"/>
  <c r="G26" i="2" s="1"/>
  <c r="F64" i="2"/>
  <c r="G64" i="2" s="1"/>
  <c r="F36" i="2"/>
  <c r="G36" i="2" s="1"/>
  <c r="F9" i="2"/>
  <c r="G9" i="2" s="1"/>
  <c r="F20" i="2"/>
  <c r="G20" i="2" s="1"/>
  <c r="F57" i="2"/>
  <c r="G57" i="2" s="1"/>
  <c r="F99" i="2"/>
  <c r="G99" i="2" s="1"/>
  <c r="F11" i="2"/>
  <c r="G11" i="2" s="1"/>
  <c r="F8" i="2"/>
  <c r="G8" i="2" s="1"/>
  <c r="F27" i="2"/>
  <c r="G27" i="2" s="1"/>
  <c r="F68" i="2"/>
  <c r="G68" i="2" s="1"/>
  <c r="F69" i="2"/>
  <c r="G69" i="2" s="1"/>
  <c r="F100" i="2"/>
  <c r="G100" i="2" s="1"/>
  <c r="F19" i="2"/>
  <c r="G19" i="2" s="1"/>
  <c r="F88" i="2"/>
  <c r="G88" i="2" s="1"/>
  <c r="F32" i="2"/>
  <c r="G32" i="2" s="1"/>
  <c r="F87" i="2"/>
  <c r="G87" i="2" s="1"/>
  <c r="F97" i="2"/>
  <c r="G97" i="2" s="1"/>
  <c r="F71" i="2"/>
  <c r="G71" i="2" s="1"/>
  <c r="F66" i="2"/>
  <c r="G66" i="2" s="1"/>
  <c r="F101" i="2"/>
  <c r="G101" i="2" s="1"/>
  <c r="F4" i="2"/>
  <c r="G4" i="2" s="1"/>
  <c r="F84" i="2"/>
  <c r="G84" i="2" s="1"/>
  <c r="F14" i="2"/>
  <c r="G14" i="2" s="1"/>
  <c r="F75" i="2"/>
  <c r="G75" i="2" s="1"/>
  <c r="F83" i="2"/>
  <c r="G83" i="2" s="1"/>
  <c r="F13" i="2"/>
  <c r="G13" i="2" s="1"/>
  <c r="F78" i="2"/>
  <c r="G78" i="2" s="1"/>
  <c r="F39" i="2"/>
  <c r="G39" i="2" s="1"/>
  <c r="F70" i="2"/>
  <c r="G70" i="2" s="1"/>
  <c r="F94" i="2"/>
  <c r="G94" i="2" s="1"/>
  <c r="F17" i="2"/>
  <c r="G17" i="2" s="1"/>
  <c r="F40" i="2"/>
  <c r="G40" i="2" s="1"/>
  <c r="F10" i="2"/>
  <c r="G10" i="2" s="1"/>
  <c r="F95" i="2"/>
  <c r="G95" i="2" s="1"/>
  <c r="F37" i="2"/>
  <c r="G37" i="2" s="1"/>
  <c r="F61" i="2"/>
  <c r="G61" i="2" s="1"/>
  <c r="F67" i="2"/>
  <c r="G67" i="2" s="1"/>
  <c r="F45" i="2"/>
  <c r="G45" i="2" s="1"/>
  <c r="F41" i="2"/>
  <c r="G41" i="2" s="1"/>
  <c r="F81" i="2"/>
  <c r="G81" i="2" s="1"/>
  <c r="F29" i="2"/>
  <c r="G29" i="2" s="1"/>
  <c r="F58" i="2"/>
  <c r="G58" i="2" s="1"/>
  <c r="F51" i="2"/>
  <c r="G51" i="2" s="1"/>
  <c r="F73" i="2"/>
  <c r="G73" i="2" s="1"/>
  <c r="F65" i="2"/>
  <c r="G65" i="2" s="1"/>
  <c r="F85" i="2"/>
  <c r="G85" i="2" s="1"/>
  <c r="F7" i="2"/>
  <c r="G7" i="2" s="1"/>
  <c r="F63" i="2"/>
  <c r="G63" i="2" s="1"/>
  <c r="F42" i="2"/>
  <c r="G42" i="2" s="1"/>
  <c r="F77" i="2"/>
  <c r="G77" i="2" s="1"/>
  <c r="F62" i="2"/>
  <c r="G62" i="2" s="1"/>
  <c r="F92" i="2"/>
  <c r="G92" i="2" s="1"/>
  <c r="F35" i="2"/>
  <c r="G35" i="2" s="1"/>
  <c r="F48" i="2"/>
  <c r="G48" i="2" s="1"/>
  <c r="F16" i="2"/>
  <c r="G16" i="2" s="1"/>
  <c r="F12" i="2"/>
  <c r="G12" i="2" s="1"/>
  <c r="F72" i="2"/>
  <c r="G72" i="2" s="1"/>
  <c r="F89" i="2"/>
  <c r="G89" i="2" s="1"/>
  <c r="F49" i="2"/>
  <c r="G49" i="2" s="1"/>
  <c r="F56" i="2"/>
  <c r="G56" i="2" s="1"/>
  <c r="F34" i="2"/>
  <c r="G34" i="2" s="1"/>
  <c r="F33" i="2"/>
  <c r="G33" i="2" s="1"/>
  <c r="F50" i="2"/>
  <c r="G50" i="2" s="1"/>
  <c r="F38" i="2"/>
  <c r="G38" i="2" s="1"/>
  <c r="F86" i="2"/>
  <c r="G86" i="2" s="1"/>
  <c r="F93" i="2"/>
  <c r="G93" i="2" s="1"/>
  <c r="F52" i="2"/>
  <c r="G52" i="2" s="1"/>
  <c r="F15" i="2"/>
  <c r="G15" i="2" s="1"/>
  <c r="F59" i="2"/>
  <c r="G59" i="2" s="1"/>
  <c r="F18" i="2"/>
  <c r="G18" i="2" s="1"/>
  <c r="F76" i="2"/>
  <c r="G76" i="2" s="1"/>
  <c r="F5" i="2"/>
  <c r="G5" i="2" s="1"/>
  <c r="F6" i="2"/>
  <c r="G6" i="2" s="1"/>
  <c r="F2" i="2"/>
  <c r="G2" i="2" s="1"/>
  <c r="F53" i="2"/>
  <c r="G53" i="2" s="1"/>
  <c r="F47" i="2"/>
  <c r="G47" i="2" s="1"/>
  <c r="F98" i="2"/>
  <c r="G98" i="2" s="1"/>
  <c r="F25" i="2"/>
  <c r="G25" i="2" s="1"/>
  <c r="F82" i="2"/>
  <c r="G82" i="2" s="1"/>
  <c r="F90" i="2"/>
  <c r="G90" i="2" s="1"/>
  <c r="F54" i="2"/>
  <c r="G54" i="2" s="1"/>
  <c r="F31" i="2"/>
  <c r="G31" i="2" s="1"/>
  <c r="E44" i="2"/>
  <c r="E22" i="2"/>
  <c r="E55" i="2"/>
  <c r="E60" i="2"/>
  <c r="E96" i="2"/>
  <c r="E79" i="2"/>
  <c r="E74" i="2"/>
  <c r="E21" i="2"/>
  <c r="E26" i="2"/>
  <c r="E64" i="2"/>
  <c r="E36" i="2"/>
  <c r="E9" i="2"/>
  <c r="E20" i="2"/>
  <c r="E57" i="2"/>
  <c r="E99" i="2"/>
  <c r="E11" i="2"/>
  <c r="E8" i="2"/>
  <c r="E27" i="2"/>
  <c r="E68" i="2"/>
  <c r="E69" i="2"/>
  <c r="E100" i="2"/>
  <c r="E19" i="2"/>
  <c r="E88" i="2"/>
  <c r="E32" i="2"/>
  <c r="E87" i="2"/>
  <c r="E97" i="2"/>
  <c r="E71" i="2"/>
  <c r="E66" i="2"/>
  <c r="E101" i="2"/>
  <c r="E4" i="2"/>
  <c r="E84" i="2"/>
  <c r="E14" i="2"/>
  <c r="E75" i="2"/>
  <c r="E83" i="2"/>
  <c r="E13" i="2"/>
  <c r="E78" i="2"/>
  <c r="E39" i="2"/>
  <c r="E70" i="2"/>
  <c r="E94" i="2"/>
  <c r="E17" i="2"/>
  <c r="E40" i="2"/>
  <c r="E10" i="2"/>
  <c r="E95" i="2"/>
  <c r="E37" i="2"/>
  <c r="E61" i="2"/>
  <c r="E67" i="2"/>
  <c r="E45" i="2"/>
  <c r="E41" i="2"/>
  <c r="E81" i="2"/>
  <c r="E29" i="2"/>
  <c r="E58" i="2"/>
  <c r="E51" i="2"/>
  <c r="E73" i="2"/>
  <c r="E65" i="2"/>
  <c r="E85" i="2"/>
  <c r="E7" i="2"/>
  <c r="E63" i="2"/>
  <c r="E42" i="2"/>
  <c r="E77" i="2"/>
  <c r="E62" i="2"/>
  <c r="E92" i="2"/>
  <c r="E35" i="2"/>
  <c r="E48" i="2"/>
  <c r="E16" i="2"/>
  <c r="E12" i="2"/>
  <c r="E72" i="2"/>
  <c r="E89" i="2"/>
  <c r="E49" i="2"/>
  <c r="E56" i="2"/>
  <c r="E34" i="2"/>
  <c r="E33" i="2"/>
  <c r="E50" i="2"/>
  <c r="E38" i="2"/>
  <c r="E86" i="2"/>
  <c r="E93" i="2"/>
  <c r="E52" i="2"/>
  <c r="E15" i="2"/>
  <c r="E59" i="2"/>
  <c r="E18" i="2"/>
  <c r="E76" i="2"/>
  <c r="E5" i="2"/>
  <c r="E6" i="2"/>
  <c r="E2" i="2"/>
  <c r="E53" i="2"/>
  <c r="E47" i="2"/>
  <c r="E98" i="2"/>
  <c r="E25" i="2"/>
  <c r="E82" i="2"/>
  <c r="E90" i="2"/>
  <c r="E54" i="2"/>
  <c r="E31" i="2"/>
  <c r="D44" i="2"/>
  <c r="D22" i="2"/>
  <c r="D55" i="2"/>
  <c r="D60" i="2"/>
  <c r="D96" i="2"/>
  <c r="D79" i="2"/>
  <c r="D74" i="2"/>
  <c r="D21" i="2"/>
  <c r="D26" i="2"/>
  <c r="D64" i="2"/>
  <c r="D36" i="2"/>
  <c r="D9" i="2"/>
  <c r="D20" i="2"/>
  <c r="D57" i="2"/>
  <c r="D99" i="2"/>
  <c r="D11" i="2"/>
  <c r="D8" i="2"/>
  <c r="D27" i="2"/>
  <c r="D68" i="2"/>
  <c r="D69" i="2"/>
  <c r="D100" i="2"/>
  <c r="D19" i="2"/>
  <c r="D88" i="2"/>
  <c r="D32" i="2"/>
  <c r="D87" i="2"/>
  <c r="D97" i="2"/>
  <c r="D71" i="2"/>
  <c r="D66" i="2"/>
  <c r="D101" i="2"/>
  <c r="D4" i="2"/>
  <c r="D84" i="2"/>
  <c r="D14" i="2"/>
  <c r="D75" i="2"/>
  <c r="D83" i="2"/>
  <c r="D13" i="2"/>
  <c r="D78" i="2"/>
  <c r="D39" i="2"/>
  <c r="D70" i="2"/>
  <c r="D94" i="2"/>
  <c r="D17" i="2"/>
  <c r="D40" i="2"/>
  <c r="D10" i="2"/>
  <c r="D95" i="2"/>
  <c r="D37" i="2"/>
  <c r="D61" i="2"/>
  <c r="D67" i="2"/>
  <c r="D45" i="2"/>
  <c r="D41" i="2"/>
  <c r="D81" i="2"/>
  <c r="D29" i="2"/>
  <c r="D58" i="2"/>
  <c r="D51" i="2"/>
  <c r="D73" i="2"/>
  <c r="D65" i="2"/>
  <c r="D85" i="2"/>
  <c r="D7" i="2"/>
  <c r="D63" i="2"/>
  <c r="D42" i="2"/>
  <c r="D77" i="2"/>
  <c r="D62" i="2"/>
  <c r="D92" i="2"/>
  <c r="D35" i="2"/>
  <c r="D48" i="2"/>
  <c r="D16" i="2"/>
  <c r="D12" i="2"/>
  <c r="D72" i="2"/>
  <c r="D89" i="2"/>
  <c r="D49" i="2"/>
  <c r="D56" i="2"/>
  <c r="D34" i="2"/>
  <c r="D33" i="2"/>
  <c r="D50" i="2"/>
  <c r="D38" i="2"/>
  <c r="D86" i="2"/>
  <c r="D93" i="2"/>
  <c r="D52" i="2"/>
  <c r="D15" i="2"/>
  <c r="D59" i="2"/>
  <c r="D18" i="2"/>
  <c r="D76" i="2"/>
  <c r="D5" i="2"/>
  <c r="D6" i="2"/>
  <c r="D2" i="2"/>
  <c r="D53" i="2"/>
  <c r="D47" i="2"/>
  <c r="D98" i="2"/>
  <c r="D25" i="2"/>
  <c r="D82" i="2"/>
  <c r="D90" i="2"/>
  <c r="D54" i="2"/>
  <c r="D31" i="2"/>
  <c r="C31" i="2"/>
  <c r="C44" i="2"/>
  <c r="C22" i="2"/>
  <c r="C55" i="2"/>
  <c r="C60" i="2"/>
  <c r="C96" i="2"/>
  <c r="C79" i="2"/>
  <c r="C74" i="2"/>
  <c r="C21" i="2"/>
  <c r="C26" i="2"/>
  <c r="C64" i="2"/>
  <c r="C36" i="2"/>
  <c r="C9" i="2"/>
  <c r="C20" i="2"/>
  <c r="C57" i="2"/>
  <c r="C99" i="2"/>
  <c r="C11" i="2"/>
  <c r="C8" i="2"/>
  <c r="C27" i="2"/>
  <c r="C68" i="2"/>
  <c r="C69" i="2"/>
  <c r="C100" i="2"/>
  <c r="C19" i="2"/>
  <c r="C88" i="2"/>
  <c r="C32" i="2"/>
  <c r="C87" i="2"/>
  <c r="C97" i="2"/>
  <c r="C71" i="2"/>
  <c r="C66" i="2"/>
  <c r="C101" i="2"/>
  <c r="C4" i="2"/>
  <c r="C84" i="2"/>
  <c r="C14" i="2"/>
  <c r="C75" i="2"/>
  <c r="C83" i="2"/>
  <c r="C13" i="2"/>
  <c r="C78" i="2"/>
  <c r="C39" i="2"/>
  <c r="C70" i="2"/>
  <c r="C94" i="2"/>
  <c r="C17" i="2"/>
  <c r="C40" i="2"/>
  <c r="C10" i="2"/>
  <c r="C95" i="2"/>
  <c r="C37" i="2"/>
  <c r="C61" i="2"/>
  <c r="C67" i="2"/>
  <c r="C45" i="2"/>
  <c r="C41" i="2"/>
  <c r="C81" i="2"/>
  <c r="C29" i="2"/>
  <c r="C58" i="2"/>
  <c r="C51" i="2"/>
  <c r="C73" i="2"/>
  <c r="C65" i="2"/>
  <c r="C85" i="2"/>
  <c r="C7" i="2"/>
  <c r="C63" i="2"/>
  <c r="C42" i="2"/>
  <c r="C80" i="2"/>
  <c r="C30" i="2"/>
  <c r="C28" i="2"/>
  <c r="C43" i="2"/>
  <c r="C77" i="2"/>
  <c r="C62" i="2"/>
  <c r="C92" i="2"/>
  <c r="C35" i="2"/>
  <c r="C48" i="2"/>
  <c r="C16" i="2"/>
  <c r="C12" i="2"/>
  <c r="C72" i="2"/>
  <c r="C89" i="2"/>
  <c r="C49" i="2"/>
  <c r="C56" i="2"/>
  <c r="C34" i="2"/>
  <c r="C33" i="2"/>
  <c r="C50" i="2"/>
  <c r="C38" i="2"/>
  <c r="C86" i="2"/>
  <c r="C93" i="2"/>
  <c r="C52" i="2"/>
  <c r="C15" i="2"/>
  <c r="C59" i="2"/>
  <c r="C18" i="2"/>
  <c r="C76" i="2"/>
  <c r="C5" i="2"/>
  <c r="C6" i="2"/>
  <c r="C3" i="2"/>
  <c r="C91" i="2"/>
  <c r="C46" i="2"/>
  <c r="C24" i="2"/>
  <c r="C2" i="2"/>
  <c r="C53" i="2"/>
  <c r="C47" i="2"/>
  <c r="C98" i="2"/>
  <c r="C25" i="2"/>
  <c r="C82" i="2"/>
  <c r="C90" i="2"/>
  <c r="C54" i="2"/>
  <c r="C23" i="2"/>
  <c r="B44" i="2"/>
  <c r="B22" i="2"/>
  <c r="B55" i="2"/>
  <c r="B60" i="2"/>
  <c r="B96" i="2"/>
  <c r="B79" i="2"/>
  <c r="B74" i="2"/>
  <c r="B21" i="2"/>
  <c r="B26" i="2"/>
  <c r="B64" i="2"/>
  <c r="B36" i="2"/>
  <c r="B9" i="2"/>
  <c r="B20" i="2"/>
  <c r="B57" i="2"/>
  <c r="B99" i="2"/>
  <c r="B11" i="2"/>
  <c r="B8" i="2"/>
  <c r="B27" i="2"/>
  <c r="B68" i="2"/>
  <c r="B69" i="2"/>
  <c r="B100" i="2"/>
  <c r="B19" i="2"/>
  <c r="B88" i="2"/>
  <c r="B32" i="2"/>
  <c r="B87" i="2"/>
  <c r="B97" i="2"/>
  <c r="B71" i="2"/>
  <c r="B66" i="2"/>
  <c r="B101" i="2"/>
  <c r="B4" i="2"/>
  <c r="B84" i="2"/>
  <c r="B14" i="2"/>
  <c r="B75" i="2"/>
  <c r="B83" i="2"/>
  <c r="B13" i="2"/>
  <c r="B78" i="2"/>
  <c r="B39" i="2"/>
  <c r="B70" i="2"/>
  <c r="B94" i="2"/>
  <c r="B17" i="2"/>
  <c r="B40" i="2"/>
  <c r="B10" i="2"/>
  <c r="B95" i="2"/>
  <c r="B37" i="2"/>
  <c r="B61" i="2"/>
  <c r="B67" i="2"/>
  <c r="B45" i="2"/>
  <c r="B41" i="2"/>
  <c r="B81" i="2"/>
  <c r="B29" i="2"/>
  <c r="B58" i="2"/>
  <c r="B51" i="2"/>
  <c r="B73" i="2"/>
  <c r="B65" i="2"/>
  <c r="B85" i="2"/>
  <c r="B7" i="2"/>
  <c r="B63" i="2"/>
  <c r="B42" i="2"/>
  <c r="B80" i="2"/>
  <c r="B30" i="2"/>
  <c r="B28" i="2"/>
  <c r="B43" i="2"/>
  <c r="B77" i="2"/>
  <c r="B62" i="2"/>
  <c r="B92" i="2"/>
  <c r="B35" i="2"/>
  <c r="B48" i="2"/>
  <c r="B16" i="2"/>
  <c r="B12" i="2"/>
  <c r="B72" i="2"/>
  <c r="B89" i="2"/>
  <c r="B49" i="2"/>
  <c r="B56" i="2"/>
  <c r="B34" i="2"/>
  <c r="B33" i="2"/>
  <c r="B50" i="2"/>
  <c r="B38" i="2"/>
  <c r="B86" i="2"/>
  <c r="B93" i="2"/>
  <c r="B52" i="2"/>
  <c r="B15" i="2"/>
  <c r="B59" i="2"/>
  <c r="B18" i="2"/>
  <c r="B76" i="2"/>
  <c r="B5" i="2"/>
  <c r="B6" i="2"/>
  <c r="B3" i="2"/>
  <c r="B91" i="2"/>
  <c r="B46" i="2"/>
  <c r="B24" i="2"/>
  <c r="B2" i="2"/>
  <c r="B53" i="2"/>
  <c r="B47" i="2"/>
  <c r="B98" i="2"/>
  <c r="B25" i="2"/>
  <c r="B82" i="2"/>
  <c r="B90" i="2"/>
  <c r="B54" i="2"/>
  <c r="B23" i="2"/>
  <c r="B31" i="2"/>
  <c r="A44" i="2"/>
  <c r="A22" i="2"/>
  <c r="A55" i="2"/>
  <c r="A60" i="2"/>
  <c r="A96" i="2"/>
  <c r="A79" i="2"/>
  <c r="A74" i="2"/>
  <c r="A21" i="2"/>
  <c r="A26" i="2"/>
  <c r="A64" i="2"/>
  <c r="A36" i="2"/>
  <c r="A9" i="2"/>
  <c r="A20" i="2"/>
  <c r="A57" i="2"/>
  <c r="A99" i="2"/>
  <c r="A11" i="2"/>
  <c r="A8" i="2"/>
  <c r="A27" i="2"/>
  <c r="A68" i="2"/>
  <c r="A69" i="2"/>
  <c r="A100" i="2"/>
  <c r="A19" i="2"/>
  <c r="A88" i="2"/>
  <c r="A32" i="2"/>
  <c r="A87" i="2"/>
  <c r="A97" i="2"/>
  <c r="A71" i="2"/>
  <c r="A66" i="2"/>
  <c r="A101" i="2"/>
  <c r="A4" i="2"/>
  <c r="A84" i="2"/>
  <c r="A14" i="2"/>
  <c r="A75" i="2"/>
  <c r="A83" i="2"/>
  <c r="A13" i="2"/>
  <c r="A78" i="2"/>
  <c r="A39" i="2"/>
  <c r="A70" i="2"/>
  <c r="A94" i="2"/>
  <c r="A17" i="2"/>
  <c r="A40" i="2"/>
  <c r="A10" i="2"/>
  <c r="A95" i="2"/>
  <c r="A37" i="2"/>
  <c r="A61" i="2"/>
  <c r="A67" i="2"/>
  <c r="A45" i="2"/>
  <c r="A41" i="2"/>
  <c r="A81" i="2"/>
  <c r="A29" i="2"/>
  <c r="A58" i="2"/>
  <c r="A51" i="2"/>
  <c r="A73" i="2"/>
  <c r="A65" i="2"/>
  <c r="A85" i="2"/>
  <c r="A7" i="2"/>
  <c r="A63" i="2"/>
  <c r="A42" i="2"/>
  <c r="A80" i="2"/>
  <c r="A30" i="2"/>
  <c r="A28" i="2"/>
  <c r="A43" i="2"/>
  <c r="A77" i="2"/>
  <c r="A62" i="2"/>
  <c r="A92" i="2"/>
  <c r="A35" i="2"/>
  <c r="A48" i="2"/>
  <c r="A16" i="2"/>
  <c r="A12" i="2"/>
  <c r="A72" i="2"/>
  <c r="A89" i="2"/>
  <c r="A49" i="2"/>
  <c r="A56" i="2"/>
  <c r="A34" i="2"/>
  <c r="A33" i="2"/>
  <c r="A50" i="2"/>
  <c r="A38" i="2"/>
  <c r="A86" i="2"/>
  <c r="A93" i="2"/>
  <c r="A52" i="2"/>
  <c r="A15" i="2"/>
  <c r="A59" i="2"/>
  <c r="A18" i="2"/>
  <c r="A76" i="2"/>
  <c r="A5" i="2"/>
  <c r="A6" i="2"/>
  <c r="A3" i="2"/>
  <c r="A91" i="2"/>
  <c r="A46" i="2"/>
  <c r="A24" i="2"/>
  <c r="A2" i="2"/>
  <c r="A53" i="2"/>
  <c r="A47" i="2"/>
  <c r="A98" i="2"/>
  <c r="A25" i="2"/>
  <c r="A82" i="2"/>
  <c r="A90" i="2"/>
  <c r="A54" i="2"/>
  <c r="A23" i="2"/>
  <c r="A31" i="2"/>
  <c r="C102" i="1"/>
  <c r="D23" i="2" s="1"/>
  <c r="C93" i="1"/>
  <c r="D24" i="2" s="1"/>
  <c r="C92" i="1"/>
  <c r="D46" i="2" s="1"/>
  <c r="C91" i="1"/>
  <c r="D91" i="2" s="1"/>
  <c r="C90" i="1"/>
  <c r="D3" i="2" s="1"/>
  <c r="C65" i="1"/>
  <c r="D43" i="2" s="1"/>
  <c r="C64" i="1"/>
  <c r="D28" i="2" s="1"/>
  <c r="C63" i="1"/>
  <c r="D30" i="2" s="1"/>
  <c r="C62" i="1"/>
  <c r="D80" i="2" s="1"/>
  <c r="F24" i="2" l="1"/>
  <c r="G24" i="2" s="1"/>
  <c r="F91" i="2"/>
  <c r="G91" i="2" s="1"/>
  <c r="F43" i="2"/>
  <c r="G43" i="2" s="1"/>
  <c r="F30" i="2"/>
  <c r="G30" i="2" s="1"/>
  <c r="F23" i="2"/>
  <c r="G23" i="2" s="1"/>
  <c r="F46" i="2"/>
  <c r="G46" i="2" s="1"/>
  <c r="F3" i="2"/>
  <c r="G3" i="2" s="1"/>
  <c r="F28" i="2"/>
  <c r="G28" i="2" s="1"/>
  <c r="F80" i="2"/>
  <c r="G80" i="2" s="1"/>
  <c r="E30" i="2"/>
  <c r="E91" i="2"/>
  <c r="E24" i="2"/>
  <c r="E43" i="2"/>
  <c r="E23" i="2"/>
  <c r="E46" i="2"/>
  <c r="E3" i="2"/>
  <c r="E28" i="2"/>
  <c r="E8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tc={3B22BD73-C581-4A6F-99B3-9F509A7DFE67}</author>
  </authors>
  <commentList>
    <comment ref="G1" authorId="0" shapeId="0" xr:uid="{3B22BD73-C581-4A6F-99B3-9F509A7DFE67}">
      <text>
        <t>[Threaded comment]
Your version of Excel allows you to read this threaded comment; however, any edits to it will get removed if the file is opened in a newer version of Excel. Learn more: https://go.microsoft.com/fwlink/?linkid=870924
Comment:
    Y= YES—the employee has worked equal to or more than 10 years and is eligible for then new retirement plan. N= NO—the employee has worked less than 10 years and is not eligible for the new retirement plan.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<sst xmlns="http://schemas.openxmlformats.org/spreadsheetml/2006/main" count="627" uniqueCount="323">
  <si>
    <t>Name</t>
  </si>
  <si>
    <t>Employee #</t>
  </si>
  <si>
    <t>Hire Date</t>
  </si>
  <si>
    <t>Phone</t>
  </si>
  <si>
    <t xml:space="preserve">Donovan Kelling </t>
  </si>
  <si>
    <t xml:space="preserve">Genevie Hipple </t>
  </si>
  <si>
    <t xml:space="preserve">Claude Darbonne </t>
  </si>
  <si>
    <t xml:space="preserve">Jeanna Landrum </t>
  </si>
  <si>
    <t xml:space="preserve">Kristeen Silsby </t>
  </si>
  <si>
    <t xml:space="preserve">Theresa Nixon </t>
  </si>
  <si>
    <t xml:space="preserve">Pamela Rohman </t>
  </si>
  <si>
    <t xml:space="preserve">Mattie Nave </t>
  </si>
  <si>
    <t xml:space="preserve">Chrystal Deppe </t>
  </si>
  <si>
    <t xml:space="preserve">Concha Mccleskey </t>
  </si>
  <si>
    <t xml:space="preserve">Lavonne Jacko </t>
  </si>
  <si>
    <t xml:space="preserve">Esperanza Comacho </t>
  </si>
  <si>
    <t xml:space="preserve">Arlen Harries </t>
  </si>
  <si>
    <t xml:space="preserve">Cheryll Calle </t>
  </si>
  <si>
    <t xml:space="preserve">Juliane Below </t>
  </si>
  <si>
    <t xml:space="preserve">Tyler Conkling </t>
  </si>
  <si>
    <t xml:space="preserve">Arnulfo Hutton </t>
  </si>
  <si>
    <t xml:space="preserve">Arielle Zartman </t>
  </si>
  <si>
    <t xml:space="preserve">Cuc Gillenwater </t>
  </si>
  <si>
    <t xml:space="preserve">Leticia Odonnell </t>
  </si>
  <si>
    <t xml:space="preserve">Lloyd Plumley </t>
  </si>
  <si>
    <t xml:space="preserve">Verline Goin </t>
  </si>
  <si>
    <t xml:space="preserve">Charmaine Zhang </t>
  </si>
  <si>
    <t xml:space="preserve">Ricky Lisowski </t>
  </si>
  <si>
    <t xml:space="preserve">Edgardo Danner </t>
  </si>
  <si>
    <t xml:space="preserve">Ricardo Tillison </t>
  </si>
  <si>
    <t xml:space="preserve">Tim Hackenberg </t>
  </si>
  <si>
    <t xml:space="preserve">Louvenia Tabon </t>
  </si>
  <si>
    <t xml:space="preserve">Lenny Dierking </t>
  </si>
  <si>
    <t xml:space="preserve">Yolanda Suman </t>
  </si>
  <si>
    <t xml:space="preserve">Anitra Ketelsen </t>
  </si>
  <si>
    <t xml:space="preserve">Randal Back </t>
  </si>
  <si>
    <t xml:space="preserve">Brittany Stegner </t>
  </si>
  <si>
    <t xml:space="preserve">Monique Ulman </t>
  </si>
  <si>
    <t xml:space="preserve">Penni Haar </t>
  </si>
  <si>
    <t xml:space="preserve">Boris Poirrier </t>
  </si>
  <si>
    <t xml:space="preserve">Omega Pollock </t>
  </si>
  <si>
    <t xml:space="preserve">Louetta Brandl </t>
  </si>
  <si>
    <t xml:space="preserve">Taina Patton </t>
  </si>
  <si>
    <t xml:space="preserve">Celine Kahre </t>
  </si>
  <si>
    <t xml:space="preserve">Arletha Spindler </t>
  </si>
  <si>
    <t xml:space="preserve">Teodora Calaway </t>
  </si>
  <si>
    <t xml:space="preserve">Estella Magrath </t>
  </si>
  <si>
    <t xml:space="preserve">Larae Macek </t>
  </si>
  <si>
    <t xml:space="preserve">Leonor Burton </t>
  </si>
  <si>
    <t xml:space="preserve">Georgetta Standridge </t>
  </si>
  <si>
    <t xml:space="preserve">Paulina Seman </t>
  </si>
  <si>
    <t>Dennis Madill</t>
  </si>
  <si>
    <t>Katie Giguere</t>
  </si>
  <si>
    <t>Jacqualine Haskins</t>
  </si>
  <si>
    <t>Marybeth Selvage</t>
  </si>
  <si>
    <t>Leanne Holte</t>
  </si>
  <si>
    <t>Raymon Cassel</t>
  </si>
  <si>
    <t>Ariel Breiner</t>
  </si>
  <si>
    <t>Lavelle Hooton</t>
  </si>
  <si>
    <t>Pandora Mayton</t>
  </si>
  <si>
    <t>Dong Malcomb</t>
  </si>
  <si>
    <t>Dara Culton</t>
  </si>
  <si>
    <t>Gabrielle Roach</t>
  </si>
  <si>
    <t>Nickole Burell</t>
  </si>
  <si>
    <t>Larissa Herlihy</t>
  </si>
  <si>
    <t>Serena Yelton</t>
  </si>
  <si>
    <t>Emilie Godinez</t>
  </si>
  <si>
    <t>Halley Solari</t>
  </si>
  <si>
    <t>Cathy Gibby</t>
  </si>
  <si>
    <t>Babara Metheny</t>
  </si>
  <si>
    <t>Maragret Lytle</t>
  </si>
  <si>
    <t>Rosanne Gulotta</t>
  </si>
  <si>
    <t>Henrietta Markowitz</t>
  </si>
  <si>
    <t>Julian Greenan</t>
  </si>
  <si>
    <t>Elvina Kristensen</t>
  </si>
  <si>
    <t>Elin Halloway</t>
  </si>
  <si>
    <t>Izola Mink</t>
  </si>
  <si>
    <t>Fawn Bulloch</t>
  </si>
  <si>
    <t>Reyna Manthe</t>
  </si>
  <si>
    <t>Sparkle Jesus</t>
  </si>
  <si>
    <t>Jaimee Janecek</t>
  </si>
  <si>
    <t>Brittney Bausch</t>
  </si>
  <si>
    <t>Kaylene Kwak</t>
  </si>
  <si>
    <t>Charmain Dedeaux</t>
  </si>
  <si>
    <t>Moses Raynes</t>
  </si>
  <si>
    <t>Annamae Cervantes</t>
  </si>
  <si>
    <t>Arianna Dezzutti</t>
  </si>
  <si>
    <t>Alycia Whitenack</t>
  </si>
  <si>
    <t>Samatha Armentrout</t>
  </si>
  <si>
    <t>Gregory Villalba</t>
  </si>
  <si>
    <t>Clement Cranston</t>
  </si>
  <si>
    <t>Adela Neeley</t>
  </si>
  <si>
    <t>Janel Dotson</t>
  </si>
  <si>
    <t>Gretta Nixon</t>
  </si>
  <si>
    <t>Titus Oshea</t>
  </si>
  <si>
    <t>Clotilde Prim</t>
  </si>
  <si>
    <t>Pearle Gosser</t>
  </si>
  <si>
    <t>Salvador Cruikshank</t>
  </si>
  <si>
    <t>Jay Huffstetler</t>
  </si>
  <si>
    <t>Clay Facemire</t>
  </si>
  <si>
    <t xml:space="preserve"> </t>
  </si>
  <si>
    <t>Birth Date</t>
  </si>
  <si>
    <t>Work Location</t>
  </si>
  <si>
    <t>Rigby, ID, 83440</t>
  </si>
  <si>
    <t>Colorado Springs, CO, 80920</t>
  </si>
  <si>
    <t>496-1850</t>
  </si>
  <si>
    <t>496-1994</t>
  </si>
  <si>
    <t>496-1872</t>
  </si>
  <si>
    <t>598-2470</t>
  </si>
  <si>
    <t>598-2200</t>
  </si>
  <si>
    <t>598-2265</t>
  </si>
  <si>
    <t>496-1222</t>
  </si>
  <si>
    <t>598-2976</t>
  </si>
  <si>
    <t>598-2747</t>
  </si>
  <si>
    <t>598-2426</t>
  </si>
  <si>
    <t>598-2796</t>
  </si>
  <si>
    <t>496-2551</t>
  </si>
  <si>
    <t>598-8824</t>
  </si>
  <si>
    <t>496-1722</t>
  </si>
  <si>
    <t>496-1697</t>
  </si>
  <si>
    <t>598-2192</t>
  </si>
  <si>
    <t>496-1617</t>
  </si>
  <si>
    <t>598-2606</t>
  </si>
  <si>
    <t>598-2483</t>
  </si>
  <si>
    <t>598-2673</t>
  </si>
  <si>
    <t>598-2613</t>
  </si>
  <si>
    <t>496-1770</t>
  </si>
  <si>
    <t>496-1873</t>
  </si>
  <si>
    <t>496-1886</t>
  </si>
  <si>
    <t>598-2413</t>
  </si>
  <si>
    <t>496-2099</t>
  </si>
  <si>
    <t>496-1150</t>
  </si>
  <si>
    <t>496-1769</t>
  </si>
  <si>
    <t>598-2985</t>
  </si>
  <si>
    <t>598-2333</t>
  </si>
  <si>
    <t>598-2222</t>
  </si>
  <si>
    <t>496-1378</t>
  </si>
  <si>
    <t>496-1899</t>
  </si>
  <si>
    <t>496-1243</t>
  </si>
  <si>
    <t>598-2243</t>
  </si>
  <si>
    <t>598-5003</t>
  </si>
  <si>
    <t>496-1323</t>
  </si>
  <si>
    <t>598-5573</t>
  </si>
  <si>
    <t>496-1430</t>
  </si>
  <si>
    <t>598-2428</t>
  </si>
  <si>
    <t>598-2410</t>
  </si>
  <si>
    <t>496-2051</t>
  </si>
  <si>
    <t>598-5555</t>
  </si>
  <si>
    <t>496-1119</t>
  </si>
  <si>
    <t>598-2418</t>
  </si>
  <si>
    <t>496-1497</t>
  </si>
  <si>
    <t>496-2770</t>
  </si>
  <si>
    <t>598-2947</t>
  </si>
  <si>
    <t>598-2530</t>
  </si>
  <si>
    <t>496-1665</t>
  </si>
  <si>
    <t>598-2211</t>
  </si>
  <si>
    <t>598-2632</t>
  </si>
  <si>
    <t>598-2840</t>
  </si>
  <si>
    <t>598-2622</t>
  </si>
  <si>
    <t>496-1242</t>
  </si>
  <si>
    <t>496-0001</t>
  </si>
  <si>
    <t>496-0002</t>
  </si>
  <si>
    <t>496-0003</t>
  </si>
  <si>
    <t>496-0004</t>
  </si>
  <si>
    <t>496-0005</t>
  </si>
  <si>
    <t>496-0006</t>
  </si>
  <si>
    <t>496-0007</t>
  </si>
  <si>
    <t>496-0008</t>
  </si>
  <si>
    <t>496-0009</t>
  </si>
  <si>
    <t>496-0010</t>
  </si>
  <si>
    <t>496-0011</t>
  </si>
  <si>
    <t>496-0012</t>
  </si>
  <si>
    <t>496-0013</t>
  </si>
  <si>
    <t>496-0014</t>
  </si>
  <si>
    <t>496-0015</t>
  </si>
  <si>
    <t>496-0016</t>
  </si>
  <si>
    <t>496-0017</t>
  </si>
  <si>
    <t>496-0018</t>
  </si>
  <si>
    <t>496-0019</t>
  </si>
  <si>
    <t>496-0020</t>
  </si>
  <si>
    <t>496-0021</t>
  </si>
  <si>
    <t>496-0022</t>
  </si>
  <si>
    <t>496-0023</t>
  </si>
  <si>
    <t>496-0024</t>
  </si>
  <si>
    <t>496-0025</t>
  </si>
  <si>
    <t>496-0026</t>
  </si>
  <si>
    <t>496-0027</t>
  </si>
  <si>
    <t>496-0028</t>
  </si>
  <si>
    <t>496-0029</t>
  </si>
  <si>
    <t>496-0030</t>
  </si>
  <si>
    <t>496-0031</t>
  </si>
  <si>
    <t>496-0032</t>
  </si>
  <si>
    <t>496-0033</t>
  </si>
  <si>
    <t>496-0034</t>
  </si>
  <si>
    <t>496-0035</t>
  </si>
  <si>
    <t>496-0036</t>
  </si>
  <si>
    <t>496-0037</t>
  </si>
  <si>
    <t>208-</t>
  </si>
  <si>
    <t>Rexburg, ID, 83440</t>
  </si>
  <si>
    <t>376-10-2886</t>
  </si>
  <si>
    <t>376-11-1350</t>
  </si>
  <si>
    <t>376-12-1658</t>
  </si>
  <si>
    <t>376-13-8423</t>
  </si>
  <si>
    <t>376-14-4876</t>
  </si>
  <si>
    <t>376-15-9079</t>
  </si>
  <si>
    <t>376-16-9386</t>
  </si>
  <si>
    <t>376-17-3825</t>
  </si>
  <si>
    <t>376-18-1540</t>
  </si>
  <si>
    <t>376-19-4982</t>
  </si>
  <si>
    <t>376-20-2938</t>
  </si>
  <si>
    <t>376-21-2899</t>
  </si>
  <si>
    <t>376-22-9515</t>
  </si>
  <si>
    <t>376-23-2800</t>
  </si>
  <si>
    <t>376-24-7286</t>
  </si>
  <si>
    <t>376-25-2748</t>
  </si>
  <si>
    <t>376-26-1813</t>
  </si>
  <si>
    <t>376-27-9477</t>
  </si>
  <si>
    <t>376-28-5945</t>
  </si>
  <si>
    <t>376-29-4750</t>
  </si>
  <si>
    <t>376-30-8787</t>
  </si>
  <si>
    <t>376-31-9228</t>
  </si>
  <si>
    <t>376-32-4682</t>
  </si>
  <si>
    <t>376-33-9528</t>
  </si>
  <si>
    <t>376-34-9643</t>
  </si>
  <si>
    <t>376-35-9225</t>
  </si>
  <si>
    <t>376-36-4992</t>
  </si>
  <si>
    <t>376-37-9863</t>
  </si>
  <si>
    <t>376-38-9084</t>
  </si>
  <si>
    <t>376-39-5722</t>
  </si>
  <si>
    <t>376-40-4689</t>
  </si>
  <si>
    <t>376-41-2532</t>
  </si>
  <si>
    <t>376-42-3727</t>
  </si>
  <si>
    <t>376-43-1542</t>
  </si>
  <si>
    <t>376-44-5935</t>
  </si>
  <si>
    <t>376-45-3175</t>
  </si>
  <si>
    <t>376-46-6301</t>
  </si>
  <si>
    <t>376-47-6742</t>
  </si>
  <si>
    <t>376-48-6137</t>
  </si>
  <si>
    <t>376-49-4187</t>
  </si>
  <si>
    <t>376-50-4300</t>
  </si>
  <si>
    <t>376-51-8352</t>
  </si>
  <si>
    <t>376-52-2591</t>
  </si>
  <si>
    <t>376-53-3183</t>
  </si>
  <si>
    <t>376-54-5417</t>
  </si>
  <si>
    <t>376-55-7049</t>
  </si>
  <si>
    <t>376-56-5429</t>
  </si>
  <si>
    <t>376-57-5912</t>
  </si>
  <si>
    <t>376-58-5207</t>
  </si>
  <si>
    <t>376-59-8013</t>
  </si>
  <si>
    <t>376-60-2960</t>
  </si>
  <si>
    <t>376-61-9733</t>
  </si>
  <si>
    <t>376-62-3572</t>
  </si>
  <si>
    <t>376-63-3029</t>
  </si>
  <si>
    <t>376-64-6822</t>
  </si>
  <si>
    <t>376-65-8950</t>
  </si>
  <si>
    <t>376-66-7948</t>
  </si>
  <si>
    <t>376-67-5049</t>
  </si>
  <si>
    <t>376-68-5780</t>
  </si>
  <si>
    <t>376-69-9047</t>
  </si>
  <si>
    <t>376-70-5985</t>
  </si>
  <si>
    <t>376-71-7610</t>
  </si>
  <si>
    <t>376-72-1274</t>
  </si>
  <si>
    <t>376-73-4899</t>
  </si>
  <si>
    <t>376-74-5134</t>
  </si>
  <si>
    <t>376-75-9751</t>
  </si>
  <si>
    <t>376-76-1582</t>
  </si>
  <si>
    <t>376-77-5497</t>
  </si>
  <si>
    <t>376-78-4314</t>
  </si>
  <si>
    <t>376-79-6019</t>
  </si>
  <si>
    <t>376-80-5692</t>
  </si>
  <si>
    <t>376-81-8191</t>
  </si>
  <si>
    <t>376-82-2184</t>
  </si>
  <si>
    <t>376-83-1819</t>
  </si>
  <si>
    <t>376-84-8015</t>
  </si>
  <si>
    <t>376-85-5819</t>
  </si>
  <si>
    <t>376-86-7358</t>
  </si>
  <si>
    <t>376-87-6101</t>
  </si>
  <si>
    <t>376-88-5714</t>
  </si>
  <si>
    <t>376-89-8684</t>
  </si>
  <si>
    <t>376-90-3545</t>
  </si>
  <si>
    <t>376-91-7055</t>
  </si>
  <si>
    <t>376-92-3920</t>
  </si>
  <si>
    <t>376-93-8857</t>
  </si>
  <si>
    <t>376-94-3148</t>
  </si>
  <si>
    <t>376-95-6648</t>
  </si>
  <si>
    <t>376-96-9312</t>
  </si>
  <si>
    <t>376-97-7141</t>
  </si>
  <si>
    <t>376-98-8301</t>
  </si>
  <si>
    <t>376-99-5293</t>
  </si>
  <si>
    <t>376-100-8664</t>
  </si>
  <si>
    <t>376-101-4377</t>
  </si>
  <si>
    <t>376-102-4779</t>
  </si>
  <si>
    <t>376-103-2740</t>
  </si>
  <si>
    <t>376-104-3114</t>
  </si>
  <si>
    <t>376-105-6779</t>
  </si>
  <si>
    <t>376-106-9584</t>
  </si>
  <si>
    <t>376-107-3232</t>
  </si>
  <si>
    <t>376-107-5888</t>
  </si>
  <si>
    <t>376-107-5394</t>
  </si>
  <si>
    <t>376</t>
  </si>
  <si>
    <t xml:space="preserve">Fernando Mendoza 1 </t>
  </si>
  <si>
    <t xml:space="preserve">Fernando Mendoza 2 </t>
  </si>
  <si>
    <t xml:space="preserve">Fernando Mendoza 3 </t>
  </si>
  <si>
    <t>Fernando Mendoza 4</t>
  </si>
  <si>
    <t>Last Name</t>
  </si>
  <si>
    <t>First Name</t>
  </si>
  <si>
    <t>Hire Year</t>
  </si>
  <si>
    <t>Age When Hired</t>
  </si>
  <si>
    <t>Years With Company</t>
  </si>
  <si>
    <t>Age</t>
  </si>
  <si>
    <t>City</t>
  </si>
  <si>
    <t>Satate</t>
  </si>
  <si>
    <t>Zip</t>
  </si>
  <si>
    <t>Phone Numeber</t>
  </si>
  <si>
    <t>Elegible For New Retirament Plan</t>
  </si>
  <si>
    <t>Rigby</t>
  </si>
  <si>
    <t>Rexburg</t>
  </si>
  <si>
    <t>Colorado Springs</t>
  </si>
  <si>
    <t>ID</t>
  </si>
  <si>
    <t>CO</t>
  </si>
  <si>
    <t>Row Labels</t>
  </si>
  <si>
    <t>Grand Total</t>
  </si>
  <si>
    <t>Count of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</si>
</sst>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9" fontId="0" fillId="4" borderId="1" xfId="0" applyNumberForma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9" fontId="0" fillId="4" borderId="5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69" fontId="0" fillId="4" borderId="8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14" fontId="0" fillId="3" borderId="0" xfId="0" applyNumberFormat="1" applyFill="1"/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3" borderId="8" xfId="0" applyNumberForma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0" xfId="0" applyFill="1"/>
    <xf numFmtId="0" fontId="2" fillId="7" borderId="0" xfId="0" applyFont="1" applyFill="1"/>
    <xf numFmtId="0" fontId="0" fillId="8" borderId="0" xfId="0" applyFill="1" applyAlignment="1">
      <alignment horizontal="left"/>
    </xf>
    <xf numFmtId="0" fontId="0" fillId="8" borderId="0" xfId="0" applyNumberFormat="1" applyFill="1"/>
    <xf numFmtId="0" fontId="0" fillId="5" borderId="0" xfId="0" applyFill="1" applyAlignment="1">
      <alignment horizontal="left"/>
    </xf>
    <xf numFmtId="0" fontId="0" fillId="5" borderId="0" xfId="0" applyNumberFormat="1" applyFill="1"/>
  </cellXfs>
  <cellStyles count="1">
    <cellStyle name="Normal" xfId="0" builtinId="0"/>
  </cellStyles>
  <dxfs count="28"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>
          <bgColor theme="4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00B050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[W07Project_Mendoza.xlsx]Table!PivotTable1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Number of Employees in each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Table!$B$3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Table!$A$4:$A$7</c:f>
              <c:strCache>
                <c:ptCount val="3"/>
                <c:pt idx="0">
                  <c:v>Colorado Springs</c:v>
                </c:pt>
                <c:pt idx="1">
                  <c:v>Rexburg</c:v>
                </c:pt>
                <c:pt idx="2">
                  <c:v>Rigby</c:v>
                </c:pt>
              </c:strCache>
            </c:strRef>
          </c:cat>
          <c:val>
            <c:numRef>
              <c:f>Table!$B$4:$B$7</c:f>
              <c:numCache>
                <c:formatCode>General</c:formatCode>
                <c:ptCount val="3"/>
                <c:pt idx="0">
                  <c:v>50</c:v>
                </c:pt>
                <c:pt idx="1">
                  <c:v>15</c:v>
                </c:pt>
                <c:pt idx="2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4C-4E07-B25F-732630233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568046768"/>
        <c:axId val="568047752"/>
      </c:barChart>
      <c:catAx>
        <c:axId val="5680467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047752"/>
        <c:crosses val="autoZero"/>
        <c:auto val="1"/>
        <c:lblAlgn val="ctr"/>
        <c:lblOffset val="100"/>
        <c:noMultiLvlLbl val="0"/>
      </c:catAx>
      <c:valAx>
        <c:axId val="568047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04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Employee's 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Employee's Age</a:t>
          </a:r>
        </a:p>
      </cx:txPr>
    </cx:title>
    <cx:plotArea>
      <cx:plotAreaRegion>
        <cx:series layoutId="clusteredColumn" uniqueId="{93DBFB20-BE0B-4586-A160-7F694F0763E0}"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0" sourceLinked="0"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41B30F-343A-4450-B08C-55332A48F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16</xdr:col>
      <xdr:colOff>304800</xdr:colOff>
      <xdr:row>16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0F1E903-F570-41B2-BD99-4E24820187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86400" y="381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ernando Mendoza" id="{5578A378-3F19-4281-9F13-286A6C35702D}" userId="190248d4e274372b" providerId="Windows Live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ULA ALEJANDRA" refreshedDate="44288.851220486111" createdVersion="7" refreshedVersion="7" minRefreshableVersion="3" recordCount="100" xr:uid="{4DB28D42-056B-4A6F-89C9-1532FDFF7946}">
  <cacheSource type="worksheet">
    <worksheetSource ref="A1:L101" sheet="Data for Upload"/>
  </cacheSource>
  <cacheFields count="12">
    <cacheField name="Last Name" numFmtId="0">
      <sharedItems/>
    </cacheField>
    <cacheField name="First Name" numFmtId="0">
      <sharedItems/>
    </cacheField>
    <cacheField name="Employee #" numFmtId="0">
      <sharedItems/>
    </cacheField>
    <cacheField name="Hire Year" numFmtId="0">
      <sharedItems containsSemiMixedTypes="0" containsString="0" containsNumber="1" containsInteger="1" minValue="1995" maxValue="2021"/>
    </cacheField>
    <cacheField name="Age When Hired" numFmtId="169">
      <sharedItems containsSemiMixedTypes="0" containsString="0" containsNumber="1" minValue="17.987679671457904" maxValue="57.51403148528405"/>
    </cacheField>
    <cacheField name="Years With Company" numFmtId="169">
      <sharedItems containsSemiMixedTypes="0" containsString="0" containsNumber="1" minValue="8.2135523613963035E-2" maxValue="26.236824093086927"/>
    </cacheField>
    <cacheField name="Elegible For New Retirament Plan" numFmtId="0">
      <sharedItems/>
    </cacheField>
    <cacheField name="Age" numFmtId="169">
      <sharedItems containsSemiMixedTypes="0" containsString="0" containsNumber="1" minValue="25.812457221081452" maxValue="65.713894592744694"/>
    </cacheField>
    <cacheField name="City" numFmtId="0">
      <sharedItems count="3">
        <s v="Rigby"/>
        <s v="Colorado Springs"/>
        <s v="Rexburg"/>
      </sharedItems>
    </cacheField>
    <cacheField name="Satate" numFmtId="0">
      <sharedItems/>
    </cacheField>
    <cacheField name="Zip" numFmtId="0">
      <sharedItems containsSemiMixedTypes="0" containsString="0" containsNumber="1" containsInteger="1" minValue="80920" maxValue="83440"/>
    </cacheField>
    <cacheField name="Phone Numebe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s v="NEELEY"/>
    <s v="ADELA"/>
    <s v="4377"/>
    <n v="2014"/>
    <n v="39.750855578370981"/>
    <n v="6.2642026009582477"/>
    <s v="N"/>
    <n v="46.015058179329223"/>
    <x v="0"/>
    <s v="ID"/>
    <n v="83440"/>
    <s v="208 496-0029"/>
  </r>
  <r>
    <s v="WHITENACK"/>
    <s v="ALYCIA"/>
    <s v="7141"/>
    <n v="2021"/>
    <n v="50.992470910335385"/>
    <n v="8.2135523613963035E-2"/>
    <s v="N"/>
    <n v="51.074606433949349"/>
    <x v="1"/>
    <s v="CO"/>
    <n v="80920"/>
    <s v="719 496-0025"/>
  </r>
  <r>
    <s v="KETELSEN "/>
    <s v="ANITRA"/>
    <s v="4689"/>
    <n v="2005"/>
    <n v="36.766598220396986"/>
    <n v="15.572895277207392"/>
    <s v="Y"/>
    <n v="52.33949349760438"/>
    <x v="0"/>
    <s v="ID"/>
    <n v="83440"/>
    <s v="208 496-1770"/>
  </r>
  <r>
    <s v="CERVANTES"/>
    <s v="ANNAMAE"/>
    <s v="6648"/>
    <n v="2001"/>
    <n v="35.529089664613281"/>
    <n v="19.293634496919918"/>
    <s v="Y"/>
    <n v="54.822724161533195"/>
    <x v="1"/>
    <s v="CO"/>
    <n v="80920"/>
    <s v="719 496-0023"/>
  </r>
  <r>
    <s v="DEZZUTTI"/>
    <s v="ARIANNA"/>
    <s v="9312"/>
    <n v="2007"/>
    <n v="40.706365503080079"/>
    <n v="13.396303901437372"/>
    <s v="Y"/>
    <n v="54.102669404517457"/>
    <x v="1"/>
    <s v="CO"/>
    <n v="80920"/>
    <s v="719 496-0024"/>
  </r>
  <r>
    <s v="BREINER"/>
    <s v="ARIEL"/>
    <s v="7948"/>
    <n v="2012"/>
    <n v="39.383983572895275"/>
    <n v="8.5338809034907595"/>
    <s v="N"/>
    <n v="47.917864476386036"/>
    <x v="1"/>
    <s v="CO"/>
    <n v="80920"/>
    <s v="719 598-2211"/>
  </r>
  <r>
    <s v="ZARTMAN "/>
    <s v="ARIELLE"/>
    <s v="9477"/>
    <n v="2011"/>
    <n v="24.303901437371664"/>
    <n v="9.9247091033538677"/>
    <s v="N"/>
    <n v="34.228610540725533"/>
    <x v="0"/>
    <s v="ID"/>
    <n v="83440"/>
    <s v="208 496-1617"/>
  </r>
  <r>
    <s v="HARRIES "/>
    <s v="ARLEN"/>
    <s v="9515"/>
    <n v="2014"/>
    <n v="30.636550308008214"/>
    <n v="6.2943189596167013"/>
    <s v="N"/>
    <n v="36.930869267624914"/>
    <x v="2"/>
    <s v="ID"/>
    <n v="83440"/>
    <s v="208 496-2551"/>
  </r>
  <r>
    <s v="SPINDLER "/>
    <s v="ARLETHA"/>
    <s v="2591"/>
    <n v="2013"/>
    <n v="27.657768651608489"/>
    <n v="8.1998631074606436"/>
    <s v="N"/>
    <n v="35.857631759069129"/>
    <x v="1"/>
    <s v="CO"/>
    <n v="80920"/>
    <s v="719 598-5573"/>
  </r>
  <r>
    <s v="HUTTON "/>
    <s v="ARNULFO"/>
    <s v="1813"/>
    <n v="2001"/>
    <n v="24.402464065708418"/>
    <n v="19.890485968514717"/>
    <s v="Y"/>
    <n v="44.292950034223132"/>
    <x v="1"/>
    <s v="CO"/>
    <n v="80920"/>
    <s v="719 598-2192"/>
  </r>
  <r>
    <s v="METHENY"/>
    <s v="BABARA"/>
    <s v="6019"/>
    <n v="2006"/>
    <n v="39.822039698836413"/>
    <n v="15.233401779603012"/>
    <s v="Y"/>
    <n v="55.055441478439427"/>
    <x v="0"/>
    <s v="ID"/>
    <n v="83440"/>
    <s v="208 496-0007"/>
  </r>
  <r>
    <s v="POIRRIER "/>
    <s v="BORIS"/>
    <s v="3175"/>
    <n v="1996"/>
    <n v="23.134839151266256"/>
    <n v="24.520191649555098"/>
    <s v="Y"/>
    <n v="47.655030800821358"/>
    <x v="1"/>
    <s v="CO"/>
    <n v="80920"/>
    <s v="719 598-2222"/>
  </r>
  <r>
    <s v="STEGNER "/>
    <s v="BRITTANY"/>
    <s v="3727"/>
    <n v="2005"/>
    <n v="28.498288843258042"/>
    <n v="15.572895277207392"/>
    <s v="Y"/>
    <n v="44.071184120465432"/>
    <x v="0"/>
    <s v="ID"/>
    <n v="83440"/>
    <s v="208 496-1770"/>
  </r>
  <r>
    <s v="BAUSCH"/>
    <s v="BRITTNEY"/>
    <s v="7055"/>
    <n v="1996"/>
    <n v="32.662559890485966"/>
    <n v="24.520191649555098"/>
    <s v="Y"/>
    <n v="57.182751540041068"/>
    <x v="1"/>
    <s v="CO"/>
    <n v="80920"/>
    <s v="719 496-0019"/>
  </r>
  <r>
    <s v="GIBBY"/>
    <s v="CATHY"/>
    <s v="4314"/>
    <n v="1996"/>
    <n v="26.272416153319643"/>
    <n v="24.520191649555098"/>
    <s v="Y"/>
    <n v="50.792607802874741"/>
    <x v="1"/>
    <s v="CO"/>
    <n v="80920"/>
    <s v="719 496-0006"/>
  </r>
  <r>
    <s v="KAHRE "/>
    <s v="CELINE"/>
    <s v="4300"/>
    <n v="1996"/>
    <n v="20.161533196440793"/>
    <n v="25.144421629021217"/>
    <s v="Y"/>
    <n v="45.30595482546201"/>
    <x v="1"/>
    <s v="CO"/>
    <n v="80920"/>
    <s v="719 598-5003"/>
  </r>
  <r>
    <s v="DEDEAUX"/>
    <s v="CHARMAIN"/>
    <s v="8857"/>
    <n v="2014"/>
    <n v="47.909650924024639"/>
    <n v="7.2005475701574264"/>
    <s v="N"/>
    <n v="55.110198494182065"/>
    <x v="2"/>
    <s v="ID"/>
    <n v="83440"/>
    <s v="208 496-0021"/>
  </r>
  <r>
    <s v="ZHANG "/>
    <s v="CHARMAINE"/>
    <s v="4682"/>
    <n v="2005"/>
    <n v="21.672826830937716"/>
    <n v="15.572895277207392"/>
    <s v="Y"/>
    <n v="37.24572210814511"/>
    <x v="0"/>
    <s v="ID"/>
    <n v="83440"/>
    <s v="208 496-1770"/>
  </r>
  <r>
    <s v="CALLE "/>
    <s v="CHERYLL"/>
    <s v="2800"/>
    <n v="2001"/>
    <n v="26.973305954825463"/>
    <n v="19.890485968514717"/>
    <s v="Y"/>
    <n v="46.86379192334018"/>
    <x v="1"/>
    <s v="CO"/>
    <n v="80920"/>
    <s v="719 598-8824"/>
  </r>
  <r>
    <s v="DEPPE "/>
    <s v="CHRYSTAL"/>
    <s v="1540"/>
    <n v="1999"/>
    <n v="20.621492128678987"/>
    <n v="21.401779603011637"/>
    <s v="Y"/>
    <n v="42.02327173169062"/>
    <x v="1"/>
    <s v="CO"/>
    <n v="80920"/>
    <s v="719 598-2976"/>
  </r>
  <r>
    <s v="DARBONNE "/>
    <s v="CLAUDE"/>
    <s v="1658"/>
    <n v="2003"/>
    <n v="37.97672826830938"/>
    <n v="17.924709103353866"/>
    <s v="Y"/>
    <n v="55.901437371663242"/>
    <x v="0"/>
    <s v="ID"/>
    <n v="83440"/>
    <s v="208 496-1872"/>
  </r>
  <r>
    <s v="FACEMIRE"/>
    <s v="CLAY"/>
    <s v="5394"/>
    <n v="2021"/>
    <n v="25.634496919917865"/>
    <n v="0.17796030116358658"/>
    <s v="N"/>
    <n v="25.812457221081452"/>
    <x v="2"/>
    <s v="ID"/>
    <n v="83440"/>
    <s v="208 496-0037"/>
  </r>
  <r>
    <s v="CRANSTON"/>
    <s v="CLEMENT"/>
    <s v="8664"/>
    <n v="2020"/>
    <n v="45.943874058863791"/>
    <n v="0.32854209445585214"/>
    <s v="N"/>
    <n v="46.272416153319647"/>
    <x v="2"/>
    <s v="ID"/>
    <n v="83440"/>
    <s v="208 496-0028"/>
  </r>
  <r>
    <s v="PRIM"/>
    <s v="CLOTILDE"/>
    <s v="6779"/>
    <n v="2001"/>
    <n v="24.049281314168379"/>
    <n v="19.890485968514717"/>
    <s v="Y"/>
    <n v="43.939767282683093"/>
    <x v="1"/>
    <s v="CO"/>
    <n v="80920"/>
    <s v="719 496-0033"/>
  </r>
  <r>
    <s v="MCCLESKEY "/>
    <s v="CONCHA"/>
    <s v="4982"/>
    <n v="2014"/>
    <n v="31.989048596851472"/>
    <n v="6.2642026009582477"/>
    <s v="N"/>
    <n v="38.253251197809718"/>
    <x v="1"/>
    <s v="CO"/>
    <n v="80920"/>
    <s v="719 598-2747"/>
  </r>
  <r>
    <s v="GILLENWATER "/>
    <s v="CUC"/>
    <s v="5945"/>
    <n v="2009"/>
    <n v="22.899383983572896"/>
    <n v="11.266255989048597"/>
    <s v="Y"/>
    <n v="34.165639972621491"/>
    <x v="1"/>
    <s v="CO"/>
    <n v="80920"/>
    <s v="719 598-2606"/>
  </r>
  <r>
    <s v="CULTON"/>
    <s v="DARA"/>
    <s v="7610"/>
    <n v="2021"/>
    <n v="36.695414099931554"/>
    <n v="0.17796030116358658"/>
    <s v="N"/>
    <n v="36.873374401095141"/>
    <x v="2"/>
    <s v="ID"/>
    <n v="83440"/>
    <s v="208 496-1722"/>
  </r>
  <r>
    <s v="MADILL"/>
    <s v="DENNIS"/>
    <s v="2960"/>
    <n v="2013"/>
    <n v="57.51403148528405"/>
    <n v="8.1998631074606436"/>
    <s v="N"/>
    <n v="65.713894592744694"/>
    <x v="1"/>
    <s v="CO"/>
    <n v="80920"/>
    <s v="719 598-2418"/>
  </r>
  <r>
    <s v="MALCOMB"/>
    <s v="DONG"/>
    <s v="5985"/>
    <n v="2021"/>
    <n v="39.479808350444898"/>
    <n v="0.12320328542094455"/>
    <s v="N"/>
    <n v="39.603011635865847"/>
    <x v="0"/>
    <s v="ID"/>
    <n v="83440"/>
    <s v="208 496-1242"/>
  </r>
  <r>
    <s v="KELLING "/>
    <s v="DONOVAN"/>
    <s v="2886"/>
    <n v="1995"/>
    <n v="35.802874743326491"/>
    <n v="26.236824093086927"/>
    <s v="Y"/>
    <n v="62.039698836413415"/>
    <x v="0"/>
    <s v="ID"/>
    <n v="83440"/>
    <s v="208 496-1850"/>
  </r>
  <r>
    <s v="DANNER "/>
    <s v="EDGARDO"/>
    <s v="9643"/>
    <n v="1996"/>
    <n v="20.862422997946613"/>
    <n v="24.520191649555098"/>
    <s v="Y"/>
    <n v="45.382614647501711"/>
    <x v="2"/>
    <s v="ID"/>
    <n v="83440"/>
    <s v="208 496-1722"/>
  </r>
  <r>
    <s v="HALLOWAY"/>
    <s v="ELIN"/>
    <s v="5819"/>
    <n v="2000"/>
    <n v="44.432580424366868"/>
    <n v="20.427104722792606"/>
    <s v="Y"/>
    <n v="64.859685147159482"/>
    <x v="1"/>
    <s v="CO"/>
    <n v="80920"/>
    <s v="719 496-0013"/>
  </r>
  <r>
    <s v="KRISTENSEN"/>
    <s v="ELVINA"/>
    <s v="8015"/>
    <n v="2010"/>
    <n v="41.752224503764545"/>
    <n v="11.167693360711841"/>
    <s v="Y"/>
    <n v="52.919917864476389"/>
    <x v="2"/>
    <s v="ID"/>
    <n v="83440"/>
    <s v="208 496-0012"/>
  </r>
  <r>
    <s v="GODINEZ"/>
    <s v="EMILIE"/>
    <s v="1582"/>
    <n v="2014"/>
    <n v="23.430527036276523"/>
    <n v="6.2943189596167013"/>
    <s v="N"/>
    <n v="29.724845995893222"/>
    <x v="2"/>
    <s v="ID"/>
    <n v="83440"/>
    <s v="208 496-0004"/>
  </r>
  <r>
    <s v="COMACHO "/>
    <s v="ESPERANZA"/>
    <s v="2899"/>
    <n v="2015"/>
    <n v="31.408624229979466"/>
    <n v="5.5523613963039011"/>
    <s v="N"/>
    <n v="36.960985626283367"/>
    <x v="1"/>
    <s v="CO"/>
    <n v="80920"/>
    <s v="719 598-2796"/>
  </r>
  <r>
    <s v="MAGRATH "/>
    <s v="ESTELLA"/>
    <s v="5417"/>
    <n v="2009"/>
    <n v="44.290212183436005"/>
    <n v="11.457905544147843"/>
    <s v="Y"/>
    <n v="55.748117727583846"/>
    <x v="1"/>
    <s v="CO"/>
    <n v="80920"/>
    <s v="719 598-2428"/>
  </r>
  <r>
    <s v="BULLOCH"/>
    <s v="FAWN"/>
    <s v="6101"/>
    <n v="1996"/>
    <n v="39.238877481177276"/>
    <n v="25.144421629021217"/>
    <s v="Y"/>
    <n v="64.383299110198493"/>
    <x v="0"/>
    <s v="ID"/>
    <n v="83440"/>
    <s v="208 496-0015"/>
  </r>
  <r>
    <s v="MENDOZA 1 "/>
    <s v="FERNANDO"/>
    <s v="6742"/>
    <n v="2005"/>
    <n v="17.987679671457904"/>
    <n v="15.572895277207392"/>
    <s v="Y"/>
    <n v="33.560574948665298"/>
    <x v="2"/>
    <s v="ID"/>
    <n v="83440"/>
    <s v="208 496-1899"/>
  </r>
  <r>
    <s v="MENDOZA 2 "/>
    <s v="FERNANDO"/>
    <s v="8352"/>
    <n v="1996"/>
    <n v="35.794661190965094"/>
    <n v="24.347707049965777"/>
    <s v="Y"/>
    <n v="60.142368240930871"/>
    <x v="2"/>
    <s v="ID"/>
    <n v="83440"/>
    <s v="208 496-1323"/>
  </r>
  <r>
    <s v="MENDOZA 3 "/>
    <s v="FERNANDO"/>
    <s v="5207"/>
    <n v="2018"/>
    <n v="42.573579739904176"/>
    <n v="3.1430527036276521"/>
    <s v="N"/>
    <n v="45.716632443531829"/>
    <x v="2"/>
    <s v="ID"/>
    <n v="83440"/>
    <s v="208 496-1873"/>
  </r>
  <r>
    <s v="MENDOZA 4"/>
    <s v="FERNANDO"/>
    <s v="5780"/>
    <n v="2007"/>
    <n v="30.940451745379878"/>
    <n v="13.396303901437372"/>
    <s v="Y"/>
    <n v="44.336755646817245"/>
    <x v="1"/>
    <s v="CO"/>
    <n v="80920"/>
    <s v="719 598-2840"/>
  </r>
  <r>
    <s v="ROACH"/>
    <s v="GABRIELLE"/>
    <s v="1274"/>
    <n v="2020"/>
    <n v="34.861054072553046"/>
    <n v="0.32854209445585214"/>
    <s v="N"/>
    <n v="35.189596167008901"/>
    <x v="2"/>
    <s v="ID"/>
    <n v="83440"/>
    <s v="208 496-1873"/>
  </r>
  <r>
    <s v="HIPPLE "/>
    <s v="GENEVIE"/>
    <s v="1350"/>
    <n v="1996"/>
    <n v="32.323066392881586"/>
    <n v="24.520191649555098"/>
    <s v="Y"/>
    <n v="56.843258042436688"/>
    <x v="2"/>
    <s v="ID"/>
    <n v="83440"/>
    <s v="208 496-1994"/>
  </r>
  <r>
    <s v="STANDRIDGE "/>
    <s v="GEORGETTA"/>
    <s v="5912"/>
    <n v="2015"/>
    <n v="20.689938398357288"/>
    <n v="5.5359342915811087"/>
    <s v="N"/>
    <n v="26.225872689938399"/>
    <x v="1"/>
    <s v="CO"/>
    <n v="80920"/>
    <s v="719 598-5555"/>
  </r>
  <r>
    <s v="VILLALBA"/>
    <s v="GREGORY"/>
    <s v="5293"/>
    <n v="2021"/>
    <n v="46.75975359342916"/>
    <n v="0.17796030116358658"/>
    <s v="N"/>
    <n v="46.937713894592747"/>
    <x v="1"/>
    <s v="CO"/>
    <n v="80920"/>
    <s v="719 496-0027"/>
  </r>
  <r>
    <s v="NIXON"/>
    <s v="GRETTA"/>
    <s v="2740"/>
    <n v="2015"/>
    <n v="31.857631759069132"/>
    <n v="5.5523613963039011"/>
    <s v="N"/>
    <n v="37.40999315537303"/>
    <x v="1"/>
    <s v="CO"/>
    <n v="80920"/>
    <s v="719 496-0031"/>
  </r>
  <r>
    <s v="SOLARI"/>
    <s v="HALLEY"/>
    <s v="5497"/>
    <n v="2001"/>
    <n v="19.748117727583846"/>
    <n v="19.890485968514717"/>
    <s v="Y"/>
    <n v="39.638603696098563"/>
    <x v="1"/>
    <s v="CO"/>
    <n v="80920"/>
    <s v="719 496-0005"/>
  </r>
  <r>
    <s v="MARKOWITZ"/>
    <s v="HENRIETTA"/>
    <s v="2184"/>
    <n v="2009"/>
    <n v="22.340862422997947"/>
    <n v="11.266255989048597"/>
    <s v="Y"/>
    <n v="33.607118412046546"/>
    <x v="1"/>
    <s v="CO"/>
    <n v="80920"/>
    <s v="719 496-0010"/>
  </r>
  <r>
    <s v="MINK"/>
    <s v="IZOLA"/>
    <s v="7358"/>
    <n v="2005"/>
    <n v="49.24024640657084"/>
    <n v="15.572895277207392"/>
    <s v="Y"/>
    <n v="64.813141683778241"/>
    <x v="0"/>
    <s v="ID"/>
    <n v="83440"/>
    <s v="208 496-0014"/>
  </r>
  <r>
    <s v="HASKINS"/>
    <s v="JACQUALINE"/>
    <s v="3572"/>
    <n v="2014"/>
    <n v="55.058179329226554"/>
    <n v="6.4257357973990414"/>
    <s v="N"/>
    <n v="61.483915126625597"/>
    <x v="0"/>
    <s v="ID"/>
    <n v="83440"/>
    <s v="208 496-2770"/>
  </r>
  <r>
    <s v="JANECEK"/>
    <s v="JAIMEE"/>
    <s v="3545"/>
    <n v="2005"/>
    <n v="42.64202600958248"/>
    <n v="16.062970568104038"/>
    <s v="Y"/>
    <n v="58.704996577686515"/>
    <x v="0"/>
    <s v="ID"/>
    <n v="83440"/>
    <s v="208 496-0018"/>
  </r>
  <r>
    <s v="DOTSON"/>
    <s v="JANEL"/>
    <s v="4779"/>
    <n v="1997"/>
    <n v="22.075290896646134"/>
    <n v="23.518138261464749"/>
    <s v="Y"/>
    <n v="45.593429158110879"/>
    <x v="1"/>
    <s v="CO"/>
    <n v="80920"/>
    <s v="719 496-0030"/>
  </r>
  <r>
    <s v="HUFFSTETLER"/>
    <s v="JAY"/>
    <s v="5888"/>
    <n v="2001"/>
    <n v="20.517453798767967"/>
    <n v="19.890485968514717"/>
    <s v="Y"/>
    <n v="40.407939767282684"/>
    <x v="0"/>
    <s v="ID"/>
    <n v="83440"/>
    <s v="208 496-0036"/>
  </r>
  <r>
    <s v="LANDRUM "/>
    <s v="JEANNA"/>
    <s v="8423"/>
    <n v="2009"/>
    <n v="41.059548254620125"/>
    <n v="12.219028062970569"/>
    <s v="Y"/>
    <n v="53.278576317590691"/>
    <x v="1"/>
    <s v="CO"/>
    <n v="80920"/>
    <s v="719 598-2470"/>
  </r>
  <r>
    <s v="GREENAN"/>
    <s v="JULIAN"/>
    <s v="1819"/>
    <n v="2003"/>
    <n v="25.557837097878167"/>
    <n v="17.831622176591377"/>
    <s v="Y"/>
    <n v="43.389459274469544"/>
    <x v="1"/>
    <s v="CO"/>
    <n v="80920"/>
    <s v="719 496-0011"/>
  </r>
  <r>
    <s v="BELOW "/>
    <s v="JULIANE"/>
    <s v="7286"/>
    <n v="1996"/>
    <n v="20.755646817248461"/>
    <n v="24.520191649555098"/>
    <s v="Y"/>
    <n v="45.275838466803556"/>
    <x v="0"/>
    <s v="ID"/>
    <n v="83440"/>
    <s v="208 496-1722"/>
  </r>
  <r>
    <s v="GIGUERE"/>
    <s v="KATIE"/>
    <s v="9733"/>
    <n v="1998"/>
    <n v="42.431211498973305"/>
    <n v="22.291581108829568"/>
    <s v="Y"/>
    <n v="64.722792607802873"/>
    <x v="0"/>
    <s v="ID"/>
    <n v="83440"/>
    <s v="208 496-1497"/>
  </r>
  <r>
    <s v="KWAK"/>
    <s v="KAYLENE"/>
    <s v="3920"/>
    <n v="2007"/>
    <n v="43.718001368925393"/>
    <n v="13.289527720739219"/>
    <s v="Y"/>
    <n v="57.007529089664615"/>
    <x v="1"/>
    <s v="CO"/>
    <n v="80920"/>
    <s v="719 496-0020"/>
  </r>
  <r>
    <s v="SILSBY "/>
    <s v="KRISTEEN"/>
    <s v="4876"/>
    <n v="2006"/>
    <n v="37.196440793976727"/>
    <n v="15.167693360711841"/>
    <s v="Y"/>
    <n v="52.364134154688571"/>
    <x v="1"/>
    <s v="CO"/>
    <n v="80920"/>
    <s v="719 598-2200"/>
  </r>
  <r>
    <s v="MACEK "/>
    <s v="LARAE"/>
    <s v="7049"/>
    <n v="2005"/>
    <n v="19.362080766598222"/>
    <n v="15.572895277207392"/>
    <s v="Y"/>
    <n v="34.934976043805612"/>
    <x v="1"/>
    <s v="CO"/>
    <n v="80920"/>
    <s v="719 598-2410"/>
  </r>
  <r>
    <s v="HERLIHY"/>
    <s v="LARISSA"/>
    <s v="5134"/>
    <n v="1997"/>
    <n v="31.846680355920601"/>
    <n v="23.518138261464749"/>
    <s v="Y"/>
    <n v="55.364818617385353"/>
    <x v="0"/>
    <s v="ID"/>
    <n v="83440"/>
    <s v="208 496-0002"/>
  </r>
  <r>
    <s v="HOOTON"/>
    <s v="LAVELLE"/>
    <s v="5049"/>
    <n v="2001"/>
    <n v="28.260095824777551"/>
    <n v="19.293634496919918"/>
    <s v="Y"/>
    <n v="47.553730321697465"/>
    <x v="1"/>
    <s v="CO"/>
    <n v="80920"/>
    <s v="719 598-2632"/>
  </r>
  <r>
    <s v="JACKO "/>
    <s v="LAVONNE"/>
    <s v="2938"/>
    <n v="2005"/>
    <n v="22.38466803559206"/>
    <n v="15.518138261464751"/>
    <s v="Y"/>
    <n v="37.902806297056813"/>
    <x v="1"/>
    <s v="CO"/>
    <n v="80920"/>
    <s v="719 598-2426"/>
  </r>
  <r>
    <s v="HOLTE"/>
    <s v="LEANNE"/>
    <s v="6822"/>
    <n v="2007"/>
    <n v="35.71252566735113"/>
    <n v="13.289527720739219"/>
    <s v="Y"/>
    <n v="49.002053388090346"/>
    <x v="1"/>
    <s v="CO"/>
    <n v="80920"/>
    <s v="719 598-2530"/>
  </r>
  <r>
    <s v="DIERKING "/>
    <s v="LENNY"/>
    <s v="9084"/>
    <n v="2000"/>
    <n v="34.814510609171798"/>
    <n v="21.119780971937029"/>
    <s v="Y"/>
    <n v="55.93429158110883"/>
    <x v="2"/>
    <s v="ID"/>
    <n v="83440"/>
    <s v="208 496-2099"/>
  </r>
  <r>
    <s v="BURTON "/>
    <s v="LEONOR"/>
    <s v="5429"/>
    <n v="2012"/>
    <n v="32.588637919233399"/>
    <n v="9.2210814510609165"/>
    <s v="N"/>
    <n v="41.809719370294317"/>
    <x v="0"/>
    <s v="ID"/>
    <n v="83440"/>
    <s v="208 496-2051"/>
  </r>
  <r>
    <s v="ODONNELL "/>
    <s v="LETICIA"/>
    <s v="4750"/>
    <n v="2003"/>
    <n v="25.982203969883642"/>
    <n v="17.831622176591377"/>
    <s v="Y"/>
    <n v="43.813826146475016"/>
    <x v="1"/>
    <s v="CO"/>
    <n v="80920"/>
    <s v="719 598-2483"/>
  </r>
  <r>
    <s v="PLUMLEY "/>
    <s v="LLOYD"/>
    <s v="8787"/>
    <n v="2010"/>
    <n v="20.865160848733744"/>
    <n v="11.167693360711841"/>
    <s v="Y"/>
    <n v="32.032854209445588"/>
    <x v="1"/>
    <s v="CO"/>
    <n v="80920"/>
    <s v="719 598-2673"/>
  </r>
  <r>
    <s v="BRANDL "/>
    <s v="LOUETTA"/>
    <s v="6137"/>
    <n v="2001"/>
    <n v="23.436002737850789"/>
    <n v="19.890485968514717"/>
    <s v="Y"/>
    <n v="43.326488706365502"/>
    <x v="0"/>
    <s v="ID"/>
    <n v="83440"/>
    <s v="208 496-1243"/>
  </r>
  <r>
    <s v="TABON "/>
    <s v="LOUVENIA"/>
    <s v="9863"/>
    <n v="1996"/>
    <n v="36.980150581793289"/>
    <n v="24.520191649555098"/>
    <s v="Y"/>
    <n v="61.500342231348391"/>
    <x v="0"/>
    <s v="ID"/>
    <n v="83440"/>
    <s v="208 496-1722"/>
  </r>
  <r>
    <s v="LYTLE"/>
    <s v="MARAGRET"/>
    <s v="5692"/>
    <n v="2001"/>
    <n v="21.670088980150581"/>
    <n v="19.890485968514717"/>
    <s v="Y"/>
    <n v="41.560574948665298"/>
    <x v="1"/>
    <s v="CO"/>
    <n v="80920"/>
    <s v="719 496-0008"/>
  </r>
  <r>
    <s v="SELVAGE"/>
    <s v="MARYBETH"/>
    <s v="3029"/>
    <n v="2005"/>
    <n v="35.518138261464749"/>
    <n v="15.342915811088295"/>
    <s v="Y"/>
    <n v="50.861054072553046"/>
    <x v="1"/>
    <s v="CO"/>
    <n v="80920"/>
    <s v="719 598-2947"/>
  </r>
  <r>
    <s v="NAVE "/>
    <s v="MATTIE"/>
    <s v="3825"/>
    <n v="2004"/>
    <n v="25.631759069130734"/>
    <n v="16.709103353867214"/>
    <s v="Y"/>
    <n v="42.340862422997944"/>
    <x v="1"/>
    <s v="CO"/>
    <n v="80920"/>
    <s v="719 598-2200"/>
  </r>
  <r>
    <s v="ULMAN "/>
    <s v="MONIQUE"/>
    <s v="1542"/>
    <n v="2005"/>
    <n v="28.268309377138944"/>
    <n v="15.698836413415469"/>
    <s v="Y"/>
    <n v="43.967145790554412"/>
    <x v="1"/>
    <s v="CO"/>
    <n v="80920"/>
    <s v="719 598-2985"/>
  </r>
  <r>
    <s v="RAYNES"/>
    <s v="MOSES"/>
    <s v="3148"/>
    <n v="2012"/>
    <n v="46.417522245037645"/>
    <n v="8.5338809034907595"/>
    <s v="N"/>
    <n v="54.951403148528406"/>
    <x v="1"/>
    <s v="CO"/>
    <n v="80920"/>
    <s v="719 496-0022"/>
  </r>
  <r>
    <s v="BURELL"/>
    <s v="NICKOLE"/>
    <s v="4899"/>
    <n v="2014"/>
    <n v="25.535934291581111"/>
    <n v="6.2642026009582477"/>
    <s v="N"/>
    <n v="31.800136892539356"/>
    <x v="1"/>
    <s v="CO"/>
    <n v="80920"/>
    <s v="719 496-0001"/>
  </r>
  <r>
    <s v="POLLOCK "/>
    <s v="OMEGA"/>
    <s v="6301"/>
    <n v="2012"/>
    <n v="26.565366187542779"/>
    <n v="8.4052019164955514"/>
    <s v="N"/>
    <n v="34.970568104038328"/>
    <x v="0"/>
    <s v="ID"/>
    <n v="83440"/>
    <s v="208 496-1378"/>
  </r>
  <r>
    <s v="ROHMAN "/>
    <s v="PAMELA"/>
    <s v="9386"/>
    <n v="1996"/>
    <n v="20.95277207392197"/>
    <n v="24.520191649555098"/>
    <s v="Y"/>
    <n v="45.472963723477072"/>
    <x v="0"/>
    <s v="ID"/>
    <n v="83440"/>
    <s v="208 496-1222"/>
  </r>
  <r>
    <s v="MAYTON"/>
    <s v="PANDORA"/>
    <s v="9047"/>
    <n v="2021"/>
    <n v="40.229979466119097"/>
    <n v="8.2135523613963035E-2"/>
    <s v="N"/>
    <n v="40.312114989733061"/>
    <x v="1"/>
    <s v="CO"/>
    <n v="80920"/>
    <s v="719 598-2622"/>
  </r>
  <r>
    <s v="SEMAN "/>
    <s v="PAULINA"/>
    <s v="8013"/>
    <n v="2005"/>
    <n v="27.879534565366189"/>
    <n v="15.572895277207392"/>
    <s v="Y"/>
    <n v="43.452429842573579"/>
    <x v="0"/>
    <s v="ID"/>
    <n v="83440"/>
    <s v="208 496-1119"/>
  </r>
  <r>
    <s v="GOSSER"/>
    <s v="PEARLE"/>
    <s v="9584"/>
    <n v="1996"/>
    <n v="19.3347022587269"/>
    <n v="24.520191649555098"/>
    <s v="Y"/>
    <n v="43.854893908282001"/>
    <x v="0"/>
    <s v="ID"/>
    <n v="83440"/>
    <s v="208 496-0034"/>
  </r>
  <r>
    <s v="HAAR "/>
    <s v="PENNI"/>
    <s v="5935"/>
    <n v="1996"/>
    <n v="24.813141683778234"/>
    <n v="25.144421629021217"/>
    <s v="Y"/>
    <n v="49.957563312799451"/>
    <x v="1"/>
    <s v="CO"/>
    <n v="80920"/>
    <s v="719 598-2333"/>
  </r>
  <r>
    <s v="BACK "/>
    <s v="RANDAL"/>
    <s v="2532"/>
    <n v="2007"/>
    <n v="35.340177960301162"/>
    <n v="14.023271731690622"/>
    <s v="Y"/>
    <n v="49.363449691991789"/>
    <x v="2"/>
    <s v="ID"/>
    <n v="83440"/>
    <s v="208 496-1769"/>
  </r>
  <r>
    <s v="CASSEL"/>
    <s v="RAYMON"/>
    <s v="8950"/>
    <n v="2014"/>
    <n v="40.774811772758383"/>
    <n v="7.2005475701574264"/>
    <s v="N"/>
    <n v="47.975359342915809"/>
    <x v="0"/>
    <s v="ID"/>
    <n v="83440"/>
    <s v="208 496-1665"/>
  </r>
  <r>
    <s v="MANTHE"/>
    <s v="REYNA"/>
    <s v="5714"/>
    <n v="1996"/>
    <n v="39.244353182751539"/>
    <n v="24.520191649555098"/>
    <s v="Y"/>
    <n v="63.76454483230664"/>
    <x v="1"/>
    <s v="CO"/>
    <n v="80920"/>
    <s v="719 496-0016"/>
  </r>
  <r>
    <s v="TILLISON "/>
    <s v="RICARDO"/>
    <s v="9225"/>
    <n v="1996"/>
    <n v="39.03353867214237"/>
    <n v="24.520191649555098"/>
    <s v="Y"/>
    <n v="63.553730321697465"/>
    <x v="0"/>
    <s v="ID"/>
    <n v="83440"/>
    <s v="208 496-1886"/>
  </r>
  <r>
    <s v="LISOWSKI "/>
    <s v="RICKY"/>
    <s v="9528"/>
    <n v="1996"/>
    <n v="31.282683093771389"/>
    <n v="25.144421629021217"/>
    <s v="Y"/>
    <n v="56.427104722792606"/>
    <x v="0"/>
    <s v="ID"/>
    <n v="83440"/>
    <s v="208 496-1873"/>
  </r>
  <r>
    <s v="GULOTTA"/>
    <s v="ROSANNE"/>
    <s v="8191"/>
    <n v="2011"/>
    <n v="22.606433949349761"/>
    <n v="9.9247091033538677"/>
    <s v="N"/>
    <n v="32.531143052703626"/>
    <x v="0"/>
    <s v="ID"/>
    <n v="83440"/>
    <s v="208 496-0009"/>
  </r>
  <r>
    <s v="CRUIKSHANK"/>
    <s v="SALVADOR"/>
    <s v="3232"/>
    <n v="2006"/>
    <n v="25.253935660506503"/>
    <n v="15.233401779603012"/>
    <s v="Y"/>
    <n v="40.487337440109513"/>
    <x v="1"/>
    <s v="CO"/>
    <n v="80920"/>
    <s v="719 496-0035"/>
  </r>
  <r>
    <s v="ARMENTROUT"/>
    <s v="SAMATHA"/>
    <s v="8301"/>
    <n v="2021"/>
    <n v="49.727583846680353"/>
    <n v="0.12320328542094455"/>
    <s v="N"/>
    <n v="49.850787132101303"/>
    <x v="0"/>
    <s v="ID"/>
    <n v="83440"/>
    <s v="208 496-0026"/>
  </r>
  <r>
    <s v="YELTON"/>
    <s v="SERENA"/>
    <s v="9751"/>
    <n v="2015"/>
    <n v="24.689938398357288"/>
    <n v="5.5523613963039011"/>
    <s v="N"/>
    <n v="30.242299794661189"/>
    <x v="0"/>
    <s v="ID"/>
    <n v="83440"/>
    <s v="208 496-0003"/>
  </r>
  <r>
    <s v="JESUS"/>
    <s v="SPARKLE"/>
    <s v="8684"/>
    <n v="1996"/>
    <n v="35.093771389459278"/>
    <n v="24.520191649555098"/>
    <s v="Y"/>
    <n v="59.613963039014372"/>
    <x v="0"/>
    <s v="ID"/>
    <n v="83440"/>
    <s v="208 496-0017"/>
  </r>
  <r>
    <s v="PATTON "/>
    <s v="TAINA"/>
    <s v="4187"/>
    <n v="2015"/>
    <n v="25.864476386036962"/>
    <n v="5.6728268309377139"/>
    <s v="N"/>
    <n v="31.537303216974674"/>
    <x v="1"/>
    <s v="CO"/>
    <n v="80920"/>
    <s v="719 598-2243"/>
  </r>
  <r>
    <s v="CALAWAY "/>
    <s v="TEODORA"/>
    <s v="3183"/>
    <n v="1999"/>
    <n v="23.956194387405887"/>
    <n v="21.856262833675565"/>
    <s v="Y"/>
    <n v="45.812457221081452"/>
    <x v="0"/>
    <s v="ID"/>
    <n v="83440"/>
    <s v="208 496-1430"/>
  </r>
  <r>
    <s v="NIXON "/>
    <s v="THERESA"/>
    <s v="9079"/>
    <n v="2012"/>
    <n v="38.19301848049281"/>
    <n v="8.5338809034907595"/>
    <s v="N"/>
    <n v="46.726899383983572"/>
    <x v="1"/>
    <s v="CO"/>
    <n v="80920"/>
    <s v="719 598-2265"/>
  </r>
  <r>
    <s v="HACKENBERG "/>
    <s v="TIM"/>
    <s v="4992"/>
    <n v="2005"/>
    <n v="47.233401779603014"/>
    <n v="16.062970568104038"/>
    <s v="Y"/>
    <n v="63.296372347707049"/>
    <x v="1"/>
    <s v="CO"/>
    <n v="80920"/>
    <s v="719 598-2413"/>
  </r>
  <r>
    <s v="OSHEA"/>
    <s v="TITUS"/>
    <s v="3114"/>
    <n v="2014"/>
    <n v="27.679671457905545"/>
    <n v="6.2943189596167013"/>
    <s v="N"/>
    <n v="33.973990417522245"/>
    <x v="0"/>
    <s v="ID"/>
    <n v="83440"/>
    <s v="208 496-0032"/>
  </r>
  <r>
    <s v="CONKLING "/>
    <s v="TYLER"/>
    <s v="2748"/>
    <n v="2006"/>
    <n v="21.007529089664612"/>
    <n v="15.233401779603012"/>
    <s v="Y"/>
    <n v="36.240930869267622"/>
    <x v="0"/>
    <s v="ID"/>
    <n v="83440"/>
    <s v="208 496-1697"/>
  </r>
  <r>
    <s v="GOIN "/>
    <s v="VERLINE"/>
    <s v="9228"/>
    <n v="2000"/>
    <n v="18.579055441478438"/>
    <n v="20.427104722792606"/>
    <s v="Y"/>
    <n v="39.006160164271044"/>
    <x v="1"/>
    <s v="CO"/>
    <n v="80920"/>
    <s v="719 598-2613"/>
  </r>
  <r>
    <s v="SUMAN "/>
    <s v="YOLANDA"/>
    <s v="5722"/>
    <n v="1999"/>
    <n v="31.227926078028748"/>
    <n v="21.590691307323752"/>
    <s v="Y"/>
    <n v="52.818617385352496"/>
    <x v="0"/>
    <s v="ID"/>
    <n v="83440"/>
    <s v="208 496-1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CF3AFF-53F6-4118-B981-51F2D4A21832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3:B7" firstHeaderRow="1" firstDataRow="1" firstDataCol="1"/>
  <pivotFields count="12">
    <pivotField showAll="0"/>
    <pivotField showAll="0"/>
    <pivotField showAll="0"/>
    <pivotField showAll="0"/>
    <pivotField numFmtId="169" showAll="0"/>
    <pivotField numFmtId="169" showAll="0"/>
    <pivotField showAll="0"/>
    <pivotField numFmtId="169" showAll="0"/>
    <pivotField axis="axisRow" dataField="1" showAll="0">
      <items count="4">
        <item x="1"/>
        <item x="2"/>
        <item x="0"/>
        <item t="default"/>
      </items>
    </pivotField>
    <pivotField showAll="0"/>
    <pivotField showAll="0"/>
    <pivotField showAll="0"/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ity" fld="8" subtotal="count" baseField="0" baseItem="0"/>
  </dataFields>
  <formats count="14"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8" type="button" dataOnly="0" labelOnly="1" outline="0" axis="axisRow" fieldPosition="0"/>
    </format>
    <format dxfId="13">
      <pivotArea dataOnly="0" labelOnly="1" fieldPosition="0">
        <references count="1">
          <reference field="8" count="0"/>
        </references>
      </pivotArea>
    </format>
    <format dxfId="12">
      <pivotArea dataOnly="0" labelOnly="1" grandRow="1" outline="0" fieldPosition="0"/>
    </format>
    <format dxfId="11">
      <pivotArea dataOnly="0" labelOnly="1" outline="0" axis="axisValues" fieldPosition="0"/>
    </format>
    <format dxfId="9">
      <pivotArea field="8" type="button" dataOnly="0" labelOnly="1" outline="0" axis="axisRow" fieldPosition="0"/>
    </format>
    <format dxfId="8">
      <pivotArea dataOnly="0" labelOnly="1" outline="0" axis="axisValues" fieldPosition="0"/>
    </format>
    <format dxfId="6">
      <pivotArea field="8" type="button" dataOnly="0" labelOnly="1" outline="0" axis="axisRow" fieldPosition="0"/>
    </format>
    <format dxfId="5">
      <pivotArea dataOnly="0" labelOnly="1" outline="0" axis="axisValues" fieldPosition="0"/>
    </format>
    <format dxfId="3">
      <pivotArea collapsedLevelsAreSubtotals="1" fieldPosition="0">
        <references count="1">
          <reference field="8" count="0"/>
        </references>
      </pivotArea>
    </format>
    <format dxfId="2">
      <pivotArea dataOnly="0" labelOnly="1" fieldPosition="0">
        <references count="1">
          <reference field="8" count="0"/>
        </references>
      </pivotArea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1-04-02T17:14:11.43" personId="{5578A378-3F19-4281-9F13-286A6C35702D}" id="{3B22BD73-C581-4A6F-99B3-9F509A7DFE67}">
    <text>Y= YES—the employee has worked equal to or more than 10 years and is eligible for then new retirement plan. N= NO—the employee has worked less than 10 years and is not eligible for the new retirement plan.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25236-41B1-4108-A552-B964D002F031}">
  <sheetPr>
    <tabColor rgb="FF0070C0"/>
  </sheetPr>
  <dimension ref="A1"/>
  <sheetViews>
    <sheetView showGridLines="0" tabSelected="1" workbookViewId="0">
      <selection activeCell="S8" sqref="S8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ABF4-4A4E-4C70-9DE2-C6DD37439F3F}">
  <sheetPr>
    <tabColor rgb="FFFFC000"/>
  </sheetPr>
  <dimension ref="A1:L101"/>
  <sheetViews>
    <sheetView showGridLines="0" workbookViewId="0">
      <selection activeCell="E105" sqref="E105"/>
    </sheetView>
  </sheetViews>
  <sheetFormatPr defaultRowHeight="15" x14ac:dyDescent="0.25"/>
  <cols>
    <col min="1" max="1" width="13.85546875" style="3" bestFit="1" customWidth="1"/>
    <col min="2" max="2" width="12" style="3" bestFit="1" customWidth="1"/>
    <col min="3" max="3" width="15.85546875" style="3" bestFit="1" customWidth="1"/>
    <col min="4" max="4" width="13.7109375" style="3" bestFit="1" customWidth="1"/>
    <col min="5" max="5" width="20.28515625" style="3" bestFit="1" customWidth="1"/>
    <col min="6" max="6" width="15.28515625" style="3" customWidth="1"/>
    <col min="7" max="7" width="22.7109375" style="3" customWidth="1"/>
    <col min="8" max="8" width="9" style="3" bestFit="1" customWidth="1"/>
    <col min="9" max="9" width="16" style="3" bestFit="1" customWidth="1"/>
    <col min="10" max="11" width="9.140625" style="3"/>
    <col min="12" max="12" width="15.7109375" style="3" bestFit="1" customWidth="1"/>
    <col min="13" max="16384" width="9.140625" style="3"/>
  </cols>
  <sheetData>
    <row r="1" spans="1:12" ht="40.5" customHeight="1" thickBot="1" x14ac:dyDescent="0.3">
      <c r="A1" s="16" t="s">
        <v>304</v>
      </c>
      <c r="B1" s="17" t="s">
        <v>305</v>
      </c>
      <c r="C1" s="17" t="s">
        <v>1</v>
      </c>
      <c r="D1" s="17" t="s">
        <v>306</v>
      </c>
      <c r="E1" s="17" t="s">
        <v>307</v>
      </c>
      <c r="F1" s="17" t="s">
        <v>308</v>
      </c>
      <c r="G1" s="17" t="s">
        <v>314</v>
      </c>
      <c r="H1" s="17" t="s">
        <v>309</v>
      </c>
      <c r="I1" s="17" t="s">
        <v>310</v>
      </c>
      <c r="J1" s="17" t="s">
        <v>311</v>
      </c>
      <c r="K1" s="17" t="s">
        <v>312</v>
      </c>
      <c r="L1" s="18" t="s">
        <v>313</v>
      </c>
    </row>
    <row r="2" spans="1:12" x14ac:dyDescent="0.25">
      <c r="A2" s="12" t="str">
        <f>UPPER(RIGHT(Data!A94,LEN(Data!A94)-FIND(" ",Data!A94)))</f>
        <v>NEELEY</v>
      </c>
      <c r="B2" s="13" t="str">
        <f>UPPER(LEFT(Data!A94,FIND(" ",Data!A94)-1))</f>
        <v>ADELA</v>
      </c>
      <c r="C2" s="13" t="str">
        <f>RIGHT(Data!B94,4)</f>
        <v>4377</v>
      </c>
      <c r="D2" s="13">
        <f>YEAR(Data!C94)</f>
        <v>2014</v>
      </c>
      <c r="E2" s="14">
        <f>(Data!C94-Data!D94)/365.25</f>
        <v>39.750855578370981</v>
      </c>
      <c r="F2" s="14">
        <f ca="1">(TODAY()-Data!C94)/365.25</f>
        <v>6.2642026009582477</v>
      </c>
      <c r="G2" s="13" t="str">
        <f ca="1">IF(F2&gt;=10,"Y","N")</f>
        <v>N</v>
      </c>
      <c r="H2" s="14">
        <f ca="1">(TODAY()-Data!D94)/365.25</f>
        <v>46.015058179329223</v>
      </c>
      <c r="I2" s="13" t="s">
        <v>315</v>
      </c>
      <c r="J2" s="13" t="s">
        <v>318</v>
      </c>
      <c r="K2" s="13">
        <v>83440</v>
      </c>
      <c r="L2" s="15" t="str" cm="1">
        <f t="array" ref="L2">_xlfn.IFS(I2="Rigby","208 ",I2="Rexburg","208 ",I2="Colorado Springs","719 ")&amp;Data!F94</f>
        <v>208 496-0029</v>
      </c>
    </row>
    <row r="3" spans="1:12" x14ac:dyDescent="0.25">
      <c r="A3" s="4" t="str">
        <f>UPPER(RIGHT(Data!A90,LEN(Data!A90)-FIND(" ",Data!A90)))</f>
        <v>WHITENACK</v>
      </c>
      <c r="B3" s="5" t="str">
        <f>UPPER(LEFT(Data!A90,FIND(" ",Data!A90)-1))</f>
        <v>ALYCIA</v>
      </c>
      <c r="C3" s="5" t="str">
        <f>RIGHT(Data!B90,4)</f>
        <v>7141</v>
      </c>
      <c r="D3" s="5">
        <f ca="1">YEAR(Data!C90)</f>
        <v>2021</v>
      </c>
      <c r="E3" s="6">
        <f ca="1">(Data!C90-Data!D90)/365.25</f>
        <v>50.992470910335385</v>
      </c>
      <c r="F3" s="6">
        <f ca="1">(TODAY()-Data!C90)/365.25</f>
        <v>8.2135523613963035E-2</v>
      </c>
      <c r="G3" s="5" t="str">
        <f ca="1">IF(F3&gt;=10,"Y","N")</f>
        <v>N</v>
      </c>
      <c r="H3" s="6">
        <f ca="1">(TODAY()-Data!D90)/365.25</f>
        <v>51.074606433949349</v>
      </c>
      <c r="I3" s="5" t="s">
        <v>317</v>
      </c>
      <c r="J3" s="5" t="s">
        <v>319</v>
      </c>
      <c r="K3" s="5">
        <v>80920</v>
      </c>
      <c r="L3" s="7" t="str" cm="1">
        <f t="array" ref="L3">_xlfn.IFS(I3="Rigby","208 ",I3="Rexburg","208 ",I3="Colorado Springs","719 ")&amp;Data!F90</f>
        <v>719 496-0025</v>
      </c>
    </row>
    <row r="4" spans="1:12" x14ac:dyDescent="0.25">
      <c r="A4" s="4" t="str">
        <f>UPPER(RIGHT(Data!A33,LEN(Data!A33)-FIND(" ",Data!A33)))</f>
        <v xml:space="preserve">KETELSEN </v>
      </c>
      <c r="B4" s="5" t="str">
        <f>UPPER(LEFT(Data!A33,FIND(" ",Data!A33)-1))</f>
        <v>ANITRA</v>
      </c>
      <c r="C4" s="5" t="str">
        <f>RIGHT(Data!B33,4)</f>
        <v>4689</v>
      </c>
      <c r="D4" s="5">
        <f>YEAR(Data!C33)</f>
        <v>2005</v>
      </c>
      <c r="E4" s="6">
        <f>(Data!C33-Data!D33)/365.25</f>
        <v>36.766598220396986</v>
      </c>
      <c r="F4" s="6">
        <f ca="1">(TODAY()-Data!C33)/365.25</f>
        <v>15.572895277207392</v>
      </c>
      <c r="G4" s="5" t="str">
        <f ca="1">IF(F4&gt;=10,"Y","N")</f>
        <v>Y</v>
      </c>
      <c r="H4" s="6">
        <f ca="1">(TODAY()-Data!D33)/365.25</f>
        <v>52.33949349760438</v>
      </c>
      <c r="I4" s="5" t="s">
        <v>315</v>
      </c>
      <c r="J4" s="5" t="s">
        <v>318</v>
      </c>
      <c r="K4" s="5">
        <v>83440</v>
      </c>
      <c r="L4" s="7" t="str" cm="1">
        <f t="array" ref="L4">_xlfn.IFS(I4="Rigby","208 ",I4="Rexburg","208 ",I4="Colorado Springs","719 ")&amp;Data!F33</f>
        <v>208 496-1770</v>
      </c>
    </row>
    <row r="5" spans="1:12" x14ac:dyDescent="0.25">
      <c r="A5" s="4" t="str">
        <f>UPPER(RIGHT(Data!A88,LEN(Data!A88)-FIND(" ",Data!A88)))</f>
        <v>CERVANTES</v>
      </c>
      <c r="B5" s="5" t="str">
        <f>UPPER(LEFT(Data!A88,FIND(" ",Data!A88)-1))</f>
        <v>ANNAMAE</v>
      </c>
      <c r="C5" s="5" t="str">
        <f>RIGHT(Data!B88,4)</f>
        <v>6648</v>
      </c>
      <c r="D5" s="5">
        <f>YEAR(Data!C88)</f>
        <v>2001</v>
      </c>
      <c r="E5" s="6">
        <f>(Data!C88-Data!D88)/365.25</f>
        <v>35.529089664613281</v>
      </c>
      <c r="F5" s="6">
        <f ca="1">(TODAY()-Data!C88)/365.25</f>
        <v>19.293634496919918</v>
      </c>
      <c r="G5" s="5" t="str">
        <f ca="1">IF(F5&gt;=10,"Y","N")</f>
        <v>Y</v>
      </c>
      <c r="H5" s="6">
        <f ca="1">(TODAY()-Data!D88)/365.25</f>
        <v>54.822724161533195</v>
      </c>
      <c r="I5" s="5" t="s">
        <v>317</v>
      </c>
      <c r="J5" s="5" t="s">
        <v>319</v>
      </c>
      <c r="K5" s="5">
        <v>80920</v>
      </c>
      <c r="L5" s="7" t="str" cm="1">
        <f t="array" ref="L5">_xlfn.IFS(I5="Rigby","208 ",I5="Rexburg","208 ",I5="Colorado Springs","719 ")&amp;Data!F88</f>
        <v>719 496-0023</v>
      </c>
    </row>
    <row r="6" spans="1:12" x14ac:dyDescent="0.25">
      <c r="A6" s="4" t="str">
        <f>UPPER(RIGHT(Data!A89,LEN(Data!A89)-FIND(" ",Data!A89)))</f>
        <v>DEZZUTTI</v>
      </c>
      <c r="B6" s="5" t="str">
        <f>UPPER(LEFT(Data!A89,FIND(" ",Data!A89)-1))</f>
        <v>ARIANNA</v>
      </c>
      <c r="C6" s="5" t="str">
        <f>RIGHT(Data!B89,4)</f>
        <v>9312</v>
      </c>
      <c r="D6" s="5">
        <f>YEAR(Data!C89)</f>
        <v>2007</v>
      </c>
      <c r="E6" s="6">
        <f>(Data!C89-Data!D89)/365.25</f>
        <v>40.706365503080079</v>
      </c>
      <c r="F6" s="6">
        <f ca="1">(TODAY()-Data!C89)/365.25</f>
        <v>13.396303901437372</v>
      </c>
      <c r="G6" s="5" t="str">
        <f ca="1">IF(F6&gt;=10,"Y","N")</f>
        <v>Y</v>
      </c>
      <c r="H6" s="6">
        <f ca="1">(TODAY()-Data!D89)/365.25</f>
        <v>54.102669404517457</v>
      </c>
      <c r="I6" s="5" t="s">
        <v>317</v>
      </c>
      <c r="J6" s="5" t="s">
        <v>319</v>
      </c>
      <c r="K6" s="5">
        <v>80920</v>
      </c>
      <c r="L6" s="7" t="str" cm="1">
        <f t="array" ref="L6">_xlfn.IFS(I6="Rigby","208 ",I6="Rexburg","208 ",I6="Colorado Springs","719 ")&amp;Data!F89</f>
        <v>719 496-0024</v>
      </c>
    </row>
    <row r="7" spans="1:12" x14ac:dyDescent="0.25">
      <c r="A7" s="4" t="str">
        <f>UPPER(RIGHT(Data!A59,LEN(Data!A59)-FIND(" ",Data!A59)))</f>
        <v>BREINER</v>
      </c>
      <c r="B7" s="5" t="str">
        <f>UPPER(LEFT(Data!A59,FIND(" ",Data!A59)-1))</f>
        <v>ARIEL</v>
      </c>
      <c r="C7" s="5" t="str">
        <f>RIGHT(Data!B59,4)</f>
        <v>7948</v>
      </c>
      <c r="D7" s="5">
        <f>YEAR(Data!C59)</f>
        <v>2012</v>
      </c>
      <c r="E7" s="6">
        <f>(Data!C59-Data!D59)/365.25</f>
        <v>39.383983572895275</v>
      </c>
      <c r="F7" s="6">
        <f ca="1">(TODAY()-Data!C59)/365.25</f>
        <v>8.5338809034907595</v>
      </c>
      <c r="G7" s="5" t="str">
        <f ca="1">IF(F7&gt;=10,"Y","N")</f>
        <v>N</v>
      </c>
      <c r="H7" s="6">
        <f ca="1">(TODAY()-Data!D59)/365.25</f>
        <v>47.917864476386036</v>
      </c>
      <c r="I7" s="5" t="s">
        <v>317</v>
      </c>
      <c r="J7" s="5" t="s">
        <v>319</v>
      </c>
      <c r="K7" s="5">
        <v>80920</v>
      </c>
      <c r="L7" s="7" t="str" cm="1">
        <f t="array" ref="L7">_xlfn.IFS(I7="Rigby","208 ",I7="Rexburg","208 ",I7="Colorado Springs","719 ")&amp;Data!F59</f>
        <v>719 598-2211</v>
      </c>
    </row>
    <row r="8" spans="1:12" x14ac:dyDescent="0.25">
      <c r="A8" s="4" t="str">
        <f>UPPER(RIGHT(Data!A20,LEN(Data!A20)-FIND(" ",Data!A20)))</f>
        <v xml:space="preserve">ZARTMAN </v>
      </c>
      <c r="B8" s="5" t="str">
        <f>UPPER(LEFT(Data!A20,FIND(" ",Data!A20)-1))</f>
        <v>ARIELLE</v>
      </c>
      <c r="C8" s="5" t="str">
        <f>RIGHT(Data!B20,4)</f>
        <v>9477</v>
      </c>
      <c r="D8" s="5">
        <f>YEAR(Data!C20)</f>
        <v>2011</v>
      </c>
      <c r="E8" s="6">
        <f>(Data!C20-Data!D20)/365.25</f>
        <v>24.303901437371664</v>
      </c>
      <c r="F8" s="6">
        <f ca="1">(TODAY()-Data!C20)/365.25</f>
        <v>9.9247091033538677</v>
      </c>
      <c r="G8" s="5" t="str">
        <f ca="1">IF(F8&gt;=10,"Y","N")</f>
        <v>N</v>
      </c>
      <c r="H8" s="6">
        <f ca="1">(TODAY()-Data!D20)/365.25</f>
        <v>34.228610540725533</v>
      </c>
      <c r="I8" s="5" t="s">
        <v>315</v>
      </c>
      <c r="J8" s="5" t="s">
        <v>318</v>
      </c>
      <c r="K8" s="5">
        <v>83440</v>
      </c>
      <c r="L8" s="7" t="str" cm="1">
        <f t="array" ref="L8">_xlfn.IFS(I8="Rigby","208 ",I8="Rexburg","208 ",I8="Colorado Springs","719 ")&amp;Data!F20</f>
        <v>208 496-1617</v>
      </c>
    </row>
    <row r="9" spans="1:12" x14ac:dyDescent="0.25">
      <c r="A9" s="4" t="str">
        <f>UPPER(RIGHT(Data!A15,LEN(Data!A15)-FIND(" ",Data!A15)))</f>
        <v xml:space="preserve">HARRIES </v>
      </c>
      <c r="B9" s="5" t="str">
        <f>UPPER(LEFT(Data!A15,FIND(" ",Data!A15)-1))</f>
        <v>ARLEN</v>
      </c>
      <c r="C9" s="5" t="str">
        <f>RIGHT(Data!B15,4)</f>
        <v>9515</v>
      </c>
      <c r="D9" s="5">
        <f>YEAR(Data!C15)</f>
        <v>2014</v>
      </c>
      <c r="E9" s="6">
        <f>(Data!C15-Data!D15)/365.25</f>
        <v>30.636550308008214</v>
      </c>
      <c r="F9" s="6">
        <f ca="1">(TODAY()-Data!C15)/365.25</f>
        <v>6.2943189596167013</v>
      </c>
      <c r="G9" s="5" t="str">
        <f ca="1">IF(F9&gt;=10,"Y","N")</f>
        <v>N</v>
      </c>
      <c r="H9" s="6">
        <f ca="1">(TODAY()-Data!D15)/365.25</f>
        <v>36.930869267624914</v>
      </c>
      <c r="I9" s="5" t="s">
        <v>316</v>
      </c>
      <c r="J9" s="5" t="s">
        <v>318</v>
      </c>
      <c r="K9" s="5">
        <v>83440</v>
      </c>
      <c r="L9" s="7" t="str" cm="1">
        <f t="array" ref="L9">_xlfn.IFS(I9="Rigby","208 ",I9="Rexburg","208 ",I9="Colorado Springs","719 ")&amp;Data!F15</f>
        <v>208 496-2551</v>
      </c>
    </row>
    <row r="10" spans="1:12" x14ac:dyDescent="0.25">
      <c r="A10" s="4" t="str">
        <f>UPPER(RIGHT(Data!A45,LEN(Data!A45)-FIND(" ",Data!A45)))</f>
        <v xml:space="preserve">SPINDLER </v>
      </c>
      <c r="B10" s="5" t="str">
        <f>UPPER(LEFT(Data!A45,FIND(" ",Data!A45)-1))</f>
        <v>ARLETHA</v>
      </c>
      <c r="C10" s="5" t="str">
        <f>RIGHT(Data!B45,4)</f>
        <v>2591</v>
      </c>
      <c r="D10" s="5">
        <f>YEAR(Data!C45)</f>
        <v>2013</v>
      </c>
      <c r="E10" s="6">
        <f>(Data!C45-Data!D45)/365.25</f>
        <v>27.657768651608489</v>
      </c>
      <c r="F10" s="6">
        <f ca="1">(TODAY()-Data!C45)/365.25</f>
        <v>8.1998631074606436</v>
      </c>
      <c r="G10" s="5" t="str">
        <f ca="1">IF(F10&gt;=10,"Y","N")</f>
        <v>N</v>
      </c>
      <c r="H10" s="6">
        <f ca="1">(TODAY()-Data!D45)/365.25</f>
        <v>35.857631759069129</v>
      </c>
      <c r="I10" s="5" t="s">
        <v>317</v>
      </c>
      <c r="J10" s="5" t="s">
        <v>319</v>
      </c>
      <c r="K10" s="5">
        <v>80920</v>
      </c>
      <c r="L10" s="7" t="str" cm="1">
        <f t="array" ref="L10">_xlfn.IFS(I10="Rigby","208 ",I10="Rexburg","208 ",I10="Colorado Springs","719 ")&amp;Data!F45</f>
        <v>719 598-5573</v>
      </c>
    </row>
    <row r="11" spans="1:12" x14ac:dyDescent="0.25">
      <c r="A11" s="4" t="str">
        <f>UPPER(RIGHT(Data!A19,LEN(Data!A19)-FIND(" ",Data!A19)))</f>
        <v xml:space="preserve">HUTTON </v>
      </c>
      <c r="B11" s="5" t="str">
        <f>UPPER(LEFT(Data!A19,FIND(" ",Data!A19)-1))</f>
        <v>ARNULFO</v>
      </c>
      <c r="C11" s="5" t="str">
        <f>RIGHT(Data!B19,4)</f>
        <v>1813</v>
      </c>
      <c r="D11" s="5">
        <f>YEAR(Data!C19)</f>
        <v>2001</v>
      </c>
      <c r="E11" s="6">
        <f>(Data!C19-Data!D19)/365.25</f>
        <v>24.402464065708418</v>
      </c>
      <c r="F11" s="6">
        <f ca="1">(TODAY()-Data!C19)/365.25</f>
        <v>19.890485968514717</v>
      </c>
      <c r="G11" s="5" t="str">
        <f ca="1">IF(F11&gt;=10,"Y","N")</f>
        <v>Y</v>
      </c>
      <c r="H11" s="6">
        <f ca="1">(TODAY()-Data!D19)/365.25</f>
        <v>44.292950034223132</v>
      </c>
      <c r="I11" s="5" t="s">
        <v>317</v>
      </c>
      <c r="J11" s="5" t="s">
        <v>319</v>
      </c>
      <c r="K11" s="5">
        <v>80920</v>
      </c>
      <c r="L11" s="7" t="str" cm="1">
        <f t="array" ref="L11">_xlfn.IFS(I11="Rigby","208 ",I11="Rexburg","208 ",I11="Colorado Springs","719 ")&amp;Data!F19</f>
        <v>719 598-2192</v>
      </c>
    </row>
    <row r="12" spans="1:12" x14ac:dyDescent="0.25">
      <c r="A12" s="4" t="str">
        <f>UPPER(RIGHT(Data!A72,LEN(Data!A72)-FIND(" ",Data!A72)))</f>
        <v>METHENY</v>
      </c>
      <c r="B12" s="5" t="str">
        <f>UPPER(LEFT(Data!A72,FIND(" ",Data!A72)-1))</f>
        <v>BABARA</v>
      </c>
      <c r="C12" s="5" t="str">
        <f>RIGHT(Data!B72,4)</f>
        <v>6019</v>
      </c>
      <c r="D12" s="5">
        <f>YEAR(Data!C72)</f>
        <v>2006</v>
      </c>
      <c r="E12" s="6">
        <f>(Data!C72-Data!D72)/365.25</f>
        <v>39.822039698836413</v>
      </c>
      <c r="F12" s="6">
        <f ca="1">(TODAY()-Data!C72)/365.25</f>
        <v>15.233401779603012</v>
      </c>
      <c r="G12" s="5" t="str">
        <f ca="1">IF(F12&gt;=10,"Y","N")</f>
        <v>Y</v>
      </c>
      <c r="H12" s="6">
        <f ca="1">(TODAY()-Data!D72)/365.25</f>
        <v>55.055441478439427</v>
      </c>
      <c r="I12" s="5" t="s">
        <v>315</v>
      </c>
      <c r="J12" s="5" t="s">
        <v>318</v>
      </c>
      <c r="K12" s="5">
        <v>83440</v>
      </c>
      <c r="L12" s="7" t="str" cm="1">
        <f t="array" ref="L12">_xlfn.IFS(I12="Rigby","208 ",I12="Rexburg","208 ",I12="Colorado Springs","719 ")&amp;Data!F72</f>
        <v>208 496-0007</v>
      </c>
    </row>
    <row r="13" spans="1:12" x14ac:dyDescent="0.25">
      <c r="A13" s="4" t="str">
        <f>UPPER(RIGHT(Data!A38,LEN(Data!A38)-FIND(" ",Data!A38)))</f>
        <v xml:space="preserve">POIRRIER </v>
      </c>
      <c r="B13" s="5" t="str">
        <f>UPPER(LEFT(Data!A38,FIND(" ",Data!A38)-1))</f>
        <v>BORIS</v>
      </c>
      <c r="C13" s="5" t="str">
        <f>RIGHT(Data!B38,4)</f>
        <v>3175</v>
      </c>
      <c r="D13" s="5">
        <f>YEAR(Data!C38)</f>
        <v>1996</v>
      </c>
      <c r="E13" s="6">
        <f>(Data!C38-Data!D38)/365.25</f>
        <v>23.134839151266256</v>
      </c>
      <c r="F13" s="6">
        <f ca="1">(TODAY()-Data!C38)/365.25</f>
        <v>24.520191649555098</v>
      </c>
      <c r="G13" s="5" t="str">
        <f ca="1">IF(F13&gt;=10,"Y","N")</f>
        <v>Y</v>
      </c>
      <c r="H13" s="6">
        <f ca="1">(TODAY()-Data!D38)/365.25</f>
        <v>47.655030800821358</v>
      </c>
      <c r="I13" s="5" t="s">
        <v>317</v>
      </c>
      <c r="J13" s="5" t="s">
        <v>319</v>
      </c>
      <c r="K13" s="5">
        <v>80920</v>
      </c>
      <c r="L13" s="7" t="str" cm="1">
        <f t="array" ref="L13">_xlfn.IFS(I13="Rigby","208 ",I13="Rexburg","208 ",I13="Colorado Springs","719 ")&amp;Data!F38</f>
        <v>719 598-2222</v>
      </c>
    </row>
    <row r="14" spans="1:12" x14ac:dyDescent="0.25">
      <c r="A14" s="4" t="str">
        <f>UPPER(RIGHT(Data!A35,LEN(Data!A35)-FIND(" ",Data!A35)))</f>
        <v xml:space="preserve">STEGNER </v>
      </c>
      <c r="B14" s="5" t="str">
        <f>UPPER(LEFT(Data!A35,FIND(" ",Data!A35)-1))</f>
        <v>BRITTANY</v>
      </c>
      <c r="C14" s="5" t="str">
        <f>RIGHT(Data!B35,4)</f>
        <v>3727</v>
      </c>
      <c r="D14" s="5">
        <f>YEAR(Data!C35)</f>
        <v>2005</v>
      </c>
      <c r="E14" s="6">
        <f>(Data!C35-Data!D35)/365.25</f>
        <v>28.498288843258042</v>
      </c>
      <c r="F14" s="6">
        <f ca="1">(TODAY()-Data!C35)/365.25</f>
        <v>15.572895277207392</v>
      </c>
      <c r="G14" s="5" t="str">
        <f ca="1">IF(F14&gt;=10,"Y","N")</f>
        <v>Y</v>
      </c>
      <c r="H14" s="6">
        <f ca="1">(TODAY()-Data!D35)/365.25</f>
        <v>44.071184120465432</v>
      </c>
      <c r="I14" s="5" t="s">
        <v>315</v>
      </c>
      <c r="J14" s="5" t="s">
        <v>318</v>
      </c>
      <c r="K14" s="5">
        <v>83440</v>
      </c>
      <c r="L14" s="7" t="str" cm="1">
        <f t="array" ref="L14">_xlfn.IFS(I14="Rigby","208 ",I14="Rexburg","208 ",I14="Colorado Springs","719 ")&amp;Data!F35</f>
        <v>208 496-1770</v>
      </c>
    </row>
    <row r="15" spans="1:12" x14ac:dyDescent="0.25">
      <c r="A15" s="4" t="str">
        <f>UPPER(RIGHT(Data!A84,LEN(Data!A84)-FIND(" ",Data!A84)))</f>
        <v>BAUSCH</v>
      </c>
      <c r="B15" s="5" t="str">
        <f>UPPER(LEFT(Data!A84,FIND(" ",Data!A84)-1))</f>
        <v>BRITTNEY</v>
      </c>
      <c r="C15" s="5" t="str">
        <f>RIGHT(Data!B84,4)</f>
        <v>7055</v>
      </c>
      <c r="D15" s="5">
        <f>YEAR(Data!C84)</f>
        <v>1996</v>
      </c>
      <c r="E15" s="6">
        <f>(Data!C84-Data!D84)/365.25</f>
        <v>32.662559890485966</v>
      </c>
      <c r="F15" s="6">
        <f ca="1">(TODAY()-Data!C84)/365.25</f>
        <v>24.520191649555098</v>
      </c>
      <c r="G15" s="5" t="str">
        <f ca="1">IF(F15&gt;=10,"Y","N")</f>
        <v>Y</v>
      </c>
      <c r="H15" s="6">
        <f ca="1">(TODAY()-Data!D84)/365.25</f>
        <v>57.182751540041068</v>
      </c>
      <c r="I15" s="5" t="s">
        <v>317</v>
      </c>
      <c r="J15" s="5" t="s">
        <v>319</v>
      </c>
      <c r="K15" s="5">
        <v>80920</v>
      </c>
      <c r="L15" s="7" t="str" cm="1">
        <f t="array" ref="L15">_xlfn.IFS(I15="Rigby","208 ",I15="Rexburg","208 ",I15="Colorado Springs","719 ")&amp;Data!F84</f>
        <v>719 496-0019</v>
      </c>
    </row>
    <row r="16" spans="1:12" x14ac:dyDescent="0.25">
      <c r="A16" s="4" t="str">
        <f>UPPER(RIGHT(Data!A71,LEN(Data!A71)-FIND(" ",Data!A71)))</f>
        <v>GIBBY</v>
      </c>
      <c r="B16" s="5" t="str">
        <f>UPPER(LEFT(Data!A71,FIND(" ",Data!A71)-1))</f>
        <v>CATHY</v>
      </c>
      <c r="C16" s="5" t="str">
        <f>RIGHT(Data!B71,4)</f>
        <v>4314</v>
      </c>
      <c r="D16" s="5">
        <f>YEAR(Data!C71)</f>
        <v>1996</v>
      </c>
      <c r="E16" s="6">
        <f>(Data!C71-Data!D71)/365.25</f>
        <v>26.272416153319643</v>
      </c>
      <c r="F16" s="6">
        <f ca="1">(TODAY()-Data!C71)/365.25</f>
        <v>24.520191649555098</v>
      </c>
      <c r="G16" s="5" t="str">
        <f ca="1">IF(F16&gt;=10,"Y","N")</f>
        <v>Y</v>
      </c>
      <c r="H16" s="6">
        <f ca="1">(TODAY()-Data!D71)/365.25</f>
        <v>50.792607802874741</v>
      </c>
      <c r="I16" s="5" t="s">
        <v>317</v>
      </c>
      <c r="J16" s="5" t="s">
        <v>319</v>
      </c>
      <c r="K16" s="5">
        <v>80920</v>
      </c>
      <c r="L16" s="7" t="str" cm="1">
        <f t="array" ref="L16">_xlfn.IFS(I16="Rigby","208 ",I16="Rexburg","208 ",I16="Colorado Springs","719 ")&amp;Data!F71</f>
        <v>719 496-0006</v>
      </c>
    </row>
    <row r="17" spans="1:12" x14ac:dyDescent="0.25">
      <c r="A17" s="4" t="str">
        <f>UPPER(RIGHT(Data!A43,LEN(Data!A43)-FIND(" ",Data!A43)))</f>
        <v xml:space="preserve">KAHRE </v>
      </c>
      <c r="B17" s="5" t="str">
        <f>UPPER(LEFT(Data!A43,FIND(" ",Data!A43)-1))</f>
        <v>CELINE</v>
      </c>
      <c r="C17" s="5" t="str">
        <f>RIGHT(Data!B43,4)</f>
        <v>4300</v>
      </c>
      <c r="D17" s="5">
        <f>YEAR(Data!C43)</f>
        <v>1996</v>
      </c>
      <c r="E17" s="6">
        <f>(Data!C43-Data!D43)/365.25</f>
        <v>20.161533196440793</v>
      </c>
      <c r="F17" s="6">
        <f ca="1">(TODAY()-Data!C43)/365.25</f>
        <v>25.144421629021217</v>
      </c>
      <c r="G17" s="5" t="str">
        <f ca="1">IF(F17&gt;=10,"Y","N")</f>
        <v>Y</v>
      </c>
      <c r="H17" s="6">
        <f ca="1">(TODAY()-Data!D43)/365.25</f>
        <v>45.30595482546201</v>
      </c>
      <c r="I17" s="5" t="s">
        <v>317</v>
      </c>
      <c r="J17" s="5" t="s">
        <v>319</v>
      </c>
      <c r="K17" s="5">
        <v>80920</v>
      </c>
      <c r="L17" s="7" t="str" cm="1">
        <f t="array" ref="L17">_xlfn.IFS(I17="Rigby","208 ",I17="Rexburg","208 ",I17="Colorado Springs","719 ")&amp;Data!F43</f>
        <v>719 598-5003</v>
      </c>
    </row>
    <row r="18" spans="1:12" x14ac:dyDescent="0.25">
      <c r="A18" s="4" t="str">
        <f>UPPER(RIGHT(Data!A86,LEN(Data!A86)-FIND(" ",Data!A86)))</f>
        <v>DEDEAUX</v>
      </c>
      <c r="B18" s="5" t="str">
        <f>UPPER(LEFT(Data!A86,FIND(" ",Data!A86)-1))</f>
        <v>CHARMAIN</v>
      </c>
      <c r="C18" s="5" t="str">
        <f>RIGHT(Data!B86,4)</f>
        <v>8857</v>
      </c>
      <c r="D18" s="5">
        <f>YEAR(Data!C86)</f>
        <v>2014</v>
      </c>
      <c r="E18" s="6">
        <f>(Data!C86-Data!D86)/365.25</f>
        <v>47.909650924024639</v>
      </c>
      <c r="F18" s="6">
        <f ca="1">(TODAY()-Data!C86)/365.25</f>
        <v>7.2005475701574264</v>
      </c>
      <c r="G18" s="5" t="str">
        <f ca="1">IF(F18&gt;=10,"Y","N")</f>
        <v>N</v>
      </c>
      <c r="H18" s="6">
        <f ca="1">(TODAY()-Data!D86)/365.25</f>
        <v>55.110198494182065</v>
      </c>
      <c r="I18" s="5" t="s">
        <v>316</v>
      </c>
      <c r="J18" s="5" t="s">
        <v>318</v>
      </c>
      <c r="K18" s="5">
        <v>83440</v>
      </c>
      <c r="L18" s="7" t="str" cm="1">
        <f t="array" ref="L18">_xlfn.IFS(I18="Rigby","208 ",I18="Rexburg","208 ",I18="Colorado Springs","719 ")&amp;Data!F86</f>
        <v>208 496-0021</v>
      </c>
    </row>
    <row r="19" spans="1:12" x14ac:dyDescent="0.25">
      <c r="A19" s="4" t="str">
        <f>UPPER(RIGHT(Data!A25,LEN(Data!A25)-FIND(" ",Data!A25)))</f>
        <v xml:space="preserve">ZHANG </v>
      </c>
      <c r="B19" s="5" t="str">
        <f>UPPER(LEFT(Data!A25,FIND(" ",Data!A25)-1))</f>
        <v>CHARMAINE</v>
      </c>
      <c r="C19" s="5" t="str">
        <f>RIGHT(Data!B25,4)</f>
        <v>4682</v>
      </c>
      <c r="D19" s="5">
        <f>YEAR(Data!C25)</f>
        <v>2005</v>
      </c>
      <c r="E19" s="6">
        <f>(Data!C25-Data!D25)/365.25</f>
        <v>21.672826830937716</v>
      </c>
      <c r="F19" s="6">
        <f ca="1">(TODAY()-Data!C25)/365.25</f>
        <v>15.572895277207392</v>
      </c>
      <c r="G19" s="5" t="str">
        <f ca="1">IF(F19&gt;=10,"Y","N")</f>
        <v>Y</v>
      </c>
      <c r="H19" s="6">
        <f ca="1">(TODAY()-Data!D25)/365.25</f>
        <v>37.24572210814511</v>
      </c>
      <c r="I19" s="5" t="s">
        <v>315</v>
      </c>
      <c r="J19" s="5" t="s">
        <v>318</v>
      </c>
      <c r="K19" s="5">
        <v>83440</v>
      </c>
      <c r="L19" s="7" t="str" cm="1">
        <f t="array" ref="L19">_xlfn.IFS(I19="Rigby","208 ",I19="Rexburg","208 ",I19="Colorado Springs","719 ")&amp;Data!F25</f>
        <v>208 496-1770</v>
      </c>
    </row>
    <row r="20" spans="1:12" x14ac:dyDescent="0.25">
      <c r="A20" s="4" t="str">
        <f>UPPER(RIGHT(Data!A16,LEN(Data!A16)-FIND(" ",Data!A16)))</f>
        <v xml:space="preserve">CALLE </v>
      </c>
      <c r="B20" s="5" t="str">
        <f>UPPER(LEFT(Data!A16,FIND(" ",Data!A16)-1))</f>
        <v>CHERYLL</v>
      </c>
      <c r="C20" s="5" t="str">
        <f>RIGHT(Data!B16,4)</f>
        <v>2800</v>
      </c>
      <c r="D20" s="5">
        <f>YEAR(Data!C16)</f>
        <v>2001</v>
      </c>
      <c r="E20" s="6">
        <f>(Data!C16-Data!D16)/365.25</f>
        <v>26.973305954825463</v>
      </c>
      <c r="F20" s="6">
        <f ca="1">(TODAY()-Data!C16)/365.25</f>
        <v>19.890485968514717</v>
      </c>
      <c r="G20" s="5" t="str">
        <f ca="1">IF(F20&gt;=10,"Y","N")</f>
        <v>Y</v>
      </c>
      <c r="H20" s="6">
        <f ca="1">(TODAY()-Data!D16)/365.25</f>
        <v>46.86379192334018</v>
      </c>
      <c r="I20" s="5" t="s">
        <v>317</v>
      </c>
      <c r="J20" s="5" t="s">
        <v>319</v>
      </c>
      <c r="K20" s="5">
        <v>80920</v>
      </c>
      <c r="L20" s="7" t="str" cm="1">
        <f t="array" ref="L20">_xlfn.IFS(I20="Rigby","208 ",I20="Rexburg","208 ",I20="Colorado Springs","719 ")&amp;Data!F16</f>
        <v>719 598-8824</v>
      </c>
    </row>
    <row r="21" spans="1:12" x14ac:dyDescent="0.25">
      <c r="A21" s="4" t="str">
        <f>UPPER(RIGHT(Data!A11,LEN(Data!A11)-FIND(" ",Data!A11)))</f>
        <v xml:space="preserve">DEPPE </v>
      </c>
      <c r="B21" s="5" t="str">
        <f>UPPER(LEFT(Data!A11,FIND(" ",Data!A11)-1))</f>
        <v>CHRYSTAL</v>
      </c>
      <c r="C21" s="5" t="str">
        <f>RIGHT(Data!B11,4)</f>
        <v>1540</v>
      </c>
      <c r="D21" s="5">
        <f>YEAR(Data!C11)</f>
        <v>1999</v>
      </c>
      <c r="E21" s="6">
        <f>(Data!C11-Data!D11)/365.25</f>
        <v>20.621492128678987</v>
      </c>
      <c r="F21" s="6">
        <f ca="1">(TODAY()-Data!C11)/365.25</f>
        <v>21.401779603011637</v>
      </c>
      <c r="G21" s="5" t="str">
        <f ca="1">IF(F21&gt;=10,"Y","N")</f>
        <v>Y</v>
      </c>
      <c r="H21" s="6">
        <f ca="1">(TODAY()-Data!D11)/365.25</f>
        <v>42.02327173169062</v>
      </c>
      <c r="I21" s="5" t="s">
        <v>317</v>
      </c>
      <c r="J21" s="5" t="s">
        <v>319</v>
      </c>
      <c r="K21" s="5">
        <v>80920</v>
      </c>
      <c r="L21" s="7" t="str" cm="1">
        <f t="array" ref="L21">_xlfn.IFS(I21="Rigby","208 ",I21="Rexburg","208 ",I21="Colorado Springs","719 ")&amp;Data!F11</f>
        <v>719 598-2976</v>
      </c>
    </row>
    <row r="22" spans="1:12" x14ac:dyDescent="0.25">
      <c r="A22" s="4" t="str">
        <f>UPPER(RIGHT(Data!A5,LEN(Data!A5)-FIND(" ",Data!A5)))</f>
        <v xml:space="preserve">DARBONNE </v>
      </c>
      <c r="B22" s="5" t="str">
        <f>UPPER(LEFT(Data!A5,FIND(" ",Data!A5)-1))</f>
        <v>CLAUDE</v>
      </c>
      <c r="C22" s="5" t="str">
        <f>RIGHT(Data!B5,4)</f>
        <v>1658</v>
      </c>
      <c r="D22" s="5">
        <f>YEAR(Data!C5)</f>
        <v>2003</v>
      </c>
      <c r="E22" s="6">
        <f>(Data!C5-Data!D5)/365.25</f>
        <v>37.97672826830938</v>
      </c>
      <c r="F22" s="6">
        <f ca="1">(TODAY()-Data!C5)/365.25</f>
        <v>17.924709103353866</v>
      </c>
      <c r="G22" s="5" t="str">
        <f ca="1">IF(F22&gt;=10,"Y","N")</f>
        <v>Y</v>
      </c>
      <c r="H22" s="6">
        <f ca="1">(TODAY()-Data!D5)/365.25</f>
        <v>55.901437371663242</v>
      </c>
      <c r="I22" s="5" t="s">
        <v>315</v>
      </c>
      <c r="J22" s="5" t="s">
        <v>318</v>
      </c>
      <c r="K22" s="5">
        <v>83440</v>
      </c>
      <c r="L22" s="7" t="str" cm="1">
        <f t="array" ref="L22">_xlfn.IFS(I22="Rigby","208 ",I22="Rexburg","208 ",I22="Colorado Springs","719 ")&amp;Data!F5</f>
        <v>208 496-1872</v>
      </c>
    </row>
    <row r="23" spans="1:12" x14ac:dyDescent="0.25">
      <c r="A23" s="4" t="str">
        <f>UPPER(RIGHT(Data!A102,LEN(Data!A102)-FIND(" ",Data!A102)))</f>
        <v>FACEMIRE</v>
      </c>
      <c r="B23" s="5" t="str">
        <f>UPPER(LEFT(Data!A102,FIND(" ",Data!A102)-1))</f>
        <v>CLAY</v>
      </c>
      <c r="C23" s="5" t="str">
        <f>RIGHT(Data!B102,4)</f>
        <v>5394</v>
      </c>
      <c r="D23" s="5">
        <f ca="1">YEAR(Data!C102)</f>
        <v>2021</v>
      </c>
      <c r="E23" s="6">
        <f ca="1">(Data!C102-Data!D102)/365.25</f>
        <v>25.634496919917865</v>
      </c>
      <c r="F23" s="6">
        <f ca="1">(TODAY()-Data!C102)/365.25</f>
        <v>0.17796030116358658</v>
      </c>
      <c r="G23" s="5" t="str">
        <f ca="1">IF(F23&gt;=10,"Y","N")</f>
        <v>N</v>
      </c>
      <c r="H23" s="6">
        <f ca="1">(TODAY()-Data!D102)/365.25</f>
        <v>25.812457221081452</v>
      </c>
      <c r="I23" s="5" t="s">
        <v>316</v>
      </c>
      <c r="J23" s="5" t="s">
        <v>318</v>
      </c>
      <c r="K23" s="5">
        <v>83440</v>
      </c>
      <c r="L23" s="7" t="str" cm="1">
        <f t="array" ref="L23">_xlfn.IFS(I23="Rigby","208 ",I23="Rexburg","208 ",I23="Colorado Springs","719 ")&amp;Data!F102</f>
        <v>208 496-0037</v>
      </c>
    </row>
    <row r="24" spans="1:12" x14ac:dyDescent="0.25">
      <c r="A24" s="4" t="str">
        <f>UPPER(RIGHT(Data!A93,LEN(Data!A93)-FIND(" ",Data!A93)))</f>
        <v>CRANSTON</v>
      </c>
      <c r="B24" s="5" t="str">
        <f>UPPER(LEFT(Data!A93,FIND(" ",Data!A93)-1))</f>
        <v>CLEMENT</v>
      </c>
      <c r="C24" s="5" t="str">
        <f>RIGHT(Data!B93,4)</f>
        <v>8664</v>
      </c>
      <c r="D24" s="5">
        <f ca="1">YEAR(Data!C93)</f>
        <v>2020</v>
      </c>
      <c r="E24" s="6">
        <f ca="1">(Data!C93-Data!D93)/365.25</f>
        <v>45.943874058863791</v>
      </c>
      <c r="F24" s="6">
        <f ca="1">(TODAY()-Data!C93)/365.25</f>
        <v>0.32854209445585214</v>
      </c>
      <c r="G24" s="5" t="str">
        <f ca="1">IF(F24&gt;=10,"Y","N")</f>
        <v>N</v>
      </c>
      <c r="H24" s="6">
        <f ca="1">(TODAY()-Data!D93)/365.25</f>
        <v>46.272416153319647</v>
      </c>
      <c r="I24" s="5" t="s">
        <v>316</v>
      </c>
      <c r="J24" s="5" t="s">
        <v>318</v>
      </c>
      <c r="K24" s="5">
        <v>83440</v>
      </c>
      <c r="L24" s="7" t="str" cm="1">
        <f t="array" ref="L24">_xlfn.IFS(I24="Rigby","208 ",I24="Rexburg","208 ",I24="Colorado Springs","719 ")&amp;Data!F93</f>
        <v>208 496-0028</v>
      </c>
    </row>
    <row r="25" spans="1:12" x14ac:dyDescent="0.25">
      <c r="A25" s="4" t="str">
        <f>UPPER(RIGHT(Data!A98,LEN(Data!A98)-FIND(" ",Data!A98)))</f>
        <v>PRIM</v>
      </c>
      <c r="B25" s="5" t="str">
        <f>UPPER(LEFT(Data!A98,FIND(" ",Data!A98)-1))</f>
        <v>CLOTILDE</v>
      </c>
      <c r="C25" s="5" t="str">
        <f>RIGHT(Data!B98,4)</f>
        <v>6779</v>
      </c>
      <c r="D25" s="5">
        <f>YEAR(Data!C98)</f>
        <v>2001</v>
      </c>
      <c r="E25" s="6">
        <f>(Data!C98-Data!D98)/365.25</f>
        <v>24.049281314168379</v>
      </c>
      <c r="F25" s="6">
        <f ca="1">(TODAY()-Data!C98)/365.25</f>
        <v>19.890485968514717</v>
      </c>
      <c r="G25" s="5" t="str">
        <f ca="1">IF(F25&gt;=10,"Y","N")</f>
        <v>Y</v>
      </c>
      <c r="H25" s="6">
        <f ca="1">(TODAY()-Data!D98)/365.25</f>
        <v>43.939767282683093</v>
      </c>
      <c r="I25" s="5" t="s">
        <v>317</v>
      </c>
      <c r="J25" s="5" t="s">
        <v>319</v>
      </c>
      <c r="K25" s="5">
        <v>80920</v>
      </c>
      <c r="L25" s="7" t="str" cm="1">
        <f t="array" ref="L25">_xlfn.IFS(I25="Rigby","208 ",I25="Rexburg","208 ",I25="Colorado Springs","719 ")&amp;Data!F98</f>
        <v>719 496-0033</v>
      </c>
    </row>
    <row r="26" spans="1:12" x14ac:dyDescent="0.25">
      <c r="A26" s="4" t="str">
        <f>UPPER(RIGHT(Data!A12,LEN(Data!A12)-FIND(" ",Data!A12)))</f>
        <v xml:space="preserve">MCCLESKEY </v>
      </c>
      <c r="B26" s="5" t="str">
        <f>UPPER(LEFT(Data!A12,FIND(" ",Data!A12)-1))</f>
        <v>CONCHA</v>
      </c>
      <c r="C26" s="5" t="str">
        <f>RIGHT(Data!B12,4)</f>
        <v>4982</v>
      </c>
      <c r="D26" s="5">
        <f>YEAR(Data!C12)</f>
        <v>2014</v>
      </c>
      <c r="E26" s="6">
        <f>(Data!C12-Data!D12)/365.25</f>
        <v>31.989048596851472</v>
      </c>
      <c r="F26" s="6">
        <f ca="1">(TODAY()-Data!C12)/365.25</f>
        <v>6.2642026009582477</v>
      </c>
      <c r="G26" s="5" t="str">
        <f ca="1">IF(F26&gt;=10,"Y","N")</f>
        <v>N</v>
      </c>
      <c r="H26" s="6">
        <f ca="1">(TODAY()-Data!D12)/365.25</f>
        <v>38.253251197809718</v>
      </c>
      <c r="I26" s="5" t="s">
        <v>317</v>
      </c>
      <c r="J26" s="5" t="s">
        <v>319</v>
      </c>
      <c r="K26" s="5">
        <v>80920</v>
      </c>
      <c r="L26" s="7" t="str" cm="1">
        <f t="array" ref="L26">_xlfn.IFS(I26="Rigby","208 ",I26="Rexburg","208 ",I26="Colorado Springs","719 ")&amp;Data!F12</f>
        <v>719 598-2747</v>
      </c>
    </row>
    <row r="27" spans="1:12" x14ac:dyDescent="0.25">
      <c r="A27" s="4" t="str">
        <f>UPPER(RIGHT(Data!A21,LEN(Data!A21)-FIND(" ",Data!A21)))</f>
        <v xml:space="preserve">GILLENWATER </v>
      </c>
      <c r="B27" s="5" t="str">
        <f>UPPER(LEFT(Data!A21,FIND(" ",Data!A21)-1))</f>
        <v>CUC</v>
      </c>
      <c r="C27" s="5" t="str">
        <f>RIGHT(Data!B21,4)</f>
        <v>5945</v>
      </c>
      <c r="D27" s="5">
        <f>YEAR(Data!C21)</f>
        <v>2009</v>
      </c>
      <c r="E27" s="6">
        <f>(Data!C21-Data!D21)/365.25</f>
        <v>22.899383983572896</v>
      </c>
      <c r="F27" s="6">
        <f ca="1">(TODAY()-Data!C21)/365.25</f>
        <v>11.266255989048597</v>
      </c>
      <c r="G27" s="5" t="str">
        <f ca="1">IF(F27&gt;=10,"Y","N")</f>
        <v>Y</v>
      </c>
      <c r="H27" s="6">
        <f ca="1">(TODAY()-Data!D21)/365.25</f>
        <v>34.165639972621491</v>
      </c>
      <c r="I27" s="5" t="s">
        <v>317</v>
      </c>
      <c r="J27" s="5" t="s">
        <v>319</v>
      </c>
      <c r="K27" s="5">
        <v>80920</v>
      </c>
      <c r="L27" s="7" t="str" cm="1">
        <f t="array" ref="L27">_xlfn.IFS(I27="Rigby","208 ",I27="Rexburg","208 ",I27="Colorado Springs","719 ")&amp;Data!F21</f>
        <v>719 598-2606</v>
      </c>
    </row>
    <row r="28" spans="1:12" x14ac:dyDescent="0.25">
      <c r="A28" s="4" t="str">
        <f>UPPER(RIGHT(Data!A64,LEN(Data!A64)-FIND(" ",Data!A64)))</f>
        <v>CULTON</v>
      </c>
      <c r="B28" s="5" t="str">
        <f>UPPER(LEFT(Data!A64,FIND(" ",Data!A64)-1))</f>
        <v>DARA</v>
      </c>
      <c r="C28" s="5" t="str">
        <f>RIGHT(Data!B64,4)</f>
        <v>7610</v>
      </c>
      <c r="D28" s="5">
        <f ca="1">YEAR(Data!C64)</f>
        <v>2021</v>
      </c>
      <c r="E28" s="6">
        <f ca="1">(Data!C64-Data!D64)/365.25</f>
        <v>36.695414099931554</v>
      </c>
      <c r="F28" s="6">
        <f ca="1">(TODAY()-Data!C64)/365.25</f>
        <v>0.17796030116358658</v>
      </c>
      <c r="G28" s="5" t="str">
        <f ca="1">IF(F28&gt;=10,"Y","N")</f>
        <v>N</v>
      </c>
      <c r="H28" s="6">
        <f ca="1">(TODAY()-Data!D64)/365.25</f>
        <v>36.873374401095141</v>
      </c>
      <c r="I28" s="5" t="s">
        <v>316</v>
      </c>
      <c r="J28" s="5" t="s">
        <v>318</v>
      </c>
      <c r="K28" s="5">
        <v>83440</v>
      </c>
      <c r="L28" s="7" t="str" cm="1">
        <f t="array" ref="L28">_xlfn.IFS(I28="Rigby","208 ",I28="Rexburg","208 ",I28="Colorado Springs","719 ")&amp;Data!F64</f>
        <v>208 496-1722</v>
      </c>
    </row>
    <row r="29" spans="1:12" x14ac:dyDescent="0.25">
      <c r="A29" s="4" t="str">
        <f>UPPER(RIGHT(Data!A53,LEN(Data!A53)-FIND(" ",Data!A53)))</f>
        <v>MADILL</v>
      </c>
      <c r="B29" s="5" t="str">
        <f>UPPER(LEFT(Data!A53,FIND(" ",Data!A53)-1))</f>
        <v>DENNIS</v>
      </c>
      <c r="C29" s="5" t="str">
        <f>RIGHT(Data!B53,4)</f>
        <v>2960</v>
      </c>
      <c r="D29" s="5">
        <f>YEAR(Data!C53)</f>
        <v>2013</v>
      </c>
      <c r="E29" s="6">
        <f>(Data!C53-Data!D53)/365.25</f>
        <v>57.51403148528405</v>
      </c>
      <c r="F29" s="6">
        <f ca="1">(TODAY()-Data!C53)/365.25</f>
        <v>8.1998631074606436</v>
      </c>
      <c r="G29" s="5" t="str">
        <f ca="1">IF(F29&gt;=10,"Y","N")</f>
        <v>N</v>
      </c>
      <c r="H29" s="6">
        <f ca="1">(TODAY()-Data!D53)/365.25</f>
        <v>65.713894592744694</v>
      </c>
      <c r="I29" s="5" t="s">
        <v>317</v>
      </c>
      <c r="J29" s="5" t="s">
        <v>319</v>
      </c>
      <c r="K29" s="5">
        <v>80920</v>
      </c>
      <c r="L29" s="7" t="str" cm="1">
        <f t="array" ref="L29">_xlfn.IFS(I29="Rigby","208 ",I29="Rexburg","208 ",I29="Colorado Springs","719 ")&amp;Data!F53</f>
        <v>719 598-2418</v>
      </c>
    </row>
    <row r="30" spans="1:12" x14ac:dyDescent="0.25">
      <c r="A30" s="4" t="str">
        <f>UPPER(RIGHT(Data!A63,LEN(Data!A63)-FIND(" ",Data!A63)))</f>
        <v>MALCOMB</v>
      </c>
      <c r="B30" s="5" t="str">
        <f>UPPER(LEFT(Data!A63,FIND(" ",Data!A63)-1))</f>
        <v>DONG</v>
      </c>
      <c r="C30" s="5" t="str">
        <f>RIGHT(Data!B63,4)</f>
        <v>5985</v>
      </c>
      <c r="D30" s="5">
        <f ca="1">YEAR(Data!C63)</f>
        <v>2021</v>
      </c>
      <c r="E30" s="6">
        <f ca="1">(Data!C63-Data!D63)/365.25</f>
        <v>39.479808350444898</v>
      </c>
      <c r="F30" s="6">
        <f ca="1">(TODAY()-Data!C63)/365.25</f>
        <v>0.12320328542094455</v>
      </c>
      <c r="G30" s="5" t="str">
        <f ca="1">IF(F30&gt;=10,"Y","N")</f>
        <v>N</v>
      </c>
      <c r="H30" s="6">
        <f ca="1">(TODAY()-Data!D63)/365.25</f>
        <v>39.603011635865847</v>
      </c>
      <c r="I30" s="5" t="s">
        <v>315</v>
      </c>
      <c r="J30" s="5" t="s">
        <v>318</v>
      </c>
      <c r="K30" s="5">
        <v>83440</v>
      </c>
      <c r="L30" s="7" t="str" cm="1">
        <f t="array" ref="L30">_xlfn.IFS(I30="Rigby","208 ",I30="Rexburg","208 ",I30="Colorado Springs","719 ")&amp;Data!F63</f>
        <v>208 496-1242</v>
      </c>
    </row>
    <row r="31" spans="1:12" x14ac:dyDescent="0.25">
      <c r="A31" s="4" t="str">
        <f>UPPER(RIGHT(Data!A3,LEN(Data!A3)-FIND(" ",Data!A3)))</f>
        <v xml:space="preserve">KELLING </v>
      </c>
      <c r="B31" s="5" t="str">
        <f>UPPER(LEFT(Data!A3,FIND(" ",Data!A3)-1))</f>
        <v>DONOVAN</v>
      </c>
      <c r="C31" s="5" t="str">
        <f>RIGHT(Data!B3,4)</f>
        <v>2886</v>
      </c>
      <c r="D31" s="5">
        <f>YEAR(Data!C3)</f>
        <v>1995</v>
      </c>
      <c r="E31" s="6">
        <f>(Data!C3-Data!D3)/365.25</f>
        <v>35.802874743326491</v>
      </c>
      <c r="F31" s="6">
        <f ca="1">(TODAY()-Data!C3)/365.25</f>
        <v>26.236824093086927</v>
      </c>
      <c r="G31" s="5" t="str">
        <f ca="1">IF(F31&gt;=10,"Y","N")</f>
        <v>Y</v>
      </c>
      <c r="H31" s="6">
        <f ca="1">(TODAY()-Data!D3)/365.25</f>
        <v>62.039698836413415</v>
      </c>
      <c r="I31" s="5" t="s">
        <v>315</v>
      </c>
      <c r="J31" s="5" t="s">
        <v>318</v>
      </c>
      <c r="K31" s="5">
        <v>83440</v>
      </c>
      <c r="L31" s="7" t="str" cm="1">
        <f t="array" ref="L31">_xlfn.IFS(I31="Rigby","208 ",I31="Rexburg","208 ",I31="Colorado Springs","719 ")&amp;Data!F3</f>
        <v>208 496-1850</v>
      </c>
    </row>
    <row r="32" spans="1:12" x14ac:dyDescent="0.25">
      <c r="A32" s="4" t="str">
        <f>UPPER(RIGHT(Data!A27,LEN(Data!A27)-FIND(" ",Data!A27)))</f>
        <v xml:space="preserve">DANNER </v>
      </c>
      <c r="B32" s="5" t="str">
        <f>UPPER(LEFT(Data!A27,FIND(" ",Data!A27)-1))</f>
        <v>EDGARDO</v>
      </c>
      <c r="C32" s="5" t="str">
        <f>RIGHT(Data!B27,4)</f>
        <v>9643</v>
      </c>
      <c r="D32" s="5">
        <f>YEAR(Data!C27)</f>
        <v>1996</v>
      </c>
      <c r="E32" s="6">
        <f>(Data!C27-Data!D27)/365.25</f>
        <v>20.862422997946613</v>
      </c>
      <c r="F32" s="6">
        <f ca="1">(TODAY()-Data!C27)/365.25</f>
        <v>24.520191649555098</v>
      </c>
      <c r="G32" s="5" t="str">
        <f ca="1">IF(F32&gt;=10,"Y","N")</f>
        <v>Y</v>
      </c>
      <c r="H32" s="6">
        <f ca="1">(TODAY()-Data!D27)/365.25</f>
        <v>45.382614647501711</v>
      </c>
      <c r="I32" s="5" t="s">
        <v>316</v>
      </c>
      <c r="J32" s="5" t="s">
        <v>318</v>
      </c>
      <c r="K32" s="5">
        <v>83440</v>
      </c>
      <c r="L32" s="7" t="str" cm="1">
        <f t="array" ref="L32">_xlfn.IFS(I32="Rigby","208 ",I32="Rexburg","208 ",I32="Colorado Springs","719 ")&amp;Data!F27</f>
        <v>208 496-1722</v>
      </c>
    </row>
    <row r="33" spans="1:12" x14ac:dyDescent="0.25">
      <c r="A33" s="4" t="str">
        <f>UPPER(RIGHT(Data!A78,LEN(Data!A78)-FIND(" ",Data!A78)))</f>
        <v>HALLOWAY</v>
      </c>
      <c r="B33" s="5" t="str">
        <f>UPPER(LEFT(Data!A78,FIND(" ",Data!A78)-1))</f>
        <v>ELIN</v>
      </c>
      <c r="C33" s="5" t="str">
        <f>RIGHT(Data!B78,4)</f>
        <v>5819</v>
      </c>
      <c r="D33" s="5">
        <f>YEAR(Data!C78)</f>
        <v>2000</v>
      </c>
      <c r="E33" s="6">
        <f>(Data!C78-Data!D78)/365.25</f>
        <v>44.432580424366868</v>
      </c>
      <c r="F33" s="6">
        <f ca="1">(TODAY()-Data!C78)/365.25</f>
        <v>20.427104722792606</v>
      </c>
      <c r="G33" s="5" t="str">
        <f ca="1">IF(F33&gt;=10,"Y","N")</f>
        <v>Y</v>
      </c>
      <c r="H33" s="6">
        <f ca="1">(TODAY()-Data!D78)/365.25</f>
        <v>64.859685147159482</v>
      </c>
      <c r="I33" s="5" t="s">
        <v>317</v>
      </c>
      <c r="J33" s="5" t="s">
        <v>319</v>
      </c>
      <c r="K33" s="5">
        <v>80920</v>
      </c>
      <c r="L33" s="7" t="str" cm="1">
        <f t="array" ref="L33">_xlfn.IFS(I33="Rigby","208 ",I33="Rexburg","208 ",I33="Colorado Springs","719 ")&amp;Data!F78</f>
        <v>719 496-0013</v>
      </c>
    </row>
    <row r="34" spans="1:12" x14ac:dyDescent="0.25">
      <c r="A34" s="4" t="str">
        <f>UPPER(RIGHT(Data!A77,LEN(Data!A77)-FIND(" ",Data!A77)))</f>
        <v>KRISTENSEN</v>
      </c>
      <c r="B34" s="5" t="str">
        <f>UPPER(LEFT(Data!A77,FIND(" ",Data!A77)-1))</f>
        <v>ELVINA</v>
      </c>
      <c r="C34" s="5" t="str">
        <f>RIGHT(Data!B77,4)</f>
        <v>8015</v>
      </c>
      <c r="D34" s="5">
        <f>YEAR(Data!C77)</f>
        <v>2010</v>
      </c>
      <c r="E34" s="6">
        <f>(Data!C77-Data!D77)/365.25</f>
        <v>41.752224503764545</v>
      </c>
      <c r="F34" s="6">
        <f ca="1">(TODAY()-Data!C77)/365.25</f>
        <v>11.167693360711841</v>
      </c>
      <c r="G34" s="5" t="str">
        <f ca="1">IF(F34&gt;=10,"Y","N")</f>
        <v>Y</v>
      </c>
      <c r="H34" s="6">
        <f ca="1">(TODAY()-Data!D77)/365.25</f>
        <v>52.919917864476389</v>
      </c>
      <c r="I34" s="5" t="s">
        <v>316</v>
      </c>
      <c r="J34" s="5" t="s">
        <v>318</v>
      </c>
      <c r="K34" s="5">
        <v>83440</v>
      </c>
      <c r="L34" s="7" t="str" cm="1">
        <f t="array" ref="L34">_xlfn.IFS(I34="Rigby","208 ",I34="Rexburg","208 ",I34="Colorado Springs","719 ")&amp;Data!F77</f>
        <v>208 496-0012</v>
      </c>
    </row>
    <row r="35" spans="1:12" x14ac:dyDescent="0.25">
      <c r="A35" s="4" t="str">
        <f>UPPER(RIGHT(Data!A69,LEN(Data!A69)-FIND(" ",Data!A69)))</f>
        <v>GODINEZ</v>
      </c>
      <c r="B35" s="5" t="str">
        <f>UPPER(LEFT(Data!A69,FIND(" ",Data!A69)-1))</f>
        <v>EMILIE</v>
      </c>
      <c r="C35" s="5" t="str">
        <f>RIGHT(Data!B69,4)</f>
        <v>1582</v>
      </c>
      <c r="D35" s="5">
        <f>YEAR(Data!C69)</f>
        <v>2014</v>
      </c>
      <c r="E35" s="6">
        <f>(Data!C69-Data!D69)/365.25</f>
        <v>23.430527036276523</v>
      </c>
      <c r="F35" s="6">
        <f ca="1">(TODAY()-Data!C69)/365.25</f>
        <v>6.2943189596167013</v>
      </c>
      <c r="G35" s="5" t="str">
        <f ca="1">IF(F35&gt;=10,"Y","N")</f>
        <v>N</v>
      </c>
      <c r="H35" s="6">
        <f ca="1">(TODAY()-Data!D69)/365.25</f>
        <v>29.724845995893222</v>
      </c>
      <c r="I35" s="5" t="s">
        <v>316</v>
      </c>
      <c r="J35" s="5" t="s">
        <v>318</v>
      </c>
      <c r="K35" s="5">
        <v>83440</v>
      </c>
      <c r="L35" s="7" t="str" cm="1">
        <f t="array" ref="L35">_xlfn.IFS(I35="Rigby","208 ",I35="Rexburg","208 ",I35="Colorado Springs","719 ")&amp;Data!F69</f>
        <v>208 496-0004</v>
      </c>
    </row>
    <row r="36" spans="1:12" x14ac:dyDescent="0.25">
      <c r="A36" s="4" t="str">
        <f>UPPER(RIGHT(Data!A14,LEN(Data!A14)-FIND(" ",Data!A14)))</f>
        <v xml:space="preserve">COMACHO </v>
      </c>
      <c r="B36" s="5" t="str">
        <f>UPPER(LEFT(Data!A14,FIND(" ",Data!A14)-1))</f>
        <v>ESPERANZA</v>
      </c>
      <c r="C36" s="5" t="str">
        <f>RIGHT(Data!B14,4)</f>
        <v>2899</v>
      </c>
      <c r="D36" s="5">
        <f>YEAR(Data!C14)</f>
        <v>2015</v>
      </c>
      <c r="E36" s="6">
        <f>(Data!C14-Data!D14)/365.25</f>
        <v>31.408624229979466</v>
      </c>
      <c r="F36" s="6">
        <f ca="1">(TODAY()-Data!C14)/365.25</f>
        <v>5.5523613963039011</v>
      </c>
      <c r="G36" s="5" t="str">
        <f ca="1">IF(F36&gt;=10,"Y","N")</f>
        <v>N</v>
      </c>
      <c r="H36" s="6">
        <f ca="1">(TODAY()-Data!D14)/365.25</f>
        <v>36.960985626283367</v>
      </c>
      <c r="I36" s="5" t="s">
        <v>317</v>
      </c>
      <c r="J36" s="5" t="s">
        <v>319</v>
      </c>
      <c r="K36" s="5">
        <v>80920</v>
      </c>
      <c r="L36" s="7" t="str" cm="1">
        <f t="array" ref="L36">_xlfn.IFS(I36="Rigby","208 ",I36="Rexburg","208 ",I36="Colorado Springs","719 ")&amp;Data!F14</f>
        <v>719 598-2796</v>
      </c>
    </row>
    <row r="37" spans="1:12" x14ac:dyDescent="0.25">
      <c r="A37" s="4" t="str">
        <f>UPPER(RIGHT(Data!A47,LEN(Data!A47)-FIND(" ",Data!A47)))</f>
        <v xml:space="preserve">MAGRATH </v>
      </c>
      <c r="B37" s="5" t="str">
        <f>UPPER(LEFT(Data!A47,FIND(" ",Data!A47)-1))</f>
        <v>ESTELLA</v>
      </c>
      <c r="C37" s="5" t="str">
        <f>RIGHT(Data!B47,4)</f>
        <v>5417</v>
      </c>
      <c r="D37" s="5">
        <f>YEAR(Data!C47)</f>
        <v>2009</v>
      </c>
      <c r="E37" s="6">
        <f>(Data!C47-Data!D47)/365.25</f>
        <v>44.290212183436005</v>
      </c>
      <c r="F37" s="6">
        <f ca="1">(TODAY()-Data!C47)/365.25</f>
        <v>11.457905544147843</v>
      </c>
      <c r="G37" s="5" t="str">
        <f ca="1">IF(F37&gt;=10,"Y","N")</f>
        <v>Y</v>
      </c>
      <c r="H37" s="6">
        <f ca="1">(TODAY()-Data!D47)/365.25</f>
        <v>55.748117727583846</v>
      </c>
      <c r="I37" s="5" t="s">
        <v>317</v>
      </c>
      <c r="J37" s="5" t="s">
        <v>319</v>
      </c>
      <c r="K37" s="5">
        <v>80920</v>
      </c>
      <c r="L37" s="7" t="str" cm="1">
        <f t="array" ref="L37">_xlfn.IFS(I37="Rigby","208 ",I37="Rexburg","208 ",I37="Colorado Springs","719 ")&amp;Data!F47</f>
        <v>719 598-2428</v>
      </c>
    </row>
    <row r="38" spans="1:12" x14ac:dyDescent="0.25">
      <c r="A38" s="4" t="str">
        <f>UPPER(RIGHT(Data!A80,LEN(Data!A80)-FIND(" ",Data!A80)))</f>
        <v>BULLOCH</v>
      </c>
      <c r="B38" s="5" t="str">
        <f>UPPER(LEFT(Data!A80,FIND(" ",Data!A80)-1))</f>
        <v>FAWN</v>
      </c>
      <c r="C38" s="5" t="str">
        <f>RIGHT(Data!B80,4)</f>
        <v>6101</v>
      </c>
      <c r="D38" s="5">
        <f>YEAR(Data!C80)</f>
        <v>1996</v>
      </c>
      <c r="E38" s="6">
        <f>(Data!C80-Data!D80)/365.25</f>
        <v>39.238877481177276</v>
      </c>
      <c r="F38" s="6">
        <f ca="1">(TODAY()-Data!C80)/365.25</f>
        <v>25.144421629021217</v>
      </c>
      <c r="G38" s="5" t="str">
        <f ca="1">IF(F38&gt;=10,"Y","N")</f>
        <v>Y</v>
      </c>
      <c r="H38" s="6">
        <f ca="1">(TODAY()-Data!D80)/365.25</f>
        <v>64.383299110198493</v>
      </c>
      <c r="I38" s="5" t="s">
        <v>315</v>
      </c>
      <c r="J38" s="5" t="s">
        <v>318</v>
      </c>
      <c r="K38" s="5">
        <v>83440</v>
      </c>
      <c r="L38" s="7" t="str" cm="1">
        <f t="array" ref="L38">_xlfn.IFS(I38="Rigby","208 ",I38="Rexburg","208 ",I38="Colorado Springs","719 ")&amp;Data!F80</f>
        <v>208 496-0015</v>
      </c>
    </row>
    <row r="39" spans="1:12" x14ac:dyDescent="0.25">
      <c r="A39" s="4" t="str">
        <f>UPPER(RIGHT(Data!A40,LEN(Data!A40)-FIND(" ",Data!A40)))</f>
        <v xml:space="preserve">MENDOZA 1 </v>
      </c>
      <c r="B39" s="5" t="str">
        <f>UPPER(LEFT(Data!A40,FIND(" ",Data!A40)-1))</f>
        <v>FERNANDO</v>
      </c>
      <c r="C39" s="5" t="str">
        <f>RIGHT(Data!B40,4)</f>
        <v>6742</v>
      </c>
      <c r="D39" s="5">
        <f>YEAR(Data!C40)</f>
        <v>2005</v>
      </c>
      <c r="E39" s="6">
        <f>(Data!C40-Data!D40)/365.25</f>
        <v>17.987679671457904</v>
      </c>
      <c r="F39" s="6">
        <f ca="1">(TODAY()-Data!C40)/365.25</f>
        <v>15.572895277207392</v>
      </c>
      <c r="G39" s="5" t="str">
        <f ca="1">IF(F39&gt;=10,"Y","N")</f>
        <v>Y</v>
      </c>
      <c r="H39" s="6">
        <f ca="1">(TODAY()-Data!D40)/365.25</f>
        <v>33.560574948665298</v>
      </c>
      <c r="I39" s="5" t="s">
        <v>316</v>
      </c>
      <c r="J39" s="5" t="s">
        <v>318</v>
      </c>
      <c r="K39" s="5">
        <v>83440</v>
      </c>
      <c r="L39" s="7" t="str" cm="1">
        <f t="array" ref="L39">_xlfn.IFS(I39="Rigby","208 ",I39="Rexburg","208 ",I39="Colorado Springs","719 ")&amp;Data!F40</f>
        <v>208 496-1899</v>
      </c>
    </row>
    <row r="40" spans="1:12" x14ac:dyDescent="0.25">
      <c r="A40" s="4" t="str">
        <f>UPPER(RIGHT(Data!A44,LEN(Data!A44)-FIND(" ",Data!A44)))</f>
        <v xml:space="preserve">MENDOZA 2 </v>
      </c>
      <c r="B40" s="5" t="str">
        <f>UPPER(LEFT(Data!A44,FIND(" ",Data!A44)-1))</f>
        <v>FERNANDO</v>
      </c>
      <c r="C40" s="5" t="str">
        <f>RIGHT(Data!B44,4)</f>
        <v>8352</v>
      </c>
      <c r="D40" s="5">
        <f>YEAR(Data!C44)</f>
        <v>1996</v>
      </c>
      <c r="E40" s="6">
        <f>(Data!C44-Data!D44)/365.25</f>
        <v>35.794661190965094</v>
      </c>
      <c r="F40" s="6">
        <f ca="1">(TODAY()-Data!C44)/365.25</f>
        <v>24.347707049965777</v>
      </c>
      <c r="G40" s="5" t="str">
        <f ca="1">IF(F40&gt;=10,"Y","N")</f>
        <v>Y</v>
      </c>
      <c r="H40" s="6">
        <f ca="1">(TODAY()-Data!D44)/365.25</f>
        <v>60.142368240930871</v>
      </c>
      <c r="I40" s="5" t="s">
        <v>316</v>
      </c>
      <c r="J40" s="5" t="s">
        <v>318</v>
      </c>
      <c r="K40" s="5">
        <v>83440</v>
      </c>
      <c r="L40" s="7" t="str" cm="1">
        <f t="array" ref="L40">_xlfn.IFS(I40="Rigby","208 ",I40="Rexburg","208 ",I40="Colorado Springs","719 ")&amp;Data!F44</f>
        <v>208 496-1323</v>
      </c>
    </row>
    <row r="41" spans="1:12" x14ac:dyDescent="0.25">
      <c r="A41" s="4" t="str">
        <f>UPPER(RIGHT(Data!A51,LEN(Data!A51)-FIND(" ",Data!A51)))</f>
        <v xml:space="preserve">MENDOZA 3 </v>
      </c>
      <c r="B41" s="5" t="str">
        <f>UPPER(LEFT(Data!A51,FIND(" ",Data!A51)-1))</f>
        <v>FERNANDO</v>
      </c>
      <c r="C41" s="5" t="str">
        <f>RIGHT(Data!B51,4)</f>
        <v>5207</v>
      </c>
      <c r="D41" s="5">
        <f>YEAR(Data!C51)</f>
        <v>2018</v>
      </c>
      <c r="E41" s="6">
        <f>(Data!C51-Data!D51)/365.25</f>
        <v>42.573579739904176</v>
      </c>
      <c r="F41" s="6">
        <f ca="1">(TODAY()-Data!C51)/365.25</f>
        <v>3.1430527036276521</v>
      </c>
      <c r="G41" s="5" t="str">
        <f ca="1">IF(F41&gt;=10,"Y","N")</f>
        <v>N</v>
      </c>
      <c r="H41" s="6">
        <f ca="1">(TODAY()-Data!D51)/365.25</f>
        <v>45.716632443531829</v>
      </c>
      <c r="I41" s="5" t="s">
        <v>316</v>
      </c>
      <c r="J41" s="5" t="s">
        <v>318</v>
      </c>
      <c r="K41" s="5">
        <v>83440</v>
      </c>
      <c r="L41" s="7" t="str" cm="1">
        <f t="array" ref="L41">_xlfn.IFS(I41="Rigby","208 ",I41="Rexburg","208 ",I41="Colorado Springs","719 ")&amp;Data!F51</f>
        <v>208 496-1873</v>
      </c>
    </row>
    <row r="42" spans="1:12" x14ac:dyDescent="0.25">
      <c r="A42" s="4" t="str">
        <f>UPPER(RIGHT(Data!A61,LEN(Data!A61)-FIND(" ",Data!A61)))</f>
        <v>MENDOZA 4</v>
      </c>
      <c r="B42" s="5" t="str">
        <f>UPPER(LEFT(Data!A61,FIND(" ",Data!A61)-1))</f>
        <v>FERNANDO</v>
      </c>
      <c r="C42" s="5" t="str">
        <f>RIGHT(Data!B61,4)</f>
        <v>5780</v>
      </c>
      <c r="D42" s="5">
        <f>YEAR(Data!C61)</f>
        <v>2007</v>
      </c>
      <c r="E42" s="6">
        <f>(Data!C61-Data!D61)/365.25</f>
        <v>30.940451745379878</v>
      </c>
      <c r="F42" s="6">
        <f ca="1">(TODAY()-Data!C61)/365.25</f>
        <v>13.396303901437372</v>
      </c>
      <c r="G42" s="5" t="str">
        <f ca="1">IF(F42&gt;=10,"Y","N")</f>
        <v>Y</v>
      </c>
      <c r="H42" s="6">
        <f ca="1">(TODAY()-Data!D61)/365.25</f>
        <v>44.336755646817245</v>
      </c>
      <c r="I42" s="5" t="s">
        <v>317</v>
      </c>
      <c r="J42" s="5" t="s">
        <v>319</v>
      </c>
      <c r="K42" s="5">
        <v>80920</v>
      </c>
      <c r="L42" s="7" t="str" cm="1">
        <f t="array" ref="L42">_xlfn.IFS(I42="Rigby","208 ",I42="Rexburg","208 ",I42="Colorado Springs","719 ")&amp;Data!F61</f>
        <v>719 598-2840</v>
      </c>
    </row>
    <row r="43" spans="1:12" x14ac:dyDescent="0.25">
      <c r="A43" s="4" t="str">
        <f>UPPER(RIGHT(Data!A65,LEN(Data!A65)-FIND(" ",Data!A65)))</f>
        <v>ROACH</v>
      </c>
      <c r="B43" s="5" t="str">
        <f>UPPER(LEFT(Data!A65,FIND(" ",Data!A65)-1))</f>
        <v>GABRIELLE</v>
      </c>
      <c r="C43" s="5" t="str">
        <f>RIGHT(Data!B65,4)</f>
        <v>1274</v>
      </c>
      <c r="D43" s="5">
        <f ca="1">YEAR(Data!C65)</f>
        <v>2020</v>
      </c>
      <c r="E43" s="6">
        <f ca="1">(Data!C65-Data!D65)/365.25</f>
        <v>34.861054072553046</v>
      </c>
      <c r="F43" s="6">
        <f ca="1">(TODAY()-Data!C65)/365.25</f>
        <v>0.32854209445585214</v>
      </c>
      <c r="G43" s="5" t="str">
        <f ca="1">IF(F43&gt;=10,"Y","N")</f>
        <v>N</v>
      </c>
      <c r="H43" s="6">
        <f ca="1">(TODAY()-Data!D65)/365.25</f>
        <v>35.189596167008901</v>
      </c>
      <c r="I43" s="5" t="s">
        <v>316</v>
      </c>
      <c r="J43" s="5" t="s">
        <v>318</v>
      </c>
      <c r="K43" s="5">
        <v>83440</v>
      </c>
      <c r="L43" s="7" t="str" cm="1">
        <f t="array" ref="L43">_xlfn.IFS(I43="Rigby","208 ",I43="Rexburg","208 ",I43="Colorado Springs","719 ")&amp;Data!F65</f>
        <v>208 496-1873</v>
      </c>
    </row>
    <row r="44" spans="1:12" x14ac:dyDescent="0.25">
      <c r="A44" s="4" t="str">
        <f>UPPER(RIGHT(Data!A4,LEN(Data!A4)-FIND(" ",Data!A4)))</f>
        <v xml:space="preserve">HIPPLE </v>
      </c>
      <c r="B44" s="5" t="str">
        <f>UPPER(LEFT(Data!A4,FIND(" ",Data!A4)-1))</f>
        <v>GENEVIE</v>
      </c>
      <c r="C44" s="5" t="str">
        <f>RIGHT(Data!B4,4)</f>
        <v>1350</v>
      </c>
      <c r="D44" s="5">
        <f>YEAR(Data!C4)</f>
        <v>1996</v>
      </c>
      <c r="E44" s="6">
        <f>(Data!C4-Data!D4)/365.25</f>
        <v>32.323066392881586</v>
      </c>
      <c r="F44" s="6">
        <f ca="1">(TODAY()-Data!C4)/365.25</f>
        <v>24.520191649555098</v>
      </c>
      <c r="G44" s="5" t="str">
        <f ca="1">IF(F44&gt;=10,"Y","N")</f>
        <v>Y</v>
      </c>
      <c r="H44" s="6">
        <f ca="1">(TODAY()-Data!D4)/365.25</f>
        <v>56.843258042436688</v>
      </c>
      <c r="I44" s="5" t="s">
        <v>316</v>
      </c>
      <c r="J44" s="5" t="s">
        <v>318</v>
      </c>
      <c r="K44" s="5">
        <v>83440</v>
      </c>
      <c r="L44" s="7" t="str" cm="1">
        <f t="array" ref="L44">_xlfn.IFS(I44="Rigby","208 ",I44="Rexburg","208 ",I44="Colorado Springs","719 ")&amp;Data!F4</f>
        <v>208 496-1994</v>
      </c>
    </row>
    <row r="45" spans="1:12" x14ac:dyDescent="0.25">
      <c r="A45" s="4" t="str">
        <f>UPPER(RIGHT(Data!A50,LEN(Data!A50)-FIND(" ",Data!A50)))</f>
        <v xml:space="preserve">STANDRIDGE </v>
      </c>
      <c r="B45" s="5" t="str">
        <f>UPPER(LEFT(Data!A50,FIND(" ",Data!A50)-1))</f>
        <v>GEORGETTA</v>
      </c>
      <c r="C45" s="5" t="str">
        <f>RIGHT(Data!B50,4)</f>
        <v>5912</v>
      </c>
      <c r="D45" s="5">
        <f>YEAR(Data!C50)</f>
        <v>2015</v>
      </c>
      <c r="E45" s="6">
        <f>(Data!C50-Data!D50)/365.25</f>
        <v>20.689938398357288</v>
      </c>
      <c r="F45" s="6">
        <f ca="1">(TODAY()-Data!C50)/365.25</f>
        <v>5.5359342915811087</v>
      </c>
      <c r="G45" s="5" t="str">
        <f ca="1">IF(F45&gt;=10,"Y","N")</f>
        <v>N</v>
      </c>
      <c r="H45" s="6">
        <f ca="1">(TODAY()-Data!D50)/365.25</f>
        <v>26.225872689938399</v>
      </c>
      <c r="I45" s="5" t="s">
        <v>317</v>
      </c>
      <c r="J45" s="5" t="s">
        <v>319</v>
      </c>
      <c r="K45" s="5">
        <v>80920</v>
      </c>
      <c r="L45" s="7" t="str" cm="1">
        <f t="array" ref="L45">_xlfn.IFS(I45="Rigby","208 ",I45="Rexburg","208 ",I45="Colorado Springs","719 ")&amp;Data!F50</f>
        <v>719 598-5555</v>
      </c>
    </row>
    <row r="46" spans="1:12" x14ac:dyDescent="0.25">
      <c r="A46" s="4" t="str">
        <f>UPPER(RIGHT(Data!A92,LEN(Data!A92)-FIND(" ",Data!A92)))</f>
        <v>VILLALBA</v>
      </c>
      <c r="B46" s="5" t="str">
        <f>UPPER(LEFT(Data!A92,FIND(" ",Data!A92)-1))</f>
        <v>GREGORY</v>
      </c>
      <c r="C46" s="5" t="str">
        <f>RIGHT(Data!B92,4)</f>
        <v>5293</v>
      </c>
      <c r="D46" s="5">
        <f ca="1">YEAR(Data!C92)</f>
        <v>2021</v>
      </c>
      <c r="E46" s="6">
        <f ca="1">(Data!C92-Data!D92)/365.25</f>
        <v>46.75975359342916</v>
      </c>
      <c r="F46" s="6">
        <f ca="1">(TODAY()-Data!C92)/365.25</f>
        <v>0.17796030116358658</v>
      </c>
      <c r="G46" s="5" t="str">
        <f ca="1">IF(F46&gt;=10,"Y","N")</f>
        <v>N</v>
      </c>
      <c r="H46" s="6">
        <f ca="1">(TODAY()-Data!D92)/365.25</f>
        <v>46.937713894592747</v>
      </c>
      <c r="I46" s="5" t="s">
        <v>317</v>
      </c>
      <c r="J46" s="5" t="s">
        <v>319</v>
      </c>
      <c r="K46" s="5">
        <v>80920</v>
      </c>
      <c r="L46" s="7" t="str" cm="1">
        <f t="array" ref="L46">_xlfn.IFS(I46="Rigby","208 ",I46="Rexburg","208 ",I46="Colorado Springs","719 ")&amp;Data!F92</f>
        <v>719 496-0027</v>
      </c>
    </row>
    <row r="47" spans="1:12" x14ac:dyDescent="0.25">
      <c r="A47" s="4" t="str">
        <f>UPPER(RIGHT(Data!A96,LEN(Data!A96)-FIND(" ",Data!A96)))</f>
        <v>NIXON</v>
      </c>
      <c r="B47" s="5" t="str">
        <f>UPPER(LEFT(Data!A96,FIND(" ",Data!A96)-1))</f>
        <v>GRETTA</v>
      </c>
      <c r="C47" s="5" t="str">
        <f>RIGHT(Data!B96,4)</f>
        <v>2740</v>
      </c>
      <c r="D47" s="5">
        <f>YEAR(Data!C96)</f>
        <v>2015</v>
      </c>
      <c r="E47" s="6">
        <f>(Data!C96-Data!D96)/365.25</f>
        <v>31.857631759069132</v>
      </c>
      <c r="F47" s="6">
        <f ca="1">(TODAY()-Data!C96)/365.25</f>
        <v>5.5523613963039011</v>
      </c>
      <c r="G47" s="5" t="str">
        <f ca="1">IF(F47&gt;=10,"Y","N")</f>
        <v>N</v>
      </c>
      <c r="H47" s="6">
        <f ca="1">(TODAY()-Data!D96)/365.25</f>
        <v>37.40999315537303</v>
      </c>
      <c r="I47" s="5" t="s">
        <v>317</v>
      </c>
      <c r="J47" s="5" t="s">
        <v>319</v>
      </c>
      <c r="K47" s="5">
        <v>80920</v>
      </c>
      <c r="L47" s="7" t="str" cm="1">
        <f t="array" ref="L47">_xlfn.IFS(I47="Rigby","208 ",I47="Rexburg","208 ",I47="Colorado Springs","719 ")&amp;Data!F96</f>
        <v>719 496-0031</v>
      </c>
    </row>
    <row r="48" spans="1:12" x14ac:dyDescent="0.25">
      <c r="A48" s="4" t="str">
        <f>UPPER(RIGHT(Data!A70,LEN(Data!A70)-FIND(" ",Data!A70)))</f>
        <v>SOLARI</v>
      </c>
      <c r="B48" s="5" t="str">
        <f>UPPER(LEFT(Data!A70,FIND(" ",Data!A70)-1))</f>
        <v>HALLEY</v>
      </c>
      <c r="C48" s="5" t="str">
        <f>RIGHT(Data!B70,4)</f>
        <v>5497</v>
      </c>
      <c r="D48" s="5">
        <f>YEAR(Data!C70)</f>
        <v>2001</v>
      </c>
      <c r="E48" s="6">
        <f>(Data!C70-Data!D70)/365.25</f>
        <v>19.748117727583846</v>
      </c>
      <c r="F48" s="6">
        <f ca="1">(TODAY()-Data!C70)/365.25</f>
        <v>19.890485968514717</v>
      </c>
      <c r="G48" s="5" t="str">
        <f ca="1">IF(F48&gt;=10,"Y","N")</f>
        <v>Y</v>
      </c>
      <c r="H48" s="6">
        <f ca="1">(TODAY()-Data!D70)/365.25</f>
        <v>39.638603696098563</v>
      </c>
      <c r="I48" s="5" t="s">
        <v>317</v>
      </c>
      <c r="J48" s="5" t="s">
        <v>319</v>
      </c>
      <c r="K48" s="5">
        <v>80920</v>
      </c>
      <c r="L48" s="7" t="str" cm="1">
        <f t="array" ref="L48">_xlfn.IFS(I48="Rigby","208 ",I48="Rexburg","208 ",I48="Colorado Springs","719 ")&amp;Data!F70</f>
        <v>719 496-0005</v>
      </c>
    </row>
    <row r="49" spans="1:12" x14ac:dyDescent="0.25">
      <c r="A49" s="4" t="str">
        <f>UPPER(RIGHT(Data!A75,LEN(Data!A75)-FIND(" ",Data!A75)))</f>
        <v>MARKOWITZ</v>
      </c>
      <c r="B49" s="5" t="str">
        <f>UPPER(LEFT(Data!A75,FIND(" ",Data!A75)-1))</f>
        <v>HENRIETTA</v>
      </c>
      <c r="C49" s="5" t="str">
        <f>RIGHT(Data!B75,4)</f>
        <v>2184</v>
      </c>
      <c r="D49" s="5">
        <f>YEAR(Data!C75)</f>
        <v>2009</v>
      </c>
      <c r="E49" s="6">
        <f>(Data!C75-Data!D75)/365.25</f>
        <v>22.340862422997947</v>
      </c>
      <c r="F49" s="6">
        <f ca="1">(TODAY()-Data!C75)/365.25</f>
        <v>11.266255989048597</v>
      </c>
      <c r="G49" s="5" t="str">
        <f ca="1">IF(F49&gt;=10,"Y","N")</f>
        <v>Y</v>
      </c>
      <c r="H49" s="6">
        <f ca="1">(TODAY()-Data!D75)/365.25</f>
        <v>33.607118412046546</v>
      </c>
      <c r="I49" s="5" t="s">
        <v>317</v>
      </c>
      <c r="J49" s="5" t="s">
        <v>319</v>
      </c>
      <c r="K49" s="5">
        <v>80920</v>
      </c>
      <c r="L49" s="7" t="str" cm="1">
        <f t="array" ref="L49">_xlfn.IFS(I49="Rigby","208 ",I49="Rexburg","208 ",I49="Colorado Springs","719 ")&amp;Data!F75</f>
        <v>719 496-0010</v>
      </c>
    </row>
    <row r="50" spans="1:12" x14ac:dyDescent="0.25">
      <c r="A50" s="4" t="str">
        <f>UPPER(RIGHT(Data!A79,LEN(Data!A79)-FIND(" ",Data!A79)))</f>
        <v>MINK</v>
      </c>
      <c r="B50" s="5" t="str">
        <f>UPPER(LEFT(Data!A79,FIND(" ",Data!A79)-1))</f>
        <v>IZOLA</v>
      </c>
      <c r="C50" s="5" t="str">
        <f>RIGHT(Data!B79,4)</f>
        <v>7358</v>
      </c>
      <c r="D50" s="5">
        <f>YEAR(Data!C79)</f>
        <v>2005</v>
      </c>
      <c r="E50" s="6">
        <f>(Data!C79-Data!D79)/365.25</f>
        <v>49.24024640657084</v>
      </c>
      <c r="F50" s="6">
        <f ca="1">(TODAY()-Data!C79)/365.25</f>
        <v>15.572895277207392</v>
      </c>
      <c r="G50" s="5" t="str">
        <f ca="1">IF(F50&gt;=10,"Y","N")</f>
        <v>Y</v>
      </c>
      <c r="H50" s="6">
        <f ca="1">(TODAY()-Data!D79)/365.25</f>
        <v>64.813141683778241</v>
      </c>
      <c r="I50" s="5" t="s">
        <v>315</v>
      </c>
      <c r="J50" s="5" t="s">
        <v>318</v>
      </c>
      <c r="K50" s="5">
        <v>83440</v>
      </c>
      <c r="L50" s="7" t="str" cm="1">
        <f t="array" ref="L50">_xlfn.IFS(I50="Rigby","208 ",I50="Rexburg","208 ",I50="Colorado Springs","719 ")&amp;Data!F79</f>
        <v>208 496-0014</v>
      </c>
    </row>
    <row r="51" spans="1:12" x14ac:dyDescent="0.25">
      <c r="A51" s="4" t="str">
        <f>UPPER(RIGHT(Data!A55,LEN(Data!A55)-FIND(" ",Data!A55)))</f>
        <v>HASKINS</v>
      </c>
      <c r="B51" s="5" t="str">
        <f>UPPER(LEFT(Data!A55,FIND(" ",Data!A55)-1))</f>
        <v>JACQUALINE</v>
      </c>
      <c r="C51" s="5" t="str">
        <f>RIGHT(Data!B55,4)</f>
        <v>3572</v>
      </c>
      <c r="D51" s="5">
        <f>YEAR(Data!C55)</f>
        <v>2014</v>
      </c>
      <c r="E51" s="6">
        <f>(Data!C55-Data!D55)/365.25</f>
        <v>55.058179329226554</v>
      </c>
      <c r="F51" s="6">
        <f ca="1">(TODAY()-Data!C55)/365.25</f>
        <v>6.4257357973990414</v>
      </c>
      <c r="G51" s="5" t="str">
        <f ca="1">IF(F51&gt;=10,"Y","N")</f>
        <v>N</v>
      </c>
      <c r="H51" s="6">
        <f ca="1">(TODAY()-Data!D55)/365.25</f>
        <v>61.483915126625597</v>
      </c>
      <c r="I51" s="5" t="s">
        <v>315</v>
      </c>
      <c r="J51" s="5" t="s">
        <v>318</v>
      </c>
      <c r="K51" s="5">
        <v>83440</v>
      </c>
      <c r="L51" s="7" t="str" cm="1">
        <f t="array" ref="L51">_xlfn.IFS(I51="Rigby","208 ",I51="Rexburg","208 ",I51="Colorado Springs","719 ")&amp;Data!F55</f>
        <v>208 496-2770</v>
      </c>
    </row>
    <row r="52" spans="1:12" x14ac:dyDescent="0.25">
      <c r="A52" s="4" t="str">
        <f>UPPER(RIGHT(Data!A83,LEN(Data!A83)-FIND(" ",Data!A83)))</f>
        <v>JANECEK</v>
      </c>
      <c r="B52" s="5" t="str">
        <f>UPPER(LEFT(Data!A83,FIND(" ",Data!A83)-1))</f>
        <v>JAIMEE</v>
      </c>
      <c r="C52" s="5" t="str">
        <f>RIGHT(Data!B83,4)</f>
        <v>3545</v>
      </c>
      <c r="D52" s="5">
        <f>YEAR(Data!C83)</f>
        <v>2005</v>
      </c>
      <c r="E52" s="6">
        <f>(Data!C83-Data!D83)/365.25</f>
        <v>42.64202600958248</v>
      </c>
      <c r="F52" s="6">
        <f ca="1">(TODAY()-Data!C83)/365.25</f>
        <v>16.062970568104038</v>
      </c>
      <c r="G52" s="5" t="str">
        <f ca="1">IF(F52&gt;=10,"Y","N")</f>
        <v>Y</v>
      </c>
      <c r="H52" s="6">
        <f ca="1">(TODAY()-Data!D83)/365.25</f>
        <v>58.704996577686515</v>
      </c>
      <c r="I52" s="5" t="s">
        <v>315</v>
      </c>
      <c r="J52" s="5" t="s">
        <v>318</v>
      </c>
      <c r="K52" s="5">
        <v>83440</v>
      </c>
      <c r="L52" s="7" t="str" cm="1">
        <f t="array" ref="L52">_xlfn.IFS(I52="Rigby","208 ",I52="Rexburg","208 ",I52="Colorado Springs","719 ")&amp;Data!F83</f>
        <v>208 496-0018</v>
      </c>
    </row>
    <row r="53" spans="1:12" x14ac:dyDescent="0.25">
      <c r="A53" s="4" t="str">
        <f>UPPER(RIGHT(Data!A95,LEN(Data!A95)-FIND(" ",Data!A95)))</f>
        <v>DOTSON</v>
      </c>
      <c r="B53" s="5" t="str">
        <f>UPPER(LEFT(Data!A95,FIND(" ",Data!A95)-1))</f>
        <v>JANEL</v>
      </c>
      <c r="C53" s="5" t="str">
        <f>RIGHT(Data!B95,4)</f>
        <v>4779</v>
      </c>
      <c r="D53" s="5">
        <f>YEAR(Data!C95)</f>
        <v>1997</v>
      </c>
      <c r="E53" s="6">
        <f>(Data!C95-Data!D95)/365.25</f>
        <v>22.075290896646134</v>
      </c>
      <c r="F53" s="6">
        <f ca="1">(TODAY()-Data!C95)/365.25</f>
        <v>23.518138261464749</v>
      </c>
      <c r="G53" s="5" t="str">
        <f ca="1">IF(F53&gt;=10,"Y","N")</f>
        <v>Y</v>
      </c>
      <c r="H53" s="6">
        <f ca="1">(TODAY()-Data!D95)/365.25</f>
        <v>45.593429158110879</v>
      </c>
      <c r="I53" s="5" t="s">
        <v>317</v>
      </c>
      <c r="J53" s="5" t="s">
        <v>319</v>
      </c>
      <c r="K53" s="5">
        <v>80920</v>
      </c>
      <c r="L53" s="7" t="str" cm="1">
        <f t="array" ref="L53">_xlfn.IFS(I53="Rigby","208 ",I53="Rexburg","208 ",I53="Colorado Springs","719 ")&amp;Data!F95</f>
        <v>719 496-0030</v>
      </c>
    </row>
    <row r="54" spans="1:12" x14ac:dyDescent="0.25">
      <c r="A54" s="4" t="str">
        <f>UPPER(RIGHT(Data!A101,LEN(Data!A101)-FIND(" ",Data!A101)))</f>
        <v>HUFFSTETLER</v>
      </c>
      <c r="B54" s="5" t="str">
        <f>UPPER(LEFT(Data!A101,FIND(" ",Data!A101)-1))</f>
        <v>JAY</v>
      </c>
      <c r="C54" s="5" t="str">
        <f>RIGHT(Data!B101,4)</f>
        <v>5888</v>
      </c>
      <c r="D54" s="5">
        <f>YEAR(Data!C101)</f>
        <v>2001</v>
      </c>
      <c r="E54" s="6">
        <f>(Data!C101-Data!D101)/365.25</f>
        <v>20.517453798767967</v>
      </c>
      <c r="F54" s="6">
        <f ca="1">(TODAY()-Data!C101)/365.25</f>
        <v>19.890485968514717</v>
      </c>
      <c r="G54" s="5" t="str">
        <f ca="1">IF(F54&gt;=10,"Y","N")</f>
        <v>Y</v>
      </c>
      <c r="H54" s="6">
        <f ca="1">(TODAY()-Data!D101)/365.25</f>
        <v>40.407939767282684</v>
      </c>
      <c r="I54" s="5" t="s">
        <v>315</v>
      </c>
      <c r="J54" s="5" t="s">
        <v>318</v>
      </c>
      <c r="K54" s="5">
        <v>83440</v>
      </c>
      <c r="L54" s="7" t="str" cm="1">
        <f t="array" ref="L54">_xlfn.IFS(I54="Rigby","208 ",I54="Rexburg","208 ",I54="Colorado Springs","719 ")&amp;Data!F101</f>
        <v>208 496-0036</v>
      </c>
    </row>
    <row r="55" spans="1:12" x14ac:dyDescent="0.25">
      <c r="A55" s="4" t="str">
        <f>UPPER(RIGHT(Data!A6,LEN(Data!A6)-FIND(" ",Data!A6)))</f>
        <v xml:space="preserve">LANDRUM </v>
      </c>
      <c r="B55" s="5" t="str">
        <f>UPPER(LEFT(Data!A6,FIND(" ",Data!A6)-1))</f>
        <v>JEANNA</v>
      </c>
      <c r="C55" s="5" t="str">
        <f>RIGHT(Data!B6,4)</f>
        <v>8423</v>
      </c>
      <c r="D55" s="5">
        <f>YEAR(Data!C6)</f>
        <v>2009</v>
      </c>
      <c r="E55" s="6">
        <f>(Data!C6-Data!D6)/365.25</f>
        <v>41.059548254620125</v>
      </c>
      <c r="F55" s="6">
        <f ca="1">(TODAY()-Data!C6)/365.25</f>
        <v>12.219028062970569</v>
      </c>
      <c r="G55" s="5" t="str">
        <f ca="1">IF(F55&gt;=10,"Y","N")</f>
        <v>Y</v>
      </c>
      <c r="H55" s="6">
        <f ca="1">(TODAY()-Data!D6)/365.25</f>
        <v>53.278576317590691</v>
      </c>
      <c r="I55" s="5" t="s">
        <v>317</v>
      </c>
      <c r="J55" s="5" t="s">
        <v>319</v>
      </c>
      <c r="K55" s="5">
        <v>80920</v>
      </c>
      <c r="L55" s="7" t="str" cm="1">
        <f t="array" ref="L55">_xlfn.IFS(I55="Rigby","208 ",I55="Rexburg","208 ",I55="Colorado Springs","719 ")&amp;Data!F6</f>
        <v>719 598-2470</v>
      </c>
    </row>
    <row r="56" spans="1:12" x14ac:dyDescent="0.25">
      <c r="A56" s="4" t="str">
        <f>UPPER(RIGHT(Data!A76,LEN(Data!A76)-FIND(" ",Data!A76)))</f>
        <v>GREENAN</v>
      </c>
      <c r="B56" s="5" t="str">
        <f>UPPER(LEFT(Data!A76,FIND(" ",Data!A76)-1))</f>
        <v>JULIAN</v>
      </c>
      <c r="C56" s="5" t="str">
        <f>RIGHT(Data!B76,4)</f>
        <v>1819</v>
      </c>
      <c r="D56" s="5">
        <f>YEAR(Data!C76)</f>
        <v>2003</v>
      </c>
      <c r="E56" s="6">
        <f>(Data!C76-Data!D76)/365.25</f>
        <v>25.557837097878167</v>
      </c>
      <c r="F56" s="6">
        <f ca="1">(TODAY()-Data!C76)/365.25</f>
        <v>17.831622176591377</v>
      </c>
      <c r="G56" s="5" t="str">
        <f ca="1">IF(F56&gt;=10,"Y","N")</f>
        <v>Y</v>
      </c>
      <c r="H56" s="6">
        <f ca="1">(TODAY()-Data!D76)/365.25</f>
        <v>43.389459274469544</v>
      </c>
      <c r="I56" s="5" t="s">
        <v>317</v>
      </c>
      <c r="J56" s="5" t="s">
        <v>319</v>
      </c>
      <c r="K56" s="5">
        <v>80920</v>
      </c>
      <c r="L56" s="7" t="str" cm="1">
        <f t="array" ref="L56">_xlfn.IFS(I56="Rigby","208 ",I56="Rexburg","208 ",I56="Colorado Springs","719 ")&amp;Data!F76</f>
        <v>719 496-0011</v>
      </c>
    </row>
    <row r="57" spans="1:12" x14ac:dyDescent="0.25">
      <c r="A57" s="4" t="str">
        <f>UPPER(RIGHT(Data!A17,LEN(Data!A17)-FIND(" ",Data!A17)))</f>
        <v xml:space="preserve">BELOW </v>
      </c>
      <c r="B57" s="5" t="str">
        <f>UPPER(LEFT(Data!A17,FIND(" ",Data!A17)-1))</f>
        <v>JULIANE</v>
      </c>
      <c r="C57" s="5" t="str">
        <f>RIGHT(Data!B17,4)</f>
        <v>7286</v>
      </c>
      <c r="D57" s="5">
        <f>YEAR(Data!C17)</f>
        <v>1996</v>
      </c>
      <c r="E57" s="6">
        <f>(Data!C17-Data!D17)/365.25</f>
        <v>20.755646817248461</v>
      </c>
      <c r="F57" s="6">
        <f ca="1">(TODAY()-Data!C17)/365.25</f>
        <v>24.520191649555098</v>
      </c>
      <c r="G57" s="5" t="str">
        <f ca="1">IF(F57&gt;=10,"Y","N")</f>
        <v>Y</v>
      </c>
      <c r="H57" s="6">
        <f ca="1">(TODAY()-Data!D17)/365.25</f>
        <v>45.275838466803556</v>
      </c>
      <c r="I57" s="5" t="s">
        <v>315</v>
      </c>
      <c r="J57" s="5" t="s">
        <v>318</v>
      </c>
      <c r="K57" s="5">
        <v>83440</v>
      </c>
      <c r="L57" s="7" t="str" cm="1">
        <f t="array" ref="L57">_xlfn.IFS(I57="Rigby","208 ",I57="Rexburg","208 ",I57="Colorado Springs","719 ")&amp;Data!F17</f>
        <v>208 496-1722</v>
      </c>
    </row>
    <row r="58" spans="1:12" x14ac:dyDescent="0.25">
      <c r="A58" s="4" t="str">
        <f>UPPER(RIGHT(Data!A54,LEN(Data!A54)-FIND(" ",Data!A54)))</f>
        <v>GIGUERE</v>
      </c>
      <c r="B58" s="5" t="str">
        <f>UPPER(LEFT(Data!A54,FIND(" ",Data!A54)-1))</f>
        <v>KATIE</v>
      </c>
      <c r="C58" s="5" t="str">
        <f>RIGHT(Data!B54,4)</f>
        <v>9733</v>
      </c>
      <c r="D58" s="5">
        <f>YEAR(Data!C54)</f>
        <v>1998</v>
      </c>
      <c r="E58" s="6">
        <f>(Data!C54-Data!D54)/365.25</f>
        <v>42.431211498973305</v>
      </c>
      <c r="F58" s="6">
        <f ca="1">(TODAY()-Data!C54)/365.25</f>
        <v>22.291581108829568</v>
      </c>
      <c r="G58" s="5" t="str">
        <f ca="1">IF(F58&gt;=10,"Y","N")</f>
        <v>Y</v>
      </c>
      <c r="H58" s="6">
        <f ca="1">(TODAY()-Data!D54)/365.25</f>
        <v>64.722792607802873</v>
      </c>
      <c r="I58" s="5" t="s">
        <v>315</v>
      </c>
      <c r="J58" s="5" t="s">
        <v>318</v>
      </c>
      <c r="K58" s="5">
        <v>83440</v>
      </c>
      <c r="L58" s="7" t="str" cm="1">
        <f t="array" ref="L58">_xlfn.IFS(I58="Rigby","208 ",I58="Rexburg","208 ",I58="Colorado Springs","719 ")&amp;Data!F54</f>
        <v>208 496-1497</v>
      </c>
    </row>
    <row r="59" spans="1:12" x14ac:dyDescent="0.25">
      <c r="A59" s="4" t="str">
        <f>UPPER(RIGHT(Data!A85,LEN(Data!A85)-FIND(" ",Data!A85)))</f>
        <v>KWAK</v>
      </c>
      <c r="B59" s="5" t="str">
        <f>UPPER(LEFT(Data!A85,FIND(" ",Data!A85)-1))</f>
        <v>KAYLENE</v>
      </c>
      <c r="C59" s="5" t="str">
        <f>RIGHT(Data!B85,4)</f>
        <v>3920</v>
      </c>
      <c r="D59" s="5">
        <f>YEAR(Data!C85)</f>
        <v>2007</v>
      </c>
      <c r="E59" s="6">
        <f>(Data!C85-Data!D85)/365.25</f>
        <v>43.718001368925393</v>
      </c>
      <c r="F59" s="6">
        <f ca="1">(TODAY()-Data!C85)/365.25</f>
        <v>13.289527720739219</v>
      </c>
      <c r="G59" s="5" t="str">
        <f ca="1">IF(F59&gt;=10,"Y","N")</f>
        <v>Y</v>
      </c>
      <c r="H59" s="6">
        <f ca="1">(TODAY()-Data!D85)/365.25</f>
        <v>57.007529089664615</v>
      </c>
      <c r="I59" s="5" t="s">
        <v>317</v>
      </c>
      <c r="J59" s="5" t="s">
        <v>319</v>
      </c>
      <c r="K59" s="5">
        <v>80920</v>
      </c>
      <c r="L59" s="7" t="str" cm="1">
        <f t="array" ref="L59">_xlfn.IFS(I59="Rigby","208 ",I59="Rexburg","208 ",I59="Colorado Springs","719 ")&amp;Data!F85</f>
        <v>719 496-0020</v>
      </c>
    </row>
    <row r="60" spans="1:12" x14ac:dyDescent="0.25">
      <c r="A60" s="4" t="str">
        <f>UPPER(RIGHT(Data!A7,LEN(Data!A7)-FIND(" ",Data!A7)))</f>
        <v xml:space="preserve">SILSBY </v>
      </c>
      <c r="B60" s="5" t="str">
        <f>UPPER(LEFT(Data!A7,FIND(" ",Data!A7)-1))</f>
        <v>KRISTEEN</v>
      </c>
      <c r="C60" s="5" t="str">
        <f>RIGHT(Data!B7,4)</f>
        <v>4876</v>
      </c>
      <c r="D60" s="5">
        <f>YEAR(Data!C7)</f>
        <v>2006</v>
      </c>
      <c r="E60" s="6">
        <f>(Data!C7-Data!D7)/365.25</f>
        <v>37.196440793976727</v>
      </c>
      <c r="F60" s="6">
        <f ca="1">(TODAY()-Data!C7)/365.25</f>
        <v>15.167693360711841</v>
      </c>
      <c r="G60" s="5" t="str">
        <f ca="1">IF(F60&gt;=10,"Y","N")</f>
        <v>Y</v>
      </c>
      <c r="H60" s="6">
        <f ca="1">(TODAY()-Data!D7)/365.25</f>
        <v>52.364134154688571</v>
      </c>
      <c r="I60" s="5" t="s">
        <v>317</v>
      </c>
      <c r="J60" s="5" t="s">
        <v>319</v>
      </c>
      <c r="K60" s="5">
        <v>80920</v>
      </c>
      <c r="L60" s="7" t="str" cm="1">
        <f t="array" ref="L60">_xlfn.IFS(I60="Rigby","208 ",I60="Rexburg","208 ",I60="Colorado Springs","719 ")&amp;Data!F7</f>
        <v>719 598-2200</v>
      </c>
    </row>
    <row r="61" spans="1:12" x14ac:dyDescent="0.25">
      <c r="A61" s="4" t="str">
        <f>UPPER(RIGHT(Data!A48,LEN(Data!A48)-FIND(" ",Data!A48)))</f>
        <v xml:space="preserve">MACEK </v>
      </c>
      <c r="B61" s="5" t="str">
        <f>UPPER(LEFT(Data!A48,FIND(" ",Data!A48)-1))</f>
        <v>LARAE</v>
      </c>
      <c r="C61" s="5" t="str">
        <f>RIGHT(Data!B48,4)</f>
        <v>7049</v>
      </c>
      <c r="D61" s="5">
        <f>YEAR(Data!C48)</f>
        <v>2005</v>
      </c>
      <c r="E61" s="6">
        <f>(Data!C48-Data!D48)/365.25</f>
        <v>19.362080766598222</v>
      </c>
      <c r="F61" s="6">
        <f ca="1">(TODAY()-Data!C48)/365.25</f>
        <v>15.572895277207392</v>
      </c>
      <c r="G61" s="5" t="str">
        <f ca="1">IF(F61&gt;=10,"Y","N")</f>
        <v>Y</v>
      </c>
      <c r="H61" s="6">
        <f ca="1">(TODAY()-Data!D48)/365.25</f>
        <v>34.934976043805612</v>
      </c>
      <c r="I61" s="5" t="s">
        <v>317</v>
      </c>
      <c r="J61" s="5" t="s">
        <v>319</v>
      </c>
      <c r="K61" s="5">
        <v>80920</v>
      </c>
      <c r="L61" s="7" t="str" cm="1">
        <f t="array" ref="L61">_xlfn.IFS(I61="Rigby","208 ",I61="Rexburg","208 ",I61="Colorado Springs","719 ")&amp;Data!F48</f>
        <v>719 598-2410</v>
      </c>
    </row>
    <row r="62" spans="1:12" x14ac:dyDescent="0.25">
      <c r="A62" s="4" t="str">
        <f>UPPER(RIGHT(Data!A67,LEN(Data!A67)-FIND(" ",Data!A67)))</f>
        <v>HERLIHY</v>
      </c>
      <c r="B62" s="5" t="str">
        <f>UPPER(LEFT(Data!A67,FIND(" ",Data!A67)-1))</f>
        <v>LARISSA</v>
      </c>
      <c r="C62" s="5" t="str">
        <f>RIGHT(Data!B67,4)</f>
        <v>5134</v>
      </c>
      <c r="D62" s="5">
        <f>YEAR(Data!C67)</f>
        <v>1997</v>
      </c>
      <c r="E62" s="6">
        <f>(Data!C67-Data!D67)/365.25</f>
        <v>31.846680355920601</v>
      </c>
      <c r="F62" s="6">
        <f ca="1">(TODAY()-Data!C67)/365.25</f>
        <v>23.518138261464749</v>
      </c>
      <c r="G62" s="5" t="str">
        <f ca="1">IF(F62&gt;=10,"Y","N")</f>
        <v>Y</v>
      </c>
      <c r="H62" s="6">
        <f ca="1">(TODAY()-Data!D67)/365.25</f>
        <v>55.364818617385353</v>
      </c>
      <c r="I62" s="5" t="s">
        <v>315</v>
      </c>
      <c r="J62" s="5" t="s">
        <v>318</v>
      </c>
      <c r="K62" s="5">
        <v>83440</v>
      </c>
      <c r="L62" s="7" t="str" cm="1">
        <f t="array" ref="L62">_xlfn.IFS(I62="Rigby","208 ",I62="Rexburg","208 ",I62="Colorado Springs","719 ")&amp;Data!F67</f>
        <v>208 496-0002</v>
      </c>
    </row>
    <row r="63" spans="1:12" x14ac:dyDescent="0.25">
      <c r="A63" s="4" t="str">
        <f>UPPER(RIGHT(Data!A60,LEN(Data!A60)-FIND(" ",Data!A60)))</f>
        <v>HOOTON</v>
      </c>
      <c r="B63" s="5" t="str">
        <f>UPPER(LEFT(Data!A60,FIND(" ",Data!A60)-1))</f>
        <v>LAVELLE</v>
      </c>
      <c r="C63" s="5" t="str">
        <f>RIGHT(Data!B60,4)</f>
        <v>5049</v>
      </c>
      <c r="D63" s="5">
        <f>YEAR(Data!C60)</f>
        <v>2001</v>
      </c>
      <c r="E63" s="6">
        <f>(Data!C60-Data!D60)/365.25</f>
        <v>28.260095824777551</v>
      </c>
      <c r="F63" s="6">
        <f ca="1">(TODAY()-Data!C60)/365.25</f>
        <v>19.293634496919918</v>
      </c>
      <c r="G63" s="5" t="str">
        <f ca="1">IF(F63&gt;=10,"Y","N")</f>
        <v>Y</v>
      </c>
      <c r="H63" s="6">
        <f ca="1">(TODAY()-Data!D60)/365.25</f>
        <v>47.553730321697465</v>
      </c>
      <c r="I63" s="5" t="s">
        <v>317</v>
      </c>
      <c r="J63" s="5" t="s">
        <v>319</v>
      </c>
      <c r="K63" s="5">
        <v>80920</v>
      </c>
      <c r="L63" s="7" t="str" cm="1">
        <f t="array" ref="L63">_xlfn.IFS(I63="Rigby","208 ",I63="Rexburg","208 ",I63="Colorado Springs","719 ")&amp;Data!F60</f>
        <v>719 598-2632</v>
      </c>
    </row>
    <row r="64" spans="1:12" x14ac:dyDescent="0.25">
      <c r="A64" s="4" t="str">
        <f>UPPER(RIGHT(Data!A13,LEN(Data!A13)-FIND(" ",Data!A13)))</f>
        <v xml:space="preserve">JACKO </v>
      </c>
      <c r="B64" s="5" t="str">
        <f>UPPER(LEFT(Data!A13,FIND(" ",Data!A13)-1))</f>
        <v>LAVONNE</v>
      </c>
      <c r="C64" s="5" t="str">
        <f>RIGHT(Data!B13,4)</f>
        <v>2938</v>
      </c>
      <c r="D64" s="5">
        <f>YEAR(Data!C13)</f>
        <v>2005</v>
      </c>
      <c r="E64" s="6">
        <f>(Data!C13-Data!D13)/365.25</f>
        <v>22.38466803559206</v>
      </c>
      <c r="F64" s="6">
        <f ca="1">(TODAY()-Data!C13)/365.25</f>
        <v>15.518138261464751</v>
      </c>
      <c r="G64" s="5" t="str">
        <f ca="1">IF(F64&gt;=10,"Y","N")</f>
        <v>Y</v>
      </c>
      <c r="H64" s="6">
        <f ca="1">(TODAY()-Data!D13)/365.25</f>
        <v>37.902806297056813</v>
      </c>
      <c r="I64" s="5" t="s">
        <v>317</v>
      </c>
      <c r="J64" s="5" t="s">
        <v>319</v>
      </c>
      <c r="K64" s="5">
        <v>80920</v>
      </c>
      <c r="L64" s="7" t="str" cm="1">
        <f t="array" ref="L64">_xlfn.IFS(I64="Rigby","208 ",I64="Rexburg","208 ",I64="Colorado Springs","719 ")&amp;Data!F13</f>
        <v>719 598-2426</v>
      </c>
    </row>
    <row r="65" spans="1:12" x14ac:dyDescent="0.25">
      <c r="A65" s="4" t="str">
        <f>UPPER(RIGHT(Data!A57,LEN(Data!A57)-FIND(" ",Data!A57)))</f>
        <v>HOLTE</v>
      </c>
      <c r="B65" s="5" t="str">
        <f>UPPER(LEFT(Data!A57,FIND(" ",Data!A57)-1))</f>
        <v>LEANNE</v>
      </c>
      <c r="C65" s="5" t="str">
        <f>RIGHT(Data!B57,4)</f>
        <v>6822</v>
      </c>
      <c r="D65" s="5">
        <f>YEAR(Data!C57)</f>
        <v>2007</v>
      </c>
      <c r="E65" s="6">
        <f>(Data!C57-Data!D57)/365.25</f>
        <v>35.71252566735113</v>
      </c>
      <c r="F65" s="6">
        <f ca="1">(TODAY()-Data!C57)/365.25</f>
        <v>13.289527720739219</v>
      </c>
      <c r="G65" s="5" t="str">
        <f ca="1">IF(F65&gt;=10,"Y","N")</f>
        <v>Y</v>
      </c>
      <c r="H65" s="6">
        <f ca="1">(TODAY()-Data!D57)/365.25</f>
        <v>49.002053388090346</v>
      </c>
      <c r="I65" s="5" t="s">
        <v>317</v>
      </c>
      <c r="J65" s="5" t="s">
        <v>319</v>
      </c>
      <c r="K65" s="5">
        <v>80920</v>
      </c>
      <c r="L65" s="7" t="str" cm="1">
        <f t="array" ref="L65">_xlfn.IFS(I65="Rigby","208 ",I65="Rexburg","208 ",I65="Colorado Springs","719 ")&amp;Data!F57</f>
        <v>719 598-2530</v>
      </c>
    </row>
    <row r="66" spans="1:12" x14ac:dyDescent="0.25">
      <c r="A66" s="4" t="str">
        <f>UPPER(RIGHT(Data!A31,LEN(Data!A31)-FIND(" ",Data!A31)))</f>
        <v xml:space="preserve">DIERKING </v>
      </c>
      <c r="B66" s="5" t="str">
        <f>UPPER(LEFT(Data!A31,FIND(" ",Data!A31)-1))</f>
        <v>LENNY</v>
      </c>
      <c r="C66" s="5" t="str">
        <f>RIGHT(Data!B31,4)</f>
        <v>9084</v>
      </c>
      <c r="D66" s="5">
        <f>YEAR(Data!C31)</f>
        <v>2000</v>
      </c>
      <c r="E66" s="6">
        <f>(Data!C31-Data!D31)/365.25</f>
        <v>34.814510609171798</v>
      </c>
      <c r="F66" s="6">
        <f ca="1">(TODAY()-Data!C31)/365.25</f>
        <v>21.119780971937029</v>
      </c>
      <c r="G66" s="5" t="str">
        <f ca="1">IF(F66&gt;=10,"Y","N")</f>
        <v>Y</v>
      </c>
      <c r="H66" s="6">
        <f ca="1">(TODAY()-Data!D31)/365.25</f>
        <v>55.93429158110883</v>
      </c>
      <c r="I66" s="5" t="s">
        <v>316</v>
      </c>
      <c r="J66" s="5" t="s">
        <v>318</v>
      </c>
      <c r="K66" s="5">
        <v>83440</v>
      </c>
      <c r="L66" s="7" t="str" cm="1">
        <f t="array" ref="L66">_xlfn.IFS(I66="Rigby","208 ",I66="Rexburg","208 ",I66="Colorado Springs","719 ")&amp;Data!F31</f>
        <v>208 496-2099</v>
      </c>
    </row>
    <row r="67" spans="1:12" x14ac:dyDescent="0.25">
      <c r="A67" s="4" t="str">
        <f>UPPER(RIGHT(Data!A49,LEN(Data!A49)-FIND(" ",Data!A49)))</f>
        <v xml:space="preserve">BURTON </v>
      </c>
      <c r="B67" s="5" t="str">
        <f>UPPER(LEFT(Data!A49,FIND(" ",Data!A49)-1))</f>
        <v>LEONOR</v>
      </c>
      <c r="C67" s="5" t="str">
        <f>RIGHT(Data!B49,4)</f>
        <v>5429</v>
      </c>
      <c r="D67" s="5">
        <f>YEAR(Data!C49)</f>
        <v>2012</v>
      </c>
      <c r="E67" s="6">
        <f>(Data!C49-Data!D49)/365.25</f>
        <v>32.588637919233399</v>
      </c>
      <c r="F67" s="6">
        <f ca="1">(TODAY()-Data!C49)/365.25</f>
        <v>9.2210814510609165</v>
      </c>
      <c r="G67" s="5" t="str">
        <f ca="1">IF(F67&gt;=10,"Y","N")</f>
        <v>N</v>
      </c>
      <c r="H67" s="6">
        <f ca="1">(TODAY()-Data!D49)/365.25</f>
        <v>41.809719370294317</v>
      </c>
      <c r="I67" s="5" t="s">
        <v>315</v>
      </c>
      <c r="J67" s="5" t="s">
        <v>318</v>
      </c>
      <c r="K67" s="5">
        <v>83440</v>
      </c>
      <c r="L67" s="7" t="str" cm="1">
        <f t="array" ref="L67">_xlfn.IFS(I67="Rigby","208 ",I67="Rexburg","208 ",I67="Colorado Springs","719 ")&amp;Data!F49</f>
        <v>208 496-2051</v>
      </c>
    </row>
    <row r="68" spans="1:12" x14ac:dyDescent="0.25">
      <c r="A68" s="4" t="str">
        <f>UPPER(RIGHT(Data!A22,LEN(Data!A22)-FIND(" ",Data!A22)))</f>
        <v xml:space="preserve">ODONNELL </v>
      </c>
      <c r="B68" s="5" t="str">
        <f>UPPER(LEFT(Data!A22,FIND(" ",Data!A22)-1))</f>
        <v>LETICIA</v>
      </c>
      <c r="C68" s="5" t="str">
        <f>RIGHT(Data!B22,4)</f>
        <v>4750</v>
      </c>
      <c r="D68" s="5">
        <f>YEAR(Data!C22)</f>
        <v>2003</v>
      </c>
      <c r="E68" s="6">
        <f>(Data!C22-Data!D22)/365.25</f>
        <v>25.982203969883642</v>
      </c>
      <c r="F68" s="6">
        <f ca="1">(TODAY()-Data!C22)/365.25</f>
        <v>17.831622176591377</v>
      </c>
      <c r="G68" s="5" t="str">
        <f ca="1">IF(F68&gt;=10,"Y","N")</f>
        <v>Y</v>
      </c>
      <c r="H68" s="6">
        <f ca="1">(TODAY()-Data!D22)/365.25</f>
        <v>43.813826146475016</v>
      </c>
      <c r="I68" s="5" t="s">
        <v>317</v>
      </c>
      <c r="J68" s="5" t="s">
        <v>319</v>
      </c>
      <c r="K68" s="5">
        <v>80920</v>
      </c>
      <c r="L68" s="7" t="str" cm="1">
        <f t="array" ref="L68">_xlfn.IFS(I68="Rigby","208 ",I68="Rexburg","208 ",I68="Colorado Springs","719 ")&amp;Data!F22</f>
        <v>719 598-2483</v>
      </c>
    </row>
    <row r="69" spans="1:12" x14ac:dyDescent="0.25">
      <c r="A69" s="4" t="str">
        <f>UPPER(RIGHT(Data!A23,LEN(Data!A23)-FIND(" ",Data!A23)))</f>
        <v xml:space="preserve">PLUMLEY </v>
      </c>
      <c r="B69" s="5" t="str">
        <f>UPPER(LEFT(Data!A23,FIND(" ",Data!A23)-1))</f>
        <v>LLOYD</v>
      </c>
      <c r="C69" s="5" t="str">
        <f>RIGHT(Data!B23,4)</f>
        <v>8787</v>
      </c>
      <c r="D69" s="5">
        <f>YEAR(Data!C23)</f>
        <v>2010</v>
      </c>
      <c r="E69" s="6">
        <f>(Data!C23-Data!D23)/365.25</f>
        <v>20.865160848733744</v>
      </c>
      <c r="F69" s="6">
        <f ca="1">(TODAY()-Data!C23)/365.25</f>
        <v>11.167693360711841</v>
      </c>
      <c r="G69" s="5" t="str">
        <f ca="1">IF(F69&gt;=10,"Y","N")</f>
        <v>Y</v>
      </c>
      <c r="H69" s="6">
        <f ca="1">(TODAY()-Data!D23)/365.25</f>
        <v>32.032854209445588</v>
      </c>
      <c r="I69" s="5" t="s">
        <v>317</v>
      </c>
      <c r="J69" s="5" t="s">
        <v>319</v>
      </c>
      <c r="K69" s="5">
        <v>80920</v>
      </c>
      <c r="L69" s="7" t="str" cm="1">
        <f t="array" ref="L69">_xlfn.IFS(I69="Rigby","208 ",I69="Rexburg","208 ",I69="Colorado Springs","719 ")&amp;Data!F23</f>
        <v>719 598-2673</v>
      </c>
    </row>
    <row r="70" spans="1:12" x14ac:dyDescent="0.25">
      <c r="A70" s="4" t="str">
        <f>UPPER(RIGHT(Data!A41,LEN(Data!A41)-FIND(" ",Data!A41)))</f>
        <v xml:space="preserve">BRANDL </v>
      </c>
      <c r="B70" s="5" t="str">
        <f>UPPER(LEFT(Data!A41,FIND(" ",Data!A41)-1))</f>
        <v>LOUETTA</v>
      </c>
      <c r="C70" s="5" t="str">
        <f>RIGHT(Data!B41,4)</f>
        <v>6137</v>
      </c>
      <c r="D70" s="5">
        <f>YEAR(Data!C41)</f>
        <v>2001</v>
      </c>
      <c r="E70" s="6">
        <f>(Data!C41-Data!D41)/365.25</f>
        <v>23.436002737850789</v>
      </c>
      <c r="F70" s="6">
        <f ca="1">(TODAY()-Data!C41)/365.25</f>
        <v>19.890485968514717</v>
      </c>
      <c r="G70" s="5" t="str">
        <f ca="1">IF(F70&gt;=10,"Y","N")</f>
        <v>Y</v>
      </c>
      <c r="H70" s="6">
        <f ca="1">(TODAY()-Data!D41)/365.25</f>
        <v>43.326488706365502</v>
      </c>
      <c r="I70" s="5" t="s">
        <v>315</v>
      </c>
      <c r="J70" s="5" t="s">
        <v>318</v>
      </c>
      <c r="K70" s="5">
        <v>83440</v>
      </c>
      <c r="L70" s="7" t="str" cm="1">
        <f t="array" ref="L70">_xlfn.IFS(I70="Rigby","208 ",I70="Rexburg","208 ",I70="Colorado Springs","719 ")&amp;Data!F41</f>
        <v>208 496-1243</v>
      </c>
    </row>
    <row r="71" spans="1:12" x14ac:dyDescent="0.25">
      <c r="A71" s="4" t="str">
        <f>UPPER(RIGHT(Data!A30,LEN(Data!A30)-FIND(" ",Data!A30)))</f>
        <v xml:space="preserve">TABON </v>
      </c>
      <c r="B71" s="5" t="str">
        <f>UPPER(LEFT(Data!A30,FIND(" ",Data!A30)-1))</f>
        <v>LOUVENIA</v>
      </c>
      <c r="C71" s="5" t="str">
        <f>RIGHT(Data!B30,4)</f>
        <v>9863</v>
      </c>
      <c r="D71" s="5">
        <f>YEAR(Data!C30)</f>
        <v>1996</v>
      </c>
      <c r="E71" s="6">
        <f>(Data!C30-Data!D30)/365.25</f>
        <v>36.980150581793289</v>
      </c>
      <c r="F71" s="6">
        <f ca="1">(TODAY()-Data!C30)/365.25</f>
        <v>24.520191649555098</v>
      </c>
      <c r="G71" s="5" t="str">
        <f ca="1">IF(F71&gt;=10,"Y","N")</f>
        <v>Y</v>
      </c>
      <c r="H71" s="6">
        <f ca="1">(TODAY()-Data!D30)/365.25</f>
        <v>61.500342231348391</v>
      </c>
      <c r="I71" s="5" t="s">
        <v>315</v>
      </c>
      <c r="J71" s="5" t="s">
        <v>318</v>
      </c>
      <c r="K71" s="5">
        <v>83440</v>
      </c>
      <c r="L71" s="7" t="str" cm="1">
        <f t="array" ref="L71">_xlfn.IFS(I71="Rigby","208 ",I71="Rexburg","208 ",I71="Colorado Springs","719 ")&amp;Data!F30</f>
        <v>208 496-1722</v>
      </c>
    </row>
    <row r="72" spans="1:12" x14ac:dyDescent="0.25">
      <c r="A72" s="4" t="str">
        <f>UPPER(RIGHT(Data!A73,LEN(Data!A73)-FIND(" ",Data!A73)))</f>
        <v>LYTLE</v>
      </c>
      <c r="B72" s="5" t="str">
        <f>UPPER(LEFT(Data!A73,FIND(" ",Data!A73)-1))</f>
        <v>MARAGRET</v>
      </c>
      <c r="C72" s="5" t="str">
        <f>RIGHT(Data!B73,4)</f>
        <v>5692</v>
      </c>
      <c r="D72" s="5">
        <f>YEAR(Data!C73)</f>
        <v>2001</v>
      </c>
      <c r="E72" s="6">
        <f>(Data!C73-Data!D73)/365.25</f>
        <v>21.670088980150581</v>
      </c>
      <c r="F72" s="6">
        <f ca="1">(TODAY()-Data!C73)/365.25</f>
        <v>19.890485968514717</v>
      </c>
      <c r="G72" s="5" t="str">
        <f ca="1">IF(F72&gt;=10,"Y","N")</f>
        <v>Y</v>
      </c>
      <c r="H72" s="6">
        <f ca="1">(TODAY()-Data!D73)/365.25</f>
        <v>41.560574948665298</v>
      </c>
      <c r="I72" s="5" t="s">
        <v>317</v>
      </c>
      <c r="J72" s="5" t="s">
        <v>319</v>
      </c>
      <c r="K72" s="5">
        <v>80920</v>
      </c>
      <c r="L72" s="7" t="str" cm="1">
        <f t="array" ref="L72">_xlfn.IFS(I72="Rigby","208 ",I72="Rexburg","208 ",I72="Colorado Springs","719 ")&amp;Data!F73</f>
        <v>719 496-0008</v>
      </c>
    </row>
    <row r="73" spans="1:12" x14ac:dyDescent="0.25">
      <c r="A73" s="4" t="str">
        <f>UPPER(RIGHT(Data!A56,LEN(Data!A56)-FIND(" ",Data!A56)))</f>
        <v>SELVAGE</v>
      </c>
      <c r="B73" s="5" t="str">
        <f>UPPER(LEFT(Data!A56,FIND(" ",Data!A56)-1))</f>
        <v>MARYBETH</v>
      </c>
      <c r="C73" s="5" t="str">
        <f>RIGHT(Data!B56,4)</f>
        <v>3029</v>
      </c>
      <c r="D73" s="5">
        <f>YEAR(Data!C56)</f>
        <v>2005</v>
      </c>
      <c r="E73" s="6">
        <f>(Data!C56-Data!D56)/365.25</f>
        <v>35.518138261464749</v>
      </c>
      <c r="F73" s="6">
        <f ca="1">(TODAY()-Data!C56)/365.25</f>
        <v>15.342915811088295</v>
      </c>
      <c r="G73" s="5" t="str">
        <f ca="1">IF(F73&gt;=10,"Y","N")</f>
        <v>Y</v>
      </c>
      <c r="H73" s="6">
        <f ca="1">(TODAY()-Data!D56)/365.25</f>
        <v>50.861054072553046</v>
      </c>
      <c r="I73" s="5" t="s">
        <v>317</v>
      </c>
      <c r="J73" s="5" t="s">
        <v>319</v>
      </c>
      <c r="K73" s="5">
        <v>80920</v>
      </c>
      <c r="L73" s="7" t="str" cm="1">
        <f t="array" ref="L73">_xlfn.IFS(I73="Rigby","208 ",I73="Rexburg","208 ",I73="Colorado Springs","719 ")&amp;Data!F56</f>
        <v>719 598-2947</v>
      </c>
    </row>
    <row r="74" spans="1:12" x14ac:dyDescent="0.25">
      <c r="A74" s="4" t="str">
        <f>UPPER(RIGHT(Data!A10,LEN(Data!A10)-FIND(" ",Data!A10)))</f>
        <v xml:space="preserve">NAVE </v>
      </c>
      <c r="B74" s="5" t="str">
        <f>UPPER(LEFT(Data!A10,FIND(" ",Data!A10)-1))</f>
        <v>MATTIE</v>
      </c>
      <c r="C74" s="5" t="str">
        <f>RIGHT(Data!B10,4)</f>
        <v>3825</v>
      </c>
      <c r="D74" s="5">
        <f>YEAR(Data!C10)</f>
        <v>2004</v>
      </c>
      <c r="E74" s="6">
        <f>(Data!C10-Data!D10)/365.25</f>
        <v>25.631759069130734</v>
      </c>
      <c r="F74" s="6">
        <f ca="1">(TODAY()-Data!C10)/365.25</f>
        <v>16.709103353867214</v>
      </c>
      <c r="G74" s="5" t="str">
        <f ca="1">IF(F74&gt;=10,"Y","N")</f>
        <v>Y</v>
      </c>
      <c r="H74" s="6">
        <f ca="1">(TODAY()-Data!D10)/365.25</f>
        <v>42.340862422997944</v>
      </c>
      <c r="I74" s="5" t="s">
        <v>317</v>
      </c>
      <c r="J74" s="5" t="s">
        <v>319</v>
      </c>
      <c r="K74" s="5">
        <v>80920</v>
      </c>
      <c r="L74" s="7" t="str" cm="1">
        <f t="array" ref="L74">_xlfn.IFS(I74="Rigby","208 ",I74="Rexburg","208 ",I74="Colorado Springs","719 ")&amp;Data!F10</f>
        <v>719 598-2200</v>
      </c>
    </row>
    <row r="75" spans="1:12" x14ac:dyDescent="0.25">
      <c r="A75" s="4" t="str">
        <f>UPPER(RIGHT(Data!A36,LEN(Data!A36)-FIND(" ",Data!A36)))</f>
        <v xml:space="preserve">ULMAN </v>
      </c>
      <c r="B75" s="5" t="str">
        <f>UPPER(LEFT(Data!A36,FIND(" ",Data!A36)-1))</f>
        <v>MONIQUE</v>
      </c>
      <c r="C75" s="5" t="str">
        <f>RIGHT(Data!B36,4)</f>
        <v>1542</v>
      </c>
      <c r="D75" s="5">
        <f>YEAR(Data!C36)</f>
        <v>2005</v>
      </c>
      <c r="E75" s="6">
        <f>(Data!C36-Data!D36)/365.25</f>
        <v>28.268309377138944</v>
      </c>
      <c r="F75" s="6">
        <f ca="1">(TODAY()-Data!C36)/365.25</f>
        <v>15.698836413415469</v>
      </c>
      <c r="G75" s="5" t="str">
        <f ca="1">IF(F75&gt;=10,"Y","N")</f>
        <v>Y</v>
      </c>
      <c r="H75" s="6">
        <f ca="1">(TODAY()-Data!D36)/365.25</f>
        <v>43.967145790554412</v>
      </c>
      <c r="I75" s="5" t="s">
        <v>317</v>
      </c>
      <c r="J75" s="5" t="s">
        <v>319</v>
      </c>
      <c r="K75" s="5">
        <v>80920</v>
      </c>
      <c r="L75" s="7" t="str" cm="1">
        <f t="array" ref="L75">_xlfn.IFS(I75="Rigby","208 ",I75="Rexburg","208 ",I75="Colorado Springs","719 ")&amp;Data!F36</f>
        <v>719 598-2985</v>
      </c>
    </row>
    <row r="76" spans="1:12" x14ac:dyDescent="0.25">
      <c r="A76" s="4" t="str">
        <f>UPPER(RIGHT(Data!A87,LEN(Data!A87)-FIND(" ",Data!A87)))</f>
        <v>RAYNES</v>
      </c>
      <c r="B76" s="5" t="str">
        <f>UPPER(LEFT(Data!A87,FIND(" ",Data!A87)-1))</f>
        <v>MOSES</v>
      </c>
      <c r="C76" s="5" t="str">
        <f>RIGHT(Data!B87,4)</f>
        <v>3148</v>
      </c>
      <c r="D76" s="5">
        <f>YEAR(Data!C87)</f>
        <v>2012</v>
      </c>
      <c r="E76" s="6">
        <f>(Data!C87-Data!D87)/365.25</f>
        <v>46.417522245037645</v>
      </c>
      <c r="F76" s="6">
        <f ca="1">(TODAY()-Data!C87)/365.25</f>
        <v>8.5338809034907595</v>
      </c>
      <c r="G76" s="5" t="str">
        <f ca="1">IF(F76&gt;=10,"Y","N")</f>
        <v>N</v>
      </c>
      <c r="H76" s="6">
        <f ca="1">(TODAY()-Data!D87)/365.25</f>
        <v>54.951403148528406</v>
      </c>
      <c r="I76" s="5" t="s">
        <v>317</v>
      </c>
      <c r="J76" s="5" t="s">
        <v>319</v>
      </c>
      <c r="K76" s="5">
        <v>80920</v>
      </c>
      <c r="L76" s="7" t="str" cm="1">
        <f t="array" ref="L76">_xlfn.IFS(I76="Rigby","208 ",I76="Rexburg","208 ",I76="Colorado Springs","719 ")&amp;Data!F87</f>
        <v>719 496-0022</v>
      </c>
    </row>
    <row r="77" spans="1:12" x14ac:dyDescent="0.25">
      <c r="A77" s="4" t="str">
        <f>UPPER(RIGHT(Data!A66,LEN(Data!A66)-FIND(" ",Data!A66)))</f>
        <v>BURELL</v>
      </c>
      <c r="B77" s="5" t="str">
        <f>UPPER(LEFT(Data!A66,FIND(" ",Data!A66)-1))</f>
        <v>NICKOLE</v>
      </c>
      <c r="C77" s="5" t="str">
        <f>RIGHT(Data!B66,4)</f>
        <v>4899</v>
      </c>
      <c r="D77" s="5">
        <f>YEAR(Data!C66)</f>
        <v>2014</v>
      </c>
      <c r="E77" s="6">
        <f>(Data!C66-Data!D66)/365.25</f>
        <v>25.535934291581111</v>
      </c>
      <c r="F77" s="6">
        <f ca="1">(TODAY()-Data!C66)/365.25</f>
        <v>6.2642026009582477</v>
      </c>
      <c r="G77" s="5" t="str">
        <f ca="1">IF(F77&gt;=10,"Y","N")</f>
        <v>N</v>
      </c>
      <c r="H77" s="6">
        <f ca="1">(TODAY()-Data!D66)/365.25</f>
        <v>31.800136892539356</v>
      </c>
      <c r="I77" s="5" t="s">
        <v>317</v>
      </c>
      <c r="J77" s="5" t="s">
        <v>319</v>
      </c>
      <c r="K77" s="5">
        <v>80920</v>
      </c>
      <c r="L77" s="7" t="str" cm="1">
        <f t="array" ref="L77">_xlfn.IFS(I77="Rigby","208 ",I77="Rexburg","208 ",I77="Colorado Springs","719 ")&amp;Data!F66</f>
        <v>719 496-0001</v>
      </c>
    </row>
    <row r="78" spans="1:12" x14ac:dyDescent="0.25">
      <c r="A78" s="4" t="str">
        <f>UPPER(RIGHT(Data!A39,LEN(Data!A39)-FIND(" ",Data!A39)))</f>
        <v xml:space="preserve">POLLOCK </v>
      </c>
      <c r="B78" s="5" t="str">
        <f>UPPER(LEFT(Data!A39,FIND(" ",Data!A39)-1))</f>
        <v>OMEGA</v>
      </c>
      <c r="C78" s="5" t="str">
        <f>RIGHT(Data!B39,4)</f>
        <v>6301</v>
      </c>
      <c r="D78" s="5">
        <f>YEAR(Data!C39)</f>
        <v>2012</v>
      </c>
      <c r="E78" s="6">
        <f>(Data!C39-Data!D39)/365.25</f>
        <v>26.565366187542779</v>
      </c>
      <c r="F78" s="6">
        <f ca="1">(TODAY()-Data!C39)/365.25</f>
        <v>8.4052019164955514</v>
      </c>
      <c r="G78" s="5" t="str">
        <f ca="1">IF(F78&gt;=10,"Y","N")</f>
        <v>N</v>
      </c>
      <c r="H78" s="6">
        <f ca="1">(TODAY()-Data!D39)/365.25</f>
        <v>34.970568104038328</v>
      </c>
      <c r="I78" s="5" t="s">
        <v>315</v>
      </c>
      <c r="J78" s="5" t="s">
        <v>318</v>
      </c>
      <c r="K78" s="5">
        <v>83440</v>
      </c>
      <c r="L78" s="7" t="str" cm="1">
        <f t="array" ref="L78">_xlfn.IFS(I78="Rigby","208 ",I78="Rexburg","208 ",I78="Colorado Springs","719 ")&amp;Data!F39</f>
        <v>208 496-1378</v>
      </c>
    </row>
    <row r="79" spans="1:12" x14ac:dyDescent="0.25">
      <c r="A79" s="4" t="str">
        <f>UPPER(RIGHT(Data!A9,LEN(Data!A9)-FIND(" ",Data!A9)))</f>
        <v xml:space="preserve">ROHMAN </v>
      </c>
      <c r="B79" s="5" t="str">
        <f>UPPER(LEFT(Data!A9,FIND(" ",Data!A9)-1))</f>
        <v>PAMELA</v>
      </c>
      <c r="C79" s="5" t="str">
        <f>RIGHT(Data!B9,4)</f>
        <v>9386</v>
      </c>
      <c r="D79" s="5">
        <f>YEAR(Data!C9)</f>
        <v>1996</v>
      </c>
      <c r="E79" s="6">
        <f>(Data!C9-Data!D9)/365.25</f>
        <v>20.95277207392197</v>
      </c>
      <c r="F79" s="6">
        <f ca="1">(TODAY()-Data!C9)/365.25</f>
        <v>24.520191649555098</v>
      </c>
      <c r="G79" s="5" t="str">
        <f ca="1">IF(F79&gt;=10,"Y","N")</f>
        <v>Y</v>
      </c>
      <c r="H79" s="6">
        <f ca="1">(TODAY()-Data!D9)/365.25</f>
        <v>45.472963723477072</v>
      </c>
      <c r="I79" s="5" t="s">
        <v>315</v>
      </c>
      <c r="J79" s="5" t="s">
        <v>318</v>
      </c>
      <c r="K79" s="5">
        <v>83440</v>
      </c>
      <c r="L79" s="7" t="str" cm="1">
        <f t="array" ref="L79">_xlfn.IFS(I79="Rigby","208 ",I79="Rexburg","208 ",I79="Colorado Springs","719 ")&amp;Data!F9</f>
        <v>208 496-1222</v>
      </c>
    </row>
    <row r="80" spans="1:12" x14ac:dyDescent="0.25">
      <c r="A80" s="4" t="str">
        <f>UPPER(RIGHT(Data!A62,LEN(Data!A62)-FIND(" ",Data!A62)))</f>
        <v>MAYTON</v>
      </c>
      <c r="B80" s="5" t="str">
        <f>UPPER(LEFT(Data!A62,FIND(" ",Data!A62)-1))</f>
        <v>PANDORA</v>
      </c>
      <c r="C80" s="5" t="str">
        <f>RIGHT(Data!B62,4)</f>
        <v>9047</v>
      </c>
      <c r="D80" s="5">
        <f ca="1">YEAR(Data!C62)</f>
        <v>2021</v>
      </c>
      <c r="E80" s="6">
        <f ca="1">(Data!C62-Data!D62)/365.25</f>
        <v>40.229979466119097</v>
      </c>
      <c r="F80" s="6">
        <f ca="1">(TODAY()-Data!C62)/365.25</f>
        <v>8.2135523613963035E-2</v>
      </c>
      <c r="G80" s="5" t="str">
        <f ca="1">IF(F80&gt;=10,"Y","N")</f>
        <v>N</v>
      </c>
      <c r="H80" s="6">
        <f ca="1">(TODAY()-Data!D62)/365.25</f>
        <v>40.312114989733061</v>
      </c>
      <c r="I80" s="5" t="s">
        <v>317</v>
      </c>
      <c r="J80" s="5" t="s">
        <v>319</v>
      </c>
      <c r="K80" s="5">
        <v>80920</v>
      </c>
      <c r="L80" s="7" t="str" cm="1">
        <f t="array" ref="L80">_xlfn.IFS(I80="Rigby","208 ",I80="Rexburg","208 ",I80="Colorado Springs","719 ")&amp;Data!F62</f>
        <v>719 598-2622</v>
      </c>
    </row>
    <row r="81" spans="1:12" x14ac:dyDescent="0.25">
      <c r="A81" s="4" t="str">
        <f>UPPER(RIGHT(Data!A52,LEN(Data!A52)-FIND(" ",Data!A52)))</f>
        <v xml:space="preserve">SEMAN </v>
      </c>
      <c r="B81" s="5" t="str">
        <f>UPPER(LEFT(Data!A52,FIND(" ",Data!A52)-1))</f>
        <v>PAULINA</v>
      </c>
      <c r="C81" s="5" t="str">
        <f>RIGHT(Data!B52,4)</f>
        <v>8013</v>
      </c>
      <c r="D81" s="5">
        <f>YEAR(Data!C52)</f>
        <v>2005</v>
      </c>
      <c r="E81" s="6">
        <f>(Data!C52-Data!D52)/365.25</f>
        <v>27.879534565366189</v>
      </c>
      <c r="F81" s="6">
        <f ca="1">(TODAY()-Data!C52)/365.25</f>
        <v>15.572895277207392</v>
      </c>
      <c r="G81" s="5" t="str">
        <f ca="1">IF(F81&gt;=10,"Y","N")</f>
        <v>Y</v>
      </c>
      <c r="H81" s="6">
        <f ca="1">(TODAY()-Data!D52)/365.25</f>
        <v>43.452429842573579</v>
      </c>
      <c r="I81" s="5" t="s">
        <v>315</v>
      </c>
      <c r="J81" s="5" t="s">
        <v>318</v>
      </c>
      <c r="K81" s="5">
        <v>83440</v>
      </c>
      <c r="L81" s="7" t="str" cm="1">
        <f t="array" ref="L81">_xlfn.IFS(I81="Rigby","208 ",I81="Rexburg","208 ",I81="Colorado Springs","719 ")&amp;Data!F52</f>
        <v>208 496-1119</v>
      </c>
    </row>
    <row r="82" spans="1:12" x14ac:dyDescent="0.25">
      <c r="A82" s="4" t="str">
        <f>UPPER(RIGHT(Data!A99,LEN(Data!A99)-FIND(" ",Data!A99)))</f>
        <v>GOSSER</v>
      </c>
      <c r="B82" s="5" t="str">
        <f>UPPER(LEFT(Data!A99,FIND(" ",Data!A99)-1))</f>
        <v>PEARLE</v>
      </c>
      <c r="C82" s="5" t="str">
        <f>RIGHT(Data!B99,4)</f>
        <v>9584</v>
      </c>
      <c r="D82" s="5">
        <f>YEAR(Data!C99)</f>
        <v>1996</v>
      </c>
      <c r="E82" s="6">
        <f>(Data!C99-Data!D99)/365.25</f>
        <v>19.3347022587269</v>
      </c>
      <c r="F82" s="6">
        <f ca="1">(TODAY()-Data!C99)/365.25</f>
        <v>24.520191649555098</v>
      </c>
      <c r="G82" s="5" t="str">
        <f ca="1">IF(F82&gt;=10,"Y","N")</f>
        <v>Y</v>
      </c>
      <c r="H82" s="6">
        <f ca="1">(TODAY()-Data!D99)/365.25</f>
        <v>43.854893908282001</v>
      </c>
      <c r="I82" s="5" t="s">
        <v>315</v>
      </c>
      <c r="J82" s="5" t="s">
        <v>318</v>
      </c>
      <c r="K82" s="5">
        <v>83440</v>
      </c>
      <c r="L82" s="7" t="str" cm="1">
        <f t="array" ref="L82">_xlfn.IFS(I82="Rigby","208 ",I82="Rexburg","208 ",I82="Colorado Springs","719 ")&amp;Data!F99</f>
        <v>208 496-0034</v>
      </c>
    </row>
    <row r="83" spans="1:12" x14ac:dyDescent="0.25">
      <c r="A83" s="4" t="str">
        <f>UPPER(RIGHT(Data!A37,LEN(Data!A37)-FIND(" ",Data!A37)))</f>
        <v xml:space="preserve">HAAR </v>
      </c>
      <c r="B83" s="5" t="str">
        <f>UPPER(LEFT(Data!A37,FIND(" ",Data!A37)-1))</f>
        <v>PENNI</v>
      </c>
      <c r="C83" s="5" t="str">
        <f>RIGHT(Data!B37,4)</f>
        <v>5935</v>
      </c>
      <c r="D83" s="5">
        <f>YEAR(Data!C37)</f>
        <v>1996</v>
      </c>
      <c r="E83" s="6">
        <f>(Data!C37-Data!D37)/365.25</f>
        <v>24.813141683778234</v>
      </c>
      <c r="F83" s="6">
        <f ca="1">(TODAY()-Data!C37)/365.25</f>
        <v>25.144421629021217</v>
      </c>
      <c r="G83" s="5" t="str">
        <f ca="1">IF(F83&gt;=10,"Y","N")</f>
        <v>Y</v>
      </c>
      <c r="H83" s="6">
        <f ca="1">(TODAY()-Data!D37)/365.25</f>
        <v>49.957563312799451</v>
      </c>
      <c r="I83" s="5" t="s">
        <v>317</v>
      </c>
      <c r="J83" s="5" t="s">
        <v>319</v>
      </c>
      <c r="K83" s="5">
        <v>80920</v>
      </c>
      <c r="L83" s="7" t="str" cm="1">
        <f t="array" ref="L83">_xlfn.IFS(I83="Rigby","208 ",I83="Rexburg","208 ",I83="Colorado Springs","719 ")&amp;Data!F37</f>
        <v>719 598-2333</v>
      </c>
    </row>
    <row r="84" spans="1:12" x14ac:dyDescent="0.25">
      <c r="A84" s="4" t="str">
        <f>UPPER(RIGHT(Data!A34,LEN(Data!A34)-FIND(" ",Data!A34)))</f>
        <v xml:space="preserve">BACK </v>
      </c>
      <c r="B84" s="5" t="str">
        <f>UPPER(LEFT(Data!A34,FIND(" ",Data!A34)-1))</f>
        <v>RANDAL</v>
      </c>
      <c r="C84" s="5" t="str">
        <f>RIGHT(Data!B34,4)</f>
        <v>2532</v>
      </c>
      <c r="D84" s="5">
        <f>YEAR(Data!C34)</f>
        <v>2007</v>
      </c>
      <c r="E84" s="6">
        <f>(Data!C34-Data!D34)/365.25</f>
        <v>35.340177960301162</v>
      </c>
      <c r="F84" s="6">
        <f ca="1">(TODAY()-Data!C34)/365.25</f>
        <v>14.023271731690622</v>
      </c>
      <c r="G84" s="5" t="str">
        <f ca="1">IF(F84&gt;=10,"Y","N")</f>
        <v>Y</v>
      </c>
      <c r="H84" s="6">
        <f ca="1">(TODAY()-Data!D34)/365.25</f>
        <v>49.363449691991789</v>
      </c>
      <c r="I84" s="5" t="s">
        <v>316</v>
      </c>
      <c r="J84" s="5" t="s">
        <v>318</v>
      </c>
      <c r="K84" s="5">
        <v>83440</v>
      </c>
      <c r="L84" s="7" t="str" cm="1">
        <f t="array" ref="L84">_xlfn.IFS(I84="Rigby","208 ",I84="Rexburg","208 ",I84="Colorado Springs","719 ")&amp;Data!F34</f>
        <v>208 496-1769</v>
      </c>
    </row>
    <row r="85" spans="1:12" x14ac:dyDescent="0.25">
      <c r="A85" s="4" t="str">
        <f>UPPER(RIGHT(Data!A58,LEN(Data!A58)-FIND(" ",Data!A58)))</f>
        <v>CASSEL</v>
      </c>
      <c r="B85" s="5" t="str">
        <f>UPPER(LEFT(Data!A58,FIND(" ",Data!A58)-1))</f>
        <v>RAYMON</v>
      </c>
      <c r="C85" s="5" t="str">
        <f>RIGHT(Data!B58,4)</f>
        <v>8950</v>
      </c>
      <c r="D85" s="5">
        <f>YEAR(Data!C58)</f>
        <v>2014</v>
      </c>
      <c r="E85" s="6">
        <f>(Data!C58-Data!D58)/365.25</f>
        <v>40.774811772758383</v>
      </c>
      <c r="F85" s="6">
        <f ca="1">(TODAY()-Data!C58)/365.25</f>
        <v>7.2005475701574264</v>
      </c>
      <c r="G85" s="5" t="str">
        <f ca="1">IF(F85&gt;=10,"Y","N")</f>
        <v>N</v>
      </c>
      <c r="H85" s="6">
        <f ca="1">(TODAY()-Data!D58)/365.25</f>
        <v>47.975359342915809</v>
      </c>
      <c r="I85" s="5" t="s">
        <v>315</v>
      </c>
      <c r="J85" s="5" t="s">
        <v>318</v>
      </c>
      <c r="K85" s="5">
        <v>83440</v>
      </c>
      <c r="L85" s="7" t="str" cm="1">
        <f t="array" ref="L85">_xlfn.IFS(I85="Rigby","208 ",I85="Rexburg","208 ",I85="Colorado Springs","719 ")&amp;Data!F58</f>
        <v>208 496-1665</v>
      </c>
    </row>
    <row r="86" spans="1:12" x14ac:dyDescent="0.25">
      <c r="A86" s="4" t="str">
        <f>UPPER(RIGHT(Data!A81,LEN(Data!A81)-FIND(" ",Data!A81)))</f>
        <v>MANTHE</v>
      </c>
      <c r="B86" s="5" t="str">
        <f>UPPER(LEFT(Data!A81,FIND(" ",Data!A81)-1))</f>
        <v>REYNA</v>
      </c>
      <c r="C86" s="5" t="str">
        <f>RIGHT(Data!B81,4)</f>
        <v>5714</v>
      </c>
      <c r="D86" s="5">
        <f>YEAR(Data!C81)</f>
        <v>1996</v>
      </c>
      <c r="E86" s="6">
        <f>(Data!C81-Data!D81)/365.25</f>
        <v>39.244353182751539</v>
      </c>
      <c r="F86" s="6">
        <f ca="1">(TODAY()-Data!C81)/365.25</f>
        <v>24.520191649555098</v>
      </c>
      <c r="G86" s="5" t="str">
        <f ca="1">IF(F86&gt;=10,"Y","N")</f>
        <v>Y</v>
      </c>
      <c r="H86" s="6">
        <f ca="1">(TODAY()-Data!D81)/365.25</f>
        <v>63.76454483230664</v>
      </c>
      <c r="I86" s="5" t="s">
        <v>317</v>
      </c>
      <c r="J86" s="5" t="s">
        <v>319</v>
      </c>
      <c r="K86" s="5">
        <v>80920</v>
      </c>
      <c r="L86" s="7" t="str" cm="1">
        <f t="array" ref="L86">_xlfn.IFS(I86="Rigby","208 ",I86="Rexburg","208 ",I86="Colorado Springs","719 ")&amp;Data!F81</f>
        <v>719 496-0016</v>
      </c>
    </row>
    <row r="87" spans="1:12" x14ac:dyDescent="0.25">
      <c r="A87" s="4" t="str">
        <f>UPPER(RIGHT(Data!A28,LEN(Data!A28)-FIND(" ",Data!A28)))</f>
        <v xml:space="preserve">TILLISON </v>
      </c>
      <c r="B87" s="5" t="str">
        <f>UPPER(LEFT(Data!A28,FIND(" ",Data!A28)-1))</f>
        <v>RICARDO</v>
      </c>
      <c r="C87" s="5" t="str">
        <f>RIGHT(Data!B28,4)</f>
        <v>9225</v>
      </c>
      <c r="D87" s="5">
        <f>YEAR(Data!C28)</f>
        <v>1996</v>
      </c>
      <c r="E87" s="6">
        <f>(Data!C28-Data!D28)/365.25</f>
        <v>39.03353867214237</v>
      </c>
      <c r="F87" s="6">
        <f ca="1">(TODAY()-Data!C28)/365.25</f>
        <v>24.520191649555098</v>
      </c>
      <c r="G87" s="5" t="str">
        <f ca="1">IF(F87&gt;=10,"Y","N")</f>
        <v>Y</v>
      </c>
      <c r="H87" s="6">
        <f ca="1">(TODAY()-Data!D28)/365.25</f>
        <v>63.553730321697465</v>
      </c>
      <c r="I87" s="5" t="s">
        <v>315</v>
      </c>
      <c r="J87" s="5" t="s">
        <v>318</v>
      </c>
      <c r="K87" s="5">
        <v>83440</v>
      </c>
      <c r="L87" s="7" t="str" cm="1">
        <f t="array" ref="L87">_xlfn.IFS(I87="Rigby","208 ",I87="Rexburg","208 ",I87="Colorado Springs","719 ")&amp;Data!F28</f>
        <v>208 496-1886</v>
      </c>
    </row>
    <row r="88" spans="1:12" x14ac:dyDescent="0.25">
      <c r="A88" s="4" t="str">
        <f>UPPER(RIGHT(Data!A26,LEN(Data!A26)-FIND(" ",Data!A26)))</f>
        <v xml:space="preserve">LISOWSKI </v>
      </c>
      <c r="B88" s="5" t="str">
        <f>UPPER(LEFT(Data!A26,FIND(" ",Data!A26)-1))</f>
        <v>RICKY</v>
      </c>
      <c r="C88" s="5" t="str">
        <f>RIGHT(Data!B26,4)</f>
        <v>9528</v>
      </c>
      <c r="D88" s="5">
        <f>YEAR(Data!C26)</f>
        <v>1996</v>
      </c>
      <c r="E88" s="6">
        <f>(Data!C26-Data!D26)/365.25</f>
        <v>31.282683093771389</v>
      </c>
      <c r="F88" s="6">
        <f ca="1">(TODAY()-Data!C26)/365.25</f>
        <v>25.144421629021217</v>
      </c>
      <c r="G88" s="5" t="str">
        <f ca="1">IF(F88&gt;=10,"Y","N")</f>
        <v>Y</v>
      </c>
      <c r="H88" s="6">
        <f ca="1">(TODAY()-Data!D26)/365.25</f>
        <v>56.427104722792606</v>
      </c>
      <c r="I88" s="5" t="s">
        <v>315</v>
      </c>
      <c r="J88" s="5" t="s">
        <v>318</v>
      </c>
      <c r="K88" s="5">
        <v>83440</v>
      </c>
      <c r="L88" s="7" t="str" cm="1">
        <f t="array" ref="L88">_xlfn.IFS(I88="Rigby","208 ",I88="Rexburg","208 ",I88="Colorado Springs","719 ")&amp;Data!F26</f>
        <v>208 496-1873</v>
      </c>
    </row>
    <row r="89" spans="1:12" x14ac:dyDescent="0.25">
      <c r="A89" s="4" t="str">
        <f>UPPER(RIGHT(Data!A74,LEN(Data!A74)-FIND(" ",Data!A74)))</f>
        <v>GULOTTA</v>
      </c>
      <c r="B89" s="5" t="str">
        <f>UPPER(LEFT(Data!A74,FIND(" ",Data!A74)-1))</f>
        <v>ROSANNE</v>
      </c>
      <c r="C89" s="5" t="str">
        <f>RIGHT(Data!B74,4)</f>
        <v>8191</v>
      </c>
      <c r="D89" s="5">
        <f>YEAR(Data!C74)</f>
        <v>2011</v>
      </c>
      <c r="E89" s="6">
        <f>(Data!C74-Data!D74)/365.25</f>
        <v>22.606433949349761</v>
      </c>
      <c r="F89" s="6">
        <f ca="1">(TODAY()-Data!C74)/365.25</f>
        <v>9.9247091033538677</v>
      </c>
      <c r="G89" s="5" t="str">
        <f ca="1">IF(F89&gt;=10,"Y","N")</f>
        <v>N</v>
      </c>
      <c r="H89" s="6">
        <f ca="1">(TODAY()-Data!D74)/365.25</f>
        <v>32.531143052703626</v>
      </c>
      <c r="I89" s="5" t="s">
        <v>315</v>
      </c>
      <c r="J89" s="5" t="s">
        <v>318</v>
      </c>
      <c r="K89" s="5">
        <v>83440</v>
      </c>
      <c r="L89" s="7" t="str" cm="1">
        <f t="array" ref="L89">_xlfn.IFS(I89="Rigby","208 ",I89="Rexburg","208 ",I89="Colorado Springs","719 ")&amp;Data!F74</f>
        <v>208 496-0009</v>
      </c>
    </row>
    <row r="90" spans="1:12" x14ac:dyDescent="0.25">
      <c r="A90" s="4" t="str">
        <f>UPPER(RIGHT(Data!A100,LEN(Data!A100)-FIND(" ",Data!A100)))</f>
        <v>CRUIKSHANK</v>
      </c>
      <c r="B90" s="5" t="str">
        <f>UPPER(LEFT(Data!A100,FIND(" ",Data!A100)-1))</f>
        <v>SALVADOR</v>
      </c>
      <c r="C90" s="5" t="str">
        <f>RIGHT(Data!B100,4)</f>
        <v>3232</v>
      </c>
      <c r="D90" s="5">
        <f>YEAR(Data!C100)</f>
        <v>2006</v>
      </c>
      <c r="E90" s="6">
        <f>(Data!C100-Data!D100)/365.25</f>
        <v>25.253935660506503</v>
      </c>
      <c r="F90" s="6">
        <f ca="1">(TODAY()-Data!C100)/365.25</f>
        <v>15.233401779603012</v>
      </c>
      <c r="G90" s="5" t="str">
        <f ca="1">IF(F90&gt;=10,"Y","N")</f>
        <v>Y</v>
      </c>
      <c r="H90" s="6">
        <f ca="1">(TODAY()-Data!D100)/365.25</f>
        <v>40.487337440109513</v>
      </c>
      <c r="I90" s="5" t="s">
        <v>317</v>
      </c>
      <c r="J90" s="5" t="s">
        <v>319</v>
      </c>
      <c r="K90" s="5">
        <v>80920</v>
      </c>
      <c r="L90" s="7" t="str" cm="1">
        <f t="array" ref="L90">_xlfn.IFS(I90="Rigby","208 ",I90="Rexburg","208 ",I90="Colorado Springs","719 ")&amp;Data!F100</f>
        <v>719 496-0035</v>
      </c>
    </row>
    <row r="91" spans="1:12" x14ac:dyDescent="0.25">
      <c r="A91" s="4" t="str">
        <f>UPPER(RIGHT(Data!A91,LEN(Data!A91)-FIND(" ",Data!A91)))</f>
        <v>ARMENTROUT</v>
      </c>
      <c r="B91" s="5" t="str">
        <f>UPPER(LEFT(Data!A91,FIND(" ",Data!A91)-1))</f>
        <v>SAMATHA</v>
      </c>
      <c r="C91" s="5" t="str">
        <f>RIGHT(Data!B91,4)</f>
        <v>8301</v>
      </c>
      <c r="D91" s="5">
        <f ca="1">YEAR(Data!C91)</f>
        <v>2021</v>
      </c>
      <c r="E91" s="6">
        <f ca="1">(Data!C91-Data!D91)/365.25</f>
        <v>49.727583846680353</v>
      </c>
      <c r="F91" s="6">
        <f ca="1">(TODAY()-Data!C91)/365.25</f>
        <v>0.12320328542094455</v>
      </c>
      <c r="G91" s="5" t="str">
        <f ca="1">IF(F91&gt;=10,"Y","N")</f>
        <v>N</v>
      </c>
      <c r="H91" s="6">
        <f ca="1">(TODAY()-Data!D91)/365.25</f>
        <v>49.850787132101303</v>
      </c>
      <c r="I91" s="5" t="s">
        <v>315</v>
      </c>
      <c r="J91" s="5" t="s">
        <v>318</v>
      </c>
      <c r="K91" s="5">
        <v>83440</v>
      </c>
      <c r="L91" s="7" t="str" cm="1">
        <f t="array" ref="L91">_xlfn.IFS(I91="Rigby","208 ",I91="Rexburg","208 ",I91="Colorado Springs","719 ")&amp;Data!F91</f>
        <v>208 496-0026</v>
      </c>
    </row>
    <row r="92" spans="1:12" x14ac:dyDescent="0.25">
      <c r="A92" s="4" t="str">
        <f>UPPER(RIGHT(Data!A68,LEN(Data!A68)-FIND(" ",Data!A68)))</f>
        <v>YELTON</v>
      </c>
      <c r="B92" s="5" t="str">
        <f>UPPER(LEFT(Data!A68,FIND(" ",Data!A68)-1))</f>
        <v>SERENA</v>
      </c>
      <c r="C92" s="5" t="str">
        <f>RIGHT(Data!B68,4)</f>
        <v>9751</v>
      </c>
      <c r="D92" s="5">
        <f>YEAR(Data!C68)</f>
        <v>2015</v>
      </c>
      <c r="E92" s="6">
        <f>(Data!C68-Data!D68)/365.25</f>
        <v>24.689938398357288</v>
      </c>
      <c r="F92" s="6">
        <f ca="1">(TODAY()-Data!C68)/365.25</f>
        <v>5.5523613963039011</v>
      </c>
      <c r="G92" s="5" t="str">
        <f ca="1">IF(F92&gt;=10,"Y","N")</f>
        <v>N</v>
      </c>
      <c r="H92" s="6">
        <f ca="1">(TODAY()-Data!D68)/365.25</f>
        <v>30.242299794661189</v>
      </c>
      <c r="I92" s="5" t="s">
        <v>315</v>
      </c>
      <c r="J92" s="5" t="s">
        <v>318</v>
      </c>
      <c r="K92" s="5">
        <v>83440</v>
      </c>
      <c r="L92" s="7" t="str" cm="1">
        <f t="array" ref="L92">_xlfn.IFS(I92="Rigby","208 ",I92="Rexburg","208 ",I92="Colorado Springs","719 ")&amp;Data!F68</f>
        <v>208 496-0003</v>
      </c>
    </row>
    <row r="93" spans="1:12" x14ac:dyDescent="0.25">
      <c r="A93" s="4" t="str">
        <f>UPPER(RIGHT(Data!A82,LEN(Data!A82)-FIND(" ",Data!A82)))</f>
        <v>JESUS</v>
      </c>
      <c r="B93" s="5" t="str">
        <f>UPPER(LEFT(Data!A82,FIND(" ",Data!A82)-1))</f>
        <v>SPARKLE</v>
      </c>
      <c r="C93" s="5" t="str">
        <f>RIGHT(Data!B82,4)</f>
        <v>8684</v>
      </c>
      <c r="D93" s="5">
        <f>YEAR(Data!C82)</f>
        <v>1996</v>
      </c>
      <c r="E93" s="6">
        <f>(Data!C82-Data!D82)/365.25</f>
        <v>35.093771389459278</v>
      </c>
      <c r="F93" s="6">
        <f ca="1">(TODAY()-Data!C82)/365.25</f>
        <v>24.520191649555098</v>
      </c>
      <c r="G93" s="5" t="str">
        <f ca="1">IF(F93&gt;=10,"Y","N")</f>
        <v>Y</v>
      </c>
      <c r="H93" s="6">
        <f ca="1">(TODAY()-Data!D82)/365.25</f>
        <v>59.613963039014372</v>
      </c>
      <c r="I93" s="5" t="s">
        <v>315</v>
      </c>
      <c r="J93" s="5" t="s">
        <v>318</v>
      </c>
      <c r="K93" s="5">
        <v>83440</v>
      </c>
      <c r="L93" s="7" t="str" cm="1">
        <f t="array" ref="L93">_xlfn.IFS(I93="Rigby","208 ",I93="Rexburg","208 ",I93="Colorado Springs","719 ")&amp;Data!F82</f>
        <v>208 496-0017</v>
      </c>
    </row>
    <row r="94" spans="1:12" x14ac:dyDescent="0.25">
      <c r="A94" s="4" t="str">
        <f>UPPER(RIGHT(Data!A42,LEN(Data!A42)-FIND(" ",Data!A42)))</f>
        <v xml:space="preserve">PATTON </v>
      </c>
      <c r="B94" s="5" t="str">
        <f>UPPER(LEFT(Data!A42,FIND(" ",Data!A42)-1))</f>
        <v>TAINA</v>
      </c>
      <c r="C94" s="5" t="str">
        <f>RIGHT(Data!B42,4)</f>
        <v>4187</v>
      </c>
      <c r="D94" s="5">
        <f>YEAR(Data!C42)</f>
        <v>2015</v>
      </c>
      <c r="E94" s="6">
        <f>(Data!C42-Data!D42)/365.25</f>
        <v>25.864476386036962</v>
      </c>
      <c r="F94" s="6">
        <f ca="1">(TODAY()-Data!C42)/365.25</f>
        <v>5.6728268309377139</v>
      </c>
      <c r="G94" s="5" t="str">
        <f ca="1">IF(F94&gt;=10,"Y","N")</f>
        <v>N</v>
      </c>
      <c r="H94" s="6">
        <f ca="1">(TODAY()-Data!D42)/365.25</f>
        <v>31.537303216974674</v>
      </c>
      <c r="I94" s="5" t="s">
        <v>317</v>
      </c>
      <c r="J94" s="5" t="s">
        <v>319</v>
      </c>
      <c r="K94" s="5">
        <v>80920</v>
      </c>
      <c r="L94" s="7" t="str" cm="1">
        <f t="array" ref="L94">_xlfn.IFS(I94="Rigby","208 ",I94="Rexburg","208 ",I94="Colorado Springs","719 ")&amp;Data!F42</f>
        <v>719 598-2243</v>
      </c>
    </row>
    <row r="95" spans="1:12" x14ac:dyDescent="0.25">
      <c r="A95" s="4" t="str">
        <f>UPPER(RIGHT(Data!A46,LEN(Data!A46)-FIND(" ",Data!A46)))</f>
        <v xml:space="preserve">CALAWAY </v>
      </c>
      <c r="B95" s="5" t="str">
        <f>UPPER(LEFT(Data!A46,FIND(" ",Data!A46)-1))</f>
        <v>TEODORA</v>
      </c>
      <c r="C95" s="5" t="str">
        <f>RIGHT(Data!B46,4)</f>
        <v>3183</v>
      </c>
      <c r="D95" s="5">
        <f>YEAR(Data!C46)</f>
        <v>1999</v>
      </c>
      <c r="E95" s="6">
        <f>(Data!C46-Data!D46)/365.25</f>
        <v>23.956194387405887</v>
      </c>
      <c r="F95" s="6">
        <f ca="1">(TODAY()-Data!C46)/365.25</f>
        <v>21.856262833675565</v>
      </c>
      <c r="G95" s="5" t="str">
        <f ca="1">IF(F95&gt;=10,"Y","N")</f>
        <v>Y</v>
      </c>
      <c r="H95" s="6">
        <f ca="1">(TODAY()-Data!D46)/365.25</f>
        <v>45.812457221081452</v>
      </c>
      <c r="I95" s="5" t="s">
        <v>315</v>
      </c>
      <c r="J95" s="5" t="s">
        <v>318</v>
      </c>
      <c r="K95" s="5">
        <v>83440</v>
      </c>
      <c r="L95" s="7" t="str" cm="1">
        <f t="array" ref="L95">_xlfn.IFS(I95="Rigby","208 ",I95="Rexburg","208 ",I95="Colorado Springs","719 ")&amp;Data!F46</f>
        <v>208 496-1430</v>
      </c>
    </row>
    <row r="96" spans="1:12" x14ac:dyDescent="0.25">
      <c r="A96" s="4" t="str">
        <f>UPPER(RIGHT(Data!A8,LEN(Data!A8)-FIND(" ",Data!A8)))</f>
        <v xml:space="preserve">NIXON </v>
      </c>
      <c r="B96" s="5" t="str">
        <f>UPPER(LEFT(Data!A8,FIND(" ",Data!A8)-1))</f>
        <v>THERESA</v>
      </c>
      <c r="C96" s="5" t="str">
        <f>RIGHT(Data!B8,4)</f>
        <v>9079</v>
      </c>
      <c r="D96" s="5">
        <f>YEAR(Data!C8)</f>
        <v>2012</v>
      </c>
      <c r="E96" s="6">
        <f>(Data!C8-Data!D8)/365.25</f>
        <v>38.19301848049281</v>
      </c>
      <c r="F96" s="6">
        <f ca="1">(TODAY()-Data!C8)/365.25</f>
        <v>8.5338809034907595</v>
      </c>
      <c r="G96" s="5" t="str">
        <f ca="1">IF(F96&gt;=10,"Y","N")</f>
        <v>N</v>
      </c>
      <c r="H96" s="6">
        <f ca="1">(TODAY()-Data!D8)/365.25</f>
        <v>46.726899383983572</v>
      </c>
      <c r="I96" s="5" t="s">
        <v>317</v>
      </c>
      <c r="J96" s="5" t="s">
        <v>319</v>
      </c>
      <c r="K96" s="5">
        <v>80920</v>
      </c>
      <c r="L96" s="7" t="str" cm="1">
        <f t="array" ref="L96">_xlfn.IFS(I96="Rigby","208 ",I96="Rexburg","208 ",I96="Colorado Springs","719 ")&amp;Data!F8</f>
        <v>719 598-2265</v>
      </c>
    </row>
    <row r="97" spans="1:12" x14ac:dyDescent="0.25">
      <c r="A97" s="4" t="str">
        <f>UPPER(RIGHT(Data!A29,LEN(Data!A29)-FIND(" ",Data!A29)))</f>
        <v xml:space="preserve">HACKENBERG </v>
      </c>
      <c r="B97" s="5" t="str">
        <f>UPPER(LEFT(Data!A29,FIND(" ",Data!A29)-1))</f>
        <v>TIM</v>
      </c>
      <c r="C97" s="5" t="str">
        <f>RIGHT(Data!B29,4)</f>
        <v>4992</v>
      </c>
      <c r="D97" s="5">
        <f>YEAR(Data!C29)</f>
        <v>2005</v>
      </c>
      <c r="E97" s="6">
        <f>(Data!C29-Data!D29)/365.25</f>
        <v>47.233401779603014</v>
      </c>
      <c r="F97" s="6">
        <f ca="1">(TODAY()-Data!C29)/365.25</f>
        <v>16.062970568104038</v>
      </c>
      <c r="G97" s="5" t="str">
        <f ca="1">IF(F97&gt;=10,"Y","N")</f>
        <v>Y</v>
      </c>
      <c r="H97" s="6">
        <f ca="1">(TODAY()-Data!D29)/365.25</f>
        <v>63.296372347707049</v>
      </c>
      <c r="I97" s="5" t="s">
        <v>317</v>
      </c>
      <c r="J97" s="5" t="s">
        <v>319</v>
      </c>
      <c r="K97" s="5">
        <v>80920</v>
      </c>
      <c r="L97" s="7" t="str" cm="1">
        <f t="array" ref="L97">_xlfn.IFS(I97="Rigby","208 ",I97="Rexburg","208 ",I97="Colorado Springs","719 ")&amp;Data!F29</f>
        <v>719 598-2413</v>
      </c>
    </row>
    <row r="98" spans="1:12" x14ac:dyDescent="0.25">
      <c r="A98" s="4" t="str">
        <f>UPPER(RIGHT(Data!A97,LEN(Data!A97)-FIND(" ",Data!A97)))</f>
        <v>OSHEA</v>
      </c>
      <c r="B98" s="5" t="str">
        <f>UPPER(LEFT(Data!A97,FIND(" ",Data!A97)-1))</f>
        <v>TITUS</v>
      </c>
      <c r="C98" s="5" t="str">
        <f>RIGHT(Data!B97,4)</f>
        <v>3114</v>
      </c>
      <c r="D98" s="5">
        <f>YEAR(Data!C97)</f>
        <v>2014</v>
      </c>
      <c r="E98" s="6">
        <f>(Data!C97-Data!D97)/365.25</f>
        <v>27.679671457905545</v>
      </c>
      <c r="F98" s="6">
        <f ca="1">(TODAY()-Data!C97)/365.25</f>
        <v>6.2943189596167013</v>
      </c>
      <c r="G98" s="5" t="str">
        <f ca="1">IF(F98&gt;=10,"Y","N")</f>
        <v>N</v>
      </c>
      <c r="H98" s="6">
        <f ca="1">(TODAY()-Data!D97)/365.25</f>
        <v>33.973990417522245</v>
      </c>
      <c r="I98" s="5" t="s">
        <v>315</v>
      </c>
      <c r="J98" s="5" t="s">
        <v>318</v>
      </c>
      <c r="K98" s="5">
        <v>83440</v>
      </c>
      <c r="L98" s="7" t="str" cm="1">
        <f t="array" ref="L98">_xlfn.IFS(I98="Rigby","208 ",I98="Rexburg","208 ",I98="Colorado Springs","719 ")&amp;Data!F97</f>
        <v>208 496-0032</v>
      </c>
    </row>
    <row r="99" spans="1:12" x14ac:dyDescent="0.25">
      <c r="A99" s="4" t="str">
        <f>UPPER(RIGHT(Data!A18,LEN(Data!A18)-FIND(" ",Data!A18)))</f>
        <v xml:space="preserve">CONKLING </v>
      </c>
      <c r="B99" s="5" t="str">
        <f>UPPER(LEFT(Data!A18,FIND(" ",Data!A18)-1))</f>
        <v>TYLER</v>
      </c>
      <c r="C99" s="5" t="str">
        <f>RIGHT(Data!B18,4)</f>
        <v>2748</v>
      </c>
      <c r="D99" s="5">
        <f>YEAR(Data!C18)</f>
        <v>2006</v>
      </c>
      <c r="E99" s="6">
        <f>(Data!C18-Data!D18)/365.25</f>
        <v>21.007529089664612</v>
      </c>
      <c r="F99" s="6">
        <f ca="1">(TODAY()-Data!C18)/365.25</f>
        <v>15.233401779603012</v>
      </c>
      <c r="G99" s="5" t="str">
        <f ca="1">IF(F99&gt;=10,"Y","N")</f>
        <v>Y</v>
      </c>
      <c r="H99" s="6">
        <f ca="1">(TODAY()-Data!D18)/365.25</f>
        <v>36.240930869267622</v>
      </c>
      <c r="I99" s="5" t="s">
        <v>315</v>
      </c>
      <c r="J99" s="5" t="s">
        <v>318</v>
      </c>
      <c r="K99" s="5">
        <v>83440</v>
      </c>
      <c r="L99" s="7" t="str" cm="1">
        <f t="array" ref="L99">_xlfn.IFS(I99="Rigby","208 ",I99="Rexburg","208 ",I99="Colorado Springs","719 ")&amp;Data!F18</f>
        <v>208 496-1697</v>
      </c>
    </row>
    <row r="100" spans="1:12" x14ac:dyDescent="0.25">
      <c r="A100" s="4" t="str">
        <f>UPPER(RIGHT(Data!A24,LEN(Data!A24)-FIND(" ",Data!A24)))</f>
        <v xml:space="preserve">GOIN </v>
      </c>
      <c r="B100" s="5" t="str">
        <f>UPPER(LEFT(Data!A24,FIND(" ",Data!A24)-1))</f>
        <v>VERLINE</v>
      </c>
      <c r="C100" s="5" t="str">
        <f>RIGHT(Data!B24,4)</f>
        <v>9228</v>
      </c>
      <c r="D100" s="5">
        <f>YEAR(Data!C24)</f>
        <v>2000</v>
      </c>
      <c r="E100" s="6">
        <f>(Data!C24-Data!D24)/365.25</f>
        <v>18.579055441478438</v>
      </c>
      <c r="F100" s="6">
        <f ca="1">(TODAY()-Data!C24)/365.25</f>
        <v>20.427104722792606</v>
      </c>
      <c r="G100" s="5" t="str">
        <f ca="1">IF(F100&gt;=10,"Y","N")</f>
        <v>Y</v>
      </c>
      <c r="H100" s="6">
        <f ca="1">(TODAY()-Data!D24)/365.25</f>
        <v>39.006160164271044</v>
      </c>
      <c r="I100" s="5" t="s">
        <v>317</v>
      </c>
      <c r="J100" s="5" t="s">
        <v>319</v>
      </c>
      <c r="K100" s="5">
        <v>80920</v>
      </c>
      <c r="L100" s="7" t="str" cm="1">
        <f t="array" ref="L100">_xlfn.IFS(I100="Rigby","208 ",I100="Rexburg","208 ",I100="Colorado Springs","719 ")&amp;Data!F24</f>
        <v>719 598-2613</v>
      </c>
    </row>
    <row r="101" spans="1:12" ht="15.75" thickBot="1" x14ac:dyDescent="0.3">
      <c r="A101" s="8" t="str">
        <f>UPPER(RIGHT(Data!A32,LEN(Data!A32)-FIND(" ",Data!A32)))</f>
        <v xml:space="preserve">SUMAN </v>
      </c>
      <c r="B101" s="9" t="str">
        <f>UPPER(LEFT(Data!A32,FIND(" ",Data!A32)-1))</f>
        <v>YOLANDA</v>
      </c>
      <c r="C101" s="9" t="str">
        <f>RIGHT(Data!B32,4)</f>
        <v>5722</v>
      </c>
      <c r="D101" s="9">
        <f>YEAR(Data!C32)</f>
        <v>1999</v>
      </c>
      <c r="E101" s="10">
        <f>(Data!C32-Data!D32)/365.25</f>
        <v>31.227926078028748</v>
      </c>
      <c r="F101" s="10">
        <f ca="1">(TODAY()-Data!C32)/365.25</f>
        <v>21.590691307323752</v>
      </c>
      <c r="G101" s="9" t="str">
        <f ca="1">IF(F101&gt;=10,"Y","N")</f>
        <v>Y</v>
      </c>
      <c r="H101" s="10">
        <f ca="1">(TODAY()-Data!D32)/365.25</f>
        <v>52.818617385352496</v>
      </c>
      <c r="I101" s="9" t="s">
        <v>315</v>
      </c>
      <c r="J101" s="9" t="s">
        <v>318</v>
      </c>
      <c r="K101" s="9">
        <v>83440</v>
      </c>
      <c r="L101" s="11" t="str" cm="1">
        <f t="array" ref="L101">_xlfn.IFS(I101="Rigby","208 ",I101="Rexburg","208 ",I101="Colorado Springs","719 ")&amp;Data!F32</f>
        <v>208 496-1150</v>
      </c>
    </row>
  </sheetData>
  <autoFilter ref="A1:L101" xr:uid="{151E7BDE-7B2B-4E99-964A-2961FFA1F7A7}">
    <sortState xmlns:xlrd2="http://schemas.microsoft.com/office/spreadsheetml/2017/richdata2" ref="A2:L101">
      <sortCondition ref="B1:B101"/>
    </sortState>
  </autoFilter>
  <conditionalFormatting sqref="F2:F101">
    <cfRule type="cellIs" dxfId="24" priority="4" operator="greaterThanOrEqual">
      <formula>10</formula>
    </cfRule>
    <cfRule type="cellIs" dxfId="23" priority="3" operator="lessThan">
      <formula>2</formula>
    </cfRule>
  </conditionalFormatting>
  <conditionalFormatting sqref="H2:H101">
    <cfRule type="cellIs" dxfId="22" priority="2" operator="greaterThan">
      <formula>50</formula>
    </cfRule>
    <cfRule type="cellIs" dxfId="21" priority="1" operator="lessThan">
      <formula>30</formula>
    </cfRule>
  </conditionalFormatting>
  <pageMargins left="0.7" right="0.7" top="0.75" bottom="0.75" header="0.3" footer="0.3"/>
  <pageSetup paperSize="9" orientation="portrait" horizontalDpi="0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1:F103"/>
  <sheetViews>
    <sheetView showGridLines="0" workbookViewId="0">
      <selection activeCell="I16" sqref="I16"/>
    </sheetView>
  </sheetViews>
  <sheetFormatPr defaultRowHeight="15" x14ac:dyDescent="0.25"/>
  <cols>
    <col min="1" max="1" width="20.5703125" style="2" bestFit="1" customWidth="1"/>
    <col min="2" max="2" width="13.28515625" style="2" customWidth="1"/>
    <col min="3" max="4" width="11.28515625" style="2" customWidth="1"/>
    <col min="5" max="5" width="26" style="2" bestFit="1" customWidth="1"/>
    <col min="6" max="6" width="12.28515625" style="2" bestFit="1" customWidth="1"/>
    <col min="7" max="16384" width="9.140625" style="2"/>
  </cols>
  <sheetData>
    <row r="1" spans="1:6" ht="15.75" thickBot="1" x14ac:dyDescent="0.3"/>
    <row r="2" spans="1:6" ht="15.75" thickBot="1" x14ac:dyDescent="0.3">
      <c r="A2" s="20" t="s">
        <v>0</v>
      </c>
      <c r="B2" s="21" t="s">
        <v>1</v>
      </c>
      <c r="C2" s="21" t="s">
        <v>2</v>
      </c>
      <c r="D2" s="21" t="s">
        <v>101</v>
      </c>
      <c r="E2" s="21" t="s">
        <v>102</v>
      </c>
      <c r="F2" s="22" t="s">
        <v>3</v>
      </c>
    </row>
    <row r="3" spans="1:6" x14ac:dyDescent="0.25">
      <c r="A3" s="23" t="s">
        <v>4</v>
      </c>
      <c r="B3" s="24" t="s">
        <v>199</v>
      </c>
      <c r="C3" s="25">
        <v>34705</v>
      </c>
      <c r="D3" s="25">
        <v>21628</v>
      </c>
      <c r="E3" s="24" t="s">
        <v>103</v>
      </c>
      <c r="F3" s="26" t="s">
        <v>105</v>
      </c>
    </row>
    <row r="4" spans="1:6" x14ac:dyDescent="0.25">
      <c r="A4" s="27" t="s">
        <v>5</v>
      </c>
      <c r="B4" s="28" t="s">
        <v>200</v>
      </c>
      <c r="C4" s="29">
        <v>35332</v>
      </c>
      <c r="D4" s="29">
        <v>23526</v>
      </c>
      <c r="E4" s="28" t="s">
        <v>198</v>
      </c>
      <c r="F4" s="30" t="s">
        <v>106</v>
      </c>
    </row>
    <row r="5" spans="1:6" x14ac:dyDescent="0.25">
      <c r="A5" s="27" t="s">
        <v>6</v>
      </c>
      <c r="B5" s="28" t="s">
        <v>201</v>
      </c>
      <c r="C5" s="29">
        <v>37741</v>
      </c>
      <c r="D5" s="29">
        <v>23870</v>
      </c>
      <c r="E5" s="28" t="s">
        <v>103</v>
      </c>
      <c r="F5" s="30" t="s">
        <v>107</v>
      </c>
    </row>
    <row r="6" spans="1:6" x14ac:dyDescent="0.25">
      <c r="A6" s="27" t="s">
        <v>7</v>
      </c>
      <c r="B6" s="28" t="s">
        <v>202</v>
      </c>
      <c r="C6" s="29">
        <v>39825</v>
      </c>
      <c r="D6" s="29">
        <v>24828</v>
      </c>
      <c r="E6" s="28" t="s">
        <v>104</v>
      </c>
      <c r="F6" s="30" t="s">
        <v>108</v>
      </c>
    </row>
    <row r="7" spans="1:6" x14ac:dyDescent="0.25">
      <c r="A7" s="27" t="s">
        <v>8</v>
      </c>
      <c r="B7" s="28" t="s">
        <v>203</v>
      </c>
      <c r="C7" s="29">
        <v>38748</v>
      </c>
      <c r="D7" s="29">
        <v>25162</v>
      </c>
      <c r="E7" s="28" t="s">
        <v>104</v>
      </c>
      <c r="F7" s="30" t="s">
        <v>109</v>
      </c>
    </row>
    <row r="8" spans="1:6" x14ac:dyDescent="0.25">
      <c r="A8" s="27" t="s">
        <v>9</v>
      </c>
      <c r="B8" s="28" t="s">
        <v>204</v>
      </c>
      <c r="C8" s="29">
        <v>41171</v>
      </c>
      <c r="D8" s="29">
        <v>27221</v>
      </c>
      <c r="E8" s="28" t="s">
        <v>104</v>
      </c>
      <c r="F8" s="30" t="s">
        <v>110</v>
      </c>
    </row>
    <row r="9" spans="1:6" x14ac:dyDescent="0.25">
      <c r="A9" s="27" t="s">
        <v>10</v>
      </c>
      <c r="B9" s="28" t="s">
        <v>205</v>
      </c>
      <c r="C9" s="29">
        <v>35332</v>
      </c>
      <c r="D9" s="29">
        <v>27679</v>
      </c>
      <c r="E9" s="28" t="s">
        <v>103</v>
      </c>
      <c r="F9" s="30" t="s">
        <v>111</v>
      </c>
    </row>
    <row r="10" spans="1:6" x14ac:dyDescent="0.25">
      <c r="A10" s="27" t="s">
        <v>11</v>
      </c>
      <c r="B10" s="28" t="s">
        <v>206</v>
      </c>
      <c r="C10" s="29">
        <v>38185</v>
      </c>
      <c r="D10" s="29">
        <v>28823</v>
      </c>
      <c r="E10" s="28" t="s">
        <v>104</v>
      </c>
      <c r="F10" s="30" t="s">
        <v>109</v>
      </c>
    </row>
    <row r="11" spans="1:6" x14ac:dyDescent="0.25">
      <c r="A11" s="27" t="s">
        <v>12</v>
      </c>
      <c r="B11" s="28" t="s">
        <v>207</v>
      </c>
      <c r="C11" s="29">
        <v>36471</v>
      </c>
      <c r="D11" s="29">
        <v>28939</v>
      </c>
      <c r="E11" s="28" t="s">
        <v>104</v>
      </c>
      <c r="F11" s="30" t="s">
        <v>112</v>
      </c>
    </row>
    <row r="12" spans="1:6" x14ac:dyDescent="0.25">
      <c r="A12" s="27" t="s">
        <v>13</v>
      </c>
      <c r="B12" s="28" t="s">
        <v>208</v>
      </c>
      <c r="C12" s="29">
        <v>42000</v>
      </c>
      <c r="D12" s="29">
        <v>30316</v>
      </c>
      <c r="E12" s="28" t="s">
        <v>104</v>
      </c>
      <c r="F12" s="30" t="s">
        <v>113</v>
      </c>
    </row>
    <row r="13" spans="1:6" x14ac:dyDescent="0.25">
      <c r="A13" s="27" t="s">
        <v>14</v>
      </c>
      <c r="B13" s="28" t="s">
        <v>209</v>
      </c>
      <c r="C13" s="29">
        <v>38620</v>
      </c>
      <c r="D13" s="29">
        <v>30444</v>
      </c>
      <c r="E13" s="28" t="s">
        <v>104</v>
      </c>
      <c r="F13" s="30" t="s">
        <v>114</v>
      </c>
    </row>
    <row r="14" spans="1:6" x14ac:dyDescent="0.25">
      <c r="A14" s="27" t="s">
        <v>15</v>
      </c>
      <c r="B14" s="28" t="s">
        <v>210</v>
      </c>
      <c r="C14" s="29">
        <v>42260</v>
      </c>
      <c r="D14" s="29">
        <v>30788</v>
      </c>
      <c r="E14" s="28" t="s">
        <v>104</v>
      </c>
      <c r="F14" s="30" t="s">
        <v>115</v>
      </c>
    </row>
    <row r="15" spans="1:6" x14ac:dyDescent="0.25">
      <c r="A15" s="27" t="s">
        <v>16</v>
      </c>
      <c r="B15" s="28" t="s">
        <v>211</v>
      </c>
      <c r="C15" s="29">
        <v>41989</v>
      </c>
      <c r="D15" s="29">
        <v>30799</v>
      </c>
      <c r="E15" s="28" t="s">
        <v>198</v>
      </c>
      <c r="F15" s="30" t="s">
        <v>116</v>
      </c>
    </row>
    <row r="16" spans="1:6" x14ac:dyDescent="0.25">
      <c r="A16" s="27" t="s">
        <v>17</v>
      </c>
      <c r="B16" s="28" t="s">
        <v>212</v>
      </c>
      <c r="C16" s="29">
        <v>37023</v>
      </c>
      <c r="D16" s="29">
        <v>27171</v>
      </c>
      <c r="E16" s="28" t="s">
        <v>104</v>
      </c>
      <c r="F16" s="30" t="s">
        <v>117</v>
      </c>
    </row>
    <row r="17" spans="1:6" x14ac:dyDescent="0.25">
      <c r="A17" s="27" t="s">
        <v>18</v>
      </c>
      <c r="B17" s="28" t="s">
        <v>213</v>
      </c>
      <c r="C17" s="29">
        <v>35332</v>
      </c>
      <c r="D17" s="29">
        <v>27751</v>
      </c>
      <c r="E17" s="28" t="s">
        <v>103</v>
      </c>
      <c r="F17" s="30" t="s">
        <v>118</v>
      </c>
    </row>
    <row r="18" spans="1:6" x14ac:dyDescent="0.25">
      <c r="A18" s="27" t="s">
        <v>19</v>
      </c>
      <c r="B18" s="28" t="s">
        <v>214</v>
      </c>
      <c r="C18" s="29">
        <v>38724</v>
      </c>
      <c r="D18" s="29">
        <v>31051</v>
      </c>
      <c r="E18" s="28" t="s">
        <v>103</v>
      </c>
      <c r="F18" s="30" t="s">
        <v>119</v>
      </c>
    </row>
    <row r="19" spans="1:6" x14ac:dyDescent="0.25">
      <c r="A19" s="27" t="s">
        <v>20</v>
      </c>
      <c r="B19" s="28" t="s">
        <v>215</v>
      </c>
      <c r="C19" s="29">
        <v>37023</v>
      </c>
      <c r="D19" s="29">
        <v>28110</v>
      </c>
      <c r="E19" s="28" t="s">
        <v>104</v>
      </c>
      <c r="F19" s="30" t="s">
        <v>120</v>
      </c>
    </row>
    <row r="20" spans="1:6" x14ac:dyDescent="0.25">
      <c r="A20" s="27" t="s">
        <v>21</v>
      </c>
      <c r="B20" s="28" t="s">
        <v>216</v>
      </c>
      <c r="C20" s="29">
        <v>40663</v>
      </c>
      <c r="D20" s="29">
        <v>31786</v>
      </c>
      <c r="E20" s="28" t="s">
        <v>103</v>
      </c>
      <c r="F20" s="30" t="s">
        <v>121</v>
      </c>
    </row>
    <row r="21" spans="1:6" x14ac:dyDescent="0.25">
      <c r="A21" s="27" t="s">
        <v>22</v>
      </c>
      <c r="B21" s="28" t="s">
        <v>217</v>
      </c>
      <c r="C21" s="29">
        <v>40173</v>
      </c>
      <c r="D21" s="29">
        <v>31809</v>
      </c>
      <c r="E21" s="28" t="s">
        <v>104</v>
      </c>
      <c r="F21" s="30" t="s">
        <v>122</v>
      </c>
    </row>
    <row r="22" spans="1:6" x14ac:dyDescent="0.25">
      <c r="A22" s="27" t="s">
        <v>23</v>
      </c>
      <c r="B22" s="28" t="s">
        <v>218</v>
      </c>
      <c r="C22" s="29">
        <v>37775</v>
      </c>
      <c r="D22" s="29">
        <v>28285</v>
      </c>
      <c r="E22" s="28" t="s">
        <v>104</v>
      </c>
      <c r="F22" s="30" t="s">
        <v>123</v>
      </c>
    </row>
    <row r="23" spans="1:6" x14ac:dyDescent="0.25">
      <c r="A23" s="27" t="s">
        <v>24</v>
      </c>
      <c r="B23" s="28" t="s">
        <v>219</v>
      </c>
      <c r="C23" s="29">
        <v>40209</v>
      </c>
      <c r="D23" s="29">
        <v>32588</v>
      </c>
      <c r="E23" s="28" t="s">
        <v>104</v>
      </c>
      <c r="F23" s="30" t="s">
        <v>124</v>
      </c>
    </row>
    <row r="24" spans="1:6" x14ac:dyDescent="0.25">
      <c r="A24" s="27" t="s">
        <v>25</v>
      </c>
      <c r="B24" s="28" t="s">
        <v>220</v>
      </c>
      <c r="C24" s="29">
        <v>36827</v>
      </c>
      <c r="D24" s="29">
        <v>30041</v>
      </c>
      <c r="E24" s="28" t="s">
        <v>104</v>
      </c>
      <c r="F24" s="30" t="s">
        <v>125</v>
      </c>
    </row>
    <row r="25" spans="1:6" x14ac:dyDescent="0.25">
      <c r="A25" s="27" t="s">
        <v>26</v>
      </c>
      <c r="B25" s="28" t="s">
        <v>221</v>
      </c>
      <c r="C25" s="29">
        <v>38600</v>
      </c>
      <c r="D25" s="29">
        <v>30684</v>
      </c>
      <c r="E25" s="28" t="s">
        <v>103</v>
      </c>
      <c r="F25" s="30" t="s">
        <v>126</v>
      </c>
    </row>
    <row r="26" spans="1:6" x14ac:dyDescent="0.25">
      <c r="A26" s="27" t="s">
        <v>27</v>
      </c>
      <c r="B26" s="28" t="s">
        <v>222</v>
      </c>
      <c r="C26" s="29">
        <v>35104</v>
      </c>
      <c r="D26" s="29">
        <v>23678</v>
      </c>
      <c r="E26" s="28" t="s">
        <v>103</v>
      </c>
      <c r="F26" s="30" t="s">
        <v>127</v>
      </c>
    </row>
    <row r="27" spans="1:6" x14ac:dyDescent="0.25">
      <c r="A27" s="27" t="s">
        <v>28</v>
      </c>
      <c r="B27" s="28" t="s">
        <v>223</v>
      </c>
      <c r="C27" s="29">
        <v>35332</v>
      </c>
      <c r="D27" s="29">
        <v>27712</v>
      </c>
      <c r="E27" s="28" t="s">
        <v>198</v>
      </c>
      <c r="F27" s="30" t="s">
        <v>118</v>
      </c>
    </row>
    <row r="28" spans="1:6" x14ac:dyDescent="0.25">
      <c r="A28" s="27" t="s">
        <v>29</v>
      </c>
      <c r="B28" s="28" t="s">
        <v>224</v>
      </c>
      <c r="C28" s="29">
        <v>35332</v>
      </c>
      <c r="D28" s="29">
        <v>21075</v>
      </c>
      <c r="E28" s="28" t="s">
        <v>103</v>
      </c>
      <c r="F28" s="30" t="s">
        <v>128</v>
      </c>
    </row>
    <row r="29" spans="1:6" x14ac:dyDescent="0.25">
      <c r="A29" s="27" t="s">
        <v>30</v>
      </c>
      <c r="B29" s="28" t="s">
        <v>225</v>
      </c>
      <c r="C29" s="29">
        <v>38421</v>
      </c>
      <c r="D29" s="29">
        <v>21169</v>
      </c>
      <c r="E29" s="28" t="s">
        <v>104</v>
      </c>
      <c r="F29" s="30" t="s">
        <v>129</v>
      </c>
    </row>
    <row r="30" spans="1:6" x14ac:dyDescent="0.25">
      <c r="A30" s="27" t="s">
        <v>31</v>
      </c>
      <c r="B30" s="28" t="s">
        <v>226</v>
      </c>
      <c r="C30" s="29">
        <v>35332</v>
      </c>
      <c r="D30" s="29">
        <v>21825</v>
      </c>
      <c r="E30" s="28" t="s">
        <v>103</v>
      </c>
      <c r="F30" s="30" t="s">
        <v>118</v>
      </c>
    </row>
    <row r="31" spans="1:6" x14ac:dyDescent="0.25">
      <c r="A31" s="27" t="s">
        <v>32</v>
      </c>
      <c r="B31" s="28" t="s">
        <v>227</v>
      </c>
      <c r="C31" s="29">
        <v>36574</v>
      </c>
      <c r="D31" s="29">
        <v>23858</v>
      </c>
      <c r="E31" s="28" t="s">
        <v>198</v>
      </c>
      <c r="F31" s="30" t="s">
        <v>130</v>
      </c>
    </row>
    <row r="32" spans="1:6" x14ac:dyDescent="0.25">
      <c r="A32" s="27" t="s">
        <v>33</v>
      </c>
      <c r="B32" s="28" t="s">
        <v>228</v>
      </c>
      <c r="C32" s="29">
        <v>36402</v>
      </c>
      <c r="D32" s="29">
        <v>24996</v>
      </c>
      <c r="E32" s="28" t="s">
        <v>103</v>
      </c>
      <c r="F32" s="30" t="s">
        <v>131</v>
      </c>
    </row>
    <row r="33" spans="1:6" x14ac:dyDescent="0.25">
      <c r="A33" s="27" t="s">
        <v>34</v>
      </c>
      <c r="B33" s="28" t="s">
        <v>229</v>
      </c>
      <c r="C33" s="29">
        <v>38600</v>
      </c>
      <c r="D33" s="29">
        <v>25171</v>
      </c>
      <c r="E33" s="28" t="s">
        <v>103</v>
      </c>
      <c r="F33" s="30" t="s">
        <v>126</v>
      </c>
    </row>
    <row r="34" spans="1:6" x14ac:dyDescent="0.25">
      <c r="A34" s="27" t="s">
        <v>35</v>
      </c>
      <c r="B34" s="28" t="s">
        <v>230</v>
      </c>
      <c r="C34" s="29">
        <v>39166</v>
      </c>
      <c r="D34" s="29">
        <v>26258</v>
      </c>
      <c r="E34" s="28" t="s">
        <v>198</v>
      </c>
      <c r="F34" s="30" t="s">
        <v>132</v>
      </c>
    </row>
    <row r="35" spans="1:6" x14ac:dyDescent="0.25">
      <c r="A35" s="27" t="s">
        <v>36</v>
      </c>
      <c r="B35" s="28" t="s">
        <v>231</v>
      </c>
      <c r="C35" s="29">
        <v>38600</v>
      </c>
      <c r="D35" s="29">
        <v>28191</v>
      </c>
      <c r="E35" s="28" t="s">
        <v>103</v>
      </c>
      <c r="F35" s="30" t="s">
        <v>126</v>
      </c>
    </row>
    <row r="36" spans="1:6" x14ac:dyDescent="0.25">
      <c r="A36" s="27" t="s">
        <v>37</v>
      </c>
      <c r="B36" s="28" t="s">
        <v>232</v>
      </c>
      <c r="C36" s="29">
        <v>38554</v>
      </c>
      <c r="D36" s="29">
        <v>28229</v>
      </c>
      <c r="E36" s="28" t="s">
        <v>104</v>
      </c>
      <c r="F36" s="30" t="s">
        <v>133</v>
      </c>
    </row>
    <row r="37" spans="1:6" x14ac:dyDescent="0.25">
      <c r="A37" s="27" t="s">
        <v>38</v>
      </c>
      <c r="B37" s="28" t="s">
        <v>233</v>
      </c>
      <c r="C37" s="29">
        <v>35104</v>
      </c>
      <c r="D37" s="29">
        <v>26041</v>
      </c>
      <c r="E37" s="28" t="s">
        <v>104</v>
      </c>
      <c r="F37" s="30" t="s">
        <v>134</v>
      </c>
    </row>
    <row r="38" spans="1:6" x14ac:dyDescent="0.25">
      <c r="A38" s="27" t="s">
        <v>39</v>
      </c>
      <c r="B38" s="28" t="s">
        <v>234</v>
      </c>
      <c r="C38" s="29">
        <v>35332</v>
      </c>
      <c r="D38" s="29">
        <v>26882</v>
      </c>
      <c r="E38" s="28" t="s">
        <v>104</v>
      </c>
      <c r="F38" s="30" t="s">
        <v>135</v>
      </c>
    </row>
    <row r="39" spans="1:6" x14ac:dyDescent="0.25">
      <c r="A39" s="27" t="s">
        <v>40</v>
      </c>
      <c r="B39" s="28" t="s">
        <v>235</v>
      </c>
      <c r="C39" s="29">
        <v>41218</v>
      </c>
      <c r="D39" s="29">
        <v>31515</v>
      </c>
      <c r="E39" s="28" t="s">
        <v>103</v>
      </c>
      <c r="F39" s="30" t="s">
        <v>136</v>
      </c>
    </row>
    <row r="40" spans="1:6" x14ac:dyDescent="0.25">
      <c r="A40" s="27" t="s">
        <v>300</v>
      </c>
      <c r="B40" s="28" t="s">
        <v>236</v>
      </c>
      <c r="C40" s="29">
        <v>38600</v>
      </c>
      <c r="D40" s="29">
        <v>32030</v>
      </c>
      <c r="E40" s="28" t="s">
        <v>198</v>
      </c>
      <c r="F40" s="30" t="s">
        <v>137</v>
      </c>
    </row>
    <row r="41" spans="1:6" x14ac:dyDescent="0.25">
      <c r="A41" s="27" t="s">
        <v>41</v>
      </c>
      <c r="B41" s="28" t="s">
        <v>237</v>
      </c>
      <c r="C41" s="29">
        <v>37023</v>
      </c>
      <c r="D41" s="29">
        <v>28463</v>
      </c>
      <c r="E41" s="28" t="s">
        <v>103</v>
      </c>
      <c r="F41" s="30" t="s">
        <v>138</v>
      </c>
    </row>
    <row r="42" spans="1:6" x14ac:dyDescent="0.25">
      <c r="A42" s="27" t="s">
        <v>42</v>
      </c>
      <c r="B42" s="28" t="s">
        <v>238</v>
      </c>
      <c r="C42" s="29">
        <v>42216</v>
      </c>
      <c r="D42" s="29">
        <v>32769</v>
      </c>
      <c r="E42" s="28" t="s">
        <v>104</v>
      </c>
      <c r="F42" s="30" t="s">
        <v>139</v>
      </c>
    </row>
    <row r="43" spans="1:6" x14ac:dyDescent="0.25">
      <c r="A43" s="27" t="s">
        <v>43</v>
      </c>
      <c r="B43" s="28" t="s">
        <v>239</v>
      </c>
      <c r="C43" s="29">
        <v>35104</v>
      </c>
      <c r="D43" s="29">
        <v>27740</v>
      </c>
      <c r="E43" s="28" t="s">
        <v>104</v>
      </c>
      <c r="F43" s="30" t="s">
        <v>140</v>
      </c>
    </row>
    <row r="44" spans="1:6" x14ac:dyDescent="0.25">
      <c r="A44" s="27" t="s">
        <v>301</v>
      </c>
      <c r="B44" s="28" t="s">
        <v>240</v>
      </c>
      <c r="C44" s="29">
        <v>35395</v>
      </c>
      <c r="D44" s="29">
        <v>22321</v>
      </c>
      <c r="E44" s="28" t="s">
        <v>198</v>
      </c>
      <c r="F44" s="30" t="s">
        <v>141</v>
      </c>
    </row>
    <row r="45" spans="1:6" x14ac:dyDescent="0.25">
      <c r="A45" s="27" t="s">
        <v>44</v>
      </c>
      <c r="B45" s="28" t="s">
        <v>241</v>
      </c>
      <c r="C45" s="29">
        <v>41293</v>
      </c>
      <c r="D45" s="29">
        <v>31191</v>
      </c>
      <c r="E45" s="28" t="s">
        <v>104</v>
      </c>
      <c r="F45" s="30" t="s">
        <v>142</v>
      </c>
    </row>
    <row r="46" spans="1:6" x14ac:dyDescent="0.25">
      <c r="A46" s="27" t="s">
        <v>45</v>
      </c>
      <c r="B46" s="28" t="s">
        <v>242</v>
      </c>
      <c r="C46" s="29">
        <v>36305</v>
      </c>
      <c r="D46" s="29">
        <v>27555</v>
      </c>
      <c r="E46" s="28" t="s">
        <v>103</v>
      </c>
      <c r="F46" s="30" t="s">
        <v>143</v>
      </c>
    </row>
    <row r="47" spans="1:6" x14ac:dyDescent="0.25">
      <c r="A47" s="27" t="s">
        <v>46</v>
      </c>
      <c r="B47" s="28" t="s">
        <v>243</v>
      </c>
      <c r="C47" s="29">
        <v>40103</v>
      </c>
      <c r="D47" s="29">
        <v>23926</v>
      </c>
      <c r="E47" s="28" t="s">
        <v>104</v>
      </c>
      <c r="F47" s="30" t="s">
        <v>144</v>
      </c>
    </row>
    <row r="48" spans="1:6" x14ac:dyDescent="0.25">
      <c r="A48" s="27" t="s">
        <v>47</v>
      </c>
      <c r="B48" s="28" t="s">
        <v>244</v>
      </c>
      <c r="C48" s="29">
        <v>38600</v>
      </c>
      <c r="D48" s="29">
        <v>31528</v>
      </c>
      <c r="E48" s="28" t="s">
        <v>104</v>
      </c>
      <c r="F48" s="30" t="s">
        <v>145</v>
      </c>
    </row>
    <row r="49" spans="1:6" x14ac:dyDescent="0.25">
      <c r="A49" s="27" t="s">
        <v>48</v>
      </c>
      <c r="B49" s="28" t="s">
        <v>245</v>
      </c>
      <c r="C49" s="29">
        <v>40920</v>
      </c>
      <c r="D49" s="29">
        <v>29017</v>
      </c>
      <c r="E49" s="28" t="s">
        <v>103</v>
      </c>
      <c r="F49" s="30" t="s">
        <v>146</v>
      </c>
    </row>
    <row r="50" spans="1:6" x14ac:dyDescent="0.25">
      <c r="A50" s="27" t="s">
        <v>49</v>
      </c>
      <c r="B50" s="28" t="s">
        <v>246</v>
      </c>
      <c r="C50" s="29">
        <v>42266</v>
      </c>
      <c r="D50" s="29">
        <v>34709</v>
      </c>
      <c r="E50" s="28" t="s">
        <v>104</v>
      </c>
      <c r="F50" s="30" t="s">
        <v>147</v>
      </c>
    </row>
    <row r="51" spans="1:6" x14ac:dyDescent="0.25">
      <c r="A51" s="27" t="s">
        <v>302</v>
      </c>
      <c r="B51" s="28" t="s">
        <v>247</v>
      </c>
      <c r="C51" s="29">
        <v>43140</v>
      </c>
      <c r="D51" s="29">
        <v>27590</v>
      </c>
      <c r="E51" s="28" t="s">
        <v>198</v>
      </c>
      <c r="F51" s="30" t="s">
        <v>127</v>
      </c>
    </row>
    <row r="52" spans="1:6" x14ac:dyDescent="0.25">
      <c r="A52" s="27" t="s">
        <v>50</v>
      </c>
      <c r="B52" s="28" t="s">
        <v>248</v>
      </c>
      <c r="C52" s="29">
        <v>38600</v>
      </c>
      <c r="D52" s="29">
        <v>28417</v>
      </c>
      <c r="E52" s="28" t="s">
        <v>103</v>
      </c>
      <c r="F52" s="30" t="s">
        <v>148</v>
      </c>
    </row>
    <row r="53" spans="1:6" x14ac:dyDescent="0.25">
      <c r="A53" s="27" t="s">
        <v>51</v>
      </c>
      <c r="B53" s="28" t="s">
        <v>249</v>
      </c>
      <c r="C53" s="29">
        <v>41293</v>
      </c>
      <c r="D53" s="29">
        <v>20286</v>
      </c>
      <c r="E53" s="28" t="s">
        <v>104</v>
      </c>
      <c r="F53" s="30" t="s">
        <v>149</v>
      </c>
    </row>
    <row r="54" spans="1:6" x14ac:dyDescent="0.25">
      <c r="A54" s="27" t="s">
        <v>52</v>
      </c>
      <c r="B54" s="28" t="s">
        <v>250</v>
      </c>
      <c r="C54" s="29">
        <v>36146</v>
      </c>
      <c r="D54" s="29">
        <v>20648</v>
      </c>
      <c r="E54" s="28" t="s">
        <v>103</v>
      </c>
      <c r="F54" s="30" t="s">
        <v>150</v>
      </c>
    </row>
    <row r="55" spans="1:6" x14ac:dyDescent="0.25">
      <c r="A55" s="27" t="s">
        <v>53</v>
      </c>
      <c r="B55" s="28" t="s">
        <v>251</v>
      </c>
      <c r="C55" s="29">
        <v>41941</v>
      </c>
      <c r="D55" s="29">
        <v>21831</v>
      </c>
      <c r="E55" s="28" t="s">
        <v>103</v>
      </c>
      <c r="F55" s="30" t="s">
        <v>151</v>
      </c>
    </row>
    <row r="56" spans="1:6" x14ac:dyDescent="0.25">
      <c r="A56" s="27" t="s">
        <v>54</v>
      </c>
      <c r="B56" s="28" t="s">
        <v>252</v>
      </c>
      <c r="C56" s="29">
        <v>38684</v>
      </c>
      <c r="D56" s="29">
        <v>25711</v>
      </c>
      <c r="E56" s="28" t="s">
        <v>104</v>
      </c>
      <c r="F56" s="30" t="s">
        <v>152</v>
      </c>
    </row>
    <row r="57" spans="1:6" x14ac:dyDescent="0.25">
      <c r="A57" s="27" t="s">
        <v>55</v>
      </c>
      <c r="B57" s="28" t="s">
        <v>253</v>
      </c>
      <c r="C57" s="29">
        <v>39434</v>
      </c>
      <c r="D57" s="29">
        <v>26390</v>
      </c>
      <c r="E57" s="28" t="s">
        <v>104</v>
      </c>
      <c r="F57" s="30" t="s">
        <v>153</v>
      </c>
    </row>
    <row r="58" spans="1:6" x14ac:dyDescent="0.25">
      <c r="A58" s="27" t="s">
        <v>56</v>
      </c>
      <c r="B58" s="28" t="s">
        <v>254</v>
      </c>
      <c r="C58" s="29">
        <v>41658</v>
      </c>
      <c r="D58" s="29">
        <v>26765</v>
      </c>
      <c r="E58" s="28" t="s">
        <v>103</v>
      </c>
      <c r="F58" s="30" t="s">
        <v>154</v>
      </c>
    </row>
    <row r="59" spans="1:6" x14ac:dyDescent="0.25">
      <c r="A59" s="27" t="s">
        <v>57</v>
      </c>
      <c r="B59" s="28" t="s">
        <v>255</v>
      </c>
      <c r="C59" s="29">
        <v>41171</v>
      </c>
      <c r="D59" s="29">
        <v>26786</v>
      </c>
      <c r="E59" s="28" t="s">
        <v>104</v>
      </c>
      <c r="F59" s="30" t="s">
        <v>155</v>
      </c>
    </row>
    <row r="60" spans="1:6" x14ac:dyDescent="0.25">
      <c r="A60" s="27" t="s">
        <v>58</v>
      </c>
      <c r="B60" s="28" t="s">
        <v>256</v>
      </c>
      <c r="C60" s="29">
        <v>37241</v>
      </c>
      <c r="D60" s="29">
        <v>26919</v>
      </c>
      <c r="E60" s="28" t="s">
        <v>104</v>
      </c>
      <c r="F60" s="30" t="s">
        <v>156</v>
      </c>
    </row>
    <row r="61" spans="1:6" x14ac:dyDescent="0.25">
      <c r="A61" s="27" t="s">
        <v>303</v>
      </c>
      <c r="B61" s="28" t="s">
        <v>257</v>
      </c>
      <c r="C61" s="29">
        <v>39395</v>
      </c>
      <c r="D61" s="29">
        <v>28094</v>
      </c>
      <c r="E61" s="28" t="s">
        <v>104</v>
      </c>
      <c r="F61" s="30" t="s">
        <v>157</v>
      </c>
    </row>
    <row r="62" spans="1:6" x14ac:dyDescent="0.25">
      <c r="A62" s="27" t="s">
        <v>59</v>
      </c>
      <c r="B62" s="28" t="s">
        <v>258</v>
      </c>
      <c r="C62" s="29">
        <f ca="1">TODAY()-30</f>
        <v>44258</v>
      </c>
      <c r="D62" s="29">
        <v>29564</v>
      </c>
      <c r="E62" s="28" t="s">
        <v>104</v>
      </c>
      <c r="F62" s="30" t="s">
        <v>158</v>
      </c>
    </row>
    <row r="63" spans="1:6" x14ac:dyDescent="0.25">
      <c r="A63" s="27" t="s">
        <v>60</v>
      </c>
      <c r="B63" s="28" t="s">
        <v>259</v>
      </c>
      <c r="C63" s="29">
        <f ca="1">TODAY()-45</f>
        <v>44243</v>
      </c>
      <c r="D63" s="29">
        <v>29823</v>
      </c>
      <c r="E63" s="28" t="s">
        <v>103</v>
      </c>
      <c r="F63" s="30" t="s">
        <v>159</v>
      </c>
    </row>
    <row r="64" spans="1:6" x14ac:dyDescent="0.25">
      <c r="A64" s="27" t="s">
        <v>61</v>
      </c>
      <c r="B64" s="28" t="s">
        <v>260</v>
      </c>
      <c r="C64" s="29">
        <f ca="1">TODAY()-65</f>
        <v>44223</v>
      </c>
      <c r="D64" s="29">
        <v>30820</v>
      </c>
      <c r="E64" s="28" t="s">
        <v>198</v>
      </c>
      <c r="F64" s="30" t="s">
        <v>118</v>
      </c>
    </row>
    <row r="65" spans="1:6" x14ac:dyDescent="0.25">
      <c r="A65" s="27" t="s">
        <v>62</v>
      </c>
      <c r="B65" s="28" t="s">
        <v>261</v>
      </c>
      <c r="C65" s="29">
        <f ca="1">TODAY()-120</f>
        <v>44168</v>
      </c>
      <c r="D65" s="29">
        <v>31435</v>
      </c>
      <c r="E65" s="28" t="s">
        <v>198</v>
      </c>
      <c r="F65" s="30" t="s">
        <v>127</v>
      </c>
    </row>
    <row r="66" spans="1:6" x14ac:dyDescent="0.25">
      <c r="A66" s="27" t="s">
        <v>63</v>
      </c>
      <c r="B66" s="28" t="s">
        <v>262</v>
      </c>
      <c r="C66" s="29">
        <v>42000</v>
      </c>
      <c r="D66" s="29">
        <v>32673</v>
      </c>
      <c r="E66" s="28" t="s">
        <v>104</v>
      </c>
      <c r="F66" s="30" t="s">
        <v>160</v>
      </c>
    </row>
    <row r="67" spans="1:6" x14ac:dyDescent="0.25">
      <c r="A67" s="27" t="s">
        <v>64</v>
      </c>
      <c r="B67" s="28" t="s">
        <v>263</v>
      </c>
      <c r="C67" s="29">
        <v>35698</v>
      </c>
      <c r="D67" s="29">
        <v>24066</v>
      </c>
      <c r="E67" s="28" t="s">
        <v>103</v>
      </c>
      <c r="F67" s="30" t="s">
        <v>161</v>
      </c>
    </row>
    <row r="68" spans="1:6" x14ac:dyDescent="0.25">
      <c r="A68" s="27" t="s">
        <v>65</v>
      </c>
      <c r="B68" s="28" t="s">
        <v>264</v>
      </c>
      <c r="C68" s="29">
        <v>42260</v>
      </c>
      <c r="D68" s="29">
        <v>33242</v>
      </c>
      <c r="E68" s="28" t="s">
        <v>103</v>
      </c>
      <c r="F68" s="30" t="s">
        <v>162</v>
      </c>
    </row>
    <row r="69" spans="1:6" x14ac:dyDescent="0.25">
      <c r="A69" s="27" t="s">
        <v>66</v>
      </c>
      <c r="B69" s="28" t="s">
        <v>265</v>
      </c>
      <c r="C69" s="29">
        <v>41989</v>
      </c>
      <c r="D69" s="29">
        <v>33431</v>
      </c>
      <c r="E69" s="28" t="s">
        <v>198</v>
      </c>
      <c r="F69" s="30" t="s">
        <v>163</v>
      </c>
    </row>
    <row r="70" spans="1:6" x14ac:dyDescent="0.25">
      <c r="A70" s="27" t="s">
        <v>67</v>
      </c>
      <c r="B70" s="28" t="s">
        <v>266</v>
      </c>
      <c r="C70" s="29">
        <v>37023</v>
      </c>
      <c r="D70" s="29">
        <v>29810</v>
      </c>
      <c r="E70" s="28" t="s">
        <v>104</v>
      </c>
      <c r="F70" s="30" t="s">
        <v>164</v>
      </c>
    </row>
    <row r="71" spans="1:6" x14ac:dyDescent="0.25">
      <c r="A71" s="27" t="s">
        <v>68</v>
      </c>
      <c r="B71" s="28" t="s">
        <v>267</v>
      </c>
      <c r="C71" s="29">
        <v>35332</v>
      </c>
      <c r="D71" s="29">
        <v>25736</v>
      </c>
      <c r="E71" s="28" t="s">
        <v>104</v>
      </c>
      <c r="F71" s="30" t="s">
        <v>165</v>
      </c>
    </row>
    <row r="72" spans="1:6" x14ac:dyDescent="0.25">
      <c r="A72" s="27" t="s">
        <v>69</v>
      </c>
      <c r="B72" s="28" t="s">
        <v>268</v>
      </c>
      <c r="C72" s="29">
        <v>38724</v>
      </c>
      <c r="D72" s="29">
        <v>24179</v>
      </c>
      <c r="E72" s="28" t="s">
        <v>103</v>
      </c>
      <c r="F72" s="30" t="s">
        <v>166</v>
      </c>
    </row>
    <row r="73" spans="1:6" x14ac:dyDescent="0.25">
      <c r="A73" s="27" t="s">
        <v>70</v>
      </c>
      <c r="B73" s="28" t="s">
        <v>269</v>
      </c>
      <c r="C73" s="29">
        <v>37023</v>
      </c>
      <c r="D73" s="29">
        <v>29108</v>
      </c>
      <c r="E73" s="28" t="s">
        <v>104</v>
      </c>
      <c r="F73" s="30" t="s">
        <v>167</v>
      </c>
    </row>
    <row r="74" spans="1:6" x14ac:dyDescent="0.25">
      <c r="A74" s="27" t="s">
        <v>71</v>
      </c>
      <c r="B74" s="28" t="s">
        <v>270</v>
      </c>
      <c r="C74" s="29">
        <v>40663</v>
      </c>
      <c r="D74" s="29">
        <v>32406</v>
      </c>
      <c r="E74" s="28" t="s">
        <v>103</v>
      </c>
      <c r="F74" s="30" t="s">
        <v>168</v>
      </c>
    </row>
    <row r="75" spans="1:6" x14ac:dyDescent="0.25">
      <c r="A75" s="27" t="s">
        <v>72</v>
      </c>
      <c r="B75" s="28" t="s">
        <v>271</v>
      </c>
      <c r="C75" s="29">
        <v>40173</v>
      </c>
      <c r="D75" s="29">
        <v>32013</v>
      </c>
      <c r="E75" s="28" t="s">
        <v>104</v>
      </c>
      <c r="F75" s="30" t="s">
        <v>169</v>
      </c>
    </row>
    <row r="76" spans="1:6" x14ac:dyDescent="0.25">
      <c r="A76" s="27" t="s">
        <v>73</v>
      </c>
      <c r="B76" s="28" t="s">
        <v>272</v>
      </c>
      <c r="C76" s="29">
        <v>37775</v>
      </c>
      <c r="D76" s="29">
        <v>28440</v>
      </c>
      <c r="E76" s="28" t="s">
        <v>104</v>
      </c>
      <c r="F76" s="30" t="s">
        <v>170</v>
      </c>
    </row>
    <row r="77" spans="1:6" x14ac:dyDescent="0.25">
      <c r="A77" s="27" t="s">
        <v>74</v>
      </c>
      <c r="B77" s="28" t="s">
        <v>273</v>
      </c>
      <c r="C77" s="29">
        <v>40209</v>
      </c>
      <c r="D77" s="29">
        <v>24959</v>
      </c>
      <c r="E77" s="28" t="s">
        <v>198</v>
      </c>
      <c r="F77" s="30" t="s">
        <v>171</v>
      </c>
    </row>
    <row r="78" spans="1:6" x14ac:dyDescent="0.25">
      <c r="A78" s="27" t="s">
        <v>75</v>
      </c>
      <c r="B78" s="28" t="s">
        <v>274</v>
      </c>
      <c r="C78" s="29">
        <v>36827</v>
      </c>
      <c r="D78" s="29">
        <v>20598</v>
      </c>
      <c r="E78" s="28" t="s">
        <v>104</v>
      </c>
      <c r="F78" s="30" t="s">
        <v>172</v>
      </c>
    </row>
    <row r="79" spans="1:6" x14ac:dyDescent="0.25">
      <c r="A79" s="27" t="s">
        <v>76</v>
      </c>
      <c r="B79" s="28" t="s">
        <v>275</v>
      </c>
      <c r="C79" s="29">
        <v>38600</v>
      </c>
      <c r="D79" s="29">
        <v>20615</v>
      </c>
      <c r="E79" s="28" t="s">
        <v>103</v>
      </c>
      <c r="F79" s="30" t="s">
        <v>173</v>
      </c>
    </row>
    <row r="80" spans="1:6" x14ac:dyDescent="0.25">
      <c r="A80" s="27" t="s">
        <v>77</v>
      </c>
      <c r="B80" s="28" t="s">
        <v>276</v>
      </c>
      <c r="C80" s="29">
        <v>35104</v>
      </c>
      <c r="D80" s="29">
        <v>20772</v>
      </c>
      <c r="E80" s="28" t="s">
        <v>103</v>
      </c>
      <c r="F80" s="30" t="s">
        <v>174</v>
      </c>
    </row>
    <row r="81" spans="1:6" x14ac:dyDescent="0.25">
      <c r="A81" s="27" t="s">
        <v>78</v>
      </c>
      <c r="B81" s="28" t="s">
        <v>277</v>
      </c>
      <c r="C81" s="29">
        <v>35332</v>
      </c>
      <c r="D81" s="29">
        <v>20998</v>
      </c>
      <c r="E81" s="28" t="s">
        <v>104</v>
      </c>
      <c r="F81" s="30" t="s">
        <v>175</v>
      </c>
    </row>
    <row r="82" spans="1:6" x14ac:dyDescent="0.25">
      <c r="A82" s="27" t="s">
        <v>79</v>
      </c>
      <c r="B82" s="28" t="s">
        <v>278</v>
      </c>
      <c r="C82" s="29">
        <v>35332</v>
      </c>
      <c r="D82" s="29">
        <v>22514</v>
      </c>
      <c r="E82" s="28" t="s">
        <v>103</v>
      </c>
      <c r="F82" s="30" t="s">
        <v>176</v>
      </c>
    </row>
    <row r="83" spans="1:6" x14ac:dyDescent="0.25">
      <c r="A83" s="27" t="s">
        <v>80</v>
      </c>
      <c r="B83" s="28" t="s">
        <v>279</v>
      </c>
      <c r="C83" s="29">
        <v>38421</v>
      </c>
      <c r="D83" s="29">
        <v>22846</v>
      </c>
      <c r="E83" s="28" t="s">
        <v>103</v>
      </c>
      <c r="F83" s="30" t="s">
        <v>177</v>
      </c>
    </row>
    <row r="84" spans="1:6" x14ac:dyDescent="0.25">
      <c r="A84" s="27" t="s">
        <v>81</v>
      </c>
      <c r="B84" s="28" t="s">
        <v>280</v>
      </c>
      <c r="C84" s="29">
        <v>35332</v>
      </c>
      <c r="D84" s="29">
        <v>23402</v>
      </c>
      <c r="E84" s="28" t="s">
        <v>104</v>
      </c>
      <c r="F84" s="30" t="s">
        <v>178</v>
      </c>
    </row>
    <row r="85" spans="1:6" x14ac:dyDescent="0.25">
      <c r="A85" s="27" t="s">
        <v>82</v>
      </c>
      <c r="B85" s="28" t="s">
        <v>281</v>
      </c>
      <c r="C85" s="29">
        <v>39434</v>
      </c>
      <c r="D85" s="29">
        <v>23466</v>
      </c>
      <c r="E85" s="28" t="s">
        <v>104</v>
      </c>
      <c r="F85" s="30" t="s">
        <v>179</v>
      </c>
    </row>
    <row r="86" spans="1:6" x14ac:dyDescent="0.25">
      <c r="A86" s="27" t="s">
        <v>83</v>
      </c>
      <c r="B86" s="28" t="s">
        <v>282</v>
      </c>
      <c r="C86" s="29">
        <v>41658</v>
      </c>
      <c r="D86" s="29">
        <v>24159</v>
      </c>
      <c r="E86" s="28" t="s">
        <v>198</v>
      </c>
      <c r="F86" s="30" t="s">
        <v>180</v>
      </c>
    </row>
    <row r="87" spans="1:6" x14ac:dyDescent="0.25">
      <c r="A87" s="27" t="s">
        <v>84</v>
      </c>
      <c r="B87" s="28" t="s">
        <v>283</v>
      </c>
      <c r="C87" s="29">
        <v>41171</v>
      </c>
      <c r="D87" s="29">
        <v>24217</v>
      </c>
      <c r="E87" s="28" t="s">
        <v>104</v>
      </c>
      <c r="F87" s="30" t="s">
        <v>181</v>
      </c>
    </row>
    <row r="88" spans="1:6" x14ac:dyDescent="0.25">
      <c r="A88" s="27" t="s">
        <v>85</v>
      </c>
      <c r="B88" s="28" t="s">
        <v>284</v>
      </c>
      <c r="C88" s="29">
        <v>37241</v>
      </c>
      <c r="D88" s="29">
        <v>24264</v>
      </c>
      <c r="E88" s="28" t="s">
        <v>104</v>
      </c>
      <c r="F88" s="30" t="s">
        <v>182</v>
      </c>
    </row>
    <row r="89" spans="1:6" x14ac:dyDescent="0.25">
      <c r="A89" s="27" t="s">
        <v>86</v>
      </c>
      <c r="B89" s="28" t="s">
        <v>285</v>
      </c>
      <c r="C89" s="29">
        <v>39395</v>
      </c>
      <c r="D89" s="29">
        <v>24527</v>
      </c>
      <c r="E89" s="28" t="s">
        <v>104</v>
      </c>
      <c r="F89" s="30" t="s">
        <v>183</v>
      </c>
    </row>
    <row r="90" spans="1:6" x14ac:dyDescent="0.25">
      <c r="A90" s="27" t="s">
        <v>87</v>
      </c>
      <c r="B90" s="28" t="s">
        <v>286</v>
      </c>
      <c r="C90" s="29">
        <f ca="1">TODAY()-30</f>
        <v>44258</v>
      </c>
      <c r="D90" s="29">
        <v>25633</v>
      </c>
      <c r="E90" s="28" t="s">
        <v>104</v>
      </c>
      <c r="F90" s="30" t="s">
        <v>184</v>
      </c>
    </row>
    <row r="91" spans="1:6" x14ac:dyDescent="0.25">
      <c r="A91" s="27" t="s">
        <v>88</v>
      </c>
      <c r="B91" s="28" t="s">
        <v>287</v>
      </c>
      <c r="C91" s="29">
        <f ca="1">TODAY()-45</f>
        <v>44243</v>
      </c>
      <c r="D91" s="29">
        <v>26080</v>
      </c>
      <c r="E91" s="28" t="s">
        <v>103</v>
      </c>
      <c r="F91" s="30" t="s">
        <v>185</v>
      </c>
    </row>
    <row r="92" spans="1:6" x14ac:dyDescent="0.25">
      <c r="A92" s="27" t="s">
        <v>89</v>
      </c>
      <c r="B92" s="28" t="s">
        <v>288</v>
      </c>
      <c r="C92" s="29">
        <f ca="1">TODAY()-65</f>
        <v>44223</v>
      </c>
      <c r="D92" s="29">
        <v>27144</v>
      </c>
      <c r="E92" s="28" t="s">
        <v>104</v>
      </c>
      <c r="F92" s="30" t="s">
        <v>186</v>
      </c>
    </row>
    <row r="93" spans="1:6" x14ac:dyDescent="0.25">
      <c r="A93" s="27" t="s">
        <v>90</v>
      </c>
      <c r="B93" s="28" t="s">
        <v>289</v>
      </c>
      <c r="C93" s="29">
        <f ca="1">TODAY()-120</f>
        <v>44168</v>
      </c>
      <c r="D93" s="29">
        <v>27387</v>
      </c>
      <c r="E93" s="28" t="s">
        <v>198</v>
      </c>
      <c r="F93" s="30" t="s">
        <v>187</v>
      </c>
    </row>
    <row r="94" spans="1:6" x14ac:dyDescent="0.25">
      <c r="A94" s="27" t="s">
        <v>91</v>
      </c>
      <c r="B94" s="28" t="s">
        <v>290</v>
      </c>
      <c r="C94" s="29">
        <v>42000</v>
      </c>
      <c r="D94" s="29">
        <v>27481</v>
      </c>
      <c r="E94" s="28" t="s">
        <v>103</v>
      </c>
      <c r="F94" s="30" t="s">
        <v>188</v>
      </c>
    </row>
    <row r="95" spans="1:6" x14ac:dyDescent="0.25">
      <c r="A95" s="27" t="s">
        <v>92</v>
      </c>
      <c r="B95" s="28" t="s">
        <v>291</v>
      </c>
      <c r="C95" s="29">
        <v>35698</v>
      </c>
      <c r="D95" s="29">
        <v>27635</v>
      </c>
      <c r="E95" s="28" t="s">
        <v>104</v>
      </c>
      <c r="F95" s="30" t="s">
        <v>189</v>
      </c>
    </row>
    <row r="96" spans="1:6" x14ac:dyDescent="0.25">
      <c r="A96" s="27" t="s">
        <v>93</v>
      </c>
      <c r="B96" s="28" t="s">
        <v>292</v>
      </c>
      <c r="C96" s="29">
        <v>42260</v>
      </c>
      <c r="D96" s="29">
        <v>30624</v>
      </c>
      <c r="E96" s="28" t="s">
        <v>104</v>
      </c>
      <c r="F96" s="30" t="s">
        <v>190</v>
      </c>
    </row>
    <row r="97" spans="1:6" x14ac:dyDescent="0.25">
      <c r="A97" s="27" t="s">
        <v>94</v>
      </c>
      <c r="B97" s="28" t="s">
        <v>293</v>
      </c>
      <c r="C97" s="29">
        <v>41989</v>
      </c>
      <c r="D97" s="29">
        <v>31879</v>
      </c>
      <c r="E97" s="28" t="s">
        <v>103</v>
      </c>
      <c r="F97" s="30" t="s">
        <v>191</v>
      </c>
    </row>
    <row r="98" spans="1:6" x14ac:dyDescent="0.25">
      <c r="A98" s="27" t="s">
        <v>95</v>
      </c>
      <c r="B98" s="28" t="s">
        <v>294</v>
      </c>
      <c r="C98" s="29">
        <v>37023</v>
      </c>
      <c r="D98" s="29">
        <v>28239</v>
      </c>
      <c r="E98" s="28" t="s">
        <v>104</v>
      </c>
      <c r="F98" s="30" t="s">
        <v>192</v>
      </c>
    </row>
    <row r="99" spans="1:6" x14ac:dyDescent="0.25">
      <c r="A99" s="27" t="s">
        <v>96</v>
      </c>
      <c r="B99" s="28" t="s">
        <v>295</v>
      </c>
      <c r="C99" s="29">
        <v>35332</v>
      </c>
      <c r="D99" s="29">
        <v>28270</v>
      </c>
      <c r="E99" s="28" t="s">
        <v>103</v>
      </c>
      <c r="F99" s="30" t="s">
        <v>193</v>
      </c>
    </row>
    <row r="100" spans="1:6" x14ac:dyDescent="0.25">
      <c r="A100" s="27" t="s">
        <v>97</v>
      </c>
      <c r="B100" s="28" t="s">
        <v>296</v>
      </c>
      <c r="C100" s="29">
        <v>38724</v>
      </c>
      <c r="D100" s="29">
        <v>29500</v>
      </c>
      <c r="E100" s="28" t="s">
        <v>104</v>
      </c>
      <c r="F100" s="30" t="s">
        <v>194</v>
      </c>
    </row>
    <row r="101" spans="1:6" x14ac:dyDescent="0.25">
      <c r="A101" s="27" t="s">
        <v>98</v>
      </c>
      <c r="B101" s="28" t="s">
        <v>297</v>
      </c>
      <c r="C101" s="29">
        <v>37023</v>
      </c>
      <c r="D101" s="29">
        <v>29529</v>
      </c>
      <c r="E101" s="28" t="s">
        <v>103</v>
      </c>
      <c r="F101" s="30" t="s">
        <v>195</v>
      </c>
    </row>
    <row r="102" spans="1:6" ht="15.75" thickBot="1" x14ac:dyDescent="0.3">
      <c r="A102" s="31" t="s">
        <v>99</v>
      </c>
      <c r="B102" s="32" t="s">
        <v>298</v>
      </c>
      <c r="C102" s="33">
        <f ca="1">TODAY()-65</f>
        <v>44223</v>
      </c>
      <c r="D102" s="33">
        <v>34860</v>
      </c>
      <c r="E102" s="32" t="s">
        <v>198</v>
      </c>
      <c r="F102" s="34" t="s">
        <v>196</v>
      </c>
    </row>
    <row r="103" spans="1:6" x14ac:dyDescent="0.25">
      <c r="B103" s="2" t="s">
        <v>299</v>
      </c>
      <c r="C103" s="19" t="s">
        <v>100</v>
      </c>
      <c r="D103" s="19"/>
      <c r="F103" s="2" t="s">
        <v>197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4E818-8E11-4613-B50B-90E1CF859BB6}">
  <sheetPr>
    <tabColor rgb="FFFF0000"/>
  </sheetPr>
  <dimension ref="A3:B7"/>
  <sheetViews>
    <sheetView showGridLines="0" workbookViewId="0">
      <selection activeCell="D7" sqref="D7"/>
    </sheetView>
  </sheetViews>
  <sheetFormatPr defaultRowHeight="15" x14ac:dyDescent="0.25"/>
  <cols>
    <col min="1" max="1" width="16" style="35" bestFit="1" customWidth="1"/>
    <col min="2" max="2" width="12.42578125" style="35" bestFit="1" customWidth="1"/>
    <col min="3" max="16384" width="9.140625" style="35"/>
  </cols>
  <sheetData>
    <row r="3" spans="1:2" x14ac:dyDescent="0.25">
      <c r="A3" s="36" t="s">
        <v>320</v>
      </c>
      <c r="B3" s="36" t="s">
        <v>322</v>
      </c>
    </row>
    <row r="4" spans="1:2" x14ac:dyDescent="0.25">
      <c r="A4" s="37" t="s">
        <v>317</v>
      </c>
      <c r="B4" s="38">
        <v>50</v>
      </c>
    </row>
    <row r="5" spans="1:2" x14ac:dyDescent="0.25">
      <c r="A5" s="37" t="s">
        <v>316</v>
      </c>
      <c r="B5" s="38">
        <v>15</v>
      </c>
    </row>
    <row r="6" spans="1:2" x14ac:dyDescent="0.25">
      <c r="A6" s="37" t="s">
        <v>315</v>
      </c>
      <c r="B6" s="38">
        <v>35</v>
      </c>
    </row>
    <row r="7" spans="1:2" x14ac:dyDescent="0.25">
      <c r="A7" s="39" t="s">
        <v>321</v>
      </c>
      <c r="B7" s="4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Data for Upload</vt:lpstr>
      <vt:lpstr>Data</vt:lpstr>
      <vt:lpstr>Table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Rigby, Steven</dc:creator>
  <cp:lastModifiedBy>PAULA ALEJANDRA</cp:lastModifiedBy>
  <dcterms:created xsi:type="dcterms:W3CDTF">2018-05-15T15:20:27Z</dcterms:created>
  <dcterms:modified xsi:type="dcterms:W3CDTF">2021-04-03T01:39:49Z</dcterms:modified>
</cp:coreProperties>
</file>