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AULA ALEJANDRA\Desktop\BUS 115\Week 9\"/>
    </mc:Choice>
  </mc:AlternateContent>
  <xr:revisionPtr revIDLastSave="0" documentId="13_ncr:1_{6AF0CDDD-A96B-4A30-9548-3D68C6EE9D0B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Dashboard" sheetId="6" r:id="rId1"/>
    <sheet name="Orders" sheetId="5" r:id="rId2"/>
  </sheets>
  <definedNames>
    <definedName name="_xlnm._FilterDatabase" localSheetId="1" hidden="1">Orders!$A$1:$L$91</definedName>
    <definedName name="Customer_name">Orders!$D$2:$D$91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6" l="1"/>
  <c r="C20" i="6"/>
  <c r="C19" i="6"/>
  <c r="C18" i="6"/>
  <c r="C17" i="6"/>
  <c r="C10" i="6"/>
  <c r="C9" i="6"/>
  <c r="C8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2" i="5"/>
</calcChain>
</file>

<file path=xl/sharedStrings.xml><?xml version="1.0" encoding="utf-8"?>
<sst xmlns="http://schemas.openxmlformats.org/spreadsheetml/2006/main" count="563" uniqueCount="200">
  <si>
    <t>City</t>
  </si>
  <si>
    <t>State</t>
  </si>
  <si>
    <t>Region</t>
  </si>
  <si>
    <t>Sales</t>
  </si>
  <si>
    <t>Quantity</t>
  </si>
  <si>
    <t>Discount</t>
  </si>
  <si>
    <t>Second Class</t>
  </si>
  <si>
    <t>Claire Gute</t>
  </si>
  <si>
    <t>Henderson</t>
  </si>
  <si>
    <t>Kentucky</t>
  </si>
  <si>
    <t>South</t>
  </si>
  <si>
    <t>Furniture</t>
  </si>
  <si>
    <t>Darrin Van Huff</t>
  </si>
  <si>
    <t>California</t>
  </si>
  <si>
    <t>West</t>
  </si>
  <si>
    <t>Office Supplies</t>
  </si>
  <si>
    <t>Standard Class</t>
  </si>
  <si>
    <t>Sean O'Donnell</t>
  </si>
  <si>
    <t>Fort Lauderdale</t>
  </si>
  <si>
    <t>Florida</t>
  </si>
  <si>
    <t>Technology</t>
  </si>
  <si>
    <t>Andrew Allen</t>
  </si>
  <si>
    <t>Concord</t>
  </si>
  <si>
    <t>North Carolina</t>
  </si>
  <si>
    <t>Irene Maddox</t>
  </si>
  <si>
    <t>Seattle</t>
  </si>
  <si>
    <t>Washington</t>
  </si>
  <si>
    <t>Harold Pawlan</t>
  </si>
  <si>
    <t>Fort Worth</t>
  </si>
  <si>
    <t>Texas</t>
  </si>
  <si>
    <t>Central</t>
  </si>
  <si>
    <t>Pete Kriz</t>
  </si>
  <si>
    <t>Madison</t>
  </si>
  <si>
    <t>Wisconsin</t>
  </si>
  <si>
    <t>Utah</t>
  </si>
  <si>
    <t>Zuschuss Donatelli</t>
  </si>
  <si>
    <t>San Francisco</t>
  </si>
  <si>
    <t>Ken Black</t>
  </si>
  <si>
    <t>Fremont</t>
  </si>
  <si>
    <t>Nebraska</t>
  </si>
  <si>
    <t>Sandra Flanagan</t>
  </si>
  <si>
    <t>Philadelphia</t>
  </si>
  <si>
    <t>Pennsylvania</t>
  </si>
  <si>
    <t>East</t>
  </si>
  <si>
    <t>Emily Burns</t>
  </si>
  <si>
    <t>Orem</t>
  </si>
  <si>
    <t>Eric Hoffmann</t>
  </si>
  <si>
    <t>Tracy Blumstein</t>
  </si>
  <si>
    <t>Matt Abelman</t>
  </si>
  <si>
    <t>Houston</t>
  </si>
  <si>
    <t>First Class</t>
  </si>
  <si>
    <t>Gene Hale</t>
  </si>
  <si>
    <t>Richardson</t>
  </si>
  <si>
    <t>Steve Nguyen</t>
  </si>
  <si>
    <t>Linda Cazamias</t>
  </si>
  <si>
    <t>Naperville</t>
  </si>
  <si>
    <t>Illinois</t>
  </si>
  <si>
    <t>Ruben Ausman</t>
  </si>
  <si>
    <t>Erin Smith</t>
  </si>
  <si>
    <t>Melbourne</t>
  </si>
  <si>
    <t>Odella Nelson</t>
  </si>
  <si>
    <t>Eagan</t>
  </si>
  <si>
    <t>Minnesota</t>
  </si>
  <si>
    <t>Patrick O'Donnell</t>
  </si>
  <si>
    <t>Lena Hernandez</t>
  </si>
  <si>
    <t>Dover</t>
  </si>
  <si>
    <t>Delaware</t>
  </si>
  <si>
    <t>Darren Powers</t>
  </si>
  <si>
    <t>New Albany</t>
  </si>
  <si>
    <t>Indiana</t>
  </si>
  <si>
    <t>Janet Molinari</t>
  </si>
  <si>
    <t>New York City</t>
  </si>
  <si>
    <t>New York</t>
  </si>
  <si>
    <t>Ted Butterfield</t>
  </si>
  <si>
    <t>Troy</t>
  </si>
  <si>
    <t>Kunst Miller</t>
  </si>
  <si>
    <t>Paul Stevenson</t>
  </si>
  <si>
    <t>Chicago</t>
  </si>
  <si>
    <t>Brendan Sweed</t>
  </si>
  <si>
    <t>Gilbert</t>
  </si>
  <si>
    <t>Arizona</t>
  </si>
  <si>
    <t>Karen Daniels</t>
  </si>
  <si>
    <t>Springfield</t>
  </si>
  <si>
    <t>Virginia</t>
  </si>
  <si>
    <t>Henry MacAllister</t>
  </si>
  <si>
    <t>Joel Eaton</t>
  </si>
  <si>
    <t>Memphis</t>
  </si>
  <si>
    <t>Tennessee</t>
  </si>
  <si>
    <t>Ken Brennan</t>
  </si>
  <si>
    <t>Stewart Carmichael</t>
  </si>
  <si>
    <t>Decatur</t>
  </si>
  <si>
    <t>Alabama</t>
  </si>
  <si>
    <t>Duane Noonan</t>
  </si>
  <si>
    <t>Julie Creighton</t>
  </si>
  <si>
    <t>Durham</t>
  </si>
  <si>
    <t>Christopher Schild</t>
  </si>
  <si>
    <t>Columbia</t>
  </si>
  <si>
    <t>South Carolina</t>
  </si>
  <si>
    <t>Paul Gonzalez</t>
  </si>
  <si>
    <t>Rochester</t>
  </si>
  <si>
    <t>Gary Mitchum</t>
  </si>
  <si>
    <t>Jim Sink</t>
  </si>
  <si>
    <t>Karl Braun</t>
  </si>
  <si>
    <t>Minneapolis</t>
  </si>
  <si>
    <t>Roger Barcio</t>
  </si>
  <si>
    <t>Portland</t>
  </si>
  <si>
    <t>Oregon</t>
  </si>
  <si>
    <t>Parhena Norris</t>
  </si>
  <si>
    <t>Katherine Ducich</t>
  </si>
  <si>
    <t>Elpida Rittenbach</t>
  </si>
  <si>
    <t>Saint Paul</t>
  </si>
  <si>
    <t>Rick Bensley</t>
  </si>
  <si>
    <t>Gary Zandusky</t>
  </si>
  <si>
    <t>Lena Cacioppo</t>
  </si>
  <si>
    <t>Aurora</t>
  </si>
  <si>
    <t>Colorado</t>
  </si>
  <si>
    <t>Janet Martin</t>
  </si>
  <si>
    <t>Charlotte</t>
  </si>
  <si>
    <t>Pete Armstrong</t>
  </si>
  <si>
    <t>Orland Park</t>
  </si>
  <si>
    <t>Cynthia Voltz</t>
  </si>
  <si>
    <t>Clay Ludtke</t>
  </si>
  <si>
    <t>Urbandale</t>
  </si>
  <si>
    <t>Iowa</t>
  </si>
  <si>
    <t>Ryan Crowe</t>
  </si>
  <si>
    <t>Columbus</t>
  </si>
  <si>
    <t>Ohio</t>
  </si>
  <si>
    <t>Dave Kipp</t>
  </si>
  <si>
    <t>Greg Guthrie</t>
  </si>
  <si>
    <t>Bristol</t>
  </si>
  <si>
    <t>Steven Cartwright</t>
  </si>
  <si>
    <t>Wilmington</t>
  </si>
  <si>
    <t>Alan Dominguez</t>
  </si>
  <si>
    <t>Philip Fox</t>
  </si>
  <si>
    <t>Bloomington</t>
  </si>
  <si>
    <t>Troy Staebel</t>
  </si>
  <si>
    <t>Phoenix</t>
  </si>
  <si>
    <t>Lindsay Shagiari</t>
  </si>
  <si>
    <t>Dorothy Wardle</t>
  </si>
  <si>
    <t>Jonathan Doherty</t>
  </si>
  <si>
    <t>Sally Hughsby</t>
  </si>
  <si>
    <t>Sandra Glassco</t>
  </si>
  <si>
    <t>Independence</t>
  </si>
  <si>
    <t>Missouri</t>
  </si>
  <si>
    <t>Helen Andreada</t>
  </si>
  <si>
    <t>Pasadena</t>
  </si>
  <si>
    <t>Maureen Gastineau</t>
  </si>
  <si>
    <t>Newark</t>
  </si>
  <si>
    <t>Justin Ellison</t>
  </si>
  <si>
    <t>Franklin</t>
  </si>
  <si>
    <t>Tamara Willingham</t>
  </si>
  <si>
    <t>Scottsdale</t>
  </si>
  <si>
    <t>Stephanie Phelps</t>
  </si>
  <si>
    <t>San Jose</t>
  </si>
  <si>
    <t>Neil Knudson</t>
  </si>
  <si>
    <t>Dave Brooks</t>
  </si>
  <si>
    <t>Nora Paige</t>
  </si>
  <si>
    <t>Edmond</t>
  </si>
  <si>
    <t>Oklahoma</t>
  </si>
  <si>
    <t>Ted Trevino</t>
  </si>
  <si>
    <t>Eric Murdock</t>
  </si>
  <si>
    <t>Ruben Dartt</t>
  </si>
  <si>
    <t>Carlsbad</t>
  </si>
  <si>
    <t>New Mexico</t>
  </si>
  <si>
    <t>Max Jones</t>
  </si>
  <si>
    <t>Becky Martin</t>
  </si>
  <si>
    <t>San Antonio</t>
  </si>
  <si>
    <t>Chad Sievert</t>
  </si>
  <si>
    <t>Jennifer Braxton</t>
  </si>
  <si>
    <t>Shirley Jackson</t>
  </si>
  <si>
    <t>Jim Kriz</t>
  </si>
  <si>
    <t>David Kendrick</t>
  </si>
  <si>
    <t>Robert Marley</t>
  </si>
  <si>
    <t>Monroe</t>
  </si>
  <si>
    <t>Louisiana</t>
  </si>
  <si>
    <t>Sally Knutson</t>
  </si>
  <si>
    <t>Fairfield</t>
  </si>
  <si>
    <t>Connecticut</t>
  </si>
  <si>
    <t>Frank Merwin</t>
  </si>
  <si>
    <t>Alice McCarthy</t>
  </si>
  <si>
    <t>Grand Prairie</t>
  </si>
  <si>
    <t>Mark Packer</t>
  </si>
  <si>
    <t>Mary Zewe</t>
  </si>
  <si>
    <t>Redlands</t>
  </si>
  <si>
    <t>Cassandra Brandow</t>
  </si>
  <si>
    <t>Hamilton</t>
  </si>
  <si>
    <t>Valerie Mitchum</t>
  </si>
  <si>
    <t>Westfield</t>
  </si>
  <si>
    <t>New Jersey</t>
  </si>
  <si>
    <t>Ship Mode</t>
  </si>
  <si>
    <t>Customer Name</t>
  </si>
  <si>
    <t>Category</t>
  </si>
  <si>
    <t>Order Date</t>
  </si>
  <si>
    <t>Ship Date</t>
  </si>
  <si>
    <t>Total Sales</t>
  </si>
  <si>
    <t>Bogotá</t>
  </si>
  <si>
    <t>Fernando Mendoza</t>
  </si>
  <si>
    <t>Satate</t>
  </si>
  <si>
    <t>Location Information</t>
  </si>
  <si>
    <t>Sales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</si>
</sst>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3" borderId="3" xfId="0" applyFont="1" applyFill="1" applyBorder="1" applyAlignment="1">
      <alignment horizontal="center"/>
    </xf>
    <xf numFmtId="0" fontId="0" fillId="3" borderId="8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" fillId="3" borderId="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1" fillId="5" borderId="21" xfId="0" applyFont="1" applyFill="1" applyBorder="1" applyAlignment="1">
      <alignment horizontal="center"/>
    </xf>
    <xf numFmtId="14" fontId="1" fillId="5" borderId="22" xfId="0" applyNumberFormat="1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0" fillId="5" borderId="0" xfId="0" applyFill="1"/>
    <xf numFmtId="0" fontId="0" fillId="5" borderId="18" xfId="0" applyFill="1" applyBorder="1" applyAlignment="1">
      <alignment horizontal="center"/>
    </xf>
    <xf numFmtId="14" fontId="0" fillId="5" borderId="19" xfId="0" applyNumberForma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168" fontId="0" fillId="5" borderId="19" xfId="0" applyNumberFormat="1" applyFill="1" applyBorder="1" applyAlignment="1">
      <alignment horizontal="center"/>
    </xf>
    <xf numFmtId="168" fontId="0" fillId="5" borderId="20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14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4" fontId="0" fillId="5" borderId="16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68" fontId="0" fillId="5" borderId="16" xfId="0" applyNumberFormat="1" applyFill="1" applyBorder="1" applyAlignment="1">
      <alignment horizontal="center"/>
    </xf>
    <xf numFmtId="168" fontId="0" fillId="5" borderId="17" xfId="0" applyNumberFormat="1" applyFill="1" applyBorder="1" applyAlignment="1">
      <alignment horizontal="center"/>
    </xf>
    <xf numFmtId="14" fontId="0" fillId="5" borderId="0" xfId="0" applyNumberFormat="1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CC00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97E7-4FCA-47CA-BFB6-D5938584EF01}">
  <sheetPr>
    <tabColor rgb="FF00B050"/>
  </sheetPr>
  <dimension ref="B2:K23"/>
  <sheetViews>
    <sheetView showGridLines="0" workbookViewId="0">
      <selection activeCell="G13" sqref="G13"/>
    </sheetView>
  </sheetViews>
  <sheetFormatPr defaultRowHeight="15.75" x14ac:dyDescent="0.25"/>
  <cols>
    <col min="1" max="1" width="9" style="2"/>
    <col min="2" max="2" width="17.625" style="2" customWidth="1"/>
    <col min="3" max="3" width="17.125" style="2" customWidth="1"/>
    <col min="4" max="4" width="11.125" style="2" bestFit="1" customWidth="1"/>
    <col min="5" max="5" width="11.875" style="2" customWidth="1"/>
    <col min="6" max="6" width="11.375" style="2" customWidth="1"/>
    <col min="7" max="7" width="8.5" style="2" bestFit="1" customWidth="1"/>
    <col min="8" max="8" width="5.125" style="2" bestFit="1" customWidth="1"/>
    <col min="9" max="9" width="8.5" style="2" bestFit="1" customWidth="1"/>
    <col min="10" max="10" width="8.375" style="2" bestFit="1" customWidth="1"/>
    <col min="11" max="11" width="10" style="2" bestFit="1" customWidth="1"/>
    <col min="12" max="12" width="8.375" style="2" bestFit="1" customWidth="1"/>
    <col min="13" max="13" width="10" style="2" bestFit="1" customWidth="1"/>
    <col min="14" max="16384" width="9" style="2"/>
  </cols>
  <sheetData>
    <row r="2" spans="2:11" ht="10.5" customHeight="1" x14ac:dyDescent="0.25"/>
    <row r="3" spans="2:11" ht="21" customHeight="1" thickBot="1" x14ac:dyDescent="0.3">
      <c r="B3" s="1"/>
      <c r="C3" s="1"/>
      <c r="D3" s="1"/>
      <c r="G3" s="3"/>
      <c r="H3" s="3"/>
      <c r="I3" s="3"/>
      <c r="J3" s="3"/>
      <c r="K3" s="3"/>
    </row>
    <row r="4" spans="2:11" ht="36.75" thickBot="1" x14ac:dyDescent="0.6">
      <c r="B4" s="21" t="s">
        <v>24</v>
      </c>
      <c r="C4" s="22"/>
      <c r="D4" s="23"/>
    </row>
    <row r="5" spans="2:11" ht="16.5" thickBot="1" x14ac:dyDescent="0.3"/>
    <row r="6" spans="2:11" ht="16.5" thickBot="1" x14ac:dyDescent="0.3">
      <c r="B6" s="4" t="s">
        <v>198</v>
      </c>
      <c r="C6" s="5"/>
      <c r="D6" s="6"/>
    </row>
    <row r="7" spans="2:11" x14ac:dyDescent="0.25">
      <c r="B7" s="7"/>
      <c r="C7" s="8"/>
      <c r="D7" s="9"/>
    </row>
    <row r="8" spans="2:11" x14ac:dyDescent="0.25">
      <c r="B8" s="10" t="s">
        <v>0</v>
      </c>
      <c r="C8" s="20" t="str">
        <f>VLOOKUP($B$4,Orders!$D$1:$L$91,2,FALSE)</f>
        <v>Seattle</v>
      </c>
      <c r="D8" s="11"/>
    </row>
    <row r="9" spans="2:11" x14ac:dyDescent="0.25">
      <c r="B9" s="10" t="s">
        <v>197</v>
      </c>
      <c r="C9" s="20" t="str">
        <f>VLOOKUP($B$4,Orders!$D$1:$L$91,3,FALSE)</f>
        <v>Washington</v>
      </c>
      <c r="D9" s="11"/>
    </row>
    <row r="10" spans="2:11" x14ac:dyDescent="0.25">
      <c r="B10" s="10" t="s">
        <v>2</v>
      </c>
      <c r="C10" s="20" t="str">
        <f>VLOOKUP($B$4,Orders!$D$1:$L$91,4,FALSE)</f>
        <v>West</v>
      </c>
      <c r="D10" s="11"/>
    </row>
    <row r="11" spans="2:11" x14ac:dyDescent="0.25">
      <c r="B11" s="12"/>
      <c r="C11" s="13"/>
      <c r="D11" s="11"/>
    </row>
    <row r="12" spans="2:11" ht="16.5" thickBot="1" x14ac:dyDescent="0.3">
      <c r="B12" s="14"/>
      <c r="C12" s="15"/>
      <c r="D12" s="16"/>
    </row>
    <row r="14" spans="2:11" ht="16.5" thickBot="1" x14ac:dyDescent="0.3"/>
    <row r="15" spans="2:11" ht="16.5" thickBot="1" x14ac:dyDescent="0.3">
      <c r="B15" s="17" t="s">
        <v>199</v>
      </c>
      <c r="C15" s="18"/>
      <c r="D15" s="19"/>
    </row>
    <row r="16" spans="2:11" x14ac:dyDescent="0.25">
      <c r="B16" s="7"/>
      <c r="C16" s="8"/>
      <c r="D16" s="9"/>
    </row>
    <row r="17" spans="2:4" x14ac:dyDescent="0.25">
      <c r="B17" s="10" t="s">
        <v>191</v>
      </c>
      <c r="C17" s="20" t="str">
        <f>VLOOKUP($B$4,Orders!$D$1:$L$91,5,FALSE)</f>
        <v>Office Supplies</v>
      </c>
      <c r="D17" s="11"/>
    </row>
    <row r="18" spans="2:4" x14ac:dyDescent="0.25">
      <c r="B18" s="10" t="s">
        <v>3</v>
      </c>
      <c r="C18" s="20">
        <f>VLOOKUP($B$4,Orders!$D$1:$L$91,6,FALSE)</f>
        <v>407.97600000000006</v>
      </c>
      <c r="D18" s="11"/>
    </row>
    <row r="19" spans="2:4" x14ac:dyDescent="0.25">
      <c r="B19" s="10" t="s">
        <v>4</v>
      </c>
      <c r="C19" s="20">
        <f>VLOOKUP($B$4,Orders!$D$1:$L$91,7,FALSE)</f>
        <v>3</v>
      </c>
      <c r="D19" s="11"/>
    </row>
    <row r="20" spans="2:4" x14ac:dyDescent="0.25">
      <c r="B20" s="10" t="s">
        <v>5</v>
      </c>
      <c r="C20" s="20">
        <f>VLOOKUP($B$4,Orders!$D$1:$L$91,8,FALSE)</f>
        <v>0.2</v>
      </c>
      <c r="D20" s="11"/>
    </row>
    <row r="21" spans="2:4" x14ac:dyDescent="0.25">
      <c r="B21" s="10" t="s">
        <v>194</v>
      </c>
      <c r="C21" s="20">
        <f>VLOOKUP($B$4,Orders!$D$1:$L$91,9,FALSE)</f>
        <v>1223.7280000000001</v>
      </c>
      <c r="D21" s="11"/>
    </row>
    <row r="22" spans="2:4" x14ac:dyDescent="0.25">
      <c r="B22" s="12"/>
      <c r="C22" s="13"/>
      <c r="D22" s="11"/>
    </row>
    <row r="23" spans="2:4" ht="16.5" thickBot="1" x14ac:dyDescent="0.3">
      <c r="B23" s="14"/>
      <c r="C23" s="15"/>
      <c r="D23" s="16"/>
    </row>
  </sheetData>
  <sheetProtection sheet="1" objects="1" scenarios="1"/>
  <mergeCells count="4">
    <mergeCell ref="B6:D6"/>
    <mergeCell ref="B15:D15"/>
    <mergeCell ref="B4:D4"/>
    <mergeCell ref="B3:D3"/>
  </mergeCells>
  <dataValidations count="1">
    <dataValidation type="list" allowBlank="1" showInputMessage="1" showErrorMessage="1" sqref="B4" xr:uid="{638833A4-E6CE-417C-92DB-D5ED83564A60}">
      <formula1>Customer_name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L91"/>
  <sheetViews>
    <sheetView showGridLines="0" tabSelected="1" workbookViewId="0">
      <selection activeCell="M8" sqref="M8"/>
    </sheetView>
  </sheetViews>
  <sheetFormatPr defaultColWidth="11" defaultRowHeight="15.75" x14ac:dyDescent="0.25"/>
  <cols>
    <col min="1" max="1" width="11" style="28"/>
    <col min="2" max="2" width="11" style="44"/>
    <col min="3" max="3" width="15.125" style="28" customWidth="1"/>
    <col min="4" max="4" width="18.375" style="28" customWidth="1"/>
    <col min="5" max="5" width="14.25" style="28" bestFit="1" customWidth="1"/>
    <col min="6" max="7" width="11" style="28"/>
    <col min="8" max="8" width="13.25" style="28" bestFit="1" customWidth="1"/>
    <col min="9" max="16384" width="11" style="28"/>
  </cols>
  <sheetData>
    <row r="1" spans="1:12" ht="16.5" thickBot="1" x14ac:dyDescent="0.3">
      <c r="A1" s="24" t="s">
        <v>192</v>
      </c>
      <c r="B1" s="25" t="s">
        <v>193</v>
      </c>
      <c r="C1" s="26" t="s">
        <v>189</v>
      </c>
      <c r="D1" s="26" t="s">
        <v>190</v>
      </c>
      <c r="E1" s="26" t="s">
        <v>0</v>
      </c>
      <c r="F1" s="26" t="s">
        <v>1</v>
      </c>
      <c r="G1" s="26" t="s">
        <v>2</v>
      </c>
      <c r="H1" s="26" t="s">
        <v>191</v>
      </c>
      <c r="I1" s="26" t="s">
        <v>3</v>
      </c>
      <c r="J1" s="26" t="s">
        <v>4</v>
      </c>
      <c r="K1" s="26" t="s">
        <v>5</v>
      </c>
      <c r="L1" s="27" t="s">
        <v>194</v>
      </c>
    </row>
    <row r="2" spans="1:12" x14ac:dyDescent="0.25">
      <c r="A2" s="29">
        <v>41902</v>
      </c>
      <c r="B2" s="30">
        <v>41907</v>
      </c>
      <c r="C2" s="31" t="s">
        <v>16</v>
      </c>
      <c r="D2" s="31" t="s">
        <v>133</v>
      </c>
      <c r="E2" s="31" t="s">
        <v>134</v>
      </c>
      <c r="F2" s="31" t="s">
        <v>56</v>
      </c>
      <c r="G2" s="31" t="s">
        <v>30</v>
      </c>
      <c r="H2" s="31" t="s">
        <v>11</v>
      </c>
      <c r="I2" s="32">
        <v>617.70000000000005</v>
      </c>
      <c r="J2" s="31">
        <v>6</v>
      </c>
      <c r="K2" s="31">
        <v>0.5</v>
      </c>
      <c r="L2" s="33">
        <f>I2*J2-K2</f>
        <v>3705.7000000000003</v>
      </c>
    </row>
    <row r="3" spans="1:12" x14ac:dyDescent="0.25">
      <c r="A3" s="34">
        <v>43052</v>
      </c>
      <c r="B3" s="35">
        <v>43055</v>
      </c>
      <c r="C3" s="36" t="s">
        <v>50</v>
      </c>
      <c r="D3" s="36" t="s">
        <v>95</v>
      </c>
      <c r="E3" s="36" t="s">
        <v>77</v>
      </c>
      <c r="F3" s="36" t="s">
        <v>56</v>
      </c>
      <c r="G3" s="36" t="s">
        <v>30</v>
      </c>
      <c r="H3" s="36" t="s">
        <v>15</v>
      </c>
      <c r="I3" s="37">
        <v>230.376</v>
      </c>
      <c r="J3" s="36">
        <v>3</v>
      </c>
      <c r="K3" s="36">
        <v>0.2</v>
      </c>
      <c r="L3" s="38">
        <f>I3*J3-K3</f>
        <v>690.928</v>
      </c>
    </row>
    <row r="4" spans="1:12" x14ac:dyDescent="0.25">
      <c r="A4" s="34">
        <v>41896</v>
      </c>
      <c r="B4" s="35">
        <v>41901</v>
      </c>
      <c r="C4" s="36" t="s">
        <v>16</v>
      </c>
      <c r="D4" s="36" t="s">
        <v>168</v>
      </c>
      <c r="E4" s="36" t="s">
        <v>77</v>
      </c>
      <c r="F4" s="36" t="s">
        <v>56</v>
      </c>
      <c r="G4" s="36" t="s">
        <v>30</v>
      </c>
      <c r="H4" s="36" t="s">
        <v>15</v>
      </c>
      <c r="I4" s="37">
        <v>52.447999999999993</v>
      </c>
      <c r="J4" s="36">
        <v>2</v>
      </c>
      <c r="K4" s="36">
        <v>0.8</v>
      </c>
      <c r="L4" s="38">
        <f>I4*J4-K4</f>
        <v>104.09599999999999</v>
      </c>
    </row>
    <row r="5" spans="1:12" x14ac:dyDescent="0.25">
      <c r="A5" s="34">
        <v>42124</v>
      </c>
      <c r="B5" s="35">
        <v>42129</v>
      </c>
      <c r="C5" s="36" t="s">
        <v>16</v>
      </c>
      <c r="D5" s="36" t="s">
        <v>76</v>
      </c>
      <c r="E5" s="36" t="s">
        <v>77</v>
      </c>
      <c r="F5" s="36" t="s">
        <v>56</v>
      </c>
      <c r="G5" s="36" t="s">
        <v>30</v>
      </c>
      <c r="H5" s="36" t="s">
        <v>11</v>
      </c>
      <c r="I5" s="37">
        <v>213.11499999999998</v>
      </c>
      <c r="J5" s="36">
        <v>5</v>
      </c>
      <c r="K5" s="36">
        <v>0.3</v>
      </c>
      <c r="L5" s="38">
        <f>I5*J5-K5</f>
        <v>1065.2749999999999</v>
      </c>
    </row>
    <row r="6" spans="1:12" x14ac:dyDescent="0.25">
      <c r="A6" s="34">
        <v>42611</v>
      </c>
      <c r="B6" s="35">
        <v>42615</v>
      </c>
      <c r="C6" s="36" t="s">
        <v>16</v>
      </c>
      <c r="D6" s="36" t="s">
        <v>111</v>
      </c>
      <c r="E6" s="36" t="s">
        <v>77</v>
      </c>
      <c r="F6" s="36" t="s">
        <v>56</v>
      </c>
      <c r="G6" s="36" t="s">
        <v>30</v>
      </c>
      <c r="H6" s="36" t="s">
        <v>20</v>
      </c>
      <c r="I6" s="37">
        <v>95.976000000000013</v>
      </c>
      <c r="J6" s="36">
        <v>3</v>
      </c>
      <c r="K6" s="36">
        <v>0.2</v>
      </c>
      <c r="L6" s="38">
        <f>I6*J6-K6</f>
        <v>287.72800000000007</v>
      </c>
    </row>
    <row r="7" spans="1:12" x14ac:dyDescent="0.25">
      <c r="A7" s="34">
        <v>41978</v>
      </c>
      <c r="B7" s="35">
        <v>41982</v>
      </c>
      <c r="C7" s="36" t="s">
        <v>6</v>
      </c>
      <c r="D7" s="36" t="s">
        <v>171</v>
      </c>
      <c r="E7" s="36" t="s">
        <v>90</v>
      </c>
      <c r="F7" s="36" t="s">
        <v>56</v>
      </c>
      <c r="G7" s="36" t="s">
        <v>30</v>
      </c>
      <c r="H7" s="36" t="s">
        <v>20</v>
      </c>
      <c r="I7" s="37">
        <v>408.74399999999997</v>
      </c>
      <c r="J7" s="36">
        <v>7</v>
      </c>
      <c r="K7" s="36">
        <v>0.2</v>
      </c>
      <c r="L7" s="38">
        <f>I7*J7-K7</f>
        <v>2861.0079999999998</v>
      </c>
    </row>
    <row r="8" spans="1:12" x14ac:dyDescent="0.25">
      <c r="A8" s="34">
        <v>42988</v>
      </c>
      <c r="B8" s="35">
        <v>42993</v>
      </c>
      <c r="C8" s="36" t="s">
        <v>16</v>
      </c>
      <c r="D8" s="36" t="s">
        <v>54</v>
      </c>
      <c r="E8" s="36" t="s">
        <v>55</v>
      </c>
      <c r="F8" s="36" t="s">
        <v>56</v>
      </c>
      <c r="G8" s="36" t="s">
        <v>30</v>
      </c>
      <c r="H8" s="36" t="s">
        <v>20</v>
      </c>
      <c r="I8" s="37">
        <v>147.16800000000001</v>
      </c>
      <c r="J8" s="36">
        <v>4</v>
      </c>
      <c r="K8" s="36">
        <v>0.2</v>
      </c>
      <c r="L8" s="38">
        <f>I8*J8-K8</f>
        <v>588.47199999999998</v>
      </c>
    </row>
    <row r="9" spans="1:12" x14ac:dyDescent="0.25">
      <c r="A9" s="34">
        <v>42292</v>
      </c>
      <c r="B9" s="35">
        <v>42297</v>
      </c>
      <c r="C9" s="36" t="s">
        <v>16</v>
      </c>
      <c r="D9" s="36" t="s">
        <v>118</v>
      </c>
      <c r="E9" s="36" t="s">
        <v>119</v>
      </c>
      <c r="F9" s="36" t="s">
        <v>56</v>
      </c>
      <c r="G9" s="36" t="s">
        <v>30</v>
      </c>
      <c r="H9" s="36" t="s">
        <v>20</v>
      </c>
      <c r="I9" s="37">
        <v>339.96000000000004</v>
      </c>
      <c r="J9" s="36">
        <v>5</v>
      </c>
      <c r="K9" s="36">
        <v>0.2</v>
      </c>
      <c r="L9" s="38">
        <f>I9*J9-K9</f>
        <v>1699.6000000000001</v>
      </c>
    </row>
    <row r="10" spans="1:12" x14ac:dyDescent="0.25">
      <c r="A10" s="34">
        <v>42112</v>
      </c>
      <c r="B10" s="35">
        <v>42116</v>
      </c>
      <c r="C10" s="36" t="s">
        <v>16</v>
      </c>
      <c r="D10" s="36" t="s">
        <v>67</v>
      </c>
      <c r="E10" s="36" t="s">
        <v>68</v>
      </c>
      <c r="F10" s="36" t="s">
        <v>69</v>
      </c>
      <c r="G10" s="36" t="s">
        <v>30</v>
      </c>
      <c r="H10" s="36" t="s">
        <v>11</v>
      </c>
      <c r="I10" s="37">
        <v>89.99</v>
      </c>
      <c r="J10" s="36">
        <v>1</v>
      </c>
      <c r="K10" s="36">
        <v>0</v>
      </c>
      <c r="L10" s="38">
        <f>I10*J10-K10</f>
        <v>89.99</v>
      </c>
    </row>
    <row r="11" spans="1:12" x14ac:dyDescent="0.25">
      <c r="A11" s="34">
        <v>42677</v>
      </c>
      <c r="B11" s="35">
        <v>42684</v>
      </c>
      <c r="C11" s="36" t="s">
        <v>16</v>
      </c>
      <c r="D11" s="36" t="s">
        <v>121</v>
      </c>
      <c r="E11" s="36" t="s">
        <v>122</v>
      </c>
      <c r="F11" s="36" t="s">
        <v>123</v>
      </c>
      <c r="G11" s="36" t="s">
        <v>30</v>
      </c>
      <c r="H11" s="36" t="s">
        <v>15</v>
      </c>
      <c r="I11" s="37">
        <v>27.240000000000002</v>
      </c>
      <c r="J11" s="36">
        <v>6</v>
      </c>
      <c r="K11" s="36">
        <v>0</v>
      </c>
      <c r="L11" s="38">
        <f>I11*J11-K11</f>
        <v>163.44</v>
      </c>
    </row>
    <row r="12" spans="1:12" x14ac:dyDescent="0.25">
      <c r="A12" s="34">
        <v>42440</v>
      </c>
      <c r="B12" s="35">
        <v>42442</v>
      </c>
      <c r="C12" s="36" t="s">
        <v>50</v>
      </c>
      <c r="D12" s="36" t="s">
        <v>60</v>
      </c>
      <c r="E12" s="36" t="s">
        <v>61</v>
      </c>
      <c r="F12" s="36" t="s">
        <v>62</v>
      </c>
      <c r="G12" s="36" t="s">
        <v>30</v>
      </c>
      <c r="H12" s="36" t="s">
        <v>20</v>
      </c>
      <c r="I12" s="37">
        <v>45.98</v>
      </c>
      <c r="J12" s="36">
        <v>2</v>
      </c>
      <c r="K12" s="36">
        <v>0</v>
      </c>
      <c r="L12" s="38">
        <f>I12*J12-K12</f>
        <v>91.96</v>
      </c>
    </row>
    <row r="13" spans="1:12" x14ac:dyDescent="0.25">
      <c r="A13" s="34">
        <v>42035</v>
      </c>
      <c r="B13" s="35">
        <v>42040</v>
      </c>
      <c r="C13" s="36" t="s">
        <v>6</v>
      </c>
      <c r="D13" s="36" t="s">
        <v>102</v>
      </c>
      <c r="E13" s="36" t="s">
        <v>103</v>
      </c>
      <c r="F13" s="36" t="s">
        <v>62</v>
      </c>
      <c r="G13" s="36" t="s">
        <v>30</v>
      </c>
      <c r="H13" s="36" t="s">
        <v>11</v>
      </c>
      <c r="I13" s="37">
        <v>53.34</v>
      </c>
      <c r="J13" s="36">
        <v>3</v>
      </c>
      <c r="K13" s="36">
        <v>0</v>
      </c>
      <c r="L13" s="38">
        <f>I13*J13-K13</f>
        <v>160.02000000000001</v>
      </c>
    </row>
    <row r="14" spans="1:12" x14ac:dyDescent="0.25">
      <c r="A14" s="34">
        <v>42705</v>
      </c>
      <c r="B14" s="35">
        <v>42708</v>
      </c>
      <c r="C14" s="36" t="s">
        <v>6</v>
      </c>
      <c r="D14" s="36" t="s">
        <v>112</v>
      </c>
      <c r="E14" s="36" t="s">
        <v>99</v>
      </c>
      <c r="F14" s="36" t="s">
        <v>62</v>
      </c>
      <c r="G14" s="36" t="s">
        <v>30</v>
      </c>
      <c r="H14" s="36" t="s">
        <v>15</v>
      </c>
      <c r="I14" s="37">
        <v>23.92</v>
      </c>
      <c r="J14" s="36">
        <v>4</v>
      </c>
      <c r="K14" s="36">
        <v>0</v>
      </c>
      <c r="L14" s="38">
        <f>I14*J14-K14</f>
        <v>95.68</v>
      </c>
    </row>
    <row r="15" spans="1:12" x14ac:dyDescent="0.25">
      <c r="A15" s="34">
        <v>43034</v>
      </c>
      <c r="B15" s="35">
        <v>43041</v>
      </c>
      <c r="C15" s="36" t="s">
        <v>16</v>
      </c>
      <c r="D15" s="36" t="s">
        <v>98</v>
      </c>
      <c r="E15" s="36" t="s">
        <v>99</v>
      </c>
      <c r="F15" s="36" t="s">
        <v>62</v>
      </c>
      <c r="G15" s="36" t="s">
        <v>30</v>
      </c>
      <c r="H15" s="36" t="s">
        <v>20</v>
      </c>
      <c r="I15" s="37">
        <v>19.989999999999998</v>
      </c>
      <c r="J15" s="36">
        <v>1</v>
      </c>
      <c r="K15" s="36">
        <v>0</v>
      </c>
      <c r="L15" s="38">
        <f>I15*J15-K15</f>
        <v>19.989999999999998</v>
      </c>
    </row>
    <row r="16" spans="1:12" x14ac:dyDescent="0.25">
      <c r="A16" s="34">
        <v>42619</v>
      </c>
      <c r="B16" s="35">
        <v>42624</v>
      </c>
      <c r="C16" s="36" t="s">
        <v>16</v>
      </c>
      <c r="D16" s="36" t="s">
        <v>109</v>
      </c>
      <c r="E16" s="36" t="s">
        <v>110</v>
      </c>
      <c r="F16" s="36" t="s">
        <v>62</v>
      </c>
      <c r="G16" s="36" t="s">
        <v>30</v>
      </c>
      <c r="H16" s="36" t="s">
        <v>15</v>
      </c>
      <c r="I16" s="37">
        <v>77.88</v>
      </c>
      <c r="J16" s="36">
        <v>6</v>
      </c>
      <c r="K16" s="36">
        <v>0</v>
      </c>
      <c r="L16" s="38">
        <f>I16*J16-K16</f>
        <v>467.28</v>
      </c>
    </row>
    <row r="17" spans="1:12" x14ac:dyDescent="0.25">
      <c r="A17" s="34">
        <v>43091</v>
      </c>
      <c r="B17" s="35">
        <v>43096</v>
      </c>
      <c r="C17" s="36" t="s">
        <v>16</v>
      </c>
      <c r="D17" s="36" t="s">
        <v>141</v>
      </c>
      <c r="E17" s="36" t="s">
        <v>142</v>
      </c>
      <c r="F17" s="36" t="s">
        <v>143</v>
      </c>
      <c r="G17" s="36" t="s">
        <v>30</v>
      </c>
      <c r="H17" s="36" t="s">
        <v>15</v>
      </c>
      <c r="I17" s="37">
        <v>839.43000000000006</v>
      </c>
      <c r="J17" s="36">
        <v>3</v>
      </c>
      <c r="K17" s="36">
        <v>0</v>
      </c>
      <c r="L17" s="38">
        <f>I17*J17-K17</f>
        <v>2518.29</v>
      </c>
    </row>
    <row r="18" spans="1:12" x14ac:dyDescent="0.25">
      <c r="A18" s="34">
        <v>42713</v>
      </c>
      <c r="B18" s="35">
        <v>42717</v>
      </c>
      <c r="C18" s="36" t="s">
        <v>16</v>
      </c>
      <c r="D18" s="36" t="s">
        <v>37</v>
      </c>
      <c r="E18" s="36" t="s">
        <v>38</v>
      </c>
      <c r="F18" s="36" t="s">
        <v>39</v>
      </c>
      <c r="G18" s="36" t="s">
        <v>30</v>
      </c>
      <c r="H18" s="36" t="s">
        <v>15</v>
      </c>
      <c r="I18" s="37">
        <v>60.339999999999996</v>
      </c>
      <c r="J18" s="36">
        <v>7</v>
      </c>
      <c r="K18" s="36">
        <v>0</v>
      </c>
      <c r="L18" s="38">
        <f>I18*J18-K18</f>
        <v>422.38</v>
      </c>
    </row>
    <row r="19" spans="1:12" x14ac:dyDescent="0.25">
      <c r="A19" s="34">
        <v>42694</v>
      </c>
      <c r="B19" s="35">
        <v>42698</v>
      </c>
      <c r="C19" s="36" t="s">
        <v>16</v>
      </c>
      <c r="D19" s="36" t="s">
        <v>156</v>
      </c>
      <c r="E19" s="36" t="s">
        <v>157</v>
      </c>
      <c r="F19" s="36" t="s">
        <v>158</v>
      </c>
      <c r="G19" s="36" t="s">
        <v>30</v>
      </c>
      <c r="H19" s="36" t="s">
        <v>20</v>
      </c>
      <c r="I19" s="37">
        <v>944.93000000000006</v>
      </c>
      <c r="J19" s="36">
        <v>7</v>
      </c>
      <c r="K19" s="36">
        <v>0</v>
      </c>
      <c r="L19" s="38">
        <f>I19*J19-K19</f>
        <v>6614.51</v>
      </c>
    </row>
    <row r="20" spans="1:12" x14ac:dyDescent="0.25">
      <c r="A20" s="34">
        <v>42330</v>
      </c>
      <c r="B20" s="35">
        <v>42334</v>
      </c>
      <c r="C20" s="36" t="s">
        <v>16</v>
      </c>
      <c r="D20" s="36" t="s">
        <v>27</v>
      </c>
      <c r="E20" s="36" t="s">
        <v>28</v>
      </c>
      <c r="F20" s="36" t="s">
        <v>29</v>
      </c>
      <c r="G20" s="36" t="s">
        <v>30</v>
      </c>
      <c r="H20" s="36" t="s">
        <v>15</v>
      </c>
      <c r="I20" s="37">
        <v>68.809999999999988</v>
      </c>
      <c r="J20" s="36">
        <v>5</v>
      </c>
      <c r="K20" s="36">
        <v>0.8</v>
      </c>
      <c r="L20" s="38">
        <f>I20*J20-K20</f>
        <v>343.24999999999994</v>
      </c>
    </row>
    <row r="21" spans="1:12" x14ac:dyDescent="0.25">
      <c r="A21" s="34">
        <v>42567</v>
      </c>
      <c r="B21" s="35">
        <v>42573</v>
      </c>
      <c r="C21" s="36" t="s">
        <v>16</v>
      </c>
      <c r="D21" s="36" t="s">
        <v>179</v>
      </c>
      <c r="E21" s="36" t="s">
        <v>180</v>
      </c>
      <c r="F21" s="36" t="s">
        <v>29</v>
      </c>
      <c r="G21" s="36" t="s">
        <v>30</v>
      </c>
      <c r="H21" s="36" t="s">
        <v>15</v>
      </c>
      <c r="I21" s="37">
        <v>37.224000000000004</v>
      </c>
      <c r="J21" s="36">
        <v>3</v>
      </c>
      <c r="K21" s="36">
        <v>0.2</v>
      </c>
      <c r="L21" s="38">
        <f>I21*J21-K21</f>
        <v>111.47200000000001</v>
      </c>
    </row>
    <row r="22" spans="1:12" x14ac:dyDescent="0.25">
      <c r="A22" s="34">
        <v>41999</v>
      </c>
      <c r="B22" s="35">
        <v>42001</v>
      </c>
      <c r="C22" s="36" t="s">
        <v>6</v>
      </c>
      <c r="D22" s="36" t="s">
        <v>132</v>
      </c>
      <c r="E22" s="36" t="s">
        <v>49</v>
      </c>
      <c r="F22" s="36" t="s">
        <v>29</v>
      </c>
      <c r="G22" s="36" t="s">
        <v>30</v>
      </c>
      <c r="H22" s="36" t="s">
        <v>11</v>
      </c>
      <c r="I22" s="37">
        <v>600.55799999999999</v>
      </c>
      <c r="J22" s="36">
        <v>3</v>
      </c>
      <c r="K22" s="36">
        <v>0.3</v>
      </c>
      <c r="L22" s="38">
        <f>I22*J22-K22</f>
        <v>1801.374</v>
      </c>
    </row>
    <row r="23" spans="1:12" x14ac:dyDescent="0.25">
      <c r="A23" s="34">
        <v>42465</v>
      </c>
      <c r="B23" s="35">
        <v>42470</v>
      </c>
      <c r="C23" s="36" t="s">
        <v>6</v>
      </c>
      <c r="D23" s="36" t="s">
        <v>100</v>
      </c>
      <c r="E23" s="36" t="s">
        <v>49</v>
      </c>
      <c r="F23" s="36" t="s">
        <v>29</v>
      </c>
      <c r="G23" s="36" t="s">
        <v>30</v>
      </c>
      <c r="H23" s="36" t="s">
        <v>15</v>
      </c>
      <c r="I23" s="37">
        <v>158.36800000000002</v>
      </c>
      <c r="J23" s="36">
        <v>7</v>
      </c>
      <c r="K23" s="36">
        <v>0.2</v>
      </c>
      <c r="L23" s="38">
        <f>I23*J23-K23</f>
        <v>1108.3760000000002</v>
      </c>
    </row>
    <row r="24" spans="1:12" x14ac:dyDescent="0.25">
      <c r="A24" s="34">
        <v>43078</v>
      </c>
      <c r="B24" s="35">
        <v>43080</v>
      </c>
      <c r="C24" s="36" t="s">
        <v>50</v>
      </c>
      <c r="D24" s="36" t="s">
        <v>88</v>
      </c>
      <c r="E24" s="36" t="s">
        <v>49</v>
      </c>
      <c r="F24" s="36" t="s">
        <v>29</v>
      </c>
      <c r="G24" s="36" t="s">
        <v>30</v>
      </c>
      <c r="H24" s="36" t="s">
        <v>15</v>
      </c>
      <c r="I24" s="37">
        <v>27.240000000000002</v>
      </c>
      <c r="J24" s="36">
        <v>3</v>
      </c>
      <c r="K24" s="36">
        <v>0.2</v>
      </c>
      <c r="L24" s="38">
        <f>I24*J24-K24</f>
        <v>81.52</v>
      </c>
    </row>
    <row r="25" spans="1:12" x14ac:dyDescent="0.25">
      <c r="A25" s="34">
        <v>43027</v>
      </c>
      <c r="B25" s="35">
        <v>43031</v>
      </c>
      <c r="C25" s="36" t="s">
        <v>6</v>
      </c>
      <c r="D25" s="36" t="s">
        <v>48</v>
      </c>
      <c r="E25" s="36" t="s">
        <v>49</v>
      </c>
      <c r="F25" s="36" t="s">
        <v>29</v>
      </c>
      <c r="G25" s="36" t="s">
        <v>30</v>
      </c>
      <c r="H25" s="36" t="s">
        <v>15</v>
      </c>
      <c r="I25" s="37">
        <v>29.472000000000001</v>
      </c>
      <c r="J25" s="36">
        <v>3</v>
      </c>
      <c r="K25" s="36">
        <v>0.2</v>
      </c>
      <c r="L25" s="38">
        <f>I25*J25-K25</f>
        <v>88.215999999999994</v>
      </c>
    </row>
    <row r="26" spans="1:12" x14ac:dyDescent="0.25">
      <c r="A26" s="34">
        <v>42846</v>
      </c>
      <c r="B26" s="35">
        <v>42850</v>
      </c>
      <c r="C26" s="36" t="s">
        <v>6</v>
      </c>
      <c r="D26" s="36" t="s">
        <v>169</v>
      </c>
      <c r="E26" s="36" t="s">
        <v>49</v>
      </c>
      <c r="F26" s="36" t="s">
        <v>29</v>
      </c>
      <c r="G26" s="36" t="s">
        <v>30</v>
      </c>
      <c r="H26" s="36" t="s">
        <v>15</v>
      </c>
      <c r="I26" s="37">
        <v>97.263999999999982</v>
      </c>
      <c r="J26" s="36">
        <v>4</v>
      </c>
      <c r="K26" s="36">
        <v>0.8</v>
      </c>
      <c r="L26" s="38">
        <f>I26*J26-K26</f>
        <v>388.25599999999991</v>
      </c>
    </row>
    <row r="27" spans="1:12" x14ac:dyDescent="0.25">
      <c r="A27" s="34">
        <v>42365</v>
      </c>
      <c r="B27" s="35">
        <v>42369</v>
      </c>
      <c r="C27" s="36" t="s">
        <v>16</v>
      </c>
      <c r="D27" s="36" t="s">
        <v>53</v>
      </c>
      <c r="E27" s="36" t="s">
        <v>49</v>
      </c>
      <c r="F27" s="36" t="s">
        <v>29</v>
      </c>
      <c r="G27" s="36" t="s">
        <v>30</v>
      </c>
      <c r="H27" s="36" t="s">
        <v>11</v>
      </c>
      <c r="I27" s="37">
        <v>532.39919999999995</v>
      </c>
      <c r="J27" s="36">
        <v>3</v>
      </c>
      <c r="K27" s="36">
        <v>0.32</v>
      </c>
      <c r="L27" s="38">
        <f>I27*J27-K27</f>
        <v>1596.8776</v>
      </c>
    </row>
    <row r="28" spans="1:12" x14ac:dyDescent="0.25">
      <c r="A28" s="34">
        <v>42712</v>
      </c>
      <c r="B28" s="35">
        <v>42714</v>
      </c>
      <c r="C28" s="36" t="s">
        <v>50</v>
      </c>
      <c r="D28" s="36" t="s">
        <v>51</v>
      </c>
      <c r="E28" s="36" t="s">
        <v>52</v>
      </c>
      <c r="F28" s="36" t="s">
        <v>29</v>
      </c>
      <c r="G28" s="36" t="s">
        <v>30</v>
      </c>
      <c r="H28" s="36" t="s">
        <v>20</v>
      </c>
      <c r="I28" s="37">
        <v>1097.5440000000003</v>
      </c>
      <c r="J28" s="36">
        <v>7</v>
      </c>
      <c r="K28" s="36">
        <v>0.2</v>
      </c>
      <c r="L28" s="38">
        <f>I28*J28-K28</f>
        <v>7682.6080000000029</v>
      </c>
    </row>
    <row r="29" spans="1:12" x14ac:dyDescent="0.25">
      <c r="A29" s="34">
        <v>41890</v>
      </c>
      <c r="B29" s="35">
        <v>41894</v>
      </c>
      <c r="C29" s="36" t="s">
        <v>16</v>
      </c>
      <c r="D29" s="36" t="s">
        <v>165</v>
      </c>
      <c r="E29" s="36" t="s">
        <v>166</v>
      </c>
      <c r="F29" s="36" t="s">
        <v>29</v>
      </c>
      <c r="G29" s="36" t="s">
        <v>30</v>
      </c>
      <c r="H29" s="36" t="s">
        <v>20</v>
      </c>
      <c r="I29" s="37">
        <v>8159.9519999999993</v>
      </c>
      <c r="J29" s="36">
        <v>8</v>
      </c>
      <c r="K29" s="36">
        <v>0.4</v>
      </c>
      <c r="L29" s="38">
        <f>I29*J29-K29</f>
        <v>65279.215999999993</v>
      </c>
    </row>
    <row r="30" spans="1:12" x14ac:dyDescent="0.25">
      <c r="A30" s="34">
        <v>42709</v>
      </c>
      <c r="B30" s="35">
        <v>42713</v>
      </c>
      <c r="C30" s="36" t="s">
        <v>16</v>
      </c>
      <c r="D30" s="36" t="s">
        <v>148</v>
      </c>
      <c r="E30" s="36" t="s">
        <v>149</v>
      </c>
      <c r="F30" s="36" t="s">
        <v>33</v>
      </c>
      <c r="G30" s="36" t="s">
        <v>30</v>
      </c>
      <c r="H30" s="36" t="s">
        <v>11</v>
      </c>
      <c r="I30" s="37">
        <v>1951.84</v>
      </c>
      <c r="J30" s="36">
        <v>8</v>
      </c>
      <c r="K30" s="36">
        <v>0</v>
      </c>
      <c r="L30" s="38">
        <f>I30*J30-K30</f>
        <v>15614.72</v>
      </c>
    </row>
    <row r="31" spans="1:12" x14ac:dyDescent="0.25">
      <c r="A31" s="34">
        <v>41954</v>
      </c>
      <c r="B31" s="35">
        <v>41961</v>
      </c>
      <c r="C31" s="36" t="s">
        <v>16</v>
      </c>
      <c r="D31" s="36" t="s">
        <v>31</v>
      </c>
      <c r="E31" s="36" t="s">
        <v>32</v>
      </c>
      <c r="F31" s="36" t="s">
        <v>33</v>
      </c>
      <c r="G31" s="36" t="s">
        <v>30</v>
      </c>
      <c r="H31" s="36" t="s">
        <v>15</v>
      </c>
      <c r="I31" s="37">
        <v>665.88</v>
      </c>
      <c r="J31" s="36">
        <v>6</v>
      </c>
      <c r="K31" s="36">
        <v>0</v>
      </c>
      <c r="L31" s="38">
        <f>I31*J31-K31</f>
        <v>3995.2799999999997</v>
      </c>
    </row>
    <row r="32" spans="1:12" x14ac:dyDescent="0.25">
      <c r="A32" s="34">
        <v>42702</v>
      </c>
      <c r="B32" s="35">
        <v>42706</v>
      </c>
      <c r="C32" s="36" t="s">
        <v>16</v>
      </c>
      <c r="D32" s="36" t="s">
        <v>175</v>
      </c>
      <c r="E32" s="36" t="s">
        <v>176</v>
      </c>
      <c r="F32" s="36" t="s">
        <v>177</v>
      </c>
      <c r="G32" s="36" t="s">
        <v>43</v>
      </c>
      <c r="H32" s="36" t="s">
        <v>15</v>
      </c>
      <c r="I32" s="37">
        <v>7.16</v>
      </c>
      <c r="J32" s="36">
        <v>2</v>
      </c>
      <c r="K32" s="36">
        <v>0</v>
      </c>
      <c r="L32" s="38">
        <f>I32*J32-K32</f>
        <v>14.32</v>
      </c>
    </row>
    <row r="33" spans="1:12" x14ac:dyDescent="0.25">
      <c r="A33" s="34">
        <v>42541</v>
      </c>
      <c r="B33" s="35">
        <v>42546</v>
      </c>
      <c r="C33" s="36" t="s">
        <v>16</v>
      </c>
      <c r="D33" s="36" t="s">
        <v>64</v>
      </c>
      <c r="E33" s="36" t="s">
        <v>65</v>
      </c>
      <c r="F33" s="36" t="s">
        <v>66</v>
      </c>
      <c r="G33" s="36" t="s">
        <v>43</v>
      </c>
      <c r="H33" s="36" t="s">
        <v>20</v>
      </c>
      <c r="I33" s="37">
        <v>45</v>
      </c>
      <c r="J33" s="36">
        <v>3</v>
      </c>
      <c r="K33" s="36">
        <v>0</v>
      </c>
      <c r="L33" s="38">
        <f>I33*J33-K33</f>
        <v>135</v>
      </c>
    </row>
    <row r="34" spans="1:12" x14ac:dyDescent="0.25">
      <c r="A34" s="34">
        <v>42533</v>
      </c>
      <c r="B34" s="35">
        <v>42536</v>
      </c>
      <c r="C34" s="36" t="s">
        <v>50</v>
      </c>
      <c r="D34" s="36" t="s">
        <v>130</v>
      </c>
      <c r="E34" s="36" t="s">
        <v>131</v>
      </c>
      <c r="F34" s="36" t="s">
        <v>66</v>
      </c>
      <c r="G34" s="36" t="s">
        <v>43</v>
      </c>
      <c r="H34" s="36" t="s">
        <v>15</v>
      </c>
      <c r="I34" s="37">
        <v>226.56</v>
      </c>
      <c r="J34" s="36">
        <v>6</v>
      </c>
      <c r="K34" s="36">
        <v>0</v>
      </c>
      <c r="L34" s="38">
        <f>I34*J34-K34</f>
        <v>1359.3600000000001</v>
      </c>
    </row>
    <row r="35" spans="1:12" x14ac:dyDescent="0.25">
      <c r="A35" s="34">
        <v>43045</v>
      </c>
      <c r="B35" s="35">
        <v>43052</v>
      </c>
      <c r="C35" s="36" t="s">
        <v>16</v>
      </c>
      <c r="D35" s="36" t="s">
        <v>186</v>
      </c>
      <c r="E35" s="36" t="s">
        <v>187</v>
      </c>
      <c r="F35" s="36" t="s">
        <v>188</v>
      </c>
      <c r="G35" s="36" t="s">
        <v>43</v>
      </c>
      <c r="H35" s="36" t="s">
        <v>15</v>
      </c>
      <c r="I35" s="37">
        <v>46.26</v>
      </c>
      <c r="J35" s="36">
        <v>3</v>
      </c>
      <c r="K35" s="36">
        <v>0</v>
      </c>
      <c r="L35" s="38">
        <f>I35*J35-K35</f>
        <v>138.78</v>
      </c>
    </row>
    <row r="36" spans="1:12" x14ac:dyDescent="0.25">
      <c r="A36" s="34">
        <v>43094</v>
      </c>
      <c r="B36" s="35">
        <v>43099</v>
      </c>
      <c r="C36" s="36" t="s">
        <v>16</v>
      </c>
      <c r="D36" s="36" t="s">
        <v>120</v>
      </c>
      <c r="E36" s="36" t="s">
        <v>71</v>
      </c>
      <c r="F36" s="36" t="s">
        <v>72</v>
      </c>
      <c r="G36" s="36" t="s">
        <v>43</v>
      </c>
      <c r="H36" s="36" t="s">
        <v>11</v>
      </c>
      <c r="I36" s="37">
        <v>41.96</v>
      </c>
      <c r="J36" s="36">
        <v>2</v>
      </c>
      <c r="K36" s="36">
        <v>0</v>
      </c>
      <c r="L36" s="38">
        <f>I36*J36-K36</f>
        <v>83.92</v>
      </c>
    </row>
    <row r="37" spans="1:12" x14ac:dyDescent="0.25">
      <c r="A37" s="34">
        <v>42631</v>
      </c>
      <c r="B37" s="35">
        <v>42636</v>
      </c>
      <c r="C37" s="36" t="s">
        <v>16</v>
      </c>
      <c r="D37" s="36" t="s">
        <v>84</v>
      </c>
      <c r="E37" s="36" t="s">
        <v>71</v>
      </c>
      <c r="F37" s="36" t="s">
        <v>72</v>
      </c>
      <c r="G37" s="36" t="s">
        <v>43</v>
      </c>
      <c r="H37" s="36" t="s">
        <v>15</v>
      </c>
      <c r="I37" s="37">
        <v>4.6159999999999997</v>
      </c>
      <c r="J37" s="36">
        <v>1</v>
      </c>
      <c r="K37" s="36">
        <v>0.2</v>
      </c>
      <c r="L37" s="38">
        <f>I37*J37-K37</f>
        <v>4.4159999999999995</v>
      </c>
    </row>
    <row r="38" spans="1:12" x14ac:dyDescent="0.25">
      <c r="A38" s="34">
        <v>42715</v>
      </c>
      <c r="B38" s="35">
        <v>42721</v>
      </c>
      <c r="C38" s="36" t="s">
        <v>16</v>
      </c>
      <c r="D38" s="36" t="s">
        <v>70</v>
      </c>
      <c r="E38" s="36" t="s">
        <v>71</v>
      </c>
      <c r="F38" s="36" t="s">
        <v>72</v>
      </c>
      <c r="G38" s="36" t="s">
        <v>43</v>
      </c>
      <c r="H38" s="36" t="s">
        <v>20</v>
      </c>
      <c r="I38" s="37">
        <v>1029.95</v>
      </c>
      <c r="J38" s="36">
        <v>5</v>
      </c>
      <c r="K38" s="36">
        <v>0</v>
      </c>
      <c r="L38" s="38">
        <f>I38*J38-K38</f>
        <v>5149.75</v>
      </c>
    </row>
    <row r="39" spans="1:12" x14ac:dyDescent="0.25">
      <c r="A39" s="34">
        <v>42353</v>
      </c>
      <c r="B39" s="35">
        <v>42357</v>
      </c>
      <c r="C39" s="36" t="s">
        <v>16</v>
      </c>
      <c r="D39" s="36" t="s">
        <v>170</v>
      </c>
      <c r="E39" s="36" t="s">
        <v>71</v>
      </c>
      <c r="F39" s="36" t="s">
        <v>72</v>
      </c>
      <c r="G39" s="36" t="s">
        <v>43</v>
      </c>
      <c r="H39" s="36" t="s">
        <v>15</v>
      </c>
      <c r="I39" s="37">
        <v>3.28</v>
      </c>
      <c r="J39" s="36">
        <v>1</v>
      </c>
      <c r="K39" s="36">
        <v>0</v>
      </c>
      <c r="L39" s="38">
        <f>I39*J39-K39</f>
        <v>3.28</v>
      </c>
    </row>
    <row r="40" spans="1:12" x14ac:dyDescent="0.25">
      <c r="A40" s="34">
        <v>42289</v>
      </c>
      <c r="B40" s="35">
        <v>42291</v>
      </c>
      <c r="C40" s="36" t="s">
        <v>50</v>
      </c>
      <c r="D40" s="36" t="s">
        <v>181</v>
      </c>
      <c r="E40" s="36" t="s">
        <v>71</v>
      </c>
      <c r="F40" s="36" t="s">
        <v>72</v>
      </c>
      <c r="G40" s="36" t="s">
        <v>43</v>
      </c>
      <c r="H40" s="36" t="s">
        <v>11</v>
      </c>
      <c r="I40" s="37">
        <v>899.13600000000008</v>
      </c>
      <c r="J40" s="36">
        <v>4</v>
      </c>
      <c r="K40" s="36">
        <v>0.2</v>
      </c>
      <c r="L40" s="38">
        <f>I40*J40-K40</f>
        <v>3596.3440000000005</v>
      </c>
    </row>
    <row r="41" spans="1:12" x14ac:dyDescent="0.25">
      <c r="A41" s="34">
        <v>43048</v>
      </c>
      <c r="B41" s="35">
        <v>43050</v>
      </c>
      <c r="C41" s="36" t="s">
        <v>6</v>
      </c>
      <c r="D41" s="36" t="s">
        <v>107</v>
      </c>
      <c r="E41" s="36" t="s">
        <v>71</v>
      </c>
      <c r="F41" s="36" t="s">
        <v>72</v>
      </c>
      <c r="G41" s="36" t="s">
        <v>43</v>
      </c>
      <c r="H41" s="36" t="s">
        <v>11</v>
      </c>
      <c r="I41" s="37">
        <v>96.53</v>
      </c>
      <c r="J41" s="36">
        <v>7</v>
      </c>
      <c r="K41" s="36">
        <v>0</v>
      </c>
      <c r="L41" s="38">
        <f>I41*J41-K41</f>
        <v>675.71</v>
      </c>
    </row>
    <row r="42" spans="1:12" x14ac:dyDescent="0.25">
      <c r="A42" s="34">
        <v>42538</v>
      </c>
      <c r="B42" s="35">
        <v>42539</v>
      </c>
      <c r="C42" s="36" t="s">
        <v>50</v>
      </c>
      <c r="D42" s="36" t="s">
        <v>73</v>
      </c>
      <c r="E42" s="36" t="s">
        <v>74</v>
      </c>
      <c r="F42" s="36" t="s">
        <v>72</v>
      </c>
      <c r="G42" s="36" t="s">
        <v>43</v>
      </c>
      <c r="H42" s="36" t="s">
        <v>11</v>
      </c>
      <c r="I42" s="37">
        <v>319.41000000000003</v>
      </c>
      <c r="J42" s="36">
        <v>5</v>
      </c>
      <c r="K42" s="36">
        <v>0.1</v>
      </c>
      <c r="L42" s="38">
        <f>I42*J42-K42</f>
        <v>1596.9500000000003</v>
      </c>
    </row>
    <row r="43" spans="1:12" x14ac:dyDescent="0.25">
      <c r="A43" s="34">
        <v>42768</v>
      </c>
      <c r="B43" s="35">
        <v>42771</v>
      </c>
      <c r="C43" s="36" t="s">
        <v>50</v>
      </c>
      <c r="D43" s="36" t="s">
        <v>138</v>
      </c>
      <c r="E43" s="36" t="s">
        <v>125</v>
      </c>
      <c r="F43" s="36" t="s">
        <v>126</v>
      </c>
      <c r="G43" s="36" t="s">
        <v>43</v>
      </c>
      <c r="H43" s="36" t="s">
        <v>15</v>
      </c>
      <c r="I43" s="37">
        <v>78.304000000000002</v>
      </c>
      <c r="J43" s="36">
        <v>2</v>
      </c>
      <c r="K43" s="36">
        <v>0.2</v>
      </c>
      <c r="L43" s="38">
        <f>I43*J43-K43</f>
        <v>156.40800000000002</v>
      </c>
    </row>
    <row r="44" spans="1:12" x14ac:dyDescent="0.25">
      <c r="A44" s="34">
        <v>41876</v>
      </c>
      <c r="B44" s="35">
        <v>41878</v>
      </c>
      <c r="C44" s="36" t="s">
        <v>6</v>
      </c>
      <c r="D44" s="36" t="s">
        <v>124</v>
      </c>
      <c r="E44" s="36" t="s">
        <v>125</v>
      </c>
      <c r="F44" s="36" t="s">
        <v>126</v>
      </c>
      <c r="G44" s="36" t="s">
        <v>43</v>
      </c>
      <c r="H44" s="36" t="s">
        <v>15</v>
      </c>
      <c r="I44" s="37">
        <v>130.464</v>
      </c>
      <c r="J44" s="36">
        <v>6</v>
      </c>
      <c r="K44" s="36">
        <v>0.2</v>
      </c>
      <c r="L44" s="38">
        <f>I44*J44-K44</f>
        <v>782.58399999999995</v>
      </c>
    </row>
    <row r="45" spans="1:12" x14ac:dyDescent="0.25">
      <c r="A45" s="34">
        <v>41719</v>
      </c>
      <c r="B45" s="35">
        <v>41723</v>
      </c>
      <c r="C45" s="36" t="s">
        <v>16</v>
      </c>
      <c r="D45" s="36" t="s">
        <v>184</v>
      </c>
      <c r="E45" s="36" t="s">
        <v>185</v>
      </c>
      <c r="F45" s="36" t="s">
        <v>126</v>
      </c>
      <c r="G45" s="36" t="s">
        <v>43</v>
      </c>
      <c r="H45" s="36" t="s">
        <v>15</v>
      </c>
      <c r="I45" s="37">
        <v>7.4080000000000004</v>
      </c>
      <c r="J45" s="36">
        <v>2</v>
      </c>
      <c r="K45" s="36">
        <v>0.2</v>
      </c>
      <c r="L45" s="38">
        <f>I45*J45-K45</f>
        <v>14.616000000000001</v>
      </c>
    </row>
    <row r="46" spans="1:12" x14ac:dyDescent="0.25">
      <c r="A46" s="34">
        <v>41934</v>
      </c>
      <c r="B46" s="35">
        <v>41940</v>
      </c>
      <c r="C46" s="36" t="s">
        <v>16</v>
      </c>
      <c r="D46" s="36" t="s">
        <v>146</v>
      </c>
      <c r="E46" s="36" t="s">
        <v>147</v>
      </c>
      <c r="F46" s="36" t="s">
        <v>126</v>
      </c>
      <c r="G46" s="36" t="s">
        <v>43</v>
      </c>
      <c r="H46" s="36" t="s">
        <v>11</v>
      </c>
      <c r="I46" s="37">
        <v>93.888000000000005</v>
      </c>
      <c r="J46" s="36">
        <v>4</v>
      </c>
      <c r="K46" s="36">
        <v>0.2</v>
      </c>
      <c r="L46" s="38">
        <f>I46*J46-K46</f>
        <v>375.35200000000003</v>
      </c>
    </row>
    <row r="47" spans="1:12" x14ac:dyDescent="0.25">
      <c r="A47" s="34">
        <v>42366</v>
      </c>
      <c r="B47" s="35">
        <v>42369</v>
      </c>
      <c r="C47" s="36" t="s">
        <v>6</v>
      </c>
      <c r="D47" s="36" t="s">
        <v>160</v>
      </c>
      <c r="E47" s="36" t="s">
        <v>41</v>
      </c>
      <c r="F47" s="36" t="s">
        <v>42</v>
      </c>
      <c r="G47" s="36" t="s">
        <v>43</v>
      </c>
      <c r="H47" s="36" t="s">
        <v>20</v>
      </c>
      <c r="I47" s="37">
        <v>54.384000000000007</v>
      </c>
      <c r="J47" s="36">
        <v>2</v>
      </c>
      <c r="K47" s="36">
        <v>0.2</v>
      </c>
      <c r="L47" s="38">
        <f>I47*J47-K47</f>
        <v>108.56800000000001</v>
      </c>
    </row>
    <row r="48" spans="1:12" x14ac:dyDescent="0.25">
      <c r="A48" s="34">
        <v>42618</v>
      </c>
      <c r="B48" s="35">
        <v>42620</v>
      </c>
      <c r="C48" s="36" t="s">
        <v>6</v>
      </c>
      <c r="D48" s="36" t="s">
        <v>139</v>
      </c>
      <c r="E48" s="36" t="s">
        <v>41</v>
      </c>
      <c r="F48" s="36" t="s">
        <v>42</v>
      </c>
      <c r="G48" s="36" t="s">
        <v>43</v>
      </c>
      <c r="H48" s="36" t="s">
        <v>11</v>
      </c>
      <c r="I48" s="37">
        <v>82.800000000000011</v>
      </c>
      <c r="J48" s="36">
        <v>2</v>
      </c>
      <c r="K48" s="36">
        <v>0.2</v>
      </c>
      <c r="L48" s="38">
        <f>I48*J48-K48</f>
        <v>165.40000000000003</v>
      </c>
    </row>
    <row r="49" spans="1:12" x14ac:dyDescent="0.25">
      <c r="A49" s="34">
        <v>42932</v>
      </c>
      <c r="B49" s="35">
        <v>42934</v>
      </c>
      <c r="C49" s="36" t="s">
        <v>6</v>
      </c>
      <c r="D49" s="36" t="s">
        <v>40</v>
      </c>
      <c r="E49" s="36" t="s">
        <v>41</v>
      </c>
      <c r="F49" s="36" t="s">
        <v>42</v>
      </c>
      <c r="G49" s="36" t="s">
        <v>43</v>
      </c>
      <c r="H49" s="36" t="s">
        <v>11</v>
      </c>
      <c r="I49" s="37">
        <v>71.371999999999986</v>
      </c>
      <c r="J49" s="36">
        <v>2</v>
      </c>
      <c r="K49" s="36">
        <v>0.3</v>
      </c>
      <c r="L49" s="38">
        <f>I49*J49-K49</f>
        <v>142.44399999999996</v>
      </c>
    </row>
    <row r="50" spans="1:12" x14ac:dyDescent="0.25">
      <c r="A50" s="34">
        <v>42264</v>
      </c>
      <c r="B50" s="35">
        <v>42268</v>
      </c>
      <c r="C50" s="36" t="s">
        <v>16</v>
      </c>
      <c r="D50" s="36" t="s">
        <v>47</v>
      </c>
      <c r="E50" s="36" t="s">
        <v>41</v>
      </c>
      <c r="F50" s="36" t="s">
        <v>42</v>
      </c>
      <c r="G50" s="36" t="s">
        <v>43</v>
      </c>
      <c r="H50" s="36" t="s">
        <v>11</v>
      </c>
      <c r="I50" s="37">
        <v>3083.4300000000003</v>
      </c>
      <c r="J50" s="36">
        <v>7</v>
      </c>
      <c r="K50" s="36">
        <v>0.5</v>
      </c>
      <c r="L50" s="38">
        <f>I50*J50-K50</f>
        <v>21583.510000000002</v>
      </c>
    </row>
    <row r="51" spans="1:12" x14ac:dyDescent="0.25">
      <c r="A51" s="34">
        <v>42533</v>
      </c>
      <c r="B51" s="35">
        <v>42536</v>
      </c>
      <c r="C51" s="36" t="s">
        <v>50</v>
      </c>
      <c r="D51" s="36" t="s">
        <v>89</v>
      </c>
      <c r="E51" s="36" t="s">
        <v>90</v>
      </c>
      <c r="F51" s="36" t="s">
        <v>91</v>
      </c>
      <c r="G51" s="36" t="s">
        <v>10</v>
      </c>
      <c r="H51" s="36" t="s">
        <v>15</v>
      </c>
      <c r="I51" s="37">
        <v>208.16</v>
      </c>
      <c r="J51" s="36">
        <v>1</v>
      </c>
      <c r="K51" s="36">
        <v>0</v>
      </c>
      <c r="L51" s="38">
        <f>I51*J51-K51</f>
        <v>208.16</v>
      </c>
    </row>
    <row r="52" spans="1:12" x14ac:dyDescent="0.25">
      <c r="A52" s="34">
        <v>42288</v>
      </c>
      <c r="B52" s="35">
        <v>42295</v>
      </c>
      <c r="C52" s="36" t="s">
        <v>16</v>
      </c>
      <c r="D52" s="36" t="s">
        <v>17</v>
      </c>
      <c r="E52" s="36" t="s">
        <v>18</v>
      </c>
      <c r="F52" s="36" t="s">
        <v>19</v>
      </c>
      <c r="G52" s="36" t="s">
        <v>10</v>
      </c>
      <c r="H52" s="36" t="s">
        <v>11</v>
      </c>
      <c r="I52" s="37">
        <v>957.57749999999999</v>
      </c>
      <c r="J52" s="36">
        <v>5</v>
      </c>
      <c r="K52" s="36">
        <v>0.45</v>
      </c>
      <c r="L52" s="38">
        <f>I52*J52-K52</f>
        <v>4787.4375</v>
      </c>
    </row>
    <row r="53" spans="1:12" x14ac:dyDescent="0.25">
      <c r="A53" s="34">
        <v>42997</v>
      </c>
      <c r="B53" s="35">
        <v>43001</v>
      </c>
      <c r="C53" s="36" t="s">
        <v>16</v>
      </c>
      <c r="D53" s="36" t="s">
        <v>58</v>
      </c>
      <c r="E53" s="36" t="s">
        <v>59</v>
      </c>
      <c r="F53" s="36" t="s">
        <v>19</v>
      </c>
      <c r="G53" s="36" t="s">
        <v>10</v>
      </c>
      <c r="H53" s="36" t="s">
        <v>15</v>
      </c>
      <c r="I53" s="37">
        <v>95.616</v>
      </c>
      <c r="J53" s="36">
        <v>2</v>
      </c>
      <c r="K53" s="36">
        <v>0.2</v>
      </c>
      <c r="L53" s="38">
        <f>I53*J53-K53</f>
        <v>191.03200000000001</v>
      </c>
    </row>
    <row r="54" spans="1:12" x14ac:dyDescent="0.25">
      <c r="A54" s="34">
        <v>42682</v>
      </c>
      <c r="B54" s="35">
        <v>42685</v>
      </c>
      <c r="C54" s="36" t="s">
        <v>6</v>
      </c>
      <c r="D54" s="36" t="s">
        <v>7</v>
      </c>
      <c r="E54" s="36" t="s">
        <v>8</v>
      </c>
      <c r="F54" s="36" t="s">
        <v>9</v>
      </c>
      <c r="G54" s="36" t="s">
        <v>10</v>
      </c>
      <c r="H54" s="36" t="s">
        <v>11</v>
      </c>
      <c r="I54" s="37">
        <v>731.93999999999994</v>
      </c>
      <c r="J54" s="36">
        <v>3</v>
      </c>
      <c r="K54" s="36">
        <v>0</v>
      </c>
      <c r="L54" s="38">
        <f>I54*J54-K54</f>
        <v>2195.8199999999997</v>
      </c>
    </row>
    <row r="55" spans="1:12" x14ac:dyDescent="0.25">
      <c r="A55" s="34">
        <v>41962</v>
      </c>
      <c r="B55" s="35">
        <v>41967</v>
      </c>
      <c r="C55" s="36" t="s">
        <v>6</v>
      </c>
      <c r="D55" s="36" t="s">
        <v>172</v>
      </c>
      <c r="E55" s="36" t="s">
        <v>173</v>
      </c>
      <c r="F55" s="36" t="s">
        <v>174</v>
      </c>
      <c r="G55" s="36" t="s">
        <v>10</v>
      </c>
      <c r="H55" s="36" t="s">
        <v>20</v>
      </c>
      <c r="I55" s="37">
        <v>503.96</v>
      </c>
      <c r="J55" s="36">
        <v>4</v>
      </c>
      <c r="K55" s="36">
        <v>0</v>
      </c>
      <c r="L55" s="38">
        <f>I55*J55-K55</f>
        <v>2015.84</v>
      </c>
    </row>
    <row r="56" spans="1:12" x14ac:dyDescent="0.25">
      <c r="A56" s="34">
        <v>43062</v>
      </c>
      <c r="B56" s="35">
        <v>43067</v>
      </c>
      <c r="C56" s="36" t="s">
        <v>16</v>
      </c>
      <c r="D56" s="36" t="s">
        <v>116</v>
      </c>
      <c r="E56" s="36" t="s">
        <v>117</v>
      </c>
      <c r="F56" s="36" t="s">
        <v>23</v>
      </c>
      <c r="G56" s="36" t="s">
        <v>10</v>
      </c>
      <c r="H56" s="36" t="s">
        <v>20</v>
      </c>
      <c r="I56" s="37">
        <v>74.112000000000009</v>
      </c>
      <c r="J56" s="36">
        <v>8</v>
      </c>
      <c r="K56" s="36">
        <v>0.2</v>
      </c>
      <c r="L56" s="38">
        <f>I56*J56-K56</f>
        <v>592.69600000000003</v>
      </c>
    </row>
    <row r="57" spans="1:12" x14ac:dyDescent="0.25">
      <c r="A57" s="34">
        <v>42840</v>
      </c>
      <c r="B57" s="35">
        <v>42845</v>
      </c>
      <c r="C57" s="36" t="s">
        <v>16</v>
      </c>
      <c r="D57" s="36" t="s">
        <v>21</v>
      </c>
      <c r="E57" s="36" t="s">
        <v>22</v>
      </c>
      <c r="F57" s="36" t="s">
        <v>23</v>
      </c>
      <c r="G57" s="36" t="s">
        <v>10</v>
      </c>
      <c r="H57" s="36" t="s">
        <v>15</v>
      </c>
      <c r="I57" s="37">
        <v>15.552000000000003</v>
      </c>
      <c r="J57" s="36">
        <v>3</v>
      </c>
      <c r="K57" s="36">
        <v>0.2</v>
      </c>
      <c r="L57" s="38">
        <f>I57*J57-K57</f>
        <v>46.456000000000003</v>
      </c>
    </row>
    <row r="58" spans="1:12" x14ac:dyDescent="0.25">
      <c r="A58" s="34">
        <v>42250</v>
      </c>
      <c r="B58" s="35">
        <v>42255</v>
      </c>
      <c r="C58" s="36" t="s">
        <v>16</v>
      </c>
      <c r="D58" s="36" t="s">
        <v>93</v>
      </c>
      <c r="E58" s="36" t="s">
        <v>94</v>
      </c>
      <c r="F58" s="36" t="s">
        <v>23</v>
      </c>
      <c r="G58" s="36" t="s">
        <v>10</v>
      </c>
      <c r="H58" s="36" t="s">
        <v>15</v>
      </c>
      <c r="I58" s="37">
        <v>200.98400000000004</v>
      </c>
      <c r="J58" s="36">
        <v>7</v>
      </c>
      <c r="K58" s="36">
        <v>0.2</v>
      </c>
      <c r="L58" s="38">
        <f>I58*J58-K58</f>
        <v>1406.6880000000003</v>
      </c>
    </row>
    <row r="59" spans="1:12" x14ac:dyDescent="0.25">
      <c r="A59" s="34">
        <v>42883</v>
      </c>
      <c r="B59" s="35">
        <v>42885</v>
      </c>
      <c r="C59" s="36" t="s">
        <v>6</v>
      </c>
      <c r="D59" s="36" t="s">
        <v>63</v>
      </c>
      <c r="E59" s="36" t="s">
        <v>96</v>
      </c>
      <c r="F59" s="36" t="s">
        <v>97</v>
      </c>
      <c r="G59" s="36" t="s">
        <v>10</v>
      </c>
      <c r="H59" s="36" t="s">
        <v>11</v>
      </c>
      <c r="I59" s="37">
        <v>301.95999999999998</v>
      </c>
      <c r="J59" s="36">
        <v>2</v>
      </c>
      <c r="K59" s="36">
        <v>0</v>
      </c>
      <c r="L59" s="38">
        <f>I59*J59-K59</f>
        <v>603.91999999999996</v>
      </c>
    </row>
    <row r="60" spans="1:12" x14ac:dyDescent="0.25">
      <c r="A60" s="34">
        <v>42099</v>
      </c>
      <c r="B60" s="35">
        <v>42104</v>
      </c>
      <c r="C60" s="36" t="s">
        <v>16</v>
      </c>
      <c r="D60" s="36" t="s">
        <v>128</v>
      </c>
      <c r="E60" s="36" t="s">
        <v>129</v>
      </c>
      <c r="F60" s="36" t="s">
        <v>87</v>
      </c>
      <c r="G60" s="36" t="s">
        <v>10</v>
      </c>
      <c r="H60" s="36" t="s">
        <v>15</v>
      </c>
      <c r="I60" s="37">
        <v>157.79400000000004</v>
      </c>
      <c r="J60" s="36">
        <v>1</v>
      </c>
      <c r="K60" s="36">
        <v>0.7</v>
      </c>
      <c r="L60" s="38">
        <f>I60*J60-K60</f>
        <v>157.09400000000005</v>
      </c>
    </row>
    <row r="61" spans="1:12" x14ac:dyDescent="0.25">
      <c r="A61" s="34">
        <v>42120</v>
      </c>
      <c r="B61" s="35">
        <v>42126</v>
      </c>
      <c r="C61" s="36" t="s">
        <v>16</v>
      </c>
      <c r="D61" s="36" t="s">
        <v>85</v>
      </c>
      <c r="E61" s="36" t="s">
        <v>86</v>
      </c>
      <c r="F61" s="36" t="s">
        <v>87</v>
      </c>
      <c r="G61" s="36" t="s">
        <v>10</v>
      </c>
      <c r="H61" s="36" t="s">
        <v>11</v>
      </c>
      <c r="I61" s="37">
        <v>831.93600000000015</v>
      </c>
      <c r="J61" s="36">
        <v>8</v>
      </c>
      <c r="K61" s="36">
        <v>0.2</v>
      </c>
      <c r="L61" s="38">
        <f>I61*J61-K61</f>
        <v>6655.2880000000014</v>
      </c>
    </row>
    <row r="62" spans="1:12" x14ac:dyDescent="0.25">
      <c r="A62" s="34">
        <v>42525</v>
      </c>
      <c r="B62" s="35">
        <v>42527</v>
      </c>
      <c r="C62" s="36" t="s">
        <v>50</v>
      </c>
      <c r="D62" s="36" t="s">
        <v>81</v>
      </c>
      <c r="E62" s="36" t="s">
        <v>82</v>
      </c>
      <c r="F62" s="36" t="s">
        <v>83</v>
      </c>
      <c r="G62" s="36" t="s">
        <v>10</v>
      </c>
      <c r="H62" s="36" t="s">
        <v>15</v>
      </c>
      <c r="I62" s="37">
        <v>75.88</v>
      </c>
      <c r="J62" s="36">
        <v>2</v>
      </c>
      <c r="K62" s="36">
        <v>0</v>
      </c>
      <c r="L62" s="38">
        <f>I62*J62-K62</f>
        <v>151.76</v>
      </c>
    </row>
    <row r="63" spans="1:12" x14ac:dyDescent="0.25">
      <c r="A63" s="34">
        <v>41978</v>
      </c>
      <c r="B63" s="35">
        <v>41983</v>
      </c>
      <c r="C63" s="36" t="s">
        <v>16</v>
      </c>
      <c r="D63" s="36" t="s">
        <v>78</v>
      </c>
      <c r="E63" s="36" t="s">
        <v>79</v>
      </c>
      <c r="F63" s="36" t="s">
        <v>80</v>
      </c>
      <c r="G63" s="36" t="s">
        <v>14</v>
      </c>
      <c r="H63" s="36" t="s">
        <v>15</v>
      </c>
      <c r="I63" s="37">
        <v>1113.0240000000001</v>
      </c>
      <c r="J63" s="36">
        <v>8</v>
      </c>
      <c r="K63" s="36">
        <v>0.2</v>
      </c>
      <c r="L63" s="38">
        <f>I63*J63-K63</f>
        <v>8903.9920000000002</v>
      </c>
    </row>
    <row r="64" spans="1:12" x14ac:dyDescent="0.25">
      <c r="A64" s="34">
        <v>43044</v>
      </c>
      <c r="B64" s="35">
        <v>43051</v>
      </c>
      <c r="C64" s="36" t="s">
        <v>16</v>
      </c>
      <c r="D64" s="36" t="s">
        <v>135</v>
      </c>
      <c r="E64" s="36" t="s">
        <v>136</v>
      </c>
      <c r="F64" s="36" t="s">
        <v>80</v>
      </c>
      <c r="G64" s="36" t="s">
        <v>14</v>
      </c>
      <c r="H64" s="36" t="s">
        <v>15</v>
      </c>
      <c r="I64" s="37">
        <v>243.99200000000002</v>
      </c>
      <c r="J64" s="36">
        <v>7</v>
      </c>
      <c r="K64" s="36">
        <v>0.2</v>
      </c>
      <c r="L64" s="38">
        <f>I64*J64-K64</f>
        <v>1707.7440000000001</v>
      </c>
    </row>
    <row r="65" spans="1:12" x14ac:dyDescent="0.25">
      <c r="A65" s="34">
        <v>42442</v>
      </c>
      <c r="B65" s="35">
        <v>42445</v>
      </c>
      <c r="C65" s="36" t="s">
        <v>50</v>
      </c>
      <c r="D65" s="36" t="s">
        <v>150</v>
      </c>
      <c r="E65" s="36" t="s">
        <v>151</v>
      </c>
      <c r="F65" s="36" t="s">
        <v>80</v>
      </c>
      <c r="G65" s="36" t="s">
        <v>14</v>
      </c>
      <c r="H65" s="36" t="s">
        <v>20</v>
      </c>
      <c r="I65" s="37">
        <v>203.184</v>
      </c>
      <c r="J65" s="36">
        <v>2</v>
      </c>
      <c r="K65" s="36">
        <v>0.2</v>
      </c>
      <c r="L65" s="38">
        <f>I65*J65-K65</f>
        <v>406.16800000000001</v>
      </c>
    </row>
    <row r="66" spans="1:12" x14ac:dyDescent="0.25">
      <c r="A66" s="34">
        <v>41799</v>
      </c>
      <c r="B66" s="35">
        <v>41804</v>
      </c>
      <c r="C66" s="36" t="s">
        <v>16</v>
      </c>
      <c r="D66" s="36" t="s">
        <v>196</v>
      </c>
      <c r="E66" s="36" t="s">
        <v>195</v>
      </c>
      <c r="F66" s="36" t="s">
        <v>13</v>
      </c>
      <c r="G66" s="36" t="s">
        <v>14</v>
      </c>
      <c r="H66" s="36" t="s">
        <v>11</v>
      </c>
      <c r="I66" s="37">
        <v>5376</v>
      </c>
      <c r="J66" s="36">
        <v>9</v>
      </c>
      <c r="K66" s="36">
        <v>0.2</v>
      </c>
      <c r="L66" s="38">
        <f>I66*J66-K66</f>
        <v>48383.8</v>
      </c>
    </row>
    <row r="67" spans="1:12" x14ac:dyDescent="0.25">
      <c r="A67" s="34">
        <v>41856</v>
      </c>
      <c r="B67" s="35">
        <v>41860</v>
      </c>
      <c r="C67" s="36" t="s">
        <v>16</v>
      </c>
      <c r="D67" s="36" t="s">
        <v>167</v>
      </c>
      <c r="E67" s="36" t="s">
        <v>195</v>
      </c>
      <c r="F67" s="36" t="s">
        <v>13</v>
      </c>
      <c r="G67" s="36" t="s">
        <v>14</v>
      </c>
      <c r="H67" s="36" t="s">
        <v>11</v>
      </c>
      <c r="I67" s="37">
        <v>340.14400000000006</v>
      </c>
      <c r="J67" s="36">
        <v>7</v>
      </c>
      <c r="K67" s="36">
        <v>0.2</v>
      </c>
      <c r="L67" s="38">
        <f>I67*J67-K67</f>
        <v>2380.8080000000004</v>
      </c>
    </row>
    <row r="68" spans="1:12" x14ac:dyDescent="0.25">
      <c r="A68" s="34">
        <v>42533</v>
      </c>
      <c r="B68" s="35">
        <v>42537</v>
      </c>
      <c r="C68" s="36" t="s">
        <v>6</v>
      </c>
      <c r="D68" s="36" t="s">
        <v>12</v>
      </c>
      <c r="E68" s="36" t="s">
        <v>195</v>
      </c>
      <c r="F68" s="36" t="s">
        <v>13</v>
      </c>
      <c r="G68" s="36" t="s">
        <v>14</v>
      </c>
      <c r="H68" s="36" t="s">
        <v>15</v>
      </c>
      <c r="I68" s="37">
        <v>14.62</v>
      </c>
      <c r="J68" s="36">
        <v>2</v>
      </c>
      <c r="K68" s="36">
        <v>0</v>
      </c>
      <c r="L68" s="38">
        <f>I68*J68-K68</f>
        <v>29.24</v>
      </c>
    </row>
    <row r="69" spans="1:12" x14ac:dyDescent="0.25">
      <c r="A69" s="34">
        <v>42385</v>
      </c>
      <c r="B69" s="35">
        <v>42389</v>
      </c>
      <c r="C69" s="36" t="s">
        <v>6</v>
      </c>
      <c r="D69" s="36" t="s">
        <v>46</v>
      </c>
      <c r="E69" s="36" t="s">
        <v>195</v>
      </c>
      <c r="F69" s="36" t="s">
        <v>13</v>
      </c>
      <c r="G69" s="36" t="s">
        <v>14</v>
      </c>
      <c r="H69" s="36" t="s">
        <v>20</v>
      </c>
      <c r="I69" s="37">
        <v>90.570000000000007</v>
      </c>
      <c r="J69" s="36">
        <v>3</v>
      </c>
      <c r="K69" s="36">
        <v>0</v>
      </c>
      <c r="L69" s="38">
        <f>I69*J69-K69</f>
        <v>271.71000000000004</v>
      </c>
    </row>
    <row r="70" spans="1:12" x14ac:dyDescent="0.25">
      <c r="A70" s="34">
        <v>41877</v>
      </c>
      <c r="B70" s="35">
        <v>41881</v>
      </c>
      <c r="C70" s="36" t="s">
        <v>16</v>
      </c>
      <c r="D70" s="36" t="s">
        <v>178</v>
      </c>
      <c r="E70" s="36" t="s">
        <v>195</v>
      </c>
      <c r="F70" s="36" t="s">
        <v>13</v>
      </c>
      <c r="G70" s="36" t="s">
        <v>14</v>
      </c>
      <c r="H70" s="36" t="s">
        <v>20</v>
      </c>
      <c r="I70" s="37">
        <v>176.8</v>
      </c>
      <c r="J70" s="36">
        <v>8</v>
      </c>
      <c r="K70" s="36">
        <v>0</v>
      </c>
      <c r="L70" s="38">
        <f>I70*J70-K70</f>
        <v>1414.4</v>
      </c>
    </row>
    <row r="71" spans="1:12" x14ac:dyDescent="0.25">
      <c r="A71" s="34">
        <v>42630</v>
      </c>
      <c r="B71" s="35">
        <v>42635</v>
      </c>
      <c r="C71" s="36" t="s">
        <v>16</v>
      </c>
      <c r="D71" s="36" t="s">
        <v>101</v>
      </c>
      <c r="E71" s="36" t="s">
        <v>195</v>
      </c>
      <c r="F71" s="36" t="s">
        <v>13</v>
      </c>
      <c r="G71" s="36" t="s">
        <v>14</v>
      </c>
      <c r="H71" s="36" t="s">
        <v>20</v>
      </c>
      <c r="I71" s="37">
        <v>73.584000000000003</v>
      </c>
      <c r="J71" s="36">
        <v>2</v>
      </c>
      <c r="K71" s="36">
        <v>0.2</v>
      </c>
      <c r="L71" s="38">
        <f>I71*J71-K71</f>
        <v>146.96800000000002</v>
      </c>
    </row>
    <row r="72" spans="1:12" x14ac:dyDescent="0.25">
      <c r="A72" s="34">
        <v>42332</v>
      </c>
      <c r="B72" s="35">
        <v>42338</v>
      </c>
      <c r="C72" s="36" t="s">
        <v>16</v>
      </c>
      <c r="D72" s="36" t="s">
        <v>75</v>
      </c>
      <c r="E72" s="36" t="s">
        <v>195</v>
      </c>
      <c r="F72" s="36" t="s">
        <v>13</v>
      </c>
      <c r="G72" s="36" t="s">
        <v>14</v>
      </c>
      <c r="H72" s="36" t="s">
        <v>15</v>
      </c>
      <c r="I72" s="37">
        <v>146.72999999999999</v>
      </c>
      <c r="J72" s="36">
        <v>3</v>
      </c>
      <c r="K72" s="36">
        <v>0</v>
      </c>
      <c r="L72" s="38">
        <f>I72*J72-K72</f>
        <v>440.18999999999994</v>
      </c>
    </row>
    <row r="73" spans="1:12" x14ac:dyDescent="0.25">
      <c r="A73" s="34">
        <v>42680</v>
      </c>
      <c r="B73" s="35">
        <v>42684</v>
      </c>
      <c r="C73" s="36" t="s">
        <v>6</v>
      </c>
      <c r="D73" s="36" t="s">
        <v>137</v>
      </c>
      <c r="E73" s="36" t="s">
        <v>195</v>
      </c>
      <c r="F73" s="36" t="s">
        <v>13</v>
      </c>
      <c r="G73" s="36" t="s">
        <v>14</v>
      </c>
      <c r="H73" s="36" t="s">
        <v>11</v>
      </c>
      <c r="I73" s="37">
        <v>238.56</v>
      </c>
      <c r="J73" s="36">
        <v>3</v>
      </c>
      <c r="K73" s="36">
        <v>0</v>
      </c>
      <c r="L73" s="38">
        <f>I73*J73-K73</f>
        <v>715.68000000000006</v>
      </c>
    </row>
    <row r="74" spans="1:12" x14ac:dyDescent="0.25">
      <c r="A74" s="34">
        <v>42568</v>
      </c>
      <c r="B74" s="35">
        <v>42573</v>
      </c>
      <c r="C74" s="36" t="s">
        <v>16</v>
      </c>
      <c r="D74" s="36" t="s">
        <v>57</v>
      </c>
      <c r="E74" s="36" t="s">
        <v>195</v>
      </c>
      <c r="F74" s="36" t="s">
        <v>13</v>
      </c>
      <c r="G74" s="36" t="s">
        <v>14</v>
      </c>
      <c r="H74" s="36" t="s">
        <v>15</v>
      </c>
      <c r="I74" s="37">
        <v>77.88</v>
      </c>
      <c r="J74" s="36">
        <v>2</v>
      </c>
      <c r="K74" s="36">
        <v>0</v>
      </c>
      <c r="L74" s="38">
        <f>I74*J74-K74</f>
        <v>155.76</v>
      </c>
    </row>
    <row r="75" spans="1:12" x14ac:dyDescent="0.25">
      <c r="A75" s="34">
        <v>42501</v>
      </c>
      <c r="B75" s="35">
        <v>42502</v>
      </c>
      <c r="C75" s="36" t="s">
        <v>50</v>
      </c>
      <c r="D75" s="36" t="s">
        <v>159</v>
      </c>
      <c r="E75" s="36" t="s">
        <v>195</v>
      </c>
      <c r="F75" s="36" t="s">
        <v>13</v>
      </c>
      <c r="G75" s="36" t="s">
        <v>14</v>
      </c>
      <c r="H75" s="36" t="s">
        <v>15</v>
      </c>
      <c r="I75" s="37">
        <v>5.98</v>
      </c>
      <c r="J75" s="36">
        <v>1</v>
      </c>
      <c r="K75" s="36">
        <v>0</v>
      </c>
      <c r="L75" s="38">
        <f>I75*J75-K75</f>
        <v>5.98</v>
      </c>
    </row>
    <row r="76" spans="1:12" x14ac:dyDescent="0.25">
      <c r="A76" s="34">
        <v>42254</v>
      </c>
      <c r="B76" s="35">
        <v>42259</v>
      </c>
      <c r="C76" s="36" t="s">
        <v>16</v>
      </c>
      <c r="D76" s="36" t="s">
        <v>144</v>
      </c>
      <c r="E76" s="36" t="s">
        <v>145</v>
      </c>
      <c r="F76" s="36" t="s">
        <v>13</v>
      </c>
      <c r="G76" s="36" t="s">
        <v>14</v>
      </c>
      <c r="H76" s="36" t="s">
        <v>15</v>
      </c>
      <c r="I76" s="37">
        <v>671.93</v>
      </c>
      <c r="J76" s="36">
        <v>7</v>
      </c>
      <c r="K76" s="36">
        <v>0</v>
      </c>
      <c r="L76" s="38">
        <f>I76*J76-K76</f>
        <v>4703.5099999999993</v>
      </c>
    </row>
    <row r="77" spans="1:12" x14ac:dyDescent="0.25">
      <c r="A77" s="34">
        <v>42308</v>
      </c>
      <c r="B77" s="35">
        <v>42314</v>
      </c>
      <c r="C77" s="36" t="s">
        <v>16</v>
      </c>
      <c r="D77" s="36" t="s">
        <v>182</v>
      </c>
      <c r="E77" s="36" t="s">
        <v>183</v>
      </c>
      <c r="F77" s="36" t="s">
        <v>13</v>
      </c>
      <c r="G77" s="36" t="s">
        <v>14</v>
      </c>
      <c r="H77" s="36" t="s">
        <v>15</v>
      </c>
      <c r="I77" s="37">
        <v>14.280000000000001</v>
      </c>
      <c r="J77" s="36">
        <v>7</v>
      </c>
      <c r="K77" s="36">
        <v>0</v>
      </c>
      <c r="L77" s="38">
        <f>I77*J77-K77</f>
        <v>99.960000000000008</v>
      </c>
    </row>
    <row r="78" spans="1:12" x14ac:dyDescent="0.25">
      <c r="A78" s="34">
        <v>41924</v>
      </c>
      <c r="B78" s="35">
        <v>41928</v>
      </c>
      <c r="C78" s="36" t="s">
        <v>16</v>
      </c>
      <c r="D78" s="36" t="s">
        <v>92</v>
      </c>
      <c r="E78" s="36" t="s">
        <v>36</v>
      </c>
      <c r="F78" s="36" t="s">
        <v>13</v>
      </c>
      <c r="G78" s="36" t="s">
        <v>14</v>
      </c>
      <c r="H78" s="36" t="s">
        <v>15</v>
      </c>
      <c r="I78" s="37">
        <v>21.39</v>
      </c>
      <c r="J78" s="36">
        <v>1</v>
      </c>
      <c r="K78" s="36">
        <v>0</v>
      </c>
      <c r="L78" s="38">
        <f>I78*J78-K78</f>
        <v>21.39</v>
      </c>
    </row>
    <row r="79" spans="1:12" x14ac:dyDescent="0.25">
      <c r="A79" s="34">
        <v>42903</v>
      </c>
      <c r="B79" s="35">
        <v>42906</v>
      </c>
      <c r="C79" s="36" t="s">
        <v>50</v>
      </c>
      <c r="D79" s="36" t="s">
        <v>108</v>
      </c>
      <c r="E79" s="36" t="s">
        <v>36</v>
      </c>
      <c r="F79" s="36" t="s">
        <v>13</v>
      </c>
      <c r="G79" s="36" t="s">
        <v>14</v>
      </c>
      <c r="H79" s="36" t="s">
        <v>15</v>
      </c>
      <c r="I79" s="37">
        <v>51.311999999999998</v>
      </c>
      <c r="J79" s="36">
        <v>3</v>
      </c>
      <c r="K79" s="36">
        <v>0.2</v>
      </c>
      <c r="L79" s="38">
        <f>I79*J79-K79</f>
        <v>153.73599999999999</v>
      </c>
    </row>
    <row r="80" spans="1:12" x14ac:dyDescent="0.25">
      <c r="A80" s="34">
        <v>42996</v>
      </c>
      <c r="B80" s="35">
        <v>43001</v>
      </c>
      <c r="C80" s="36" t="s">
        <v>16</v>
      </c>
      <c r="D80" s="36" t="s">
        <v>140</v>
      </c>
      <c r="E80" s="36" t="s">
        <v>36</v>
      </c>
      <c r="F80" s="36" t="s">
        <v>13</v>
      </c>
      <c r="G80" s="36" t="s">
        <v>14</v>
      </c>
      <c r="H80" s="36" t="s">
        <v>15</v>
      </c>
      <c r="I80" s="37">
        <v>143.69999999999999</v>
      </c>
      <c r="J80" s="36">
        <v>3</v>
      </c>
      <c r="K80" s="36">
        <v>0</v>
      </c>
      <c r="L80" s="38">
        <f>I80*J80-K80</f>
        <v>431.09999999999997</v>
      </c>
    </row>
    <row r="81" spans="1:12" x14ac:dyDescent="0.25">
      <c r="A81" s="34">
        <v>41878</v>
      </c>
      <c r="B81" s="35">
        <v>41883</v>
      </c>
      <c r="C81" s="36" t="s">
        <v>6</v>
      </c>
      <c r="D81" s="36" t="s">
        <v>35</v>
      </c>
      <c r="E81" s="36" t="s">
        <v>36</v>
      </c>
      <c r="F81" s="36" t="s">
        <v>13</v>
      </c>
      <c r="G81" s="36" t="s">
        <v>14</v>
      </c>
      <c r="H81" s="36" t="s">
        <v>20</v>
      </c>
      <c r="I81" s="37">
        <v>213.48000000000002</v>
      </c>
      <c r="J81" s="36">
        <v>3</v>
      </c>
      <c r="K81" s="36">
        <v>0.2</v>
      </c>
      <c r="L81" s="38">
        <f>I81*J81-K81</f>
        <v>640.24</v>
      </c>
    </row>
    <row r="82" spans="1:12" x14ac:dyDescent="0.25">
      <c r="A82" s="34">
        <v>42155</v>
      </c>
      <c r="B82" s="35">
        <v>42157</v>
      </c>
      <c r="C82" s="36" t="s">
        <v>50</v>
      </c>
      <c r="D82" s="36" t="s">
        <v>152</v>
      </c>
      <c r="E82" s="36" t="s">
        <v>153</v>
      </c>
      <c r="F82" s="36" t="s">
        <v>13</v>
      </c>
      <c r="G82" s="36" t="s">
        <v>14</v>
      </c>
      <c r="H82" s="36" t="s">
        <v>15</v>
      </c>
      <c r="I82" s="37">
        <v>105.52</v>
      </c>
      <c r="J82" s="36">
        <v>4</v>
      </c>
      <c r="K82" s="36">
        <v>0</v>
      </c>
      <c r="L82" s="38">
        <f>I82*J82-K82</f>
        <v>422.08</v>
      </c>
    </row>
    <row r="83" spans="1:12" x14ac:dyDescent="0.25">
      <c r="A83" s="34">
        <v>42321</v>
      </c>
      <c r="B83" s="35">
        <v>42325</v>
      </c>
      <c r="C83" s="36" t="s">
        <v>16</v>
      </c>
      <c r="D83" s="36" t="s">
        <v>113</v>
      </c>
      <c r="E83" s="36" t="s">
        <v>114</v>
      </c>
      <c r="F83" s="36" t="s">
        <v>115</v>
      </c>
      <c r="G83" s="36" t="s">
        <v>14</v>
      </c>
      <c r="H83" s="36" t="s">
        <v>20</v>
      </c>
      <c r="I83" s="37">
        <v>238.89600000000002</v>
      </c>
      <c r="J83" s="36">
        <v>6</v>
      </c>
      <c r="K83" s="36">
        <v>0.2</v>
      </c>
      <c r="L83" s="38">
        <f>I83*J83-K83</f>
        <v>1433.1760000000002</v>
      </c>
    </row>
    <row r="84" spans="1:12" x14ac:dyDescent="0.25">
      <c r="A84" s="34">
        <v>42690</v>
      </c>
      <c r="B84" s="35">
        <v>42694</v>
      </c>
      <c r="C84" s="36" t="s">
        <v>16</v>
      </c>
      <c r="D84" s="36" t="s">
        <v>161</v>
      </c>
      <c r="E84" s="36" t="s">
        <v>162</v>
      </c>
      <c r="F84" s="36" t="s">
        <v>163</v>
      </c>
      <c r="G84" s="36" t="s">
        <v>14</v>
      </c>
      <c r="H84" s="36" t="s">
        <v>15</v>
      </c>
      <c r="I84" s="37">
        <v>28.4</v>
      </c>
      <c r="J84" s="36">
        <v>5</v>
      </c>
      <c r="K84" s="36">
        <v>0</v>
      </c>
      <c r="L84" s="38">
        <f>I84*J84-K84</f>
        <v>142</v>
      </c>
    </row>
    <row r="85" spans="1:12" x14ac:dyDescent="0.25">
      <c r="A85" s="34">
        <v>43045</v>
      </c>
      <c r="B85" s="35">
        <v>43051</v>
      </c>
      <c r="C85" s="36" t="s">
        <v>16</v>
      </c>
      <c r="D85" s="36" t="s">
        <v>104</v>
      </c>
      <c r="E85" s="36" t="s">
        <v>105</v>
      </c>
      <c r="F85" s="36" t="s">
        <v>106</v>
      </c>
      <c r="G85" s="36" t="s">
        <v>14</v>
      </c>
      <c r="H85" s="36" t="s">
        <v>15</v>
      </c>
      <c r="I85" s="37">
        <v>5.6820000000000013</v>
      </c>
      <c r="J85" s="36">
        <v>1</v>
      </c>
      <c r="K85" s="36">
        <v>0.7</v>
      </c>
      <c r="L85" s="38">
        <f>I85*J85-K85</f>
        <v>4.9820000000000011</v>
      </c>
    </row>
    <row r="86" spans="1:12" x14ac:dyDescent="0.25">
      <c r="A86" s="34">
        <v>42272</v>
      </c>
      <c r="B86" s="35">
        <v>42277</v>
      </c>
      <c r="C86" s="36" t="s">
        <v>16</v>
      </c>
      <c r="D86" s="36" t="s">
        <v>44</v>
      </c>
      <c r="E86" s="36" t="s">
        <v>45</v>
      </c>
      <c r="F86" s="36" t="s">
        <v>34</v>
      </c>
      <c r="G86" s="36" t="s">
        <v>14</v>
      </c>
      <c r="H86" s="36" t="s">
        <v>11</v>
      </c>
      <c r="I86" s="37">
        <v>1044.6299999999999</v>
      </c>
      <c r="J86" s="36">
        <v>3</v>
      </c>
      <c r="K86" s="36">
        <v>0</v>
      </c>
      <c r="L86" s="38">
        <f>I86*J86-K86</f>
        <v>3133.8899999999994</v>
      </c>
    </row>
    <row r="87" spans="1:12" x14ac:dyDescent="0.25">
      <c r="A87" s="34">
        <v>41699</v>
      </c>
      <c r="B87" s="35">
        <v>41704</v>
      </c>
      <c r="C87" s="36" t="s">
        <v>6</v>
      </c>
      <c r="D87" s="36" t="s">
        <v>155</v>
      </c>
      <c r="E87" s="36" t="s">
        <v>25</v>
      </c>
      <c r="F87" s="36" t="s">
        <v>26</v>
      </c>
      <c r="G87" s="36" t="s">
        <v>14</v>
      </c>
      <c r="H87" s="36" t="s">
        <v>11</v>
      </c>
      <c r="I87" s="37">
        <v>457.56800000000004</v>
      </c>
      <c r="J87" s="36">
        <v>2</v>
      </c>
      <c r="K87" s="36">
        <v>0.2</v>
      </c>
      <c r="L87" s="38">
        <f>I87*J87-K87</f>
        <v>914.93600000000004</v>
      </c>
    </row>
    <row r="88" spans="1:12" x14ac:dyDescent="0.25">
      <c r="A88" s="34">
        <v>42065</v>
      </c>
      <c r="B88" s="35">
        <v>42069</v>
      </c>
      <c r="C88" s="36" t="s">
        <v>16</v>
      </c>
      <c r="D88" s="36" t="s">
        <v>127</v>
      </c>
      <c r="E88" s="36" t="s">
        <v>25</v>
      </c>
      <c r="F88" s="36" t="s">
        <v>26</v>
      </c>
      <c r="G88" s="36" t="s">
        <v>14</v>
      </c>
      <c r="H88" s="36" t="s">
        <v>11</v>
      </c>
      <c r="I88" s="37">
        <v>787.53</v>
      </c>
      <c r="J88" s="36">
        <v>3</v>
      </c>
      <c r="K88" s="36">
        <v>0</v>
      </c>
      <c r="L88" s="38">
        <f>I88*J88-K88</f>
        <v>2362.59</v>
      </c>
    </row>
    <row r="89" spans="1:12" x14ac:dyDescent="0.25">
      <c r="A89" s="34">
        <v>42709</v>
      </c>
      <c r="B89" s="35">
        <v>42714</v>
      </c>
      <c r="C89" s="36" t="s">
        <v>16</v>
      </c>
      <c r="D89" s="36" t="s">
        <v>24</v>
      </c>
      <c r="E89" s="36" t="s">
        <v>25</v>
      </c>
      <c r="F89" s="36" t="s">
        <v>26</v>
      </c>
      <c r="G89" s="36" t="s">
        <v>14</v>
      </c>
      <c r="H89" s="36" t="s">
        <v>15</v>
      </c>
      <c r="I89" s="37">
        <v>407.97600000000006</v>
      </c>
      <c r="J89" s="36">
        <v>3</v>
      </c>
      <c r="K89" s="36">
        <v>0.2</v>
      </c>
      <c r="L89" s="38">
        <f>I89*J89-K89</f>
        <v>1223.7280000000001</v>
      </c>
    </row>
    <row r="90" spans="1:12" x14ac:dyDescent="0.25">
      <c r="A90" s="34">
        <v>42681</v>
      </c>
      <c r="B90" s="35">
        <v>42685</v>
      </c>
      <c r="C90" s="36" t="s">
        <v>16</v>
      </c>
      <c r="D90" s="36" t="s">
        <v>164</v>
      </c>
      <c r="E90" s="36" t="s">
        <v>25</v>
      </c>
      <c r="F90" s="36" t="s">
        <v>26</v>
      </c>
      <c r="G90" s="36" t="s">
        <v>14</v>
      </c>
      <c r="H90" s="36" t="s">
        <v>15</v>
      </c>
      <c r="I90" s="37">
        <v>27.680000000000003</v>
      </c>
      <c r="J90" s="36">
        <v>2</v>
      </c>
      <c r="K90" s="36">
        <v>0.2</v>
      </c>
      <c r="L90" s="38">
        <f>I90*J90-K90</f>
        <v>55.160000000000004</v>
      </c>
    </row>
    <row r="91" spans="1:12" ht="16.5" thickBot="1" x14ac:dyDescent="0.3">
      <c r="A91" s="39">
        <v>42152</v>
      </c>
      <c r="B91" s="40">
        <v>42158</v>
      </c>
      <c r="C91" s="41" t="s">
        <v>16</v>
      </c>
      <c r="D91" s="41" t="s">
        <v>154</v>
      </c>
      <c r="E91" s="41" t="s">
        <v>25</v>
      </c>
      <c r="F91" s="41" t="s">
        <v>26</v>
      </c>
      <c r="G91" s="41" t="s">
        <v>14</v>
      </c>
      <c r="H91" s="41" t="s">
        <v>15</v>
      </c>
      <c r="I91" s="42">
        <v>6.63</v>
      </c>
      <c r="J91" s="41">
        <v>3</v>
      </c>
      <c r="K91" s="41">
        <v>0</v>
      </c>
      <c r="L91" s="43">
        <f>I91*J91-K91</f>
        <v>19.89</v>
      </c>
    </row>
  </sheetData>
  <sortState xmlns:xlrd2="http://schemas.microsoft.com/office/spreadsheetml/2017/richdata2" ref="A2:L91">
    <sortCondition ref="G2:G91"/>
    <sortCondition ref="F2:F91"/>
    <sortCondition ref="E2:E91"/>
  </sortState>
  <conditionalFormatting sqref="M3">
    <cfRule type="top10" dxfId="4" priority="15" percent="1" rank="10"/>
  </conditionalFormatting>
  <conditionalFormatting sqref="D2:D91">
    <cfRule type="expression" dxfId="3" priority="6">
      <formula>$L2&gt;4704</formula>
    </cfRule>
    <cfRule type="expression" dxfId="2" priority="7">
      <formula>L2&gt;"$5150"</formula>
    </cfRule>
    <cfRule type="expression" dxfId="1" priority="9">
      <formula>L2&gt;"5150"</formula>
    </cfRule>
  </conditionalFormatting>
  <conditionalFormatting sqref="A2:L91">
    <cfRule type="expression" dxfId="0" priority="1">
      <formula>$H2="Technology"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B285D41-A2B0-438D-8185-595F06F32FA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5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J2:J91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Orders</vt:lpstr>
      <vt:lpstr>Customer_name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PAULA ALEJANDRA</cp:lastModifiedBy>
  <dcterms:created xsi:type="dcterms:W3CDTF">2014-11-07T23:43:06Z</dcterms:created>
  <dcterms:modified xsi:type="dcterms:W3CDTF">2021-03-07T03:12:47Z</dcterms:modified>
</cp:coreProperties>
</file>