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xr:revisionPtr revIDLastSave="0" documentId="8_{017EFFDA-66BE-4374-8675-5B2E6C31808C}" xr6:coauthVersionLast="47" xr6:coauthVersionMax="47" xr10:uidLastSave="{00000000-0000-0000-0000-000000000000}"/>
  <bookViews>
    <workbookView xWindow="-108" yWindow="-108" windowWidth="23256" windowHeight="12456" xr2:uid="{CD83F9AD-A4EB-4F97-8C5E-29A087D896B5}"/>
  </bookViews>
  <sheets>
    <sheet name="Template" sheetId="30" r:id="rId1"/>
    <sheet name="Noun_Analysis" sheetId="21" state="hidden" r:id="rId2"/>
    <sheet name="Keys" sheetId="2" state="hidden" r:id="rId3"/>
  </sheets>
  <definedNames>
    <definedName name="_xlnm._FilterDatabase" localSheetId="1" hidden="1">Noun_Analysis!$A$1:$E$1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2" i="30" l="1"/>
  <c r="D51" i="30" a="1"/>
  <c r="D51" i="30" s="1"/>
  <c r="C53" i="30" s="1" a="1"/>
  <c r="C53" i="30" s="1"/>
  <c r="C50" i="30" a="1"/>
  <c r="C50" i="30" s="1"/>
  <c r="D49" i="30"/>
  <c r="D48" i="30"/>
  <c r="D47" i="30"/>
  <c r="D46" i="30"/>
  <c r="D45" i="30"/>
  <c r="D44" i="30"/>
  <c r="C43" i="30" a="1"/>
  <c r="C43" i="30" s="1"/>
  <c r="D42" i="30"/>
  <c r="D41" i="30"/>
  <c r="D40" i="30"/>
  <c r="D39" i="30"/>
  <c r="D38" i="30"/>
  <c r="C11" i="30" a="1"/>
  <c r="C11" i="30" s="1"/>
  <c r="C10" i="30" a="1"/>
  <c r="C10" i="30" s="1"/>
  <c r="C12" i="30" l="1"/>
  <c r="C14" i="3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<sst xmlns="http://schemas.openxmlformats.org/spreadsheetml/2006/main" count="83" uniqueCount="78">
  <si>
    <t>Row_ID</t>
  </si>
  <si>
    <t>PLAIN LANGUAGE ASSESSMENT</t>
  </si>
  <si>
    <t>Document Name</t>
  </si>
  <si>
    <t>Document Author(s)</t>
  </si>
  <si>
    <t>Assessor, Assessor's Contact Information</t>
  </si>
  <si>
    <t>Assessment finished on (MM-DD-YYYY)</t>
  </si>
  <si>
    <t>Final Score</t>
  </si>
  <si>
    <t>Final Comments</t>
  </si>
  <si>
    <t>Criteria</t>
  </si>
  <si>
    <t>Assessment</t>
  </si>
  <si>
    <t>Notes</t>
  </si>
  <si>
    <r>
      <t xml:space="preserve">The intended audience can easily </t>
    </r>
    <r>
      <rPr>
        <b/>
        <sz val="11"/>
        <color theme="1"/>
        <rFont val="Aptos"/>
        <family val="2"/>
      </rPr>
      <t>find what they need</t>
    </r>
  </si>
  <si>
    <r>
      <t xml:space="preserve">The intended audience can easily </t>
    </r>
    <r>
      <rPr>
        <b/>
        <sz val="11"/>
        <color theme="1"/>
        <rFont val="Aptos"/>
        <family val="2"/>
      </rPr>
      <t>understand what they find</t>
    </r>
  </si>
  <si>
    <r>
      <t xml:space="preserve">The intended audience can easily </t>
    </r>
    <r>
      <rPr>
        <b/>
        <sz val="11"/>
        <color theme="1"/>
        <rFont val="Aptos"/>
        <family val="2"/>
      </rPr>
      <t>use the information</t>
    </r>
  </si>
  <si>
    <t>Does not meet the criterion</t>
  </si>
  <si>
    <t>Partially meets the criterion</t>
  </si>
  <si>
    <t>Fully meets the criterion</t>
  </si>
  <si>
    <t>Crawford Nickel Project</t>
  </si>
  <si>
    <t>Fording River Extension Project</t>
  </si>
  <si>
    <t>Georgina Island Fixed Link Project</t>
  </si>
  <si>
    <t>Great Bear Gold Project</t>
  </si>
  <si>
    <t>Great Sandhills Railway Switching Operation at North West Terminal Project</t>
  </si>
  <si>
    <t>Marmora Clean Energy Hub Project</t>
  </si>
  <si>
    <t>Marten Falls Community Access Road Project</t>
  </si>
  <si>
    <t>Northern Road Link Project</t>
  </si>
  <si>
    <t>Rocky Creek Metallurgical Coal Project</t>
  </si>
  <si>
    <t>Spanish Mountain Gold Project</t>
  </si>
  <si>
    <t>Strange Lake Rare Earth Mining Project</t>
  </si>
  <si>
    <t>Summit Lake PG LNG Project</t>
  </si>
  <si>
    <t>Tent Mountain Mine Redevelopment Project</t>
  </si>
  <si>
    <t>Troilus Mining Project</t>
  </si>
  <si>
    <t>Upper Beaver Gold Project</t>
  </si>
  <si>
    <t>Webequie Supply Road Project</t>
  </si>
  <si>
    <t>Filename</t>
  </si>
  <si>
    <t>Total Sentences</t>
  </si>
  <si>
    <t>Nominalization %</t>
  </si>
  <si>
    <t>Noun String %</t>
  </si>
  <si>
    <t>Passive Voice %</t>
  </si>
  <si>
    <t>Value Chain Solutions_Heartland Complex Expansion Project</t>
  </si>
  <si>
    <t>PART 1: PLAIN LANGUAGE ASSESSMENT SUMMARY</t>
  </si>
  <si>
    <t>Results</t>
  </si>
  <si>
    <r>
      <t>Semantic Similarity</t>
    </r>
    <r>
      <rPr>
        <b/>
        <sz val="11"/>
        <color theme="1"/>
        <rFont val="Aptos"/>
        <family val="2"/>
      </rPr>
      <t xml:space="preserve"> = 0.8 and up</t>
    </r>
  </si>
  <si>
    <r>
      <t>Jaccard Similarity</t>
    </r>
    <r>
      <rPr>
        <b/>
        <sz val="11"/>
        <color theme="1"/>
        <rFont val="Aptos"/>
        <family val="2"/>
      </rPr>
      <t xml:space="preserve"> = Up to 0.3</t>
    </r>
  </si>
  <si>
    <r>
      <t>Text Standard Level (Readability Consensus)</t>
    </r>
    <r>
      <rPr>
        <b/>
        <sz val="11"/>
        <color theme="1"/>
        <rFont val="Aptos"/>
        <family val="2"/>
      </rPr>
      <t xml:space="preserve"> = Up to grade 8</t>
    </r>
  </si>
  <si>
    <r>
      <rPr>
        <b/>
        <sz val="11"/>
        <color theme="1"/>
        <rFont val="Aptos"/>
        <family val="2"/>
      </rPr>
      <t xml:space="preserve">The </t>
    </r>
    <r>
      <rPr>
        <b/>
        <sz val="11"/>
        <color rgb="FFC00000"/>
        <rFont val="Aptos"/>
        <family val="2"/>
      </rPr>
      <t>document design and organization</t>
    </r>
    <r>
      <rPr>
        <b/>
        <sz val="11"/>
        <color theme="1"/>
        <rFont val="Aptos"/>
        <family val="2"/>
      </rPr>
      <t xml:space="preserve"> follows a logical flow, making it easy to follow, scan, and understand the content.</t>
    </r>
    <r>
      <rPr>
        <sz val="11"/>
        <color theme="1"/>
        <rFont val="Aptos"/>
        <family val="2"/>
      </rPr>
      <t xml:space="preserve">
► The document is structured with clear headings and subheadings to guide the reader.
► Lists (bulleted or numbered, if steps are sequential) are used effectively to break down information and improve readability. Series of 2 or more ideas or words are presented as a vertical list.
► The document avoids walls of text, using white space to improve readability.
► The document is legible, crisp, and avoids visual blockers (like watermarks that affect readability, for example).
► The formatting ensures that information is easy to read on both desktop and mobile devices.</t>
    </r>
  </si>
  <si>
    <r>
      <t>Estimated Sentences in the Summary with Nominalizations (%)</t>
    </r>
    <r>
      <rPr>
        <b/>
        <sz val="11"/>
        <color theme="1"/>
        <rFont val="Aptos"/>
        <family val="2"/>
      </rPr>
      <t xml:space="preserve"> = As few as possible. Less than 10%</t>
    </r>
  </si>
  <si>
    <r>
      <t>Estimated Sentences in the Summary with Noun Strings (%)</t>
    </r>
    <r>
      <rPr>
        <b/>
        <sz val="11"/>
        <color theme="1"/>
        <rFont val="Aptos"/>
        <family val="2"/>
      </rPr>
      <t xml:space="preserve"> = As few as possible. Less than 10%</t>
    </r>
  </si>
  <si>
    <r>
      <t>Estimated Sentences in the Summary using Passive Voice (%)</t>
    </r>
    <r>
      <rPr>
        <b/>
        <sz val="11"/>
        <color theme="1"/>
        <rFont val="Aptos"/>
        <family val="2"/>
      </rPr>
      <t xml:space="preserve"> = As few as possible. Less than 10%</t>
    </r>
  </si>
  <si>
    <t>Score for similarity formulas</t>
  </si>
  <si>
    <t>Score for length and time commitment</t>
  </si>
  <si>
    <t>PART 2: TEXTUAL CLOSE EVALUATION (adapted from Canada.ca Content Style Guide - 2.0 Communicate clearly with plain language, 2024)</t>
  </si>
  <si>
    <t>Metrics = Goal for Plain language Documents</t>
  </si>
  <si>
    <t>Who is the main audience? What are their potential characteristics?</t>
  </si>
  <si>
    <t>What does the audience need from this document?</t>
  </si>
  <si>
    <t>• What group in the main audience is the most vulnerable to exclusionary practices? 
• Which characteristics do lead to that? 
• What are potential implications of this group not getting the message of the document?</t>
  </si>
  <si>
    <r>
      <t>Reading time in minutes (assumes 200 words per minute)</t>
    </r>
    <r>
      <rPr>
        <b/>
        <sz val="11"/>
        <color theme="1"/>
        <rFont val="Aptos"/>
        <family val="2"/>
      </rPr>
      <t xml:space="preserve"> = Up to 10 min preferred</t>
    </r>
  </si>
  <si>
    <r>
      <t>Estimated Total Sentences in Summary</t>
    </r>
    <r>
      <rPr>
        <b/>
        <sz val="11"/>
        <color theme="1"/>
        <rFont val="Aptos"/>
        <family val="2"/>
      </rPr>
      <t xml:space="preserve"> = Fewer sentences are preferred, no more than 150</t>
    </r>
  </si>
  <si>
    <r>
      <t>Difficult Words</t>
    </r>
    <r>
      <rPr>
        <b/>
        <sz val="11"/>
        <color theme="1"/>
        <rFont val="Aptos"/>
        <family val="2"/>
      </rPr>
      <t xml:space="preserve"> = As few as possible, less than 3% of estimated total word count</t>
    </r>
  </si>
  <si>
    <r>
      <t xml:space="preserve">Estimated Total Word Count </t>
    </r>
    <r>
      <rPr>
        <b/>
        <sz val="11"/>
        <color theme="1"/>
        <rFont val="Aptos"/>
        <family val="2"/>
      </rPr>
      <t>= Fewer words are preferred, no more than 2,000</t>
    </r>
  </si>
  <si>
    <r>
      <rPr>
        <b/>
        <sz val="11"/>
        <color theme="1"/>
        <rFont val="Aptos"/>
        <family val="2"/>
      </rPr>
      <t xml:space="preserve">The </t>
    </r>
    <r>
      <rPr>
        <b/>
        <sz val="11"/>
        <color rgb="FFC00000"/>
        <rFont val="Aptos"/>
        <family val="2"/>
      </rPr>
      <t>sentences and paragraphs are clear and to the point</t>
    </r>
    <r>
      <rPr>
        <b/>
        <sz val="11"/>
        <color theme="1"/>
        <rFont val="Aptos"/>
        <family val="2"/>
      </rPr>
      <t>, avoiding unnecessary complexity.</t>
    </r>
    <r>
      <rPr>
        <sz val="11"/>
        <color theme="1"/>
        <rFont val="Aptos"/>
        <family val="2"/>
      </rPr>
      <t xml:space="preserve">
► Sentences use familiar words as much as possible, and complex words are explained if using then is </t>
    </r>
    <r>
      <rPr>
        <sz val="11"/>
        <color rgb="FFC00000"/>
        <rFont val="Aptos"/>
        <family val="2"/>
      </rPr>
      <t>strictly</t>
    </r>
    <r>
      <rPr>
        <sz val="11"/>
        <color theme="1"/>
        <rFont val="Aptos"/>
        <family val="2"/>
      </rPr>
      <t xml:space="preserve"> necessary.
► Sentences and paragraphs are short (optimal is under 15 to 20 words).
► Sentences keep to one idea each.
► Paragraphs have one main idea and no more than 3 sentences.
► There are no sentences with lots of commas.
► Unnecessary words have been removed from sentences (modifiers, adverbs, adjectives, words that add no meaning).
      • Example: "We approved your request for funding" instead of "We received your request for funding, which we've thoroughly reviewed and approved in a timely manner"</t>
    </r>
  </si>
  <si>
    <r>
      <rPr>
        <b/>
        <sz val="11"/>
        <color theme="1"/>
        <rFont val="Aptos"/>
        <family val="2"/>
      </rPr>
      <t xml:space="preserve">The document </t>
    </r>
    <r>
      <rPr>
        <b/>
        <sz val="11"/>
        <color rgb="FFC00000"/>
        <rFont val="Aptos"/>
        <family val="2"/>
      </rPr>
      <t>replaces technical jargon and complex language</t>
    </r>
    <r>
      <rPr>
        <b/>
        <sz val="11"/>
        <color theme="1"/>
        <rFont val="Aptos"/>
        <family val="2"/>
      </rPr>
      <t xml:space="preserve"> with wording the audience will easily understand.</t>
    </r>
    <r>
      <rPr>
        <sz val="11"/>
        <color theme="1"/>
        <rFont val="Aptos"/>
        <family val="2"/>
      </rPr>
      <t xml:space="preserve">
      • Example: "pay" instead of "remuneration”.</t>
    </r>
  </si>
  <si>
    <r>
      <rPr>
        <b/>
        <sz val="11"/>
        <color theme="1"/>
        <rFont val="Aptos"/>
        <family val="2"/>
      </rPr>
      <t xml:space="preserve">When technical terms must be used, they are </t>
    </r>
    <r>
      <rPr>
        <b/>
        <sz val="11"/>
        <color rgb="FFC00000"/>
        <rFont val="Aptos"/>
        <family val="2"/>
      </rPr>
      <t>explained in simple, easy-to-understand language</t>
    </r>
    <r>
      <rPr>
        <b/>
        <sz val="11"/>
        <color theme="1"/>
        <rFont val="Aptos"/>
        <family val="2"/>
      </rPr>
      <t>.</t>
    </r>
    <r>
      <rPr>
        <sz val="11"/>
        <color theme="1"/>
        <rFont val="Aptos"/>
        <family val="2"/>
      </rPr>
      <t xml:space="preserve">
     • Example: "Bovine Spongiform Encephalopathy (BSE), also known as mad cow disease" instead of "Bovine Spongiform Encephalopathy"</t>
    </r>
  </si>
  <si>
    <r>
      <rPr>
        <b/>
        <sz val="11"/>
        <color theme="1"/>
        <rFont val="Aptos"/>
        <family val="2"/>
      </rPr>
      <t xml:space="preserve">The text </t>
    </r>
    <r>
      <rPr>
        <b/>
        <sz val="11"/>
        <color rgb="FFC00000"/>
        <rFont val="Aptos"/>
        <family val="2"/>
      </rPr>
      <t>avoids idioms, metaphors and expressions</t>
    </r>
    <r>
      <rPr>
        <b/>
        <sz val="11"/>
        <color theme="1"/>
        <rFont val="Aptos"/>
        <family val="2"/>
      </rPr>
      <t>. It uses the clearest, most popular term for the audience.</t>
    </r>
    <r>
      <rPr>
        <sz val="11"/>
        <color theme="1"/>
        <rFont val="Aptos"/>
        <family val="2"/>
      </rPr>
      <t xml:space="preserve">
      • Example: "it is raining a lot" instead of "it is raining cats and dogs"
      • Example: "hire an employee" instead of "hire a helping hand"
      • Example: do the task you like the least first" instead of "attack your least favourite task first"</t>
    </r>
  </si>
  <si>
    <r>
      <rPr>
        <b/>
        <sz val="11"/>
        <color theme="1"/>
        <rFont val="Aptos"/>
        <family val="2"/>
      </rPr>
      <t xml:space="preserve">The document </t>
    </r>
    <r>
      <rPr>
        <b/>
        <sz val="11"/>
        <color rgb="FFC00000"/>
        <rFont val="Aptos"/>
        <family val="2"/>
      </rPr>
      <t>avoids excessive abbreviations and acronyms</t>
    </r>
    <r>
      <rPr>
        <b/>
        <sz val="11"/>
        <color theme="1"/>
        <rFont val="Aptos"/>
        <family val="2"/>
      </rPr>
      <t xml:space="preserve"> that may not be familiar to the audience. Any acronyms and abbreviations are expanded the first time they appear in the text.</t>
    </r>
    <r>
      <rPr>
        <sz val="11"/>
        <color theme="1"/>
        <rFont val="Aptos"/>
        <family val="2"/>
      </rPr>
      <t xml:space="preserve">
      • Example: "The Habitat Stewardship Program (HSP) exists since 2000. The program has funded several projects" instead of "The Habitat Stewardship Program (HSP) was established in the year 2000. Since then, HSP has funded several projects"</t>
    </r>
  </si>
  <si>
    <r>
      <t xml:space="preserve">The document is written in a </t>
    </r>
    <r>
      <rPr>
        <b/>
        <sz val="11"/>
        <color rgb="FFC00000"/>
        <rFont val="Aptos"/>
        <family val="2"/>
      </rPr>
      <t>conversational style</t>
    </r>
    <r>
      <rPr>
        <b/>
        <sz val="11"/>
        <color theme="1"/>
        <rFont val="Aptos"/>
        <family val="2"/>
      </rPr>
      <t>, addressing the audience directly using "I," "we," "you," and "us" instead of formal third-person phrasing ("he," "she," and "they").</t>
    </r>
  </si>
  <si>
    <r>
      <rPr>
        <b/>
        <sz val="11"/>
        <color theme="1"/>
        <rFont val="Aptos"/>
        <family val="2"/>
      </rPr>
      <t xml:space="preserve">The document </t>
    </r>
    <r>
      <rPr>
        <b/>
        <sz val="11"/>
        <color rgb="FFC00000"/>
        <rFont val="Aptos"/>
        <family val="2"/>
      </rPr>
      <t>avoids double negatives and complex phrasing</t>
    </r>
    <r>
      <rPr>
        <b/>
        <sz val="11"/>
        <color theme="1"/>
        <rFont val="Aptos"/>
        <family val="2"/>
      </rPr>
      <t xml:space="preserve"> that could create confusion. Also, The document</t>
    </r>
    <r>
      <rPr>
        <b/>
        <sz val="11"/>
        <color rgb="FFC00000"/>
        <rFont val="Aptos"/>
        <family val="2"/>
      </rPr>
      <t xml:space="preserve"> uses the positive form</t>
    </r>
    <r>
      <rPr>
        <b/>
        <sz val="11"/>
        <color theme="1"/>
        <rFont val="Aptos"/>
        <family val="2"/>
      </rPr>
      <t>, telling readers what they can do rather than what they cannot do. 
      • Example: "The procedure will be effective" instead of "The procedure will not be ineffective"</t>
    </r>
    <r>
      <rPr>
        <sz val="11"/>
        <color theme="1"/>
        <rFont val="Aptos"/>
        <family val="2"/>
      </rPr>
      <t xml:space="preserve">
      • Example: "You will receive your Notice of Assessment once you’ve filed your return" instead of "You can’t receive your Notice of Assessment if you haven’t filed your taxes"
► </t>
    </r>
    <r>
      <rPr>
        <sz val="11"/>
        <color rgb="FFC00000"/>
        <rFont val="Aptos"/>
        <family val="2"/>
      </rPr>
      <t>Exception</t>
    </r>
    <r>
      <rPr>
        <sz val="11"/>
        <color theme="1"/>
        <rFont val="Aptos"/>
        <family val="2"/>
      </rPr>
      <t>: the negative form is acceptable if the sentence is talking about something that has serious or fatal consequences ("Do not drive while taking this medicine"; "Do not try to locate the source of carbon monoxide. Leave your home immediately and move to fresh air").</t>
    </r>
  </si>
  <si>
    <r>
      <rPr>
        <b/>
        <sz val="11"/>
        <color theme="1"/>
        <rFont val="Aptos"/>
        <family val="2"/>
      </rPr>
      <t xml:space="preserve">The document </t>
    </r>
    <r>
      <rPr>
        <b/>
        <sz val="11"/>
        <color rgb="FFC00000"/>
        <rFont val="Aptos"/>
        <family val="2"/>
      </rPr>
      <t>avoids references to legislation unless necessary</t>
    </r>
    <r>
      <rPr>
        <b/>
        <sz val="11"/>
        <color theme="1"/>
        <rFont val="Aptos"/>
        <family val="2"/>
      </rPr>
      <t xml:space="preserve">. </t>
    </r>
    <r>
      <rPr>
        <sz val="11"/>
        <color theme="1"/>
        <rFont val="Aptos"/>
        <family val="2"/>
      </rPr>
      <t xml:space="preserve">
 ► If the reference is unavoidable, the author gave a plain-language description to explain what the audience needs to know and why they need to know more about the act or regulation.
     • Example: "You can apply for your child to become a Canadian citizen after they arrive in Canada as a permanent resident" instead of "After your child arrives in Canada as a permanent resident, you can apply for citizenship on the child's behalf under section 5.1 of the Citizenship Act"</t>
    </r>
  </si>
  <si>
    <t>Score for readability formulas (Only counting Text Standard Level and McAlpine EFLAW Scores)</t>
  </si>
  <si>
    <r>
      <rPr>
        <b/>
        <sz val="11"/>
        <color theme="1"/>
        <rFont val="Aptos"/>
        <family val="2"/>
      </rPr>
      <t xml:space="preserve">The document contains </t>
    </r>
    <r>
      <rPr>
        <b/>
        <sz val="11"/>
        <color rgb="FFC00000"/>
        <rFont val="Aptos"/>
        <family val="2"/>
      </rPr>
      <t>only the information the public needs to understand the main message</t>
    </r>
    <r>
      <rPr>
        <b/>
        <sz val="11"/>
        <color theme="1"/>
        <rFont val="Aptos"/>
        <family val="2"/>
      </rPr>
      <t>. Details and extra information either appear towards the end of the document (pyramid structure) or are not included at all.</t>
    </r>
    <r>
      <rPr>
        <sz val="11"/>
        <color theme="1"/>
        <rFont val="Aptos"/>
        <family val="2"/>
      </rPr>
      <t xml:space="preserve">
      • Example: If an Impact Assessment Summary for public consultation contains extensive information about health statistics for an area, it fails this criteria. If the health information is succinct and within a context, it is OK (e.g., "the community has many cases of heart disease and diabetes. Local health centres do not have enough resources to help these patients quickly. If the project is built, it might make it harder to access health care because more workers in the area will be using these services")</t>
    </r>
  </si>
  <si>
    <r>
      <t>Total number of pages (front to back)</t>
    </r>
    <r>
      <rPr>
        <b/>
        <sz val="11"/>
        <color theme="1"/>
        <rFont val="Aptos"/>
        <family val="2"/>
      </rPr>
      <t xml:space="preserve"> = No more than 20 pages</t>
    </r>
  </si>
  <si>
    <r>
      <rPr>
        <b/>
        <sz val="11"/>
        <color theme="1"/>
        <rFont val="Aptos"/>
        <family val="2"/>
      </rPr>
      <t xml:space="preserve">The </t>
    </r>
    <r>
      <rPr>
        <b/>
        <sz val="11"/>
        <color rgb="FFC00000"/>
        <rFont val="Aptos"/>
        <family val="2"/>
      </rPr>
      <t>text organization</t>
    </r>
    <r>
      <rPr>
        <b/>
        <sz val="11"/>
        <color theme="1"/>
        <rFont val="Aptos"/>
        <family val="2"/>
      </rPr>
      <t xml:space="preserve"> follows a logical flow, making it easy to follow, scan, and understand the content.</t>
    </r>
    <r>
      <rPr>
        <sz val="11"/>
        <color theme="1"/>
        <rFont val="Aptos"/>
        <family val="2"/>
      </rPr>
      <t xml:space="preserve">
► The most important information appears at the beginning, following the inverted pyramid structure (most important information &gt; vital details and tasks &gt; more information if essential).</t>
    </r>
  </si>
  <si>
    <r>
      <t>Estimated Sentences in the Summary that were copied-and-pasted from full document (%)</t>
    </r>
    <r>
      <rPr>
        <b/>
        <sz val="11"/>
        <color theme="1"/>
        <rFont val="Aptos"/>
        <family val="2"/>
      </rPr>
      <t xml:space="preserve"> = Less than 50%</t>
    </r>
  </si>
  <si>
    <r>
      <t xml:space="preserve">McAlpine EFLAW Score </t>
    </r>
    <r>
      <rPr>
        <b/>
        <sz val="11"/>
        <color theme="1"/>
        <rFont val="Aptos"/>
        <family val="2"/>
      </rPr>
      <t>= up to 25</t>
    </r>
  </si>
  <si>
    <t>Average Score: 1. PLAIN LANGUAGE ASSESSMENT SUMMARY</t>
  </si>
  <si>
    <t>Average Score: 2. TEXTUAL CLOSE EVALUATION</t>
  </si>
  <si>
    <t>Average Score: 3. SIMILARITY &amp; READABILITY METRICS</t>
  </si>
  <si>
    <t>Final average score (Section 1 has weight 2, sections 2 and 3 have weight 1)</t>
  </si>
  <si>
    <t>PART 3: SIMILARITY, READABILITY, AND PL AUTOMATED METRICS ASSESSMENT (Extracted with a Python 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</si>
</sst>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5" x14ac:knownFonts="1">
    <font>
      <sz val="11"/>
      <color theme="1"/>
      <name val="Aptos Narrow"/>
      <family val="2"/>
      <scheme val="minor"/>
    </font>
    <font>
      <sz val="12"/>
      <color theme="1"/>
      <name val="Calibri"/>
      <family val="2"/>
    </font>
    <font>
      <sz val="12"/>
      <color theme="0"/>
      <name val="Aptos"/>
      <family val="2"/>
    </font>
    <font>
      <sz val="12"/>
      <color theme="1"/>
      <name val="Aptos"/>
      <family val="2"/>
    </font>
    <font>
      <sz val="11"/>
      <color theme="0"/>
      <name val="Aptos"/>
      <family val="2"/>
    </font>
    <font>
      <b/>
      <sz val="14"/>
      <color theme="0"/>
      <name val="Aptos"/>
      <family val="2"/>
    </font>
    <font>
      <b/>
      <sz val="11"/>
      <color theme="1"/>
      <name val="Aptos"/>
      <family val="2"/>
    </font>
    <font>
      <sz val="11"/>
      <color theme="1"/>
      <name val="Aptos"/>
      <family val="2"/>
    </font>
    <font>
      <b/>
      <sz val="12"/>
      <color theme="0"/>
      <name val="Aptos"/>
      <family val="2"/>
    </font>
    <font>
      <b/>
      <sz val="11"/>
      <color rgb="FFC00000"/>
      <name val="Aptos"/>
      <family val="2"/>
    </font>
    <font>
      <sz val="11"/>
      <color rgb="FFC00000"/>
      <name val="Aptos"/>
      <family val="2"/>
    </font>
    <font>
      <b/>
      <sz val="11"/>
      <color theme="1"/>
      <name val="Calibri"/>
      <family val="2"/>
    </font>
    <font>
      <sz val="11"/>
      <color theme="1"/>
      <name val="Calibri"/>
      <family val="2"/>
    </font>
    <font>
      <b/>
      <sz val="14"/>
      <color theme="1" tint="4.9989318521683403E-2"/>
      <name val="Aptos"/>
      <family val="2"/>
    </font>
    <font>
      <b/>
      <sz val="11"/>
      <color theme="3"/>
      <name val="Aptos"/>
      <family val="2"/>
    </font>
  </fonts>
  <fills count="14">
    <fill>
      <patternFill patternType="none"/>
    </fill>
    <fill>
      <patternFill patternType="gray125"/>
    </fill>
    <fill>
      <patternFill patternType="solid">
        <fgColor rgb="FFFBF7F8"/>
        <bgColor indexed="64"/>
      </patternFill>
    </fill>
    <fill>
      <patternFill patternType="solid">
        <fgColor theme="7" tint="-0.499984740745262"/>
        <bgColor indexed="64"/>
      </patternFill>
    </fill>
    <fill>
      <patternFill patternType="solid">
        <fgColor theme="7" tint="0.79998168889431442"/>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249977111117893"/>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bgColor indexed="64"/>
      </patternFill>
    </fill>
  </fills>
  <borders count="25">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CCCCCC"/>
      </bottom>
      <diagonal/>
    </border>
    <border>
      <left style="thin">
        <color theme="0" tint="-0.249977111117893"/>
      </left>
      <right style="thin">
        <color theme="0" tint="-0.249977111117893"/>
      </right>
      <top style="thin">
        <color theme="0" tint="-0.249977111117893"/>
      </top>
      <bottom/>
      <diagonal/>
    </border>
    <border>
      <left style="medium">
        <color theme="0" tint="-0.499984740745262"/>
      </left>
      <right style="thin">
        <color theme="0" tint="-0.249977111117893"/>
      </right>
      <top style="medium">
        <color theme="0" tint="-0.499984740745262"/>
      </top>
      <bottom style="medium">
        <color theme="0" tint="-0.499984740745262"/>
      </bottom>
      <diagonal/>
    </border>
    <border>
      <left style="thin">
        <color theme="0" tint="-0.249977111117893"/>
      </left>
      <right style="medium">
        <color theme="0" tint="-0.499984740745262"/>
      </right>
      <top style="medium">
        <color theme="0" tint="-0.499984740745262"/>
      </top>
      <bottom style="medium">
        <color theme="0" tint="-0.499984740745262"/>
      </bottom>
      <diagonal/>
    </border>
    <border>
      <left style="medium">
        <color theme="0" tint="-0.499984740745262"/>
      </left>
      <right style="thin">
        <color theme="0" tint="-0.249977111117893"/>
      </right>
      <top style="medium">
        <color theme="0" tint="-0.499984740745262"/>
      </top>
      <bottom style="thin">
        <color theme="0" tint="-0.249977111117893"/>
      </bottom>
      <diagonal/>
    </border>
    <border>
      <left style="thin">
        <color theme="0" tint="-0.249977111117893"/>
      </left>
      <right style="thin">
        <color theme="0" tint="-0.249977111117893"/>
      </right>
      <top style="medium">
        <color theme="0" tint="-0.499984740745262"/>
      </top>
      <bottom style="thin">
        <color theme="0" tint="-0.249977111117893"/>
      </bottom>
      <diagonal/>
    </border>
    <border>
      <left style="thin">
        <color theme="0" tint="-0.249977111117893"/>
      </left>
      <right style="medium">
        <color theme="0" tint="-0.499984740745262"/>
      </right>
      <top style="medium">
        <color theme="0" tint="-0.499984740745262"/>
      </top>
      <bottom style="thin">
        <color theme="0" tint="-0.249977111117893"/>
      </bottom>
      <diagonal/>
    </border>
    <border>
      <left style="medium">
        <color theme="0" tint="-0.499984740745262"/>
      </left>
      <right style="thin">
        <color theme="0" tint="-0.249977111117893"/>
      </right>
      <top style="thin">
        <color theme="0" tint="-0.249977111117893"/>
      </top>
      <bottom style="thin">
        <color theme="0" tint="-0.249977111117893"/>
      </bottom>
      <diagonal/>
    </border>
    <border>
      <left style="thin">
        <color theme="0" tint="-0.249977111117893"/>
      </left>
      <right style="medium">
        <color theme="0" tint="-0.499984740745262"/>
      </right>
      <top style="thin">
        <color theme="0" tint="-0.249977111117893"/>
      </top>
      <bottom style="thin">
        <color theme="0" tint="-0.249977111117893"/>
      </bottom>
      <diagonal/>
    </border>
    <border>
      <left style="thin">
        <color theme="0" tint="-0.249977111117893"/>
      </left>
      <right style="medium">
        <color theme="0" tint="-0.499984740745262"/>
      </right>
      <top style="thin">
        <color theme="0" tint="-0.249977111117893"/>
      </top>
      <bottom/>
      <diagonal/>
    </border>
    <border>
      <left style="medium">
        <color theme="0" tint="-0.499984740745262"/>
      </left>
      <right/>
      <top style="thin">
        <color theme="0" tint="-0.249977111117893"/>
      </top>
      <bottom style="medium">
        <color theme="0" tint="-0.499984740745262"/>
      </bottom>
      <diagonal/>
    </border>
    <border>
      <left style="medium">
        <color theme="0" tint="-0.499984740745262"/>
      </left>
      <right style="thin">
        <color theme="0" tint="-0.249977111117893"/>
      </right>
      <top style="thin">
        <color theme="0" tint="-0.249977111117893"/>
      </top>
      <bottom style="medium">
        <color theme="0" tint="-0.499984740745262"/>
      </bottom>
      <diagonal/>
    </border>
    <border>
      <left style="thin">
        <color theme="0" tint="-0.249977111117893"/>
      </left>
      <right style="thin">
        <color theme="0" tint="-0.249977111117893"/>
      </right>
      <top style="thin">
        <color theme="0" tint="-0.249977111117893"/>
      </top>
      <bottom style="medium">
        <color theme="0" tint="-0.499984740745262"/>
      </bottom>
      <diagonal/>
    </border>
    <border>
      <left style="thin">
        <color theme="0" tint="-0.249977111117893"/>
      </left>
      <right style="medium">
        <color theme="0" tint="-0.499984740745262"/>
      </right>
      <top style="thin">
        <color theme="0" tint="-0.249977111117893"/>
      </top>
      <bottom style="medium">
        <color theme="0" tint="-0.499984740745262"/>
      </bottom>
      <diagonal/>
    </border>
    <border>
      <left style="medium">
        <color theme="0" tint="-0.499984740745262"/>
      </left>
      <right/>
      <top style="thin">
        <color theme="0" tint="-0.249977111117893"/>
      </top>
      <bottom style="thin">
        <color theme="0" tint="-0.249977111117893"/>
      </bottom>
      <diagonal/>
    </border>
    <border>
      <left/>
      <right style="medium">
        <color theme="0" tint="-0.499984740745262"/>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medium">
        <color theme="0" tint="-0.499984740745262"/>
      </right>
      <top/>
      <bottom style="thin">
        <color theme="0" tint="-0.249977111117893"/>
      </bottom>
      <diagonal/>
    </border>
    <border>
      <left style="medium">
        <color theme="0" tint="-0.499984740745262"/>
      </left>
      <right/>
      <top style="medium">
        <color theme="0" tint="-0.499984740745262"/>
      </top>
      <bottom style="medium">
        <color theme="0" tint="-0.499984740745262"/>
      </bottom>
      <diagonal/>
    </border>
    <border>
      <left/>
      <right style="medium">
        <color theme="0" tint="-0.499984740745262"/>
      </right>
      <top style="medium">
        <color theme="0" tint="-0.499984740745262"/>
      </top>
      <bottom style="medium">
        <color theme="0" tint="-0.499984740745262"/>
      </bottom>
      <diagonal/>
    </border>
  </borders>
  <cellStyleXfs count="2">
    <xf numFmtId="0" fontId="0" fillId="0" borderId="0"/>
    <xf numFmtId="0" fontId="1" fillId="0" borderId="0"/>
  </cellStyleXfs>
  <cellXfs count="81">
    <xf numFmtId="0" fontId="0" fillId="0" borderId="0" xfId="0"/>
    <xf numFmtId="0" fontId="3" fillId="0" borderId="0" xfId="0" applyFont="1" applyAlignment="1">
      <alignment vertical="center"/>
    </xf>
    <xf numFmtId="0" fontId="7" fillId="0" borderId="0" xfId="0" applyFont="1" applyAlignment="1">
      <alignment horizontal="left" vertical="top" wrapText="1"/>
    </xf>
    <xf numFmtId="0" fontId="7" fillId="0" borderId="0" xfId="0" applyFont="1" applyAlignment="1">
      <alignment vertical="top" wrapText="1"/>
    </xf>
    <xf numFmtId="0" fontId="3" fillId="0" borderId="0" xfId="0" applyFont="1" applyAlignment="1">
      <alignment vertical="center" wrapText="1"/>
    </xf>
    <xf numFmtId="0" fontId="7" fillId="0" borderId="1" xfId="0" applyFont="1" applyBorder="1" applyAlignment="1">
      <alignment horizontal="left" vertical="top" wrapText="1"/>
    </xf>
    <xf numFmtId="0" fontId="11" fillId="0" borderId="2" xfId="0" applyFont="1" applyBorder="1" applyAlignment="1">
      <alignment horizontal="center" vertical="top"/>
    </xf>
    <xf numFmtId="0" fontId="11" fillId="0" borderId="3" xfId="0" applyFont="1" applyBorder="1" applyAlignment="1">
      <alignment horizontal="center" vertical="top"/>
    </xf>
    <xf numFmtId="0" fontId="12" fillId="0" borderId="4" xfId="0" applyFont="1" applyBorder="1"/>
    <xf numFmtId="0" fontId="12" fillId="0" borderId="4" xfId="0" applyFont="1" applyBorder="1" applyAlignment="1">
      <alignment horizontal="right"/>
    </xf>
    <xf numFmtId="2" fontId="12" fillId="0" borderId="4" xfId="0" applyNumberFormat="1" applyFont="1" applyBorder="1" applyAlignment="1">
      <alignment horizontal="right"/>
    </xf>
    <xf numFmtId="0" fontId="12" fillId="12" borderId="5" xfId="0" applyFont="1" applyFill="1" applyBorder="1"/>
    <xf numFmtId="0" fontId="12" fillId="12" borderId="5" xfId="0" applyFont="1" applyFill="1" applyBorder="1" applyAlignment="1">
      <alignment horizontal="right"/>
    </xf>
    <xf numFmtId="2" fontId="12" fillId="12" borderId="5" xfId="0" applyNumberFormat="1" applyFont="1" applyFill="1" applyBorder="1" applyAlignment="1">
      <alignment horizontal="right"/>
    </xf>
    <xf numFmtId="0" fontId="8" fillId="5" borderId="6" xfId="0" applyFont="1" applyFill="1" applyBorder="1" applyAlignment="1">
      <alignment horizontal="center" vertical="top" wrapText="1"/>
    </xf>
    <xf numFmtId="0" fontId="6" fillId="0" borderId="12" xfId="0" applyFont="1" applyBorder="1" applyAlignment="1">
      <alignment vertical="top" wrapText="1"/>
    </xf>
    <xf numFmtId="0" fontId="6" fillId="4" borderId="12" xfId="0" applyFont="1" applyFill="1" applyBorder="1" applyAlignment="1">
      <alignment vertical="top" wrapText="1"/>
    </xf>
    <xf numFmtId="0" fontId="8" fillId="5" borderId="14" xfId="0" applyFont="1" applyFill="1" applyBorder="1" applyAlignment="1">
      <alignment horizontal="center" vertical="top" wrapText="1"/>
    </xf>
    <xf numFmtId="0" fontId="7" fillId="0" borderId="12" xfId="0" applyFont="1" applyBorder="1" applyAlignment="1">
      <alignment horizontal="left" vertical="top" wrapText="1"/>
    </xf>
    <xf numFmtId="0" fontId="6" fillId="0" borderId="12" xfId="0" applyFont="1" applyBorder="1" applyAlignment="1">
      <alignment horizontal="left" vertical="top" wrapText="1"/>
    </xf>
    <xf numFmtId="0" fontId="7" fillId="0" borderId="16" xfId="0" applyFont="1" applyBorder="1" applyAlignment="1">
      <alignment horizontal="left" vertical="top" wrapText="1"/>
    </xf>
    <xf numFmtId="0" fontId="7" fillId="0" borderId="12" xfId="0" applyFont="1" applyBorder="1" applyAlignment="1">
      <alignment vertical="top" wrapText="1"/>
    </xf>
    <xf numFmtId="0" fontId="7" fillId="0" borderId="12" xfId="0" applyFont="1" applyBorder="1" applyAlignment="1">
      <alignment vertical="top"/>
    </xf>
    <xf numFmtId="0" fontId="7" fillId="0" borderId="16" xfId="0" applyFont="1" applyBorder="1" applyAlignment="1">
      <alignment vertical="top" wrapText="1"/>
    </xf>
    <xf numFmtId="0" fontId="13" fillId="11" borderId="12" xfId="0" applyFont="1" applyFill="1" applyBorder="1" applyAlignment="1">
      <alignment vertical="top" wrapText="1"/>
    </xf>
    <xf numFmtId="0" fontId="13" fillId="7" borderId="12" xfId="0" applyFont="1" applyFill="1" applyBorder="1" applyAlignment="1">
      <alignment vertical="top" wrapText="1"/>
    </xf>
    <xf numFmtId="0" fontId="13" fillId="9" borderId="12" xfId="0" applyFont="1" applyFill="1" applyBorder="1" applyAlignment="1">
      <alignment vertical="top" wrapText="1"/>
    </xf>
    <xf numFmtId="0" fontId="6" fillId="9" borderId="19" xfId="0" applyFont="1" applyFill="1" applyBorder="1" applyAlignment="1">
      <alignment vertical="top" wrapText="1"/>
    </xf>
    <xf numFmtId="0" fontId="6" fillId="9" borderId="15" xfId="0" applyFont="1" applyFill="1" applyBorder="1" applyAlignment="1">
      <alignment vertical="top" wrapText="1"/>
    </xf>
    <xf numFmtId="0" fontId="13" fillId="11" borderId="1" xfId="0" applyFont="1" applyFill="1" applyBorder="1" applyAlignment="1">
      <alignment horizontal="left" vertical="top" wrapText="1"/>
    </xf>
    <xf numFmtId="0" fontId="7" fillId="0" borderId="17" xfId="0" applyFont="1" applyBorder="1" applyAlignment="1">
      <alignment horizontal="left" vertical="top" wrapText="1"/>
    </xf>
    <xf numFmtId="0" fontId="13" fillId="7" borderId="1" xfId="0" applyFont="1" applyFill="1" applyBorder="1" applyAlignment="1">
      <alignment horizontal="left" vertical="top" wrapText="1"/>
    </xf>
    <xf numFmtId="0" fontId="13" fillId="9" borderId="1" xfId="0" applyFont="1" applyFill="1" applyBorder="1" applyAlignment="1">
      <alignment horizontal="left" vertical="top" wrapText="1"/>
    </xf>
    <xf numFmtId="0" fontId="3" fillId="0" borderId="0" xfId="0" applyFont="1" applyAlignment="1">
      <alignment horizontal="left" vertical="center" wrapText="1"/>
    </xf>
    <xf numFmtId="0" fontId="7" fillId="2" borderId="8" xfId="0" applyFont="1" applyFill="1" applyBorder="1" applyAlignment="1">
      <alignment horizontal="left" vertical="top" wrapText="1"/>
    </xf>
    <xf numFmtId="0" fontId="13" fillId="11" borderId="13" xfId="0" applyFont="1" applyFill="1" applyBorder="1" applyAlignment="1">
      <alignment horizontal="left" vertical="top" wrapText="1"/>
    </xf>
    <xf numFmtId="0" fontId="7" fillId="0" borderId="13" xfId="0" applyFont="1" applyBorder="1" applyAlignment="1">
      <alignment horizontal="left" vertical="top" wrapText="1"/>
    </xf>
    <xf numFmtId="0" fontId="7" fillId="0" borderId="18" xfId="0" applyFont="1" applyBorder="1" applyAlignment="1">
      <alignment horizontal="left" vertical="top" wrapText="1"/>
    </xf>
    <xf numFmtId="0" fontId="13" fillId="7" borderId="13" xfId="0" applyFont="1" applyFill="1" applyBorder="1" applyAlignment="1">
      <alignment horizontal="left" vertical="top" wrapText="1"/>
    </xf>
    <xf numFmtId="0" fontId="13" fillId="9" borderId="13" xfId="0" applyFont="1" applyFill="1" applyBorder="1" applyAlignment="1">
      <alignment horizontal="left" vertical="top" wrapText="1"/>
    </xf>
    <xf numFmtId="4" fontId="7" fillId="0" borderId="1" xfId="0" applyNumberFormat="1" applyFont="1" applyBorder="1" applyAlignment="1">
      <alignment horizontal="left" vertical="top" wrapText="1"/>
    </xf>
    <xf numFmtId="4" fontId="7" fillId="0" borderId="13" xfId="0" applyNumberFormat="1" applyFont="1" applyBorder="1" applyAlignment="1">
      <alignment horizontal="left" vertical="top" wrapText="1"/>
    </xf>
    <xf numFmtId="4" fontId="7" fillId="0" borderId="6" xfId="0" applyNumberFormat="1" applyFont="1" applyBorder="1" applyAlignment="1">
      <alignment horizontal="left" vertical="top" wrapText="1"/>
    </xf>
    <xf numFmtId="4" fontId="7" fillId="0" borderId="14" xfId="0" applyNumberFormat="1" applyFont="1" applyBorder="1" applyAlignment="1">
      <alignment horizontal="left" vertical="top" wrapText="1"/>
    </xf>
    <xf numFmtId="4" fontId="7" fillId="0" borderId="22" xfId="0" applyNumberFormat="1" applyFont="1" applyBorder="1" applyAlignment="1">
      <alignment horizontal="left" vertical="top" wrapText="1"/>
    </xf>
    <xf numFmtId="3" fontId="7" fillId="0" borderId="1" xfId="0" applyNumberFormat="1" applyFont="1" applyBorder="1" applyAlignment="1">
      <alignment horizontal="left" vertical="top" wrapText="1"/>
    </xf>
    <xf numFmtId="0" fontId="2" fillId="13" borderId="0" xfId="0" applyFont="1" applyFill="1" applyAlignment="1">
      <alignment vertical="center" wrapText="1"/>
    </xf>
    <xf numFmtId="0" fontId="4" fillId="13" borderId="0" xfId="0" applyFont="1" applyFill="1" applyAlignment="1">
      <alignment vertical="top" wrapText="1"/>
    </xf>
    <xf numFmtId="0" fontId="3" fillId="13" borderId="0" xfId="0" applyFont="1" applyFill="1" applyAlignment="1">
      <alignment vertical="center" wrapText="1"/>
    </xf>
    <xf numFmtId="0" fontId="3" fillId="13" borderId="0" xfId="0" applyFont="1" applyFill="1" applyAlignment="1">
      <alignment horizontal="left" vertical="center" wrapText="1"/>
    </xf>
    <xf numFmtId="0" fontId="3" fillId="13" borderId="0" xfId="0" applyFont="1" applyFill="1" applyAlignment="1">
      <alignment vertical="center"/>
    </xf>
    <xf numFmtId="0" fontId="7" fillId="0" borderId="0" xfId="0" applyFont="1" applyAlignment="1">
      <alignment horizontal="left"/>
    </xf>
    <xf numFmtId="2" fontId="7" fillId="2" borderId="7" xfId="0" applyNumberFormat="1" applyFont="1" applyFill="1" applyBorder="1" applyAlignment="1">
      <alignment horizontal="left" vertical="top" wrapText="1"/>
    </xf>
    <xf numFmtId="0" fontId="4" fillId="13" borderId="0" xfId="0" applyFont="1" applyFill="1" applyAlignment="1">
      <alignment horizontal="center" vertical="top" wrapText="1"/>
    </xf>
    <xf numFmtId="4" fontId="14" fillId="0" borderId="23" xfId="0" applyNumberFormat="1" applyFont="1" applyBorder="1" applyAlignment="1">
      <alignment horizontal="left" vertical="top" wrapText="1"/>
    </xf>
    <xf numFmtId="4" fontId="14" fillId="0" borderId="24" xfId="0" applyNumberFormat="1" applyFont="1" applyBorder="1" applyAlignment="1">
      <alignment horizontal="left" vertical="top" wrapText="1"/>
    </xf>
    <xf numFmtId="0" fontId="14" fillId="0" borderId="23" xfId="0" applyFont="1" applyBorder="1" applyAlignment="1">
      <alignment horizontal="left" vertical="top" wrapText="1"/>
    </xf>
    <xf numFmtId="0" fontId="14" fillId="0" borderId="24" xfId="0" applyFont="1" applyBorder="1" applyAlignment="1">
      <alignment horizontal="left" vertical="top" wrapText="1"/>
    </xf>
    <xf numFmtId="0" fontId="7" fillId="4" borderId="1" xfId="0" applyFont="1" applyFill="1" applyBorder="1" applyAlignment="1">
      <alignment horizontal="left" vertical="top" wrapText="1"/>
    </xf>
    <xf numFmtId="0" fontId="7" fillId="4" borderId="13" xfId="0" applyFont="1" applyFill="1" applyBorder="1" applyAlignment="1">
      <alignment horizontal="left" vertical="top" wrapText="1"/>
    </xf>
    <xf numFmtId="0" fontId="5" fillId="5" borderId="12" xfId="0" applyFont="1" applyFill="1" applyBorder="1" applyAlignment="1">
      <alignment horizontal="center" vertical="center" wrapText="1"/>
    </xf>
    <xf numFmtId="0" fontId="5" fillId="5" borderId="15" xfId="0" applyFont="1" applyFill="1" applyBorder="1" applyAlignment="1">
      <alignment horizontal="center" vertical="center" wrapText="1"/>
    </xf>
    <xf numFmtId="0" fontId="7" fillId="0" borderId="0" xfId="0" applyFont="1" applyAlignment="1">
      <alignment horizontal="center" vertical="top" wrapText="1"/>
    </xf>
    <xf numFmtId="0" fontId="5" fillId="10" borderId="9" xfId="0" applyFont="1" applyFill="1" applyBorder="1" applyAlignment="1">
      <alignment horizontal="center" vertical="top" wrapText="1"/>
    </xf>
    <xf numFmtId="0" fontId="5" fillId="10" borderId="10" xfId="0" applyFont="1" applyFill="1" applyBorder="1" applyAlignment="1">
      <alignment horizontal="center" vertical="top" wrapText="1"/>
    </xf>
    <xf numFmtId="0" fontId="5" fillId="10" borderId="11" xfId="0" applyFont="1" applyFill="1" applyBorder="1" applyAlignment="1">
      <alignment horizontal="center" vertical="top" wrapText="1"/>
    </xf>
    <xf numFmtId="0" fontId="5" fillId="6" borderId="9" xfId="0" applyFont="1" applyFill="1" applyBorder="1" applyAlignment="1">
      <alignment horizontal="center" vertical="top" wrapText="1"/>
    </xf>
    <xf numFmtId="0" fontId="5" fillId="6" borderId="10" xfId="0" applyFont="1" applyFill="1" applyBorder="1" applyAlignment="1">
      <alignment horizontal="center" vertical="top" wrapText="1"/>
    </xf>
    <xf numFmtId="0" fontId="5" fillId="6" borderId="11" xfId="0" applyFont="1" applyFill="1" applyBorder="1" applyAlignment="1">
      <alignment horizontal="center" vertical="top" wrapText="1"/>
    </xf>
    <xf numFmtId="0" fontId="5" fillId="8" borderId="9" xfId="0" applyFont="1" applyFill="1" applyBorder="1" applyAlignment="1">
      <alignment horizontal="center" vertical="top" wrapText="1"/>
    </xf>
    <xf numFmtId="0" fontId="5" fillId="8" borderId="10" xfId="0" applyFont="1" applyFill="1" applyBorder="1" applyAlignment="1">
      <alignment horizontal="center" vertical="top" wrapText="1"/>
    </xf>
    <xf numFmtId="0" fontId="5" fillId="8" borderId="11" xfId="0" applyFont="1" applyFill="1" applyBorder="1" applyAlignment="1">
      <alignment horizontal="center" vertical="top" wrapText="1"/>
    </xf>
    <xf numFmtId="0" fontId="7" fillId="0" borderId="1" xfId="0" applyFont="1" applyBorder="1" applyAlignment="1">
      <alignment horizontal="left" vertical="top" wrapText="1"/>
    </xf>
    <xf numFmtId="0" fontId="7" fillId="0" borderId="13" xfId="0" applyFont="1" applyBorder="1" applyAlignment="1">
      <alignment horizontal="left" vertical="top" wrapText="1"/>
    </xf>
    <xf numFmtId="0" fontId="7" fillId="0" borderId="21" xfId="0" applyFont="1" applyBorder="1" applyAlignment="1">
      <alignment horizontal="left" vertical="top" wrapText="1"/>
    </xf>
    <xf numFmtId="0" fontId="7" fillId="0" borderId="20" xfId="0" applyFont="1" applyBorder="1" applyAlignment="1">
      <alignment horizontal="left" vertical="top" wrapText="1"/>
    </xf>
    <xf numFmtId="0" fontId="5" fillId="3" borderId="9"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11" xfId="0" applyFont="1" applyFill="1" applyBorder="1" applyAlignment="1">
      <alignment horizontal="center" vertical="center" wrapText="1"/>
    </xf>
    <xf numFmtId="164" fontId="7" fillId="0" borderId="21" xfId="0" applyNumberFormat="1" applyFont="1" applyBorder="1" applyAlignment="1">
      <alignment horizontal="left" vertical="top" wrapText="1"/>
    </xf>
    <xf numFmtId="164" fontId="7" fillId="0" borderId="20" xfId="0" applyNumberFormat="1" applyFont="1" applyBorder="1" applyAlignment="1">
      <alignment horizontal="left" vertical="top" wrapText="1"/>
    </xf>
  </cellXfs>
  <cellStyles count="2">
    <cellStyle name="Normal" xfId="0" builtinId="0"/>
    <cellStyle name="Normal 2" xfId="1" xr:uid="{9F50AADD-A11B-4D7C-A81E-24F7169DCAF0}"/>
  </cellStyles>
  <dxfs count="0"/>
  <tableStyles count="0" defaultTableStyle="TableStyleMedium2" defaultPivotStyle="PivotStyleLight16"/>
  <colors>
    <mruColors>
      <color rgb="FFFDFA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066D-011F-43F0-98A1-486BE5D0564D}">
  <sheetPr>
    <tabColor theme="6"/>
    <pageSetUpPr fitToPage="1"/>
  </sheetPr>
  <dimension ref="A1:E62"/>
  <sheetViews>
    <sheetView tabSelected="1" zoomScale="74" zoomScaleNormal="85" workbookViewId="0">
      <selection activeCell="B2" sqref="B2:D2"/>
    </sheetView>
  </sheetViews>
  <sheetFormatPr defaultColWidth="8.77734375" defaultRowHeight="15.6" x14ac:dyDescent="0.3"/>
  <cols>
    <col min="1" max="1" width="2.21875" style="46" customWidth="1"/>
    <col min="2" max="2" width="94.109375" style="4" bestFit="1" customWidth="1"/>
    <col min="3" max="3" width="46.5546875" style="33" customWidth="1"/>
    <col min="4" max="4" width="51.21875" style="33" customWidth="1"/>
    <col min="5" max="5" width="2.5546875" style="46" customWidth="1"/>
    <col min="6" max="6" width="14.5546875" style="1" bestFit="1" customWidth="1"/>
    <col min="7" max="7" width="9.44140625" style="1" bestFit="1" customWidth="1"/>
    <col min="8" max="16384" width="8.77734375" style="1"/>
  </cols>
  <sheetData>
    <row r="1" spans="1:5" s="50" customFormat="1" ht="10.199999999999999" customHeight="1" thickBot="1" x14ac:dyDescent="0.35">
      <c r="A1" s="46"/>
      <c r="B1" s="48"/>
      <c r="C1" s="49"/>
      <c r="D1" s="49"/>
      <c r="E1" s="46"/>
    </row>
    <row r="2" spans="1:5" ht="46.2" customHeight="1" x14ac:dyDescent="0.3">
      <c r="A2" s="47" t="s">
        <v>0</v>
      </c>
      <c r="B2" s="76" t="s">
        <v>1</v>
      </c>
      <c r="C2" s="77"/>
      <c r="D2" s="78"/>
      <c r="E2" s="47" t="s">
        <v>0</v>
      </c>
    </row>
    <row r="3" spans="1:5" ht="15.6" customHeight="1" x14ac:dyDescent="0.3">
      <c r="A3" s="47">
        <v>1</v>
      </c>
      <c r="B3" s="15" t="s">
        <v>2</v>
      </c>
      <c r="C3" s="74"/>
      <c r="D3" s="75"/>
      <c r="E3" s="47">
        <v>1</v>
      </c>
    </row>
    <row r="4" spans="1:5" x14ac:dyDescent="0.3">
      <c r="A4" s="47">
        <v>2</v>
      </c>
      <c r="B4" s="15" t="s">
        <v>3</v>
      </c>
      <c r="C4" s="74"/>
      <c r="D4" s="75"/>
      <c r="E4" s="47">
        <v>2</v>
      </c>
    </row>
    <row r="5" spans="1:5" ht="15.6" customHeight="1" x14ac:dyDescent="0.3">
      <c r="A5" s="47">
        <v>3</v>
      </c>
      <c r="B5" s="15" t="s">
        <v>4</v>
      </c>
      <c r="C5" s="74"/>
      <c r="D5" s="75"/>
      <c r="E5" s="47">
        <v>3</v>
      </c>
    </row>
    <row r="6" spans="1:5" x14ac:dyDescent="0.3">
      <c r="A6" s="47">
        <v>4</v>
      </c>
      <c r="B6" s="15" t="s">
        <v>5</v>
      </c>
      <c r="C6" s="79"/>
      <c r="D6" s="80"/>
      <c r="E6" s="47">
        <v>4</v>
      </c>
    </row>
    <row r="7" spans="1:5" ht="29.1" customHeight="1" x14ac:dyDescent="0.3">
      <c r="A7" s="47">
        <v>6</v>
      </c>
      <c r="B7" s="15" t="s">
        <v>53</v>
      </c>
      <c r="C7" s="72"/>
      <c r="D7" s="73"/>
      <c r="E7" s="47">
        <v>6</v>
      </c>
    </row>
    <row r="8" spans="1:5" ht="28.05" customHeight="1" x14ac:dyDescent="0.3">
      <c r="A8" s="47"/>
      <c r="B8" s="15" t="s">
        <v>52</v>
      </c>
      <c r="C8" s="74"/>
      <c r="D8" s="75"/>
      <c r="E8" s="47"/>
    </row>
    <row r="9" spans="1:5" ht="64.05" customHeight="1" x14ac:dyDescent="0.3">
      <c r="A9" s="47"/>
      <c r="B9" s="15" t="s">
        <v>54</v>
      </c>
      <c r="C9" s="74"/>
      <c r="D9" s="75"/>
      <c r="E9" s="47"/>
    </row>
    <row r="10" spans="1:5" x14ac:dyDescent="0.3">
      <c r="A10" s="47">
        <v>12</v>
      </c>
      <c r="B10" s="16" t="s">
        <v>73</v>
      </c>
      <c r="C10" s="58" t="str" cm="1">
        <f t="array" ref="C10">IF(COUNTA(C18:C20)=0, "Autocalculated. Complete your Part 1 Assessment",
   ROUND(AVERAGE(IF(ISNA(C18:C20), "",
           IF(C18:C20="Does not meet the criterion", 0,
           IF(C18:C20="Partially meets the criterion", 0.5,
           IF(C18:C20="Fully meets the criterion", 1, ""))))), 2))</f>
        <v>Autocalculated. Complete your Part 1 Assessment</v>
      </c>
      <c r="D10" s="59"/>
      <c r="E10" s="47">
        <v>12</v>
      </c>
    </row>
    <row r="11" spans="1:5" x14ac:dyDescent="0.3">
      <c r="A11" s="47">
        <v>8</v>
      </c>
      <c r="B11" s="16" t="s">
        <v>74</v>
      </c>
      <c r="C11" s="58" t="str" cm="1">
        <f t="array" ref="C11">IF(COUNTA(C24:C34)=0, "Autocalculated. Complete your Part 2 Assessment",
   ROUND(AVERAGE(IF(ISNA(C24:C34), "",
           IF(C24:C34="Does not meet the criterion", 0,
           IF(C24:C34="Partially meets the criterion", 0.5,
           IF(C24:C34="Fully meets the criterion", 1, ""))))), 2))</f>
        <v>Autocalculated. Complete your Part 2 Assessment</v>
      </c>
      <c r="D11" s="59"/>
      <c r="E11" s="47">
        <v>8</v>
      </c>
    </row>
    <row r="12" spans="1:5" x14ac:dyDescent="0.3">
      <c r="A12" s="47">
        <v>9</v>
      </c>
      <c r="B12" s="16" t="s">
        <v>75</v>
      </c>
      <c r="C12" s="58" t="str">
        <f>IF(COUNT(C43,C50,C53)=0,"Autocalculated. Complete your Part 3 Assessment",ROUND(AVERAGE(C43,C50,C53),2))</f>
        <v>Autocalculated. Complete your Part 3 Assessment</v>
      </c>
      <c r="D12" s="59"/>
      <c r="E12" s="47">
        <v>9</v>
      </c>
    </row>
    <row r="13" spans="1:5" ht="16.2" thickBot="1" x14ac:dyDescent="0.35">
      <c r="A13" s="47">
        <v>13</v>
      </c>
      <c r="B13" s="60" t="s">
        <v>76</v>
      </c>
      <c r="C13" s="14" t="s">
        <v>6</v>
      </c>
      <c r="D13" s="17" t="s">
        <v>7</v>
      </c>
      <c r="E13" s="47">
        <v>13</v>
      </c>
    </row>
    <row r="14" spans="1:5" ht="58.8" customHeight="1" thickBot="1" x14ac:dyDescent="0.35">
      <c r="A14" s="47">
        <v>14</v>
      </c>
      <c r="B14" s="61"/>
      <c r="C14" s="52" t="str">
        <f>IF(COUNT(C10:C12)&lt;ROWS(C10:C12), "Autocalculated. Complete your assessment", ((((2*C10)+C11+C12)/3)/(4/3)))</f>
        <v>Autocalculated. Complete your assessment</v>
      </c>
      <c r="D14" s="34"/>
      <c r="E14" s="47">
        <v>14</v>
      </c>
    </row>
    <row r="15" spans="1:5" ht="16.2" thickBot="1" x14ac:dyDescent="0.35">
      <c r="A15" s="47">
        <v>93</v>
      </c>
      <c r="B15" s="62"/>
      <c r="C15" s="62"/>
      <c r="D15" s="62"/>
      <c r="E15" s="47">
        <v>93</v>
      </c>
    </row>
    <row r="16" spans="1:5" ht="18" x14ac:dyDescent="0.3">
      <c r="A16" s="47">
        <v>94</v>
      </c>
      <c r="B16" s="63" t="s">
        <v>39</v>
      </c>
      <c r="C16" s="64"/>
      <c r="D16" s="65"/>
      <c r="E16" s="47">
        <v>94</v>
      </c>
    </row>
    <row r="17" spans="1:5" ht="18" x14ac:dyDescent="0.3">
      <c r="A17" s="47">
        <v>95</v>
      </c>
      <c r="B17" s="24" t="s">
        <v>8</v>
      </c>
      <c r="C17" s="29" t="s">
        <v>9</v>
      </c>
      <c r="D17" s="35" t="s">
        <v>10</v>
      </c>
      <c r="E17" s="47">
        <v>95</v>
      </c>
    </row>
    <row r="18" spans="1:5" x14ac:dyDescent="0.3">
      <c r="A18" s="47">
        <v>96</v>
      </c>
      <c r="B18" s="21" t="s">
        <v>11</v>
      </c>
      <c r="C18" s="5"/>
      <c r="D18" s="36"/>
      <c r="E18" s="47">
        <v>96</v>
      </c>
    </row>
    <row r="19" spans="1:5" x14ac:dyDescent="0.3">
      <c r="A19" s="47">
        <v>97</v>
      </c>
      <c r="B19" s="21" t="s">
        <v>12</v>
      </c>
      <c r="C19" s="5"/>
      <c r="D19" s="36"/>
      <c r="E19" s="47">
        <v>97</v>
      </c>
    </row>
    <row r="20" spans="1:5" ht="16.2" thickBot="1" x14ac:dyDescent="0.35">
      <c r="A20" s="47">
        <v>98</v>
      </c>
      <c r="B20" s="23" t="s">
        <v>13</v>
      </c>
      <c r="C20" s="30"/>
      <c r="D20" s="37"/>
      <c r="E20" s="47">
        <v>98</v>
      </c>
    </row>
    <row r="21" spans="1:5" ht="16.2" thickBot="1" x14ac:dyDescent="0.35">
      <c r="A21" s="47">
        <v>15</v>
      </c>
      <c r="B21" s="62"/>
      <c r="C21" s="62"/>
      <c r="D21" s="62"/>
      <c r="E21" s="47">
        <v>15</v>
      </c>
    </row>
    <row r="22" spans="1:5" ht="18" x14ac:dyDescent="0.3">
      <c r="A22" s="47">
        <v>16</v>
      </c>
      <c r="B22" s="66" t="s">
        <v>50</v>
      </c>
      <c r="C22" s="67"/>
      <c r="D22" s="68"/>
      <c r="E22" s="47">
        <v>16</v>
      </c>
    </row>
    <row r="23" spans="1:5" ht="18" x14ac:dyDescent="0.3">
      <c r="A23" s="47">
        <v>17</v>
      </c>
      <c r="B23" s="25" t="s">
        <v>8</v>
      </c>
      <c r="C23" s="31" t="s">
        <v>9</v>
      </c>
      <c r="D23" s="38" t="s">
        <v>10</v>
      </c>
      <c r="E23" s="47">
        <v>17</v>
      </c>
    </row>
    <row r="24" spans="1:5" ht="57.6" x14ac:dyDescent="0.3">
      <c r="A24" s="47">
        <v>18</v>
      </c>
      <c r="B24" s="18" t="s">
        <v>70</v>
      </c>
      <c r="C24" s="5"/>
      <c r="D24" s="36"/>
      <c r="E24" s="47">
        <v>18</v>
      </c>
    </row>
    <row r="25" spans="1:5" ht="136.19999999999999" customHeight="1" x14ac:dyDescent="0.3">
      <c r="A25" s="47">
        <v>19</v>
      </c>
      <c r="B25" s="18" t="s">
        <v>44</v>
      </c>
      <c r="C25" s="5"/>
      <c r="D25" s="36"/>
      <c r="E25" s="47">
        <v>19</v>
      </c>
    </row>
    <row r="26" spans="1:5" ht="158.4" x14ac:dyDescent="0.3">
      <c r="A26" s="47">
        <v>20</v>
      </c>
      <c r="B26" s="18" t="s">
        <v>59</v>
      </c>
      <c r="C26" s="5"/>
      <c r="D26" s="36"/>
      <c r="E26" s="47">
        <v>20</v>
      </c>
    </row>
    <row r="27" spans="1:5" ht="115.2" x14ac:dyDescent="0.3">
      <c r="A27" s="47">
        <v>24</v>
      </c>
      <c r="B27" s="18" t="s">
        <v>68</v>
      </c>
      <c r="C27" s="5"/>
      <c r="D27" s="36"/>
      <c r="E27" s="47">
        <v>24</v>
      </c>
    </row>
    <row r="28" spans="1:5" ht="43.2" x14ac:dyDescent="0.3">
      <c r="A28" s="47">
        <v>25</v>
      </c>
      <c r="B28" s="18" t="s">
        <v>60</v>
      </c>
      <c r="C28" s="5"/>
      <c r="D28" s="36"/>
      <c r="E28" s="47">
        <v>25</v>
      </c>
    </row>
    <row r="29" spans="1:5" ht="43.2" x14ac:dyDescent="0.3">
      <c r="A29" s="47">
        <v>26</v>
      </c>
      <c r="B29" s="18" t="s">
        <v>61</v>
      </c>
      <c r="C29" s="5"/>
      <c r="D29" s="36"/>
      <c r="E29" s="47">
        <v>26</v>
      </c>
    </row>
    <row r="30" spans="1:5" ht="72" x14ac:dyDescent="0.3">
      <c r="A30" s="47">
        <v>27</v>
      </c>
      <c r="B30" s="18" t="s">
        <v>62</v>
      </c>
      <c r="C30" s="5"/>
      <c r="D30" s="36"/>
      <c r="E30" s="47">
        <v>27</v>
      </c>
    </row>
    <row r="31" spans="1:5" ht="72" x14ac:dyDescent="0.3">
      <c r="A31" s="47">
        <v>28</v>
      </c>
      <c r="B31" s="18" t="s">
        <v>63</v>
      </c>
      <c r="C31" s="5"/>
      <c r="D31" s="36"/>
      <c r="E31" s="47">
        <v>28</v>
      </c>
    </row>
    <row r="32" spans="1:5" ht="28.8" x14ac:dyDescent="0.3">
      <c r="A32" s="47">
        <v>21</v>
      </c>
      <c r="B32" s="19" t="s">
        <v>64</v>
      </c>
      <c r="C32" s="5"/>
      <c r="D32" s="36"/>
      <c r="E32" s="47">
        <v>21</v>
      </c>
    </row>
    <row r="33" spans="1:5" ht="129.6" x14ac:dyDescent="0.3">
      <c r="A33" s="47">
        <v>23</v>
      </c>
      <c r="B33" s="18" t="s">
        <v>65</v>
      </c>
      <c r="C33" s="5"/>
      <c r="D33" s="36"/>
      <c r="E33" s="47">
        <v>23</v>
      </c>
    </row>
    <row r="34" spans="1:5" ht="87" thickBot="1" x14ac:dyDescent="0.35">
      <c r="A34" s="47">
        <v>31</v>
      </c>
      <c r="B34" s="20" t="s">
        <v>66</v>
      </c>
      <c r="C34" s="30"/>
      <c r="D34" s="37"/>
      <c r="E34" s="47">
        <v>31</v>
      </c>
    </row>
    <row r="35" spans="1:5" ht="16.2" thickBot="1" x14ac:dyDescent="0.35">
      <c r="A35" s="47">
        <v>33</v>
      </c>
      <c r="B35" s="2"/>
      <c r="C35" s="2"/>
      <c r="D35" s="2"/>
      <c r="E35" s="47">
        <v>33</v>
      </c>
    </row>
    <row r="36" spans="1:5" ht="18" x14ac:dyDescent="0.3">
      <c r="A36" s="47">
        <v>34</v>
      </c>
      <c r="B36" s="69" t="s">
        <v>77</v>
      </c>
      <c r="C36" s="70"/>
      <c r="D36" s="71"/>
      <c r="E36" s="47">
        <v>34</v>
      </c>
    </row>
    <row r="37" spans="1:5" ht="18" x14ac:dyDescent="0.3">
      <c r="A37" s="47">
        <v>35</v>
      </c>
      <c r="B37" s="26" t="s">
        <v>51</v>
      </c>
      <c r="C37" s="32" t="s">
        <v>40</v>
      </c>
      <c r="D37" s="39" t="s">
        <v>9</v>
      </c>
      <c r="E37" s="47">
        <v>35</v>
      </c>
    </row>
    <row r="38" spans="1:5" x14ac:dyDescent="0.3">
      <c r="A38" s="47">
        <v>36</v>
      </c>
      <c r="B38" s="21" t="s">
        <v>69</v>
      </c>
      <c r="C38" s="45"/>
      <c r="D38" s="41" t="str">
        <f>IF(ISBLANK(C38)=FALSE,IF(C38&gt;20,"Does not meet the criterion","Fully meets the criterion"),"Autocalculated")</f>
        <v>Autocalculated</v>
      </c>
      <c r="E38" s="47">
        <v>36</v>
      </c>
    </row>
    <row r="39" spans="1:5" x14ac:dyDescent="0.3">
      <c r="A39" s="47">
        <v>37</v>
      </c>
      <c r="B39" s="21" t="s">
        <v>56</v>
      </c>
      <c r="C39" s="45"/>
      <c r="D39" s="41" t="str">
        <f>IF(ISBLANK(C39)=FALSE,IF(C39&gt;=150,"Does not meet the criterion","Fully meets the criterion"),"Autocalculated")</f>
        <v>Autocalculated</v>
      </c>
      <c r="E39" s="47">
        <v>37</v>
      </c>
    </row>
    <row r="40" spans="1:5" x14ac:dyDescent="0.3">
      <c r="A40" s="47">
        <v>38</v>
      </c>
      <c r="B40" s="21" t="s">
        <v>58</v>
      </c>
      <c r="C40" s="45"/>
      <c r="D40" s="41" t="str">
        <f>IF(ISBLANK(C40)=FALSE,IF(C40&gt;=2000,"Does not meet the criterion","Fully meets the criterion"),"Autocalculated")</f>
        <v>Autocalculated</v>
      </c>
      <c r="E40" s="47">
        <v>38</v>
      </c>
    </row>
    <row r="41" spans="1:5" x14ac:dyDescent="0.3">
      <c r="A41" s="47">
        <v>40</v>
      </c>
      <c r="B41" s="21" t="s">
        <v>57</v>
      </c>
      <c r="C41" s="45"/>
      <c r="D41" s="41" t="str">
        <f>IF(ISBLANK(C41)=FALSE,IF(((C41*100)/C40)&gt;=3,"Does not meet the criterion","Fully meets the criterion"),"Autocalculated")</f>
        <v>Autocalculated</v>
      </c>
      <c r="E41" s="47">
        <v>40</v>
      </c>
    </row>
    <row r="42" spans="1:5" ht="16.2" thickBot="1" x14ac:dyDescent="0.35">
      <c r="A42" s="47"/>
      <c r="B42" s="21" t="s">
        <v>55</v>
      </c>
      <c r="C42" s="42"/>
      <c r="D42" s="43" t="str">
        <f>IF(ISBLANK(C42)=FALSE,IF(C42&gt;10,"Does not meet the criterion","Fully meets the criterion"),"Autocalculated")</f>
        <v>Autocalculated</v>
      </c>
      <c r="E42" s="47"/>
    </row>
    <row r="43" spans="1:5" ht="16.2" thickBot="1" x14ac:dyDescent="0.35">
      <c r="A43" s="47">
        <v>50</v>
      </c>
      <c r="B43" s="27" t="s">
        <v>49</v>
      </c>
      <c r="C43" s="54" t="str" cm="1">
        <f t="array" ref="C43">IF(COUNTIF(D38:D42,"Autocalculated")&lt;&gt;0, "Autocalculated",
   ROUND(AVERAGE(IF(ISNA(D38:D42), "",
           IF(D38:D42="Does not meet the criterion", 0,
           IF(D38:D42="Partially meets the criterion", 0.5,
           IF(D38:D42="Fully meets the criterion", 1, ""))))), 2))</f>
        <v>Autocalculated</v>
      </c>
      <c r="D43" s="55"/>
      <c r="E43" s="47">
        <v>50</v>
      </c>
    </row>
    <row r="44" spans="1:5" x14ac:dyDescent="0.3">
      <c r="A44" s="47"/>
      <c r="B44" s="21" t="s">
        <v>41</v>
      </c>
      <c r="C44" s="51"/>
      <c r="D44" s="44" t="str">
        <f>IF(ISBLANK(C44)=FALSE,IF(C44&lt;0.8,"Does not meet the criterion","Fully meets the criterion"),"Autocalculated")</f>
        <v>Autocalculated</v>
      </c>
      <c r="E44" s="47"/>
    </row>
    <row r="45" spans="1:5" x14ac:dyDescent="0.3">
      <c r="A45" s="47"/>
      <c r="B45" s="21" t="s">
        <v>42</v>
      </c>
      <c r="C45" s="51"/>
      <c r="D45" s="44" t="str">
        <f>IF(ISBLANK(C45)=FALSE,IF(C45&gt;0.3,"Does not meet the criterion","Fully meets the criterion"),"Autocalculated")</f>
        <v>Autocalculated</v>
      </c>
      <c r="E45" s="47"/>
    </row>
    <row r="46" spans="1:5" ht="16.2" customHeight="1" x14ac:dyDescent="0.3">
      <c r="A46" s="47"/>
      <c r="B46" s="21" t="s">
        <v>71</v>
      </c>
      <c r="C46" s="51"/>
      <c r="D46" s="44" t="str">
        <f>IF(ISBLANK(C46)=FALSE,IF(C46&gt;=50,"Does not meet the criterion","Fully meets the criterion"),"Autocalculated")</f>
        <v>Autocalculated</v>
      </c>
      <c r="E46" s="47"/>
    </row>
    <row r="47" spans="1:5" x14ac:dyDescent="0.3">
      <c r="A47" s="47">
        <v>41</v>
      </c>
      <c r="B47" s="21" t="s">
        <v>45</v>
      </c>
      <c r="C47" s="40"/>
      <c r="D47" s="44" t="str">
        <f>IF(ISBLANK(C47)=FALSE,IF(C47&gt;10,"Does not meet the criterion","Fully meets the criterion"),"Autocalculated")</f>
        <v>Autocalculated</v>
      </c>
      <c r="E47" s="47">
        <v>41</v>
      </c>
    </row>
    <row r="48" spans="1:5" x14ac:dyDescent="0.3">
      <c r="A48" s="47">
        <v>42</v>
      </c>
      <c r="B48" s="21" t="s">
        <v>46</v>
      </c>
      <c r="C48" s="40"/>
      <c r="D48" s="44" t="str">
        <f t="shared" ref="D48:D49" si="0">IF(ISBLANK(C48)=FALSE,IF(C48&gt;10,"Does not meet the criterion","Fully meets the criterion"),"Autocalculated")</f>
        <v>Autocalculated</v>
      </c>
      <c r="E48" s="47">
        <v>42</v>
      </c>
    </row>
    <row r="49" spans="1:5" ht="16.2" thickBot="1" x14ac:dyDescent="0.35">
      <c r="A49" s="47">
        <v>43</v>
      </c>
      <c r="B49" s="21" t="s">
        <v>47</v>
      </c>
      <c r="C49" s="42"/>
      <c r="D49" s="44" t="str">
        <f t="shared" si="0"/>
        <v>Autocalculated</v>
      </c>
      <c r="E49" s="47">
        <v>43</v>
      </c>
    </row>
    <row r="50" spans="1:5" ht="16.2" thickBot="1" x14ac:dyDescent="0.35">
      <c r="A50" s="47">
        <v>50</v>
      </c>
      <c r="B50" s="27" t="s">
        <v>48</v>
      </c>
      <c r="C50" s="54" t="str" cm="1">
        <f t="array" ref="C50">IF(COUNTIF(D44:D49,"Autocalculated")&lt;&gt;0, "Autocalculated",
   ROUND(AVERAGE(IF(ISNA(D44:D49), "",
           IF(D44:D49="Does not meet the criterion", 0,
           IF(D44:D49="Partially meets the criterion", 0.5,
           IF(D44:D49="Fully meets the criterion", 1, ""))))), 2))</f>
        <v>Autocalculated</v>
      </c>
      <c r="D50" s="55"/>
      <c r="E50" s="47">
        <v>50</v>
      </c>
    </row>
    <row r="51" spans="1:5" x14ac:dyDescent="0.3">
      <c r="A51" s="47">
        <v>48</v>
      </c>
      <c r="B51" s="21" t="s">
        <v>43</v>
      </c>
      <c r="C51" s="51"/>
      <c r="D51" s="44" t="str" cm="1">
        <f t="array" ref="D51">IF(ISBLANK(C51)=FALSE,IF(_xlfn.NUMBERVALUE(_xlfn.TEXTJOIN("", TRUE, IF(ISNUMBER(--MID(C51, {1,2}, 1)), MID(C51, {1,2}, 1), "")))&gt;8,"Does not meet the criterion","Fully meets the criterion"),"Autocalculated")</f>
        <v>Autocalculated</v>
      </c>
      <c r="E51" s="47">
        <v>48</v>
      </c>
    </row>
    <row r="52" spans="1:5" ht="16.2" thickBot="1" x14ac:dyDescent="0.35">
      <c r="A52" s="47">
        <v>49</v>
      </c>
      <c r="B52" s="22" t="s">
        <v>72</v>
      </c>
      <c r="C52" s="51"/>
      <c r="D52" s="44" t="str">
        <f>IF(ISBLANK(C52)=FALSE,IF(C52&gt;25,"Does not meet the criterion","Fully meets the criterion"),"Autocalculated")</f>
        <v>Autocalculated</v>
      </c>
      <c r="E52" s="47">
        <v>49</v>
      </c>
    </row>
    <row r="53" spans="1:5" ht="16.2" thickBot="1" x14ac:dyDescent="0.35">
      <c r="A53" s="47">
        <v>51</v>
      </c>
      <c r="B53" s="28" t="s">
        <v>67</v>
      </c>
      <c r="C53" s="56" t="str" cm="1">
        <f t="array" ref="C53">IF(COUNTIF(D51:D52,"Autocalculated")&lt;&gt;0, "Autocalculated",
   ROUND(AVERAGE(IF(ISNA(D51:D52), "",
           IF(D51:D52="Does not meet the criterion", 0,
           IF(D51:D52="Partially meets the criterion", 0.5,
           IF(D51:D52="Fully meets the criterion", 1, ""))))), 2))</f>
        <v>Autocalculated</v>
      </c>
      <c r="D53" s="57"/>
      <c r="E53" s="47">
        <v>51</v>
      </c>
    </row>
    <row r="54" spans="1:5" s="53" customFormat="1" ht="15.9" customHeight="1" x14ac:dyDescent="0.3">
      <c r="A54" s="53">
        <v>52</v>
      </c>
    </row>
    <row r="55" spans="1:5" x14ac:dyDescent="0.3">
      <c r="A55" s="47"/>
      <c r="B55" s="3"/>
      <c r="C55" s="2"/>
      <c r="D55" s="2"/>
      <c r="E55" s="47"/>
    </row>
    <row r="56" spans="1:5" x14ac:dyDescent="0.3">
      <c r="A56" s="47"/>
      <c r="B56" s="3"/>
      <c r="C56" s="2"/>
      <c r="D56" s="2"/>
      <c r="E56" s="47"/>
    </row>
    <row r="57" spans="1:5" x14ac:dyDescent="0.3">
      <c r="A57" s="47"/>
      <c r="B57" s="3"/>
      <c r="C57" s="2"/>
      <c r="D57" s="2"/>
      <c r="E57" s="47"/>
    </row>
    <row r="58" spans="1:5" x14ac:dyDescent="0.3">
      <c r="A58" s="47"/>
      <c r="B58" s="3"/>
      <c r="C58" s="2"/>
      <c r="D58" s="2"/>
      <c r="E58" s="47"/>
    </row>
    <row r="59" spans="1:5" x14ac:dyDescent="0.3">
      <c r="A59" s="47"/>
      <c r="B59" s="3"/>
      <c r="C59" s="2"/>
      <c r="D59" s="2"/>
      <c r="E59" s="47"/>
    </row>
    <row r="60" spans="1:5" x14ac:dyDescent="0.3">
      <c r="A60" s="47"/>
      <c r="B60" s="3"/>
      <c r="C60" s="2"/>
      <c r="D60" s="2"/>
      <c r="E60" s="47"/>
    </row>
    <row r="61" spans="1:5" x14ac:dyDescent="0.3">
      <c r="A61" s="47"/>
      <c r="B61" s="3"/>
      <c r="C61" s="2"/>
      <c r="D61" s="2"/>
      <c r="E61" s="47"/>
    </row>
    <row r="62" spans="1:5" x14ac:dyDescent="0.3">
      <c r="A62" s="47"/>
      <c r="B62" s="3"/>
      <c r="C62" s="2"/>
      <c r="D62" s="2"/>
      <c r="E62" s="47"/>
    </row>
  </sheetData>
  <mergeCells count="21">
    <mergeCell ref="B2:D2"/>
    <mergeCell ref="C3:D3"/>
    <mergeCell ref="C4:D4"/>
    <mergeCell ref="C5:D5"/>
    <mergeCell ref="C6:D6"/>
    <mergeCell ref="C7:D7"/>
    <mergeCell ref="C8:D8"/>
    <mergeCell ref="C9:D9"/>
    <mergeCell ref="C10:D10"/>
    <mergeCell ref="C11:D11"/>
    <mergeCell ref="A54:XFD54"/>
    <mergeCell ref="C50:D50"/>
    <mergeCell ref="C53:D53"/>
    <mergeCell ref="C12:D12"/>
    <mergeCell ref="C43:D43"/>
    <mergeCell ref="B13:B14"/>
    <mergeCell ref="B15:D15"/>
    <mergeCell ref="B16:D16"/>
    <mergeCell ref="B21:D21"/>
    <mergeCell ref="B22:D22"/>
    <mergeCell ref="B36:D36"/>
  </mergeCells>
  <dataValidations count="2">
    <dataValidation errorStyle="warning" allowBlank="1" errorTitle="Invalid option" error="Please pick an option from the dropdown menu" promptTitle="Pick an option" prompt="Please pick an option from the dropdown menu" sqref="C14:C17" xr:uid="{D7AAA55E-5083-44CA-9BE1-EBB1958B19E6}"/>
    <dataValidation allowBlank="1" sqref="C37:D53" xr:uid="{CB3ECF5A-E254-4A73-8E28-33EBD24C8DDE}"/>
  </dataValidations>
  <printOptions horizontalCentered="1"/>
  <pageMargins left="0.25" right="0.25" top="0.75" bottom="0.75" header="0.3" footer="0.3"/>
  <pageSetup scale="51" fitToHeight="0" orientation="portrait" r:id="rId1"/>
  <extLst>
    <ext xmlns:x14="http://schemas.microsoft.com/office/spreadsheetml/2009/9/main" uri="{CCE6A557-97BC-4b89-ADB6-D9C93CAAB3DF}">
      <x14:dataValidations xmlns:xm="http://schemas.microsoft.com/office/excel/2006/main" count="2">
        <x14:dataValidation type="list" errorStyle="warning" allowBlank="1" showInputMessage="1" showErrorMessage="1" errorTitle="Invalid option" error="Please pick an option from the dropdown menu" promptTitle="Pick an option" prompt="Please pick an option from the dropdown menu" xr:uid="{81CB0BB7-8651-49C1-8DF2-429B2D2B6CB6}">
          <x14:formula1>
            <xm:f>Keys!$A:$A</xm:f>
          </x14:formula1>
          <xm:sqref>C24:C34 C18:C20</xm:sqref>
        </x14:dataValidation>
        <x14:dataValidation type="list" errorStyle="warning" allowBlank="1" showInputMessage="1" showErrorMessage="1" errorTitle="Invalid option" error="Please pick an option from the dropdown menu" promptTitle="Pick an option" prompt="Please pick an option from the dropdown menu" xr:uid="{E206491E-A85C-483F-B50B-F2043A892273}">
          <x14:formula1>
            <xm:f>Keys!#REF!</xm:f>
          </x14:formula1>
          <xm:sqref>C35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D916-10AB-42B7-824A-C0362E2158DB}">
  <dimension ref="A1:E18"/>
  <sheetViews>
    <sheetView workbookViewId="0"/>
  </sheetViews>
  <sheetFormatPr defaultRowHeight="14.4" x14ac:dyDescent="0.3"/>
  <cols>
    <col min="1" max="1" width="66.44140625" customWidth="1"/>
    <col min="2" max="2" width="14.109375" bestFit="1" customWidth="1"/>
    <col min="3" max="3" width="15.44140625" bestFit="1" customWidth="1"/>
    <col min="4" max="4" width="12.5546875" bestFit="1" customWidth="1"/>
    <col min="5" max="5" width="13.77734375" bestFit="1" customWidth="1"/>
  </cols>
  <sheetData>
    <row r="1" spans="1:5" ht="15" thickBot="1" x14ac:dyDescent="0.35">
      <c r="A1" s="6" t="s">
        <v>33</v>
      </c>
      <c r="B1" s="7" t="s">
        <v>34</v>
      </c>
      <c r="C1" s="7" t="s">
        <v>35</v>
      </c>
      <c r="D1" s="7" t="s">
        <v>36</v>
      </c>
      <c r="E1" s="7" t="s">
        <v>37</v>
      </c>
    </row>
    <row r="2" spans="1:5" ht="15" thickBot="1" x14ac:dyDescent="0.35">
      <c r="A2" s="8" t="s">
        <v>24</v>
      </c>
      <c r="B2" s="9">
        <v>1655</v>
      </c>
      <c r="C2" s="10">
        <v>23.728165700000002</v>
      </c>
      <c r="D2" s="10">
        <v>13.550908229999999</v>
      </c>
      <c r="E2" s="10">
        <v>28.244850830000001</v>
      </c>
    </row>
    <row r="3" spans="1:5" ht="15" thickBot="1" x14ac:dyDescent="0.35">
      <c r="A3" s="8" t="s">
        <v>27</v>
      </c>
      <c r="B3" s="9">
        <v>1346</v>
      </c>
      <c r="C3" s="10">
        <v>24.370039949999999</v>
      </c>
      <c r="D3" s="10">
        <v>9.9748177449999993</v>
      </c>
      <c r="E3" s="10">
        <v>25.766178010000001</v>
      </c>
    </row>
    <row r="4" spans="1:5" ht="15" thickBot="1" x14ac:dyDescent="0.35">
      <c r="A4" s="8" t="s">
        <v>23</v>
      </c>
      <c r="B4" s="9">
        <v>960</v>
      </c>
      <c r="C4" s="10">
        <v>25.363459209999998</v>
      </c>
      <c r="D4" s="10">
        <v>15.01478404</v>
      </c>
      <c r="E4" s="10">
        <v>31.22230025</v>
      </c>
    </row>
    <row r="5" spans="1:5" ht="15" thickBot="1" x14ac:dyDescent="0.35">
      <c r="A5" s="8" t="s">
        <v>19</v>
      </c>
      <c r="B5" s="9">
        <v>843</v>
      </c>
      <c r="C5" s="10">
        <v>22.81067208</v>
      </c>
      <c r="D5" s="10">
        <v>10.72851844</v>
      </c>
      <c r="E5" s="10">
        <v>25.994187119999999</v>
      </c>
    </row>
    <row r="6" spans="1:5" ht="15" thickBot="1" x14ac:dyDescent="0.35">
      <c r="A6" s="8" t="s">
        <v>32</v>
      </c>
      <c r="B6" s="9">
        <v>725</v>
      </c>
      <c r="C6" s="10">
        <v>24.208061010000002</v>
      </c>
      <c r="D6" s="10">
        <v>13.88513339</v>
      </c>
      <c r="E6" s="10">
        <v>33.902322669999997</v>
      </c>
    </row>
    <row r="7" spans="1:5" ht="15" thickBot="1" x14ac:dyDescent="0.35">
      <c r="A7" s="8" t="s">
        <v>17</v>
      </c>
      <c r="B7" s="9">
        <v>580</v>
      </c>
      <c r="C7" s="10">
        <v>23.739738119999998</v>
      </c>
      <c r="D7" s="10">
        <v>10.2443168</v>
      </c>
      <c r="E7" s="10">
        <v>26.97165201</v>
      </c>
    </row>
    <row r="8" spans="1:5" ht="15" thickBot="1" x14ac:dyDescent="0.35">
      <c r="A8" s="8" t="s">
        <v>22</v>
      </c>
      <c r="B8" s="9">
        <v>354</v>
      </c>
      <c r="C8" s="10">
        <v>26.607401429999999</v>
      </c>
      <c r="D8" s="10">
        <v>12.150619860000001</v>
      </c>
      <c r="E8" s="10">
        <v>26.594957480000001</v>
      </c>
    </row>
    <row r="9" spans="1:5" ht="15" thickBot="1" x14ac:dyDescent="0.35">
      <c r="A9" s="8" t="s">
        <v>31</v>
      </c>
      <c r="B9" s="9">
        <v>346</v>
      </c>
      <c r="C9" s="10">
        <v>23.793048299999999</v>
      </c>
      <c r="D9" s="10">
        <v>10.19140617</v>
      </c>
      <c r="E9" s="10">
        <v>27.84823871</v>
      </c>
    </row>
    <row r="10" spans="1:5" ht="15" thickBot="1" x14ac:dyDescent="0.35">
      <c r="A10" s="8" t="s">
        <v>26</v>
      </c>
      <c r="B10" s="9">
        <v>309</v>
      </c>
      <c r="C10" s="10">
        <v>22.348826809999998</v>
      </c>
      <c r="D10" s="10">
        <v>9.7200304000000006</v>
      </c>
      <c r="E10" s="10">
        <v>28.636880529999999</v>
      </c>
    </row>
    <row r="11" spans="1:5" ht="15" thickBot="1" x14ac:dyDescent="0.35">
      <c r="A11" s="8" t="s">
        <v>38</v>
      </c>
      <c r="B11" s="9">
        <v>289</v>
      </c>
      <c r="C11" s="10">
        <v>20.52130257</v>
      </c>
      <c r="D11" s="10">
        <v>13.20605977</v>
      </c>
      <c r="E11" s="10">
        <v>27.147882589999998</v>
      </c>
    </row>
    <row r="12" spans="1:5" ht="15" thickBot="1" x14ac:dyDescent="0.35">
      <c r="A12" s="11" t="s">
        <v>20</v>
      </c>
      <c r="B12" s="12">
        <v>282</v>
      </c>
      <c r="C12" s="13">
        <v>23.813944930000002</v>
      </c>
      <c r="D12" s="13">
        <v>9.3378704960000007</v>
      </c>
      <c r="E12" s="13">
        <v>20.589709060000001</v>
      </c>
    </row>
    <row r="13" spans="1:5" ht="15" thickBot="1" x14ac:dyDescent="0.35">
      <c r="A13" s="8" t="s">
        <v>25</v>
      </c>
      <c r="B13" s="9">
        <v>273</v>
      </c>
      <c r="C13" s="10">
        <v>16.568505779999999</v>
      </c>
      <c r="D13" s="10">
        <v>7.7239337600000004</v>
      </c>
      <c r="E13" s="10">
        <v>19.975890580000002</v>
      </c>
    </row>
    <row r="14" spans="1:5" ht="15" thickBot="1" x14ac:dyDescent="0.35">
      <c r="A14" s="8" t="s">
        <v>18</v>
      </c>
      <c r="B14" s="9">
        <v>260</v>
      </c>
      <c r="C14" s="10">
        <v>20.895667549999999</v>
      </c>
      <c r="D14" s="10">
        <v>8.7106085380000007</v>
      </c>
      <c r="E14" s="10">
        <v>26.117979399999999</v>
      </c>
    </row>
    <row r="15" spans="1:5" ht="15" thickBot="1" x14ac:dyDescent="0.35">
      <c r="A15" s="8" t="s">
        <v>28</v>
      </c>
      <c r="B15" s="9">
        <v>225</v>
      </c>
      <c r="C15" s="10">
        <v>20.024534079999999</v>
      </c>
      <c r="D15" s="10">
        <v>8.6343746160000006</v>
      </c>
      <c r="E15" s="10">
        <v>24.623620070000001</v>
      </c>
    </row>
    <row r="16" spans="1:5" ht="15" thickBot="1" x14ac:dyDescent="0.35">
      <c r="A16" s="8" t="s">
        <v>21</v>
      </c>
      <c r="B16" s="9">
        <v>213</v>
      </c>
      <c r="C16" s="10">
        <v>24.173033870000001</v>
      </c>
      <c r="D16" s="10">
        <v>10.540760280000001</v>
      </c>
      <c r="E16" s="10">
        <v>31.288412610000002</v>
      </c>
    </row>
    <row r="17" spans="1:5" ht="15" thickBot="1" x14ac:dyDescent="0.35">
      <c r="A17" s="8" t="s">
        <v>29</v>
      </c>
      <c r="B17" s="9">
        <v>164</v>
      </c>
      <c r="C17" s="10">
        <v>18.37624396</v>
      </c>
      <c r="D17" s="10">
        <v>12.801402879999999</v>
      </c>
      <c r="E17" s="10">
        <v>17.342473600000002</v>
      </c>
    </row>
    <row r="18" spans="1:5" ht="15" thickBot="1" x14ac:dyDescent="0.35">
      <c r="A18" s="8" t="s">
        <v>30</v>
      </c>
      <c r="B18" s="9">
        <v>64</v>
      </c>
      <c r="C18" s="10">
        <v>24.780321000000001</v>
      </c>
      <c r="D18" s="10">
        <v>11.931159259999999</v>
      </c>
      <c r="E18" s="10">
        <v>27.08633442</v>
      </c>
    </row>
  </sheetData>
  <autoFilter ref="A1:E1" xr:uid="{AE93D916-10AB-42B7-824A-C0362E2158DB}">
    <sortState xmlns:xlrd2="http://schemas.microsoft.com/office/spreadsheetml/2017/richdata2" ref="A2:E18">
      <sortCondition descending="1" ref="B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8AFE0-C48A-4008-8E1C-702F1BA68BCE}">
  <dimension ref="A1:B4"/>
  <sheetViews>
    <sheetView workbookViewId="0">
      <selection activeCell="D20" sqref="D20"/>
    </sheetView>
  </sheetViews>
  <sheetFormatPr defaultRowHeight="14.4" x14ac:dyDescent="0.3"/>
  <cols>
    <col min="1" max="1" width="22.77734375" customWidth="1"/>
  </cols>
  <sheetData>
    <row r="1" spans="1:2" x14ac:dyDescent="0.3">
      <c r="A1" t="s">
        <v>14</v>
      </c>
      <c r="B1">
        <v>0</v>
      </c>
    </row>
    <row r="2" spans="1:2" x14ac:dyDescent="0.3">
      <c r="A2" t="s">
        <v>15</v>
      </c>
      <c r="B2">
        <v>0.5</v>
      </c>
    </row>
    <row r="3" spans="1:2" x14ac:dyDescent="0.3">
      <c r="A3" t="s">
        <v>16</v>
      </c>
      <c r="B3">
        <v>1</v>
      </c>
    </row>
    <row r="4" spans="1:2" x14ac:dyDescent="0.3">
      <c r="A4" t="e">
        <v>#N/A</v>
      </c>
      <c r="B4" t="e">
        <v>#N/A</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ED0B26E6334546889349E917451A9E" ma:contentTypeVersion="16" ma:contentTypeDescription="Create a new document." ma:contentTypeScope="" ma:versionID="4e4344e04cb705cabc46b0a3ca228115">
  <xsd:schema xmlns:xsd="http://www.w3.org/2001/XMLSchema" xmlns:xs="http://www.w3.org/2001/XMLSchema" xmlns:p="http://schemas.microsoft.com/office/2006/metadata/properties" xmlns:ns3="a7e7fd6f-a7be-4d0f-ba4f-463b8e3716ec" xmlns:ns4="0097ac14-cf4e-4e48-86f8-20cbb3ec1f75" targetNamespace="http://schemas.microsoft.com/office/2006/metadata/properties" ma:root="true" ma:fieldsID="be67216045d41bc865a310df8ba8217c" ns3:_="" ns4:_="">
    <xsd:import namespace="a7e7fd6f-a7be-4d0f-ba4f-463b8e3716ec"/>
    <xsd:import namespace="0097ac14-cf4e-4e48-86f8-20cbb3ec1f7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ObjectDetectorVersions" minOccurs="0"/>
                <xsd:element ref="ns3:_activity"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e7fd6f-a7be-4d0f-ba4f-463b8e3716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097ac14-cf4e-4e48-86f8-20cbb3ec1f7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a7e7fd6f-a7be-4d0f-ba4f-463b8e3716ec" xsi:nil="true"/>
  </documentManagement>
</p:properties>
</file>

<file path=customXml/itemProps1.xml><?xml version="1.0" encoding="utf-8"?>
<ds:datastoreItem xmlns:ds="http://schemas.openxmlformats.org/officeDocument/2006/customXml" ds:itemID="{E00F2CBD-A774-45D3-94AA-446F951608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e7fd6f-a7be-4d0f-ba4f-463b8e3716ec"/>
    <ds:schemaRef ds:uri="0097ac14-cf4e-4e48-86f8-20cbb3ec1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C203979-3A16-4763-97F5-1D4E302DE5A3}">
  <ds:schemaRefs>
    <ds:schemaRef ds:uri="http://schemas.microsoft.com/sharepoint/v3/contenttype/forms"/>
  </ds:schemaRefs>
</ds:datastoreItem>
</file>

<file path=customXml/itemProps3.xml><?xml version="1.0" encoding="utf-8"?>
<ds:datastoreItem xmlns:ds="http://schemas.openxmlformats.org/officeDocument/2006/customXml" ds:itemID="{2F5F617C-C2E7-4613-B36F-A85F56DA3C45}">
  <ds:schemaRefs>
    <ds:schemaRef ds:uri="http://purl.org/dc/elements/1.1/"/>
    <ds:schemaRef ds:uri="http://purl.org/dc/dcmitype/"/>
    <ds:schemaRef ds:uri="http://www.w3.org/XML/1998/namespace"/>
    <ds:schemaRef ds:uri="http://purl.org/dc/terms/"/>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0097ac14-cf4e-4e48-86f8-20cbb3ec1f75"/>
    <ds:schemaRef ds:uri="a7e7fd6f-a7be-4d0f-ba4f-463b8e3716e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Noun_Analysis</vt:lpstr>
      <vt:lpstr>Keys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MenezesJ</dc:creator>
  <cp:lastModifiedBy>MenezesRodrigues,Juliana (elle | she, her) (ECCC)</cp:lastModifiedBy>
  <cp:lastPrinted>2025-02-22T17:02:42Z</cp:lastPrinted>
  <dcterms:created xsi:type="dcterms:W3CDTF">2025-02-20T00:47:49Z</dcterms:created>
  <dcterms:modified xsi:type="dcterms:W3CDTF">2025-04-28T20:51:51Z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0x01010056ED0B26E6334546889349E917451A9E</vt:lpwstr>
  </property>
</Properties>
</file>