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ngkumar/Documents/Software/Fall 2021/ENSF607/final-project-uofeng607-888/sql/"/>
    </mc:Choice>
  </mc:AlternateContent>
  <xr:revisionPtr revIDLastSave="0" documentId="13_ncr:1_{771E020A-3EF4-164A-92AE-CEE8BC59C061}" xr6:coauthVersionLast="47" xr6:coauthVersionMax="47" xr10:uidLastSave="{00000000-0000-0000-0000-000000000000}"/>
  <bookViews>
    <workbookView xWindow="0" yWindow="500" windowWidth="26640" windowHeight="15320" activeTab="7" xr2:uid="{00000000-000D-0000-FFFF-FFFF00000000}"/>
  </bookViews>
  <sheets>
    <sheet name="animals" sheetId="1" r:id="rId1"/>
    <sheet name="owners" sheetId="6" r:id="rId2"/>
    <sheet name="users" sheetId="7" r:id="rId3"/>
    <sheet name="weights" sheetId="8" r:id="rId4"/>
    <sheet name="photos" sheetId="5" r:id="rId5"/>
    <sheet name="comments" sheetId="2" r:id="rId6"/>
    <sheet name="issues" sheetId="3" r:id="rId7"/>
    <sheet name="treatments" sheetId="4" r:id="rId8"/>
    <sheet name="requests" sheetId="10" r:id="rId9"/>
  </sheets>
  <definedNames>
    <definedName name="_xlnm._FilterDatabase" localSheetId="0" hidden="1">animals!$A$1:$T$8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8" l="1"/>
  <c r="G30" i="8"/>
  <c r="C21" i="7"/>
  <c r="C20" i="7"/>
  <c r="L20" i="1"/>
  <c r="J20" i="1"/>
  <c r="L2" i="1"/>
  <c r="F20" i="4"/>
  <c r="H20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" i="4"/>
  <c r="H2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" i="3"/>
  <c r="F10" i="3"/>
  <c r="F11" i="3"/>
  <c r="F12" i="3"/>
  <c r="F13" i="3"/>
  <c r="F14" i="3"/>
  <c r="F15" i="3"/>
  <c r="F16" i="3"/>
  <c r="F17" i="3"/>
  <c r="F18" i="3"/>
  <c r="F19" i="3"/>
  <c r="F9" i="3"/>
  <c r="D4" i="3"/>
  <c r="H4" i="3" s="1"/>
  <c r="D5" i="3"/>
  <c r="H5" i="3" s="1"/>
  <c r="D6" i="3"/>
  <c r="H6" i="3" s="1"/>
  <c r="D7" i="3"/>
  <c r="H7" i="3" s="1"/>
  <c r="D8" i="3"/>
  <c r="H8" i="3" s="1"/>
  <c r="D9" i="3"/>
  <c r="D10" i="3"/>
  <c r="D11" i="3"/>
  <c r="D12" i="3"/>
  <c r="D13" i="3"/>
  <c r="D14" i="3"/>
  <c r="D15" i="3"/>
  <c r="D16" i="3"/>
  <c r="D17" i="3"/>
  <c r="D18" i="3"/>
  <c r="D19" i="3"/>
  <c r="D2" i="3"/>
  <c r="H2" i="3" s="1"/>
  <c r="D3" i="3"/>
  <c r="G2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I20" i="5"/>
  <c r="F9" i="5"/>
  <c r="F10" i="5"/>
  <c r="F11" i="5"/>
  <c r="F12" i="5"/>
  <c r="F13" i="5"/>
  <c r="F14" i="5"/>
  <c r="F15" i="5"/>
  <c r="F16" i="5"/>
  <c r="F17" i="5"/>
  <c r="F18" i="5"/>
  <c r="F19" i="5"/>
  <c r="C9" i="5"/>
  <c r="C10" i="5"/>
  <c r="C11" i="5"/>
  <c r="C12" i="5"/>
  <c r="C13" i="5"/>
  <c r="C14" i="5"/>
  <c r="C15" i="5"/>
  <c r="C16" i="5"/>
  <c r="C17" i="5"/>
  <c r="C18" i="5"/>
  <c r="C19" i="5"/>
  <c r="F3" i="5"/>
  <c r="F4" i="5"/>
  <c r="F5" i="5"/>
  <c r="F6" i="5"/>
  <c r="F7" i="5"/>
  <c r="F8" i="5"/>
  <c r="F2" i="5"/>
  <c r="C2" i="5"/>
  <c r="C3" i="5"/>
  <c r="C4" i="5"/>
  <c r="C5" i="5"/>
  <c r="C6" i="5"/>
  <c r="C7" i="5"/>
  <c r="C8" i="5"/>
  <c r="I8" i="5" s="1"/>
  <c r="N20" i="7"/>
  <c r="N9" i="7"/>
  <c r="N10" i="7"/>
  <c r="N11" i="7"/>
  <c r="N12" i="7"/>
  <c r="N13" i="7"/>
  <c r="N14" i="7"/>
  <c r="N15" i="7"/>
  <c r="N16" i="7"/>
  <c r="N17" i="7"/>
  <c r="N18" i="7"/>
  <c r="N19" i="7"/>
  <c r="N8" i="7"/>
  <c r="I11" i="7"/>
  <c r="I12" i="7"/>
  <c r="I13" i="7"/>
  <c r="I14" i="7"/>
  <c r="I15" i="7"/>
  <c r="I16" i="7"/>
  <c r="I17" i="7"/>
  <c r="I18" i="7"/>
  <c r="I19" i="7"/>
  <c r="I10" i="7"/>
  <c r="I9" i="7"/>
  <c r="C9" i="7"/>
  <c r="C10" i="7"/>
  <c r="C11" i="7"/>
  <c r="C12" i="7"/>
  <c r="C13" i="7"/>
  <c r="C14" i="7"/>
  <c r="C15" i="7"/>
  <c r="C16" i="7"/>
  <c r="C17" i="7"/>
  <c r="C18" i="7"/>
  <c r="C19" i="7"/>
  <c r="L11" i="1"/>
  <c r="L12" i="1"/>
  <c r="L13" i="1"/>
  <c r="L14" i="1"/>
  <c r="L15" i="1"/>
  <c r="L16" i="1"/>
  <c r="L17" i="1"/>
  <c r="L18" i="1"/>
  <c r="L19" i="1"/>
  <c r="L3" i="1"/>
  <c r="L4" i="1"/>
  <c r="L5" i="1"/>
  <c r="L6" i="1"/>
  <c r="L7" i="1"/>
  <c r="L8" i="1"/>
  <c r="L9" i="1"/>
  <c r="L10" i="1"/>
  <c r="H9" i="1"/>
  <c r="J9" i="1"/>
  <c r="N9" i="1"/>
  <c r="P9" i="1"/>
  <c r="Q9" i="1"/>
  <c r="H10" i="1"/>
  <c r="J10" i="1"/>
  <c r="N10" i="1"/>
  <c r="P10" i="1"/>
  <c r="Q10" i="1"/>
  <c r="H11" i="1"/>
  <c r="J11" i="1"/>
  <c r="N11" i="1"/>
  <c r="P11" i="1"/>
  <c r="Q11" i="1"/>
  <c r="H12" i="1"/>
  <c r="J12" i="1"/>
  <c r="N12" i="1"/>
  <c r="P12" i="1"/>
  <c r="Q12" i="1"/>
  <c r="H13" i="1"/>
  <c r="J13" i="1"/>
  <c r="N13" i="1"/>
  <c r="P13" i="1"/>
  <c r="Q13" i="1"/>
  <c r="H14" i="1"/>
  <c r="J14" i="1"/>
  <c r="N14" i="1"/>
  <c r="P14" i="1"/>
  <c r="Q14" i="1"/>
  <c r="H15" i="1"/>
  <c r="J15" i="1"/>
  <c r="N15" i="1"/>
  <c r="P15" i="1"/>
  <c r="Q15" i="1"/>
  <c r="H16" i="1"/>
  <c r="J16" i="1"/>
  <c r="N16" i="1"/>
  <c r="P16" i="1"/>
  <c r="Q16" i="1"/>
  <c r="H17" i="1"/>
  <c r="J17" i="1"/>
  <c r="N17" i="1"/>
  <c r="P17" i="1"/>
  <c r="Q17" i="1"/>
  <c r="H18" i="1"/>
  <c r="J18" i="1"/>
  <c r="N18" i="1"/>
  <c r="P18" i="1"/>
  <c r="Q18" i="1"/>
  <c r="H19" i="1"/>
  <c r="J19" i="1"/>
  <c r="N19" i="1"/>
  <c r="P19" i="1"/>
  <c r="Q19" i="1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10" i="6"/>
  <c r="F10" i="6"/>
  <c r="E11" i="6"/>
  <c r="F11" i="6"/>
  <c r="F9" i="6"/>
  <c r="E9" i="6"/>
  <c r="I9" i="6" s="1"/>
  <c r="F8" i="6"/>
  <c r="E8" i="6"/>
  <c r="I8" i="6" s="1"/>
  <c r="V1" i="1"/>
  <c r="L1" i="10"/>
  <c r="E8" i="10"/>
  <c r="D8" i="10"/>
  <c r="E7" i="10"/>
  <c r="D7" i="10"/>
  <c r="E6" i="10"/>
  <c r="D6" i="10"/>
  <c r="E5" i="10"/>
  <c r="D5" i="10"/>
  <c r="E4" i="10"/>
  <c r="D4" i="10"/>
  <c r="E3" i="10"/>
  <c r="D3" i="10"/>
  <c r="E2" i="10"/>
  <c r="D2" i="10"/>
  <c r="D3" i="8"/>
  <c r="G3" i="8" s="1"/>
  <c r="D4" i="8"/>
  <c r="G4" i="8" s="1"/>
  <c r="D5" i="8"/>
  <c r="G5" i="8" s="1"/>
  <c r="D6" i="8"/>
  <c r="G6" i="8" s="1"/>
  <c r="D7" i="8"/>
  <c r="G7" i="8" s="1"/>
  <c r="D8" i="8"/>
  <c r="G8" i="8" s="1"/>
  <c r="D9" i="8"/>
  <c r="G9" i="8" s="1"/>
  <c r="D10" i="8"/>
  <c r="G10" i="8" s="1"/>
  <c r="D11" i="8"/>
  <c r="G11" i="8" s="1"/>
  <c r="D12" i="8"/>
  <c r="G12" i="8" s="1"/>
  <c r="D13" i="8"/>
  <c r="G13" i="8" s="1"/>
  <c r="D14" i="8"/>
  <c r="G14" i="8" s="1"/>
  <c r="D15" i="8"/>
  <c r="G15" i="8" s="1"/>
  <c r="D16" i="8"/>
  <c r="G16" i="8" s="1"/>
  <c r="D17" i="8"/>
  <c r="G17" i="8" s="1"/>
  <c r="D18" i="8"/>
  <c r="G18" i="8" s="1"/>
  <c r="D19" i="8"/>
  <c r="G19" i="8" s="1"/>
  <c r="D20" i="8"/>
  <c r="G20" i="8" s="1"/>
  <c r="D21" i="8"/>
  <c r="G21" i="8" s="1"/>
  <c r="D22" i="8"/>
  <c r="G22" i="8" s="1"/>
  <c r="D23" i="8"/>
  <c r="G23" i="8" s="1"/>
  <c r="D24" i="8"/>
  <c r="G24" i="8" s="1"/>
  <c r="D25" i="8"/>
  <c r="G25" i="8" s="1"/>
  <c r="D26" i="8"/>
  <c r="G26" i="8" s="1"/>
  <c r="D27" i="8"/>
  <c r="G27" i="8" s="1"/>
  <c r="D28" i="8"/>
  <c r="G28" i="8" s="1"/>
  <c r="D29" i="8"/>
  <c r="G29" i="8" s="1"/>
  <c r="D2" i="8"/>
  <c r="G2" i="8" s="1"/>
  <c r="B24" i="8"/>
  <c r="B25" i="8"/>
  <c r="B26" i="8"/>
  <c r="B27" i="8"/>
  <c r="B28" i="8"/>
  <c r="B29" i="8"/>
  <c r="B23" i="8"/>
  <c r="B17" i="8"/>
  <c r="B18" i="8"/>
  <c r="B19" i="8"/>
  <c r="B20" i="8"/>
  <c r="B21" i="8"/>
  <c r="B22" i="8"/>
  <c r="B16" i="8"/>
  <c r="B11" i="8"/>
  <c r="B12" i="8"/>
  <c r="B13" i="8"/>
  <c r="B14" i="8"/>
  <c r="B15" i="8"/>
  <c r="B10" i="8"/>
  <c r="H1" i="3"/>
  <c r="J1" i="4"/>
  <c r="G1" i="2"/>
  <c r="I1" i="5"/>
  <c r="G1" i="8"/>
  <c r="N3" i="7"/>
  <c r="N4" i="7"/>
  <c r="N5" i="7"/>
  <c r="N6" i="7"/>
  <c r="N7" i="7"/>
  <c r="N2" i="7"/>
  <c r="N1" i="7"/>
  <c r="D6" i="7"/>
  <c r="D8" i="7"/>
  <c r="D7" i="7"/>
  <c r="C3" i="7"/>
  <c r="C4" i="7"/>
  <c r="C5" i="7"/>
  <c r="C6" i="7"/>
  <c r="C7" i="7"/>
  <c r="C8" i="7"/>
  <c r="C2" i="7"/>
  <c r="I1" i="6"/>
  <c r="I3" i="7"/>
  <c r="I4" i="7"/>
  <c r="I5" i="7"/>
  <c r="I6" i="7"/>
  <c r="I7" i="7"/>
  <c r="I8" i="7"/>
  <c r="I2" i="7"/>
  <c r="H3" i="1"/>
  <c r="H4" i="1"/>
  <c r="H5" i="1"/>
  <c r="H6" i="1"/>
  <c r="H7" i="1"/>
  <c r="H8" i="1"/>
  <c r="H2" i="1"/>
  <c r="J3" i="1"/>
  <c r="J4" i="1"/>
  <c r="J5" i="1"/>
  <c r="J6" i="1"/>
  <c r="J7" i="1"/>
  <c r="J8" i="1"/>
  <c r="J2" i="1"/>
  <c r="F3" i="6"/>
  <c r="F4" i="6"/>
  <c r="F5" i="6"/>
  <c r="F6" i="6"/>
  <c r="F7" i="6"/>
  <c r="F2" i="6"/>
  <c r="E3" i="6"/>
  <c r="I3" i="6" s="1"/>
  <c r="E4" i="6"/>
  <c r="I4" i="6" s="1"/>
  <c r="E5" i="6"/>
  <c r="I5" i="6" s="1"/>
  <c r="E6" i="6"/>
  <c r="I6" i="6" s="1"/>
  <c r="E7" i="6"/>
  <c r="I7" i="6" s="1"/>
  <c r="E2" i="6"/>
  <c r="I2" i="6" s="1"/>
  <c r="Q2" i="1"/>
  <c r="Q3" i="1"/>
  <c r="Q4" i="1"/>
  <c r="Q5" i="1"/>
  <c r="Q6" i="1"/>
  <c r="Q7" i="1"/>
  <c r="Q8" i="1"/>
  <c r="P2" i="1"/>
  <c r="P3" i="1"/>
  <c r="P4" i="1"/>
  <c r="P5" i="1"/>
  <c r="P6" i="1"/>
  <c r="P7" i="1"/>
  <c r="P8" i="1"/>
  <c r="N3" i="1"/>
  <c r="N4" i="1"/>
  <c r="N5" i="1"/>
  <c r="N6" i="1"/>
  <c r="N7" i="1"/>
  <c r="N8" i="1"/>
  <c r="N2" i="1"/>
  <c r="J7" i="4" l="1"/>
  <c r="J3" i="4"/>
  <c r="V20" i="1"/>
  <c r="H19" i="3"/>
  <c r="J2" i="4"/>
  <c r="J16" i="4"/>
  <c r="J12" i="4"/>
  <c r="J4" i="4"/>
  <c r="J9" i="4"/>
  <c r="J14" i="4"/>
  <c r="J10" i="4"/>
  <c r="J17" i="4"/>
  <c r="J13" i="4"/>
  <c r="J5" i="4"/>
  <c r="J11" i="4"/>
  <c r="J20" i="4"/>
  <c r="H15" i="3"/>
  <c r="H11" i="3"/>
  <c r="J19" i="4"/>
  <c r="J15" i="4"/>
  <c r="J18" i="4"/>
  <c r="J8" i="4"/>
  <c r="J6" i="4"/>
  <c r="H18" i="3"/>
  <c r="H14" i="3"/>
  <c r="H10" i="3"/>
  <c r="H16" i="3"/>
  <c r="H12" i="3"/>
  <c r="G19" i="2"/>
  <c r="G15" i="2"/>
  <c r="G11" i="2"/>
  <c r="H3" i="3"/>
  <c r="H9" i="3"/>
  <c r="H17" i="3"/>
  <c r="H13" i="3"/>
  <c r="G18" i="2"/>
  <c r="G14" i="2"/>
  <c r="G10" i="2"/>
  <c r="G16" i="2"/>
  <c r="G12" i="2"/>
  <c r="G8" i="2"/>
  <c r="G17" i="2"/>
  <c r="I18" i="5"/>
  <c r="I14" i="5"/>
  <c r="I10" i="5"/>
  <c r="G13" i="2"/>
  <c r="G9" i="2"/>
  <c r="I17" i="5"/>
  <c r="I13" i="5"/>
  <c r="I9" i="5"/>
  <c r="I19" i="5"/>
  <c r="I15" i="5"/>
  <c r="I11" i="5"/>
  <c r="I16" i="5"/>
  <c r="I12" i="5"/>
  <c r="V12" i="1"/>
  <c r="V13" i="1"/>
  <c r="V10" i="1"/>
  <c r="V16" i="1"/>
  <c r="V9" i="1"/>
  <c r="V18" i="1"/>
  <c r="V14" i="1"/>
  <c r="V17" i="1"/>
  <c r="V19" i="1"/>
  <c r="V11" i="1"/>
  <c r="V15" i="1"/>
  <c r="V8" i="1"/>
  <c r="I11" i="6"/>
  <c r="I19" i="6"/>
  <c r="I18" i="6"/>
  <c r="I17" i="6"/>
  <c r="I15" i="6"/>
  <c r="I12" i="6"/>
  <c r="I14" i="6"/>
  <c r="I13" i="6"/>
  <c r="I20" i="6"/>
  <c r="I16" i="6"/>
  <c r="I10" i="6"/>
  <c r="I7" i="5"/>
  <c r="V7" i="1"/>
  <c r="V3" i="1"/>
  <c r="V6" i="1"/>
  <c r="V5" i="1"/>
  <c r="V4" i="1"/>
  <c r="V2" i="1"/>
  <c r="L2" i="10"/>
  <c r="L5" i="10"/>
  <c r="L3" i="10"/>
  <c r="L7" i="10"/>
  <c r="L4" i="10"/>
  <c r="L8" i="10"/>
  <c r="L6" i="10"/>
  <c r="I5" i="5"/>
  <c r="I6" i="5"/>
  <c r="I4" i="5"/>
  <c r="I3" i="5"/>
  <c r="I2" i="5"/>
  <c r="G6" i="2"/>
  <c r="G5" i="2"/>
  <c r="G4" i="2"/>
  <c r="G3" i="2"/>
  <c r="G7" i="2"/>
  <c r="G2" i="2"/>
</calcChain>
</file>

<file path=xl/sharedStrings.xml><?xml version="1.0" encoding="utf-8"?>
<sst xmlns="http://schemas.openxmlformats.org/spreadsheetml/2006/main" count="428" uniqueCount="325">
  <si>
    <t>a_animalid</t>
  </si>
  <si>
    <t>a_birthdate</t>
  </si>
  <si>
    <t>a_breed</t>
  </si>
  <si>
    <t>a_coatcolor</t>
  </si>
  <si>
    <t>a_continuousmedication</t>
  </si>
  <si>
    <t>a_microchipnumber</t>
  </si>
  <si>
    <t>a_name</t>
  </si>
  <si>
    <t>a_ownerid</t>
  </si>
  <si>
    <t>a_rfidnumber</t>
  </si>
  <si>
    <t>a_sex</t>
  </si>
  <si>
    <t>a_status</t>
  </si>
  <si>
    <t>a_tattoonum</t>
  </si>
  <si>
    <t>c_animalid</t>
  </si>
  <si>
    <t>c_commentdate</t>
  </si>
  <si>
    <t>c_commentdesc</t>
  </si>
  <si>
    <t>c_commenter</t>
  </si>
  <si>
    <t>c_commentid</t>
  </si>
  <si>
    <t>i_animalid</t>
  </si>
  <si>
    <t>i_detecteddate</t>
  </si>
  <si>
    <t>i_isresolved</t>
  </si>
  <si>
    <t>i_issuedesc</t>
  </si>
  <si>
    <t>i_issueid</t>
  </si>
  <si>
    <t>i_raisedby</t>
  </si>
  <si>
    <t>o_address</t>
  </si>
  <si>
    <t>o_contactnumber</t>
  </si>
  <si>
    <t>o_emailid</t>
  </si>
  <si>
    <t>o_firstname</t>
  </si>
  <si>
    <t>o_lastname</t>
  </si>
  <si>
    <t>o_middlename</t>
  </si>
  <si>
    <t>o_ownerid</t>
  </si>
  <si>
    <t>u_firstname</t>
  </si>
  <si>
    <t>u_lastname</t>
  </si>
  <si>
    <t>u_middlename</t>
  </si>
  <si>
    <t>u_role</t>
  </si>
  <si>
    <t>u_userid</t>
  </si>
  <si>
    <t>t_animalid</t>
  </si>
  <si>
    <t>t_treatedby</t>
  </si>
  <si>
    <t>t_treatmentdate</t>
  </si>
  <si>
    <t>t_treatmentdesc</t>
  </si>
  <si>
    <t>t_treatmentid</t>
  </si>
  <si>
    <t>p_photoid</t>
  </si>
  <si>
    <t>p_photolink</t>
  </si>
  <si>
    <t>p_animalid</t>
  </si>
  <si>
    <t>a_type</t>
  </si>
  <si>
    <t>Cat</t>
  </si>
  <si>
    <t>Horse</t>
  </si>
  <si>
    <t>Dog</t>
  </si>
  <si>
    <t>Cow</t>
  </si>
  <si>
    <t>Abyssinian</t>
  </si>
  <si>
    <t>Canadian horse</t>
  </si>
  <si>
    <t>Ace</t>
  </si>
  <si>
    <t>Krypto</t>
  </si>
  <si>
    <t>Bat Cow</t>
  </si>
  <si>
    <t>Streaky</t>
  </si>
  <si>
    <t>Ampersand</t>
  </si>
  <si>
    <t>Monkey</t>
  </si>
  <si>
    <t>Capuchin monkey</t>
  </si>
  <si>
    <t>Damian</t>
  </si>
  <si>
    <t>Wayne</t>
  </si>
  <si>
    <t>Bruce</t>
  </si>
  <si>
    <t>Labrador retriever</t>
  </si>
  <si>
    <t>German shepherd</t>
  </si>
  <si>
    <t>Comet</t>
  </si>
  <si>
    <t>Yorrick</t>
  </si>
  <si>
    <t>Brown</t>
  </si>
  <si>
    <t>Clark</t>
  </si>
  <si>
    <t>Kent</t>
  </si>
  <si>
    <t>Tintin</t>
  </si>
  <si>
    <t>Snowy</t>
  </si>
  <si>
    <t>Wire Fox Terrier</t>
  </si>
  <si>
    <t>Black</t>
  </si>
  <si>
    <t>Brown, White</t>
  </si>
  <si>
    <t>White</t>
  </si>
  <si>
    <t>Orange</t>
  </si>
  <si>
    <t>UCalgary</t>
  </si>
  <si>
    <t>James</t>
  </si>
  <si>
    <t>Gunn</t>
  </si>
  <si>
    <t>Joseph</t>
  </si>
  <si>
    <t>Wayne Manor</t>
  </si>
  <si>
    <t>Smallville</t>
  </si>
  <si>
    <t>9336 Civic Center Drive, Beverly Hills, CA 90210-3604, USA</t>
  </si>
  <si>
    <t>2500 University Dr NW, Calgary, AB T2N 1N4</t>
  </si>
  <si>
    <t>Marlinspike Hall, Belgium</t>
  </si>
  <si>
    <t>Physical exam</t>
  </si>
  <si>
    <t>Blood work</t>
  </si>
  <si>
    <t>Da2pp</t>
  </si>
  <si>
    <t>dental cleaning</t>
  </si>
  <si>
    <t>drontal deworm</t>
  </si>
  <si>
    <t>rabies vaccination</t>
  </si>
  <si>
    <t>Revolution treatment</t>
  </si>
  <si>
    <t>Limp Walk</t>
  </si>
  <si>
    <t>Diabetes</t>
  </si>
  <si>
    <t>Inflammed limb</t>
  </si>
  <si>
    <t>Bladder Infection</t>
  </si>
  <si>
    <t>chronic kidney disease</t>
  </si>
  <si>
    <t>Upset Stomach</t>
  </si>
  <si>
    <t>Nighttime terror</t>
  </si>
  <si>
    <t xml:space="preserve">Howling </t>
  </si>
  <si>
    <t xml:space="preserve">Pregnant </t>
  </si>
  <si>
    <t>Not sleeping</t>
  </si>
  <si>
    <t>image1.png</t>
  </si>
  <si>
    <t>image2.png</t>
  </si>
  <si>
    <t>image4.png</t>
  </si>
  <si>
    <t>image7.png</t>
  </si>
  <si>
    <t>image6.png</t>
  </si>
  <si>
    <t>image5.png</t>
  </si>
  <si>
    <t>Greg</t>
  </si>
  <si>
    <t>Boorman</t>
  </si>
  <si>
    <t>Teacher</t>
  </si>
  <si>
    <t>A</t>
  </si>
  <si>
    <t>B</t>
  </si>
  <si>
    <t>Technician</t>
  </si>
  <si>
    <t>Admin</t>
  </si>
  <si>
    <t>Attendant</t>
  </si>
  <si>
    <t>C</t>
  </si>
  <si>
    <t>Student</t>
  </si>
  <si>
    <t>D</t>
  </si>
  <si>
    <t>E</t>
  </si>
  <si>
    <t>passw0rd</t>
  </si>
  <si>
    <t>u_status</t>
  </si>
  <si>
    <t>w_weightid</t>
  </si>
  <si>
    <t>w_animalid</t>
  </si>
  <si>
    <t>w_recorddate</t>
  </si>
  <si>
    <t>w_massinkg</t>
  </si>
  <si>
    <t>w_recordedby</t>
  </si>
  <si>
    <t>a_species</t>
  </si>
  <si>
    <t>a_subspecies</t>
  </si>
  <si>
    <t>a_region</t>
  </si>
  <si>
    <t>a_profilepic</t>
  </si>
  <si>
    <t>a_citytattoo</t>
  </si>
  <si>
    <t>a_distinctfeature</t>
  </si>
  <si>
    <t>Dairy</t>
  </si>
  <si>
    <t>u_joiningdate</t>
  </si>
  <si>
    <t>u_activationdate</t>
  </si>
  <si>
    <t>u_terminationdate</t>
  </si>
  <si>
    <t>u_passwordhash</t>
  </si>
  <si>
    <t>u_passwordsalt</t>
  </si>
  <si>
    <t>p_photodesc</t>
  </si>
  <si>
    <t>p_alttext</t>
  </si>
  <si>
    <t>p_uploader</t>
  </si>
  <si>
    <t>p_uploaddate</t>
  </si>
  <si>
    <t>t_drugname</t>
  </si>
  <si>
    <t>t_drugdose</t>
  </si>
  <si>
    <t>t_deliverymethod</t>
  </si>
  <si>
    <t>sleeping pills</t>
  </si>
  <si>
    <t>he can fly</t>
  </si>
  <si>
    <t>HOC sha</t>
  </si>
  <si>
    <t>ORE esd</t>
  </si>
  <si>
    <t>NKN sds</t>
  </si>
  <si>
    <t>HIS sdm</t>
  </si>
  <si>
    <t>YSE mlc</t>
  </si>
  <si>
    <t>JSD sda</t>
  </si>
  <si>
    <t>DLF kjs</t>
  </si>
  <si>
    <t>Spain</t>
  </si>
  <si>
    <t>France</t>
  </si>
  <si>
    <t>Canada</t>
  </si>
  <si>
    <t>US</t>
  </si>
  <si>
    <t>Africa</t>
  </si>
  <si>
    <t>London</t>
  </si>
  <si>
    <t>Rome</t>
  </si>
  <si>
    <t>Ape</t>
  </si>
  <si>
    <t>Canine</t>
  </si>
  <si>
    <t>Bovine</t>
  </si>
  <si>
    <t>Feline</t>
  </si>
  <si>
    <t>Gallopping</t>
  </si>
  <si>
    <t>high jumps</t>
  </si>
  <si>
    <t>bat-shaped patch on face</t>
  </si>
  <si>
    <t>spotted</t>
  </si>
  <si>
    <t>long ears</t>
  </si>
  <si>
    <t>u_emailid</t>
  </si>
  <si>
    <t>leg broken</t>
  </si>
  <si>
    <t>neck</t>
  </si>
  <si>
    <t>r_requestid</t>
  </si>
  <si>
    <t>r_animalid</t>
  </si>
  <si>
    <t>r_requester</t>
  </si>
  <si>
    <t>r_requestdate</t>
  </si>
  <si>
    <t>r_requeststatus</t>
  </si>
  <si>
    <t>r_acceptadmindate</t>
  </si>
  <si>
    <t>r_approvedate</t>
  </si>
  <si>
    <t>r_canceldate</t>
  </si>
  <si>
    <t>r_rejectdate</t>
  </si>
  <si>
    <t>r_requestdesc</t>
  </si>
  <si>
    <t>a_requeststatus</t>
  </si>
  <si>
    <t>Emily</t>
  </si>
  <si>
    <t>Marasco</t>
  </si>
  <si>
    <t>1042 Hope Street, Edmonton AB</t>
  </si>
  <si>
    <t>Kevin</t>
  </si>
  <si>
    <t>Durant</t>
  </si>
  <si>
    <t>5463 Wallflower Road, San Francisco, CA 90315, USA</t>
  </si>
  <si>
    <t>Jason</t>
  </si>
  <si>
    <t>Jacob</t>
  </si>
  <si>
    <t>Fred</t>
  </si>
  <si>
    <t>Kyrie</t>
  </si>
  <si>
    <t>Irving</t>
  </si>
  <si>
    <t>Trinity</t>
  </si>
  <si>
    <t>Smith</t>
  </si>
  <si>
    <t>Hope</t>
  </si>
  <si>
    <t>Kailey</t>
  </si>
  <si>
    <t>Camen</t>
  </si>
  <si>
    <t>Hoeld</t>
  </si>
  <si>
    <t>Elizabeth</t>
  </si>
  <si>
    <t>Price</t>
  </si>
  <si>
    <t>Dillon</t>
  </si>
  <si>
    <t>Amber</t>
  </si>
  <si>
    <t>Fair</t>
  </si>
  <si>
    <t>Polinski</t>
  </si>
  <si>
    <t>Gurneet</t>
  </si>
  <si>
    <t>Dhillon</t>
  </si>
  <si>
    <t>Kaur</t>
  </si>
  <si>
    <t>Kamika</t>
  </si>
  <si>
    <t>Fukuda</t>
  </si>
  <si>
    <t>Kong</t>
  </si>
  <si>
    <t xml:space="preserve">1354 Douglasdale Blvd, Calgary,AB </t>
  </si>
  <si>
    <t>30 Building Way, San Francisco, CA 90315, USA</t>
  </si>
  <si>
    <t>6401 Jasper Ave, Edmonton AB</t>
  </si>
  <si>
    <t>93 Essense Hall, Crawley, London</t>
  </si>
  <si>
    <t>10 Guardian Manor, Fort McMurray, AB</t>
  </si>
  <si>
    <t>172 Silin Forest Road, Fort McMurray, AB</t>
  </si>
  <si>
    <t>2850 Delancey Crescent, San Francisco, CA 904361, USA</t>
  </si>
  <si>
    <t>#401 Arera Colony, Bhopal, MP, India</t>
  </si>
  <si>
    <t xml:space="preserve">326 Ricardo Road, Bogota, Colombia </t>
  </si>
  <si>
    <t xml:space="preserve">1792 Camille Street, Medellin, Colombia </t>
  </si>
  <si>
    <t>Fluffy</t>
  </si>
  <si>
    <t>Yogi</t>
  </si>
  <si>
    <t>Hari</t>
  </si>
  <si>
    <t>Mocha</t>
  </si>
  <si>
    <t>Pika</t>
  </si>
  <si>
    <t>Chewey</t>
  </si>
  <si>
    <t>Sir Eric</t>
  </si>
  <si>
    <t>Boomer</t>
  </si>
  <si>
    <t>Kitty</t>
  </si>
  <si>
    <t>Jack</t>
  </si>
  <si>
    <t>Brewster</t>
  </si>
  <si>
    <t>Zebu</t>
  </si>
  <si>
    <t>Lupus</t>
  </si>
  <si>
    <t>Tarpan</t>
  </si>
  <si>
    <t>Marmoset</t>
  </si>
  <si>
    <t>Baboon</t>
  </si>
  <si>
    <t>Pomeranian</t>
  </si>
  <si>
    <t>Poodle</t>
  </si>
  <si>
    <t>Limousin</t>
  </si>
  <si>
    <t>Chihuahua</t>
  </si>
  <si>
    <t>Arabian</t>
  </si>
  <si>
    <t>Shire</t>
  </si>
  <si>
    <t>Persian</t>
  </si>
  <si>
    <t>Golden Retriever</t>
  </si>
  <si>
    <t>Bulldog</t>
  </si>
  <si>
    <t>India</t>
  </si>
  <si>
    <t>China</t>
  </si>
  <si>
    <t>image3.png</t>
  </si>
  <si>
    <t>image8.png</t>
  </si>
  <si>
    <t>image9.png</t>
  </si>
  <si>
    <t>image10.png</t>
  </si>
  <si>
    <t>image11.png</t>
  </si>
  <si>
    <t>image12.png</t>
  </si>
  <si>
    <t>image13.png</t>
  </si>
  <si>
    <t>image14.png</t>
  </si>
  <si>
    <t>image15.png</t>
  </si>
  <si>
    <t>image16.png</t>
  </si>
  <si>
    <t>image17.png</t>
  </si>
  <si>
    <t>image18.png</t>
  </si>
  <si>
    <t>LEM skd</t>
  </si>
  <si>
    <t>DKD dks</t>
  </si>
  <si>
    <t>DKE kwl</t>
  </si>
  <si>
    <t>KDF ker</t>
  </si>
  <si>
    <t>ERL ker</t>
  </si>
  <si>
    <t>WEA wle</t>
  </si>
  <si>
    <t>VJD dfw</t>
  </si>
  <si>
    <t>SLD wel</t>
  </si>
  <si>
    <t>JLI oih</t>
  </si>
  <si>
    <t>NLK jll</t>
  </si>
  <si>
    <t>IEK kdo</t>
  </si>
  <si>
    <t>heart medication</t>
  </si>
  <si>
    <t>ACE Inhibitors</t>
  </si>
  <si>
    <t>chronic painkillers</t>
  </si>
  <si>
    <t>SSRIs</t>
  </si>
  <si>
    <t>Priscilla</t>
  </si>
  <si>
    <t>Chan</t>
  </si>
  <si>
    <t xml:space="preserve">Mark </t>
  </si>
  <si>
    <t>Milin</t>
  </si>
  <si>
    <t>Melipnos</t>
  </si>
  <si>
    <t>Tara</t>
  </si>
  <si>
    <t>Gade</t>
  </si>
  <si>
    <t>Thambe</t>
  </si>
  <si>
    <t>Kustriya</t>
  </si>
  <si>
    <t>Julian</t>
  </si>
  <si>
    <t>Bob</t>
  </si>
  <si>
    <t>Vance</t>
  </si>
  <si>
    <t>Phyllis</t>
  </si>
  <si>
    <t>Jim</t>
  </si>
  <si>
    <t>Halpert</t>
  </si>
  <si>
    <t>Pam</t>
  </si>
  <si>
    <t>Beesley</t>
  </si>
  <si>
    <t>Adam</t>
  </si>
  <si>
    <t>Greene</t>
  </si>
  <si>
    <t>Christopher</t>
  </si>
  <si>
    <t>Demi</t>
  </si>
  <si>
    <t>Babatunde</t>
  </si>
  <si>
    <t>Zach</t>
  </si>
  <si>
    <t>Klein</t>
  </si>
  <si>
    <t>initial photo</t>
  </si>
  <si>
    <t>losing fur</t>
  </si>
  <si>
    <t xml:space="preserve">post neuter </t>
  </si>
  <si>
    <t>knee replace</t>
  </si>
  <si>
    <t>baby</t>
  </si>
  <si>
    <t>puberty</t>
  </si>
  <si>
    <t>knee</t>
  </si>
  <si>
    <t>Excessive scratching</t>
  </si>
  <si>
    <t>Neuterization consult</t>
  </si>
  <si>
    <t>`</t>
  </si>
  <si>
    <t>knee replacement</t>
  </si>
  <si>
    <t>leg amputation</t>
  </si>
  <si>
    <t>Pfizer</t>
  </si>
  <si>
    <t>Vaccine</t>
  </si>
  <si>
    <t>Astrazeneca</t>
  </si>
  <si>
    <t>Moderna</t>
  </si>
  <si>
    <t>0.5mg</t>
  </si>
  <si>
    <t>0.02mg</t>
  </si>
  <si>
    <t>0.2mg</t>
  </si>
  <si>
    <t>0.1mg</t>
  </si>
  <si>
    <t>transdermal</t>
  </si>
  <si>
    <t>intramuscular</t>
  </si>
  <si>
    <t>injection</t>
  </si>
  <si>
    <t>Note: For the 20th value - all values are empty strings unless shown above. For the 19th value, all values are NULL unless shown above.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</si>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</sst>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7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workbookViewId="0">
      <selection activeCell="M27" sqref="M27"/>
    </sheetView>
  </sheetViews>
  <sheetFormatPr baseColWidth="10" defaultColWidth="8.83203125" defaultRowHeight="15" x14ac:dyDescent="0.2"/>
  <cols>
    <col min="1" max="1" width="9.83203125" bestFit="1" customWidth="1"/>
    <col min="2" max="2" width="10.1640625" bestFit="1" customWidth="1"/>
    <col min="3" max="3" width="8.83203125" bestFit="1" customWidth="1"/>
    <col min="4" max="4" width="11.6640625" bestFit="1" customWidth="1"/>
    <col min="5" max="5" width="15.83203125" bestFit="1" customWidth="1"/>
    <col min="6" max="6" width="7.5" bestFit="1" customWidth="1"/>
    <col min="7" max="7" width="8.1640625" bestFit="1" customWidth="1"/>
    <col min="8" max="8" width="5.6640625" bestFit="1" customWidth="1"/>
    <col min="9" max="9" width="10.5" bestFit="1" customWidth="1"/>
    <col min="10" max="10" width="7.83203125" bestFit="1" customWidth="1"/>
    <col min="11" max="11" width="7.83203125" customWidth="1"/>
    <col min="12" max="12" width="9.6640625" bestFit="1" customWidth="1"/>
    <col min="13" max="13" width="10.6640625" bestFit="1" customWidth="1"/>
    <col min="14" max="14" width="11.83203125" bestFit="1" customWidth="1"/>
    <col min="15" max="15" width="11.1640625" bestFit="1" customWidth="1"/>
    <col min="16" max="16" width="12" bestFit="1" customWidth="1"/>
    <col min="17" max="17" width="17.5" bestFit="1" customWidth="1"/>
    <col min="18" max="18" width="12.1640625" bestFit="1" customWidth="1"/>
    <col min="19" max="19" width="21.5" bestFit="1" customWidth="1"/>
    <col min="20" max="20" width="15" bestFit="1" customWidth="1"/>
  </cols>
  <sheetData>
    <row r="1" spans="1:22" x14ac:dyDescent="0.2">
      <c r="A1" s="2" t="s">
        <v>0</v>
      </c>
      <c r="B1" s="2" t="s">
        <v>6</v>
      </c>
      <c r="C1" s="2" t="s">
        <v>125</v>
      </c>
      <c r="D1" s="2" t="s">
        <v>126</v>
      </c>
      <c r="E1" s="2" t="s">
        <v>2</v>
      </c>
      <c r="F1" s="2" t="s">
        <v>43</v>
      </c>
      <c r="G1" s="2" t="s">
        <v>127</v>
      </c>
      <c r="H1" s="2" t="s">
        <v>9</v>
      </c>
      <c r="I1" s="2" t="s">
        <v>1</v>
      </c>
      <c r="J1" s="2" t="s">
        <v>10</v>
      </c>
      <c r="K1" s="2" t="s">
        <v>182</v>
      </c>
      <c r="L1" s="2" t="s">
        <v>7</v>
      </c>
      <c r="M1" s="2" t="s">
        <v>128</v>
      </c>
      <c r="N1" s="2" t="s">
        <v>11</v>
      </c>
      <c r="O1" s="2" t="s">
        <v>129</v>
      </c>
      <c r="P1" s="2" t="s">
        <v>8</v>
      </c>
      <c r="Q1" s="2" t="s">
        <v>5</v>
      </c>
      <c r="R1" s="2" t="s">
        <v>3</v>
      </c>
      <c r="S1" s="2" t="s">
        <v>4</v>
      </c>
      <c r="T1" s="2" t="s">
        <v>130</v>
      </c>
      <c r="V1" t="str">
        <f>_xlfn.CONCAT("INSERT INTO animals (",
A1,",",
B1,",",
C1,",",
D1,",",
E1,",",
F1,",",
G1,",",
H1,",",
I1,",",
J1,",",
K1,",",
L1,",",
M1,",",
N1,",",
O1,",",
P1,",",
Q1,",",
R1,",",
T1,",",
S1,") VALUES ")</f>
        <v xml:space="preserve">INSERT INTO animals (a_animalid,a_name,a_species,a_subspecies,a_breed,a_type,a_region,a_sex,a_birthdate,a_status,a_requeststatus,a_ownerid,a_profilepic,a_tattoonum,a_citytattoo,a_rfidnumber,a_microchipnumber,a_coatcolor,a_distinctfeature,a_continuousmedication) VALUES </v>
      </c>
    </row>
    <row r="2" spans="1:22" x14ac:dyDescent="0.2">
      <c r="A2">
        <v>1</v>
      </c>
      <c r="B2" t="s">
        <v>50</v>
      </c>
      <c r="C2" t="s">
        <v>46</v>
      </c>
      <c r="D2" t="s">
        <v>161</v>
      </c>
      <c r="E2" t="s">
        <v>61</v>
      </c>
      <c r="G2" t="s">
        <v>153</v>
      </c>
      <c r="H2">
        <f ca="1">RANDBETWEEN(0,1)</f>
        <v>0</v>
      </c>
      <c r="I2" s="1">
        <v>43070</v>
      </c>
      <c r="J2">
        <f ca="1">RANDBETWEEN(0,3)</f>
        <v>3</v>
      </c>
      <c r="K2">
        <v>0</v>
      </c>
      <c r="L2">
        <f ca="1">RANDBETWEEN(1,18)</f>
        <v>10</v>
      </c>
      <c r="N2">
        <f ca="1">RANDBETWEEN(123456789,345678912)</f>
        <v>305659665</v>
      </c>
      <c r="O2" t="s">
        <v>146</v>
      </c>
      <c r="P2">
        <f ca="1">RANDBETWEEN(123456789,345678912)</f>
        <v>181323639</v>
      </c>
      <c r="Q2">
        <f ca="1">RANDBETWEEN(123456789,345678912)</f>
        <v>217715861</v>
      </c>
      <c r="R2" t="s">
        <v>70</v>
      </c>
      <c r="S2" t="s">
        <v>144</v>
      </c>
      <c r="T2" t="s">
        <v>145</v>
      </c>
      <c r="V2" t="str">
        <f ca="1"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IF(G2="","NULL",_xlfn.CONCAT("""",G2,"""")),",",
IF(H2="","NULL",_xlfn.CONCAT("""",H2,"""")),",",
IF(I2="","NULL",_xlfn.CONCAT("""",TEXT(I2,"YYYY-MM-DD"),"""")),",",
IF(J2="","NULL",_xlfn.CONCAT("""",J2,"""")),",",
IF(K2="","NULL",_xlfn.CONCAT("""",K2,"""")),",",
IF(L2="","NULL",_xlfn.CONCAT("""",L2,"""")),",",
IF(M2="","NULL",_xlfn.CONCAT("""",M2,"""")),",",
IF(N2="","NULL",_xlfn.CONCAT("""",N2,"""")),",",
IF(O2="","NULL",_xlfn.CONCAT("""",O2,"""")),",",
IF(P2="","NULL",_xlfn.CONCAT("""",P2,"""")),",",
IF(Q2="","NULL",_xlfn.CONCAT("""",Q2,"""")),",",
IF(R2="","NULL",_xlfn.CONCAT("""",R2,"""")),",",
IF(S2="","NULL",_xlfn.CONCAT("""",S2,"""")),",",
IF(T2="","NULL",_xlfn.CONCAT("""",T2,"""")),"),")</f>
        <v>("1","Ace","Dog","Canine","German shepherd",NULL,"Spain","0","2017-12-01","3","0","10",NULL,"305659665","HOC sha","181323639","217715861","Black","sleeping pills","he can fly"),</v>
      </c>
    </row>
    <row r="3" spans="1:22" x14ac:dyDescent="0.2">
      <c r="A3">
        <v>2</v>
      </c>
      <c r="B3" t="s">
        <v>54</v>
      </c>
      <c r="C3" t="s">
        <v>55</v>
      </c>
      <c r="D3" t="s">
        <v>160</v>
      </c>
      <c r="E3" t="s">
        <v>56</v>
      </c>
      <c r="G3" t="s">
        <v>154</v>
      </c>
      <c r="H3">
        <f t="shared" ref="H3:H19" ca="1" si="0">RANDBETWEEN(0,1)</f>
        <v>0</v>
      </c>
      <c r="I3" s="1">
        <v>43436</v>
      </c>
      <c r="J3">
        <f t="shared" ref="J3:J20" ca="1" si="1">RANDBETWEEN(0,3)</f>
        <v>3</v>
      </c>
      <c r="K3">
        <v>0</v>
      </c>
      <c r="L3">
        <f t="shared" ref="L3:M20" ca="1" si="2">RANDBETWEEN(1,18)</f>
        <v>13</v>
      </c>
      <c r="N3">
        <f t="shared" ref="N3:Q18" ca="1" si="3">RANDBETWEEN(123456789,345678912)</f>
        <v>177894699</v>
      </c>
      <c r="O3" t="s">
        <v>147</v>
      </c>
      <c r="P3">
        <f t="shared" ca="1" si="3"/>
        <v>325762777</v>
      </c>
      <c r="Q3">
        <f t="shared" ca="1" si="3"/>
        <v>148795169</v>
      </c>
      <c r="R3" t="s">
        <v>64</v>
      </c>
      <c r="T3" t="s">
        <v>165</v>
      </c>
      <c r="V3" t="str">
        <f t="shared" ref="V3:V7" ca="1" si="4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IF(G3="","NULL",_xlfn.CONCAT("""",G3,"""")),",",
IF(H3="","NULL",_xlfn.CONCAT("""",H3,"""")),",",
IF(I3="","NULL",_xlfn.CONCAT("""",TEXT(I3,"YYYY-MM-DD"),"""")),",",
IF(J3="","NULL",_xlfn.CONCAT("""",J3,"""")),",",
IF(K3="","NULL",_xlfn.CONCAT("""",K3,"""")),",",
IF(L3="","NULL",_xlfn.CONCAT("""",L3,"""")),",",
IF(M3="","NULL",_xlfn.CONCAT("""",M3,"""")),",",
IF(N3="","NULL",_xlfn.CONCAT("""",N3,"""")),",",
IF(O3="","NULL",_xlfn.CONCAT("""",O3,"""")),",",
IF(P3="","NULL",_xlfn.CONCAT("""",P3,"""")),",",
IF(Q3="","NULL",_xlfn.CONCAT("""",Q3,"""")),",",
IF(R3="","NULL",_xlfn.CONCAT("""",R3,"""")),",",
IF(S3="","NULL",_xlfn.CONCAT("""",S3,"""")),",",
IF(T3="","NULL",_xlfn.CONCAT("""",T3,"""")),"),")</f>
        <v>("2","Ampersand","Monkey","Ape","Capuchin monkey",NULL,"France","0","2018-12-02","3","0","13",NULL,"177894699","ORE esd","325762777","148795169","Brown",NULL,"high jumps"),</v>
      </c>
    </row>
    <row r="4" spans="1:22" x14ac:dyDescent="0.2">
      <c r="A4">
        <v>3</v>
      </c>
      <c r="B4" t="s">
        <v>52</v>
      </c>
      <c r="C4" t="s">
        <v>47</v>
      </c>
      <c r="D4" t="s">
        <v>162</v>
      </c>
      <c r="F4" t="s">
        <v>131</v>
      </c>
      <c r="G4" t="s">
        <v>156</v>
      </c>
      <c r="H4">
        <f t="shared" ca="1" si="0"/>
        <v>1</v>
      </c>
      <c r="I4" s="1">
        <v>43924</v>
      </c>
      <c r="J4">
        <f t="shared" ca="1" si="1"/>
        <v>2</v>
      </c>
      <c r="K4">
        <v>0</v>
      </c>
      <c r="L4">
        <f t="shared" ca="1" si="2"/>
        <v>12</v>
      </c>
      <c r="N4">
        <f t="shared" ca="1" si="3"/>
        <v>217650536</v>
      </c>
      <c r="O4" t="s">
        <v>148</v>
      </c>
      <c r="P4">
        <f t="shared" ca="1" si="3"/>
        <v>154740224</v>
      </c>
      <c r="Q4">
        <f t="shared" ca="1" si="3"/>
        <v>221696816</v>
      </c>
      <c r="R4" t="s">
        <v>71</v>
      </c>
      <c r="T4" t="s">
        <v>166</v>
      </c>
      <c r="V4" t="str">
        <f t="shared" ca="1" si="4"/>
        <v>("3","Bat Cow","Cow","Bovine",NULL,"Dairy","US","1","2020-04-03","2","0","12",NULL,"217650536","NKN sds","154740224","221696816","Brown, White",NULL,"bat-shaped patch on face"),</v>
      </c>
    </row>
    <row r="5" spans="1:22" x14ac:dyDescent="0.2">
      <c r="A5">
        <v>4</v>
      </c>
      <c r="B5" t="s">
        <v>62</v>
      </c>
      <c r="C5" t="s">
        <v>45</v>
      </c>
      <c r="D5" t="s">
        <v>164</v>
      </c>
      <c r="E5" t="s">
        <v>49</v>
      </c>
      <c r="G5" t="s">
        <v>155</v>
      </c>
      <c r="H5">
        <f t="shared" ca="1" si="0"/>
        <v>1</v>
      </c>
      <c r="I5" s="1">
        <v>43080</v>
      </c>
      <c r="J5">
        <f t="shared" ca="1" si="1"/>
        <v>0</v>
      </c>
      <c r="K5">
        <v>0</v>
      </c>
      <c r="L5">
        <f t="shared" ca="1" si="2"/>
        <v>18</v>
      </c>
      <c r="N5">
        <f t="shared" ca="1" si="3"/>
        <v>223858725</v>
      </c>
      <c r="O5" t="s">
        <v>149</v>
      </c>
      <c r="P5">
        <f t="shared" ca="1" si="3"/>
        <v>129122686</v>
      </c>
      <c r="Q5">
        <f t="shared" ca="1" si="3"/>
        <v>234141801</v>
      </c>
      <c r="R5" t="s">
        <v>72</v>
      </c>
      <c r="S5" t="s">
        <v>272</v>
      </c>
      <c r="T5" t="s">
        <v>167</v>
      </c>
      <c r="V5" t="str">
        <f t="shared" ca="1" si="4"/>
        <v>("4","Comet","Horse","Gallopping","Canadian horse",NULL,"Canada","1","2017-12-11","0","0","18",NULL,"223858725","HIS sdm","129122686","234141801","White","heart medication","spotted"),</v>
      </c>
    </row>
    <row r="6" spans="1:22" x14ac:dyDescent="0.2">
      <c r="A6">
        <v>5</v>
      </c>
      <c r="B6" t="s">
        <v>51</v>
      </c>
      <c r="C6" t="s">
        <v>46</v>
      </c>
      <c r="D6" t="s">
        <v>161</v>
      </c>
      <c r="E6" t="s">
        <v>60</v>
      </c>
      <c r="G6" t="s">
        <v>157</v>
      </c>
      <c r="H6">
        <f t="shared" ca="1" si="0"/>
        <v>1</v>
      </c>
      <c r="I6" s="1">
        <v>43465</v>
      </c>
      <c r="J6">
        <f t="shared" ca="1" si="1"/>
        <v>2</v>
      </c>
      <c r="K6">
        <v>0</v>
      </c>
      <c r="L6">
        <f t="shared" ca="1" si="2"/>
        <v>12</v>
      </c>
      <c r="N6">
        <f t="shared" ca="1" si="3"/>
        <v>146806063</v>
      </c>
      <c r="O6" t="s">
        <v>150</v>
      </c>
      <c r="P6">
        <f t="shared" ca="1" si="3"/>
        <v>327429098</v>
      </c>
      <c r="Q6">
        <f t="shared" ca="1" si="3"/>
        <v>329353977</v>
      </c>
      <c r="R6" t="s">
        <v>72</v>
      </c>
      <c r="V6" t="str">
        <f t="shared" ca="1" si="4"/>
        <v>("5","Krypto","Dog","Canine","Labrador retriever",NULL,"Africa","1","2018-12-31","2","0","12",NULL,"146806063","YSE mlc","327429098","329353977","White",NULL,NULL),</v>
      </c>
    </row>
    <row r="7" spans="1:22" x14ac:dyDescent="0.2">
      <c r="A7">
        <v>6</v>
      </c>
      <c r="B7" t="s">
        <v>68</v>
      </c>
      <c r="C7" t="s">
        <v>46</v>
      </c>
      <c r="D7" t="s">
        <v>161</v>
      </c>
      <c r="E7" t="s">
        <v>69</v>
      </c>
      <c r="G7" t="s">
        <v>158</v>
      </c>
      <c r="H7">
        <f t="shared" ca="1" si="0"/>
        <v>0</v>
      </c>
      <c r="I7" s="1">
        <v>43928</v>
      </c>
      <c r="J7">
        <f t="shared" ca="1" si="1"/>
        <v>2</v>
      </c>
      <c r="K7">
        <v>0</v>
      </c>
      <c r="L7">
        <f t="shared" ca="1" si="2"/>
        <v>10</v>
      </c>
      <c r="N7">
        <f t="shared" ca="1" si="3"/>
        <v>235232233</v>
      </c>
      <c r="O7" t="s">
        <v>151</v>
      </c>
      <c r="P7">
        <f t="shared" ca="1" si="3"/>
        <v>133389272</v>
      </c>
      <c r="Q7">
        <f t="shared" ca="1" si="3"/>
        <v>303031362</v>
      </c>
      <c r="R7" t="s">
        <v>72</v>
      </c>
      <c r="S7" t="s">
        <v>273</v>
      </c>
      <c r="T7" t="s">
        <v>168</v>
      </c>
      <c r="V7" t="str">
        <f t="shared" ca="1" si="4"/>
        <v>("6","Snowy","Dog","Canine","Wire Fox Terrier",NULL,"London","0","2020-04-07","2","0","10",NULL,"235232233","JSD sda","133389272","303031362","White","ACE Inhibitors","long ears"),</v>
      </c>
    </row>
    <row r="8" spans="1:22" x14ac:dyDescent="0.2">
      <c r="A8">
        <v>7</v>
      </c>
      <c r="B8" t="s">
        <v>53</v>
      </c>
      <c r="C8" t="s">
        <v>44</v>
      </c>
      <c r="D8" t="s">
        <v>163</v>
      </c>
      <c r="E8" t="s">
        <v>48</v>
      </c>
      <c r="G8" t="s">
        <v>159</v>
      </c>
      <c r="H8">
        <f t="shared" ca="1" si="0"/>
        <v>1</v>
      </c>
      <c r="I8" s="1">
        <v>44289</v>
      </c>
      <c r="J8">
        <f t="shared" ca="1" si="1"/>
        <v>3</v>
      </c>
      <c r="K8">
        <v>0</v>
      </c>
      <c r="L8">
        <f t="shared" ca="1" si="2"/>
        <v>4</v>
      </c>
      <c r="N8">
        <f t="shared" ca="1" si="3"/>
        <v>153618423</v>
      </c>
      <c r="O8" t="s">
        <v>152</v>
      </c>
      <c r="P8">
        <f t="shared" ca="1" si="3"/>
        <v>268316292</v>
      </c>
      <c r="Q8">
        <f t="shared" ca="1" si="3"/>
        <v>256634316</v>
      </c>
      <c r="R8" t="s">
        <v>73</v>
      </c>
      <c r="S8" t="s">
        <v>274</v>
      </c>
      <c r="T8" t="s">
        <v>145</v>
      </c>
      <c r="V8" t="str">
        <f ca="1">_xlfn.CONCAT("(",
IF(A8="","NULL",_xlfn.CONCAT("""",A8,"""")),",",
IF(B8="","NULL",_xlfn.CONCAT("""",B8,"""")),",",
IF(C8="","NULL",_xlfn.CONCAT("""",C8,"""")),",",
IF(D8="","NULL",_xlfn.CONCAT("""",D8,"""")),",",
IF(E8="","NULL",_xlfn.CONCAT("""",E8,"""")),",",
IF(F8="","NULL",_xlfn.CONCAT("""",F8,"""")),",",
IF(G8="","NULL",_xlfn.CONCAT("""",G8,"""")),",",
IF(H8="","NULL",_xlfn.CONCAT("""",H8,"""")),",",
IF(I8="","NULL",_xlfn.CONCAT("""",TEXT(I8,"YYYY-MM-DD"),"""")),",",
IF(J8="","NULL",_xlfn.CONCAT("""",J8,"""")),",",
IF(K8="","NULL",_xlfn.CONCAT("""",K8,"""")),",",
IF(L8="","NULL",_xlfn.CONCAT("""",L8,"""")),",",
IF(M8="","NULL",_xlfn.CONCAT("""",M8,"""")),",",
IF(N8="","NULL",_xlfn.CONCAT("""",N8,"""")),",",
IF(O8="","NULL",_xlfn.CONCAT("""",O8,"""")),",",
IF(P8="","NULL",_xlfn.CONCAT("""",P8,"""")),",",
IF(Q8="","NULL",_xlfn.CONCAT("""",Q8,"""")),",",
IF(R8="","NULL",_xlfn.CONCAT("""",R8,"""")),",",
IF(S8="","NULL",_xlfn.CONCAT("""",S8,"""")),",",
IF(T8="","NULL",_xlfn.CONCAT("""",T8,"""")),"),")</f>
        <v>("7","Streaky","Cat","Feline","Abyssinian",NULL,"Rome","1","2021-04-03","3","0","4",NULL,"153618423","DLF kjs","268316292","256634316","Orange","chronic painkillers","he can fly"),</v>
      </c>
    </row>
    <row r="9" spans="1:22" x14ac:dyDescent="0.2">
      <c r="A9">
        <v>8</v>
      </c>
      <c r="B9" t="s">
        <v>222</v>
      </c>
      <c r="C9" t="s">
        <v>55</v>
      </c>
      <c r="D9" t="s">
        <v>160</v>
      </c>
      <c r="E9" t="s">
        <v>236</v>
      </c>
      <c r="G9" t="s">
        <v>158</v>
      </c>
      <c r="H9">
        <f t="shared" ca="1" si="0"/>
        <v>0</v>
      </c>
      <c r="I9" s="1">
        <v>43194</v>
      </c>
      <c r="J9">
        <f t="shared" ca="1" si="1"/>
        <v>2</v>
      </c>
      <c r="K9">
        <v>0</v>
      </c>
      <c r="L9">
        <f t="shared" ca="1" si="2"/>
        <v>1</v>
      </c>
      <c r="N9">
        <f t="shared" ca="1" si="3"/>
        <v>160373627</v>
      </c>
      <c r="O9" t="s">
        <v>261</v>
      </c>
      <c r="P9">
        <f t="shared" ca="1" si="3"/>
        <v>183608516</v>
      </c>
      <c r="Q9">
        <f t="shared" ca="1" si="3"/>
        <v>234840196</v>
      </c>
      <c r="R9" t="s">
        <v>70</v>
      </c>
      <c r="T9" t="s">
        <v>165</v>
      </c>
      <c r="V9" t="str">
        <f t="shared" ref="V9:V21" ca="1" si="5">_xlfn.CONCAT("(",
IF(A9="","NULL",_xlfn.CONCAT("""",A9,"""")),",",
IF(B9="","NULL",_xlfn.CONCAT("""",B9,"""")),",",
IF(C9="","NULL",_xlfn.CONCAT("""",C9,"""")),",",
IF(D9="","NULL",_xlfn.CONCAT("""",D9,"""")),",",
IF(E9="","NULL",_xlfn.CONCAT("""",E9,"""")),",",
IF(F9="","NULL",_xlfn.CONCAT("""",F9,"""")),",",
IF(G9="","NULL",_xlfn.CONCAT("""",G9,"""")),",",
IF(H9="","NULL",_xlfn.CONCAT("""",H9,"""")),",",
IF(I9="","NULL",_xlfn.CONCAT("""",TEXT(I9,"YYYY-MM-DD"),"""")),",",
IF(J9="","NULL",_xlfn.CONCAT("""",J9,"""")),",",
IF(K9="","NULL",_xlfn.CONCAT("""",K9,"""")),",",
IF(L9="","NULL",_xlfn.CONCAT("""",L9,"""")),",",
IF(M9="","NULL",_xlfn.CONCAT("""",M9,"""")),",",
IF(N9="","NULL",_xlfn.CONCAT("""",N9,"""")),",",
IF(O9="","NULL",_xlfn.CONCAT("""",O9,"""")),",",
IF(P9="","NULL",_xlfn.CONCAT("""",P9,"""")),",",
IF(Q9="","NULL",_xlfn.CONCAT("""",Q9,"""")),",",
IF(R9="","NULL",_xlfn.CONCAT("""",R9,"""")),",",
IF(S9="","NULL",_xlfn.CONCAT("""",S9,"""")),",",
IF(T9="","NULL",_xlfn.CONCAT("""",T9,"""")),"),")</f>
        <v>("8","Fluffy","Monkey","Ape","Marmoset",NULL,"London","0","2018-04-04","2","0","1",NULL,"160373627","LEM skd","183608516","234840196","Black",NULL,"high jumps"),</v>
      </c>
    </row>
    <row r="10" spans="1:22" x14ac:dyDescent="0.2">
      <c r="A10">
        <v>9</v>
      </c>
      <c r="B10" t="s">
        <v>223</v>
      </c>
      <c r="C10" t="s">
        <v>46</v>
      </c>
      <c r="D10" t="s">
        <v>234</v>
      </c>
      <c r="E10" t="s">
        <v>238</v>
      </c>
      <c r="G10" t="s">
        <v>158</v>
      </c>
      <c r="H10">
        <f t="shared" ca="1" si="0"/>
        <v>0</v>
      </c>
      <c r="I10" s="1">
        <v>43560</v>
      </c>
      <c r="J10">
        <f t="shared" ca="1" si="1"/>
        <v>3</v>
      </c>
      <c r="K10">
        <v>0</v>
      </c>
      <c r="L10">
        <f t="shared" ca="1" si="2"/>
        <v>14</v>
      </c>
      <c r="N10">
        <f t="shared" ca="1" si="3"/>
        <v>288512551</v>
      </c>
      <c r="O10" t="s">
        <v>262</v>
      </c>
      <c r="P10">
        <f t="shared" ca="1" si="3"/>
        <v>134324801</v>
      </c>
      <c r="Q10">
        <f t="shared" ca="1" si="3"/>
        <v>300725737</v>
      </c>
      <c r="R10" t="s">
        <v>64</v>
      </c>
      <c r="T10" t="s">
        <v>166</v>
      </c>
      <c r="V10" t="str">
        <f t="shared" ca="1" si="5"/>
        <v>("9","Yogi","Dog","Lupus","Pomeranian",NULL,"London","0","2019-04-05","3","0","14",NULL,"288512551","DKD dks","134324801","300725737","Brown",NULL,"bat-shaped patch on face"),</v>
      </c>
    </row>
    <row r="11" spans="1:22" x14ac:dyDescent="0.2">
      <c r="A11">
        <v>10</v>
      </c>
      <c r="B11" t="s">
        <v>224</v>
      </c>
      <c r="C11" t="s">
        <v>46</v>
      </c>
      <c r="D11" t="s">
        <v>234</v>
      </c>
      <c r="E11" t="s">
        <v>239</v>
      </c>
      <c r="G11" t="s">
        <v>247</v>
      </c>
      <c r="H11">
        <f t="shared" ca="1" si="0"/>
        <v>1</v>
      </c>
      <c r="I11" s="1">
        <v>44292</v>
      </c>
      <c r="J11">
        <f t="shared" ca="1" si="1"/>
        <v>3</v>
      </c>
      <c r="K11">
        <v>0</v>
      </c>
      <c r="L11">
        <f ca="1">RANDBETWEEN(1,18)</f>
        <v>15</v>
      </c>
      <c r="N11">
        <f t="shared" ca="1" si="3"/>
        <v>312735505</v>
      </c>
      <c r="O11" t="s">
        <v>263</v>
      </c>
      <c r="P11">
        <f t="shared" ca="1" si="3"/>
        <v>235669109</v>
      </c>
      <c r="Q11">
        <f t="shared" ca="1" si="3"/>
        <v>320007534</v>
      </c>
      <c r="R11" t="s">
        <v>71</v>
      </c>
      <c r="S11" t="s">
        <v>275</v>
      </c>
      <c r="T11" t="s">
        <v>167</v>
      </c>
      <c r="V11" t="str">
        <f t="shared" ca="1" si="5"/>
        <v>("10","Hari","Dog","Lupus","Poodle",NULL,"India","1","2021-04-06","3","0","15",NULL,"312735505","DKE kwl","235669109","320007534","Brown, White","SSRIs","spotted"),</v>
      </c>
    </row>
    <row r="12" spans="1:22" x14ac:dyDescent="0.2">
      <c r="A12">
        <v>11</v>
      </c>
      <c r="B12" t="s">
        <v>225</v>
      </c>
      <c r="C12" t="s">
        <v>55</v>
      </c>
      <c r="D12" t="s">
        <v>160</v>
      </c>
      <c r="E12" t="s">
        <v>237</v>
      </c>
      <c r="G12" t="s">
        <v>248</v>
      </c>
      <c r="H12">
        <f t="shared" ca="1" si="0"/>
        <v>1</v>
      </c>
      <c r="I12" s="1">
        <v>43928</v>
      </c>
      <c r="J12">
        <f t="shared" ca="1" si="1"/>
        <v>0</v>
      </c>
      <c r="K12">
        <v>0</v>
      </c>
      <c r="L12">
        <f t="shared" ca="1" si="2"/>
        <v>7</v>
      </c>
      <c r="N12">
        <f t="shared" ca="1" si="3"/>
        <v>151688909</v>
      </c>
      <c r="O12" t="s">
        <v>264</v>
      </c>
      <c r="P12">
        <f t="shared" ca="1" si="3"/>
        <v>306180459</v>
      </c>
      <c r="Q12">
        <f t="shared" ca="1" si="3"/>
        <v>272071843</v>
      </c>
      <c r="R12" t="s">
        <v>72</v>
      </c>
      <c r="S12" t="s">
        <v>144</v>
      </c>
      <c r="V12" t="str">
        <f t="shared" ca="1" si="5"/>
        <v>("11","Mocha","Monkey","Ape","Baboon",NULL,"China","1","2020-04-07","0","0","7",NULL,"151688909","KDF ker","306180459","272071843","White","sleeping pills",NULL),</v>
      </c>
    </row>
    <row r="13" spans="1:22" x14ac:dyDescent="0.2">
      <c r="A13">
        <v>12</v>
      </c>
      <c r="B13" t="s">
        <v>226</v>
      </c>
      <c r="C13" t="s">
        <v>47</v>
      </c>
      <c r="D13" t="s">
        <v>233</v>
      </c>
      <c r="E13" t="s">
        <v>240</v>
      </c>
      <c r="G13" t="s">
        <v>159</v>
      </c>
      <c r="H13">
        <f t="shared" ca="1" si="0"/>
        <v>1</v>
      </c>
      <c r="I13" s="1">
        <v>44294</v>
      </c>
      <c r="J13">
        <f t="shared" ca="1" si="1"/>
        <v>0</v>
      </c>
      <c r="K13">
        <v>0</v>
      </c>
      <c r="L13">
        <f t="shared" ca="1" si="2"/>
        <v>10</v>
      </c>
      <c r="N13">
        <f t="shared" ca="1" si="3"/>
        <v>189362967</v>
      </c>
      <c r="O13" t="s">
        <v>265</v>
      </c>
      <c r="P13">
        <f t="shared" ca="1" si="3"/>
        <v>130132448</v>
      </c>
      <c r="Q13">
        <f t="shared" ca="1" si="3"/>
        <v>279912228</v>
      </c>
      <c r="R13" t="s">
        <v>72</v>
      </c>
      <c r="T13" t="s">
        <v>168</v>
      </c>
      <c r="V13" t="str">
        <f t="shared" ca="1" si="5"/>
        <v>("12","Pika","Cow","Zebu","Limousin",NULL,"Rome","1","2021-04-08","0","0","10",NULL,"189362967","ERL ker","130132448","279912228","White",NULL,"long ears"),</v>
      </c>
    </row>
    <row r="14" spans="1:22" x14ac:dyDescent="0.2">
      <c r="A14">
        <v>13</v>
      </c>
      <c r="B14" t="s">
        <v>227</v>
      </c>
      <c r="C14" t="s">
        <v>46</v>
      </c>
      <c r="D14" t="s">
        <v>161</v>
      </c>
      <c r="E14" t="s">
        <v>241</v>
      </c>
      <c r="G14" t="s">
        <v>159</v>
      </c>
      <c r="H14">
        <f t="shared" ca="1" si="0"/>
        <v>1</v>
      </c>
      <c r="I14" s="1">
        <v>44295</v>
      </c>
      <c r="J14">
        <f t="shared" ca="1" si="1"/>
        <v>2</v>
      </c>
      <c r="K14">
        <v>0</v>
      </c>
      <c r="L14">
        <f t="shared" ca="1" si="2"/>
        <v>15</v>
      </c>
      <c r="N14">
        <f t="shared" ca="1" si="3"/>
        <v>151876758</v>
      </c>
      <c r="O14" t="s">
        <v>266</v>
      </c>
      <c r="P14">
        <f t="shared" ca="1" si="3"/>
        <v>153273531</v>
      </c>
      <c r="Q14">
        <f t="shared" ca="1" si="3"/>
        <v>234357451</v>
      </c>
      <c r="R14" t="s">
        <v>72</v>
      </c>
      <c r="T14" t="s">
        <v>145</v>
      </c>
      <c r="V14" t="str">
        <f t="shared" ca="1" si="5"/>
        <v>("13","Chewey","Dog","Canine","Chihuahua",NULL,"Rome","1","2021-04-09","2","0","15",NULL,"151876758","WEA wle","153273531","234357451","White",NULL,"he can fly"),</v>
      </c>
    </row>
    <row r="15" spans="1:22" x14ac:dyDescent="0.2">
      <c r="A15">
        <v>14</v>
      </c>
      <c r="B15" t="s">
        <v>228</v>
      </c>
      <c r="C15" t="s">
        <v>45</v>
      </c>
      <c r="D15" t="s">
        <v>235</v>
      </c>
      <c r="E15" t="s">
        <v>243</v>
      </c>
      <c r="G15" t="s">
        <v>155</v>
      </c>
      <c r="H15">
        <f t="shared" ca="1" si="0"/>
        <v>1</v>
      </c>
      <c r="I15" s="1">
        <v>44296</v>
      </c>
      <c r="J15">
        <f t="shared" ca="1" si="1"/>
        <v>2</v>
      </c>
      <c r="K15">
        <v>0</v>
      </c>
      <c r="L15">
        <f t="shared" ca="1" si="2"/>
        <v>15</v>
      </c>
      <c r="N15">
        <f t="shared" ca="1" si="3"/>
        <v>284608689</v>
      </c>
      <c r="O15" t="s">
        <v>267</v>
      </c>
      <c r="P15">
        <f t="shared" ca="1" si="3"/>
        <v>284754815</v>
      </c>
      <c r="Q15">
        <f t="shared" ca="1" si="3"/>
        <v>313259625</v>
      </c>
      <c r="R15" t="s">
        <v>73</v>
      </c>
      <c r="S15" t="s">
        <v>272</v>
      </c>
      <c r="T15" t="s">
        <v>165</v>
      </c>
      <c r="V15" t="str">
        <f t="shared" ca="1" si="5"/>
        <v>("14","Sir Eric","Horse","Tarpan","Shire",NULL,"Canada","1","2021-04-10","2","0","15",NULL,"284608689","VJD dfw","284754815","313259625","Orange","heart medication","high jumps"),</v>
      </c>
    </row>
    <row r="16" spans="1:22" x14ac:dyDescent="0.2">
      <c r="A16">
        <v>15</v>
      </c>
      <c r="B16" t="s">
        <v>229</v>
      </c>
      <c r="C16" t="s">
        <v>45</v>
      </c>
      <c r="D16" t="s">
        <v>235</v>
      </c>
      <c r="E16" t="s">
        <v>242</v>
      </c>
      <c r="G16" t="s">
        <v>156</v>
      </c>
      <c r="H16">
        <f t="shared" ca="1" si="0"/>
        <v>1</v>
      </c>
      <c r="I16" s="1">
        <v>44419</v>
      </c>
      <c r="J16">
        <f t="shared" ca="1" si="1"/>
        <v>2</v>
      </c>
      <c r="K16">
        <v>0</v>
      </c>
      <c r="L16">
        <f t="shared" ca="1" si="2"/>
        <v>2</v>
      </c>
      <c r="N16">
        <f t="shared" ca="1" si="3"/>
        <v>286724543</v>
      </c>
      <c r="O16" t="s">
        <v>268</v>
      </c>
      <c r="P16">
        <f t="shared" ca="1" si="3"/>
        <v>300655221</v>
      </c>
      <c r="Q16">
        <f t="shared" ca="1" si="3"/>
        <v>276338698</v>
      </c>
      <c r="R16" t="s">
        <v>70</v>
      </c>
      <c r="T16" t="s">
        <v>166</v>
      </c>
      <c r="V16" t="str">
        <f t="shared" ca="1" si="5"/>
        <v>("15","Boomer","Horse","Tarpan","Arabian",NULL,"US","1","2021-08-11","2","0","2",NULL,"286724543","SLD wel","300655221","276338698","Black",NULL,"bat-shaped patch on face"),</v>
      </c>
    </row>
    <row r="17" spans="1:22" x14ac:dyDescent="0.2">
      <c r="A17">
        <v>16</v>
      </c>
      <c r="B17" t="s">
        <v>230</v>
      </c>
      <c r="C17" t="s">
        <v>44</v>
      </c>
      <c r="D17" t="s">
        <v>163</v>
      </c>
      <c r="E17" t="s">
        <v>244</v>
      </c>
      <c r="G17" t="s">
        <v>158</v>
      </c>
      <c r="H17">
        <f t="shared" ca="1" si="0"/>
        <v>0</v>
      </c>
      <c r="I17" s="1">
        <v>44295</v>
      </c>
      <c r="J17">
        <f t="shared" ca="1" si="1"/>
        <v>3</v>
      </c>
      <c r="K17">
        <v>0</v>
      </c>
      <c r="L17">
        <f t="shared" ca="1" si="2"/>
        <v>16</v>
      </c>
      <c r="N17">
        <f t="shared" ca="1" si="3"/>
        <v>290511886</v>
      </c>
      <c r="O17" t="s">
        <v>269</v>
      </c>
      <c r="P17">
        <f t="shared" ca="1" si="3"/>
        <v>288186653</v>
      </c>
      <c r="Q17">
        <f t="shared" ca="1" si="3"/>
        <v>302286981</v>
      </c>
      <c r="R17" t="s">
        <v>64</v>
      </c>
      <c r="S17" t="s">
        <v>273</v>
      </c>
      <c r="T17" t="s">
        <v>167</v>
      </c>
      <c r="V17" t="str">
        <f t="shared" ca="1" si="5"/>
        <v>("16","Kitty","Cat","Feline","Persian",NULL,"London","0","2021-04-09","3","0","16",NULL,"290511886","JLI oih","288186653","302286981","Brown","ACE Inhibitors","spotted"),</v>
      </c>
    </row>
    <row r="18" spans="1:22" x14ac:dyDescent="0.2">
      <c r="A18">
        <v>17</v>
      </c>
      <c r="B18" t="s">
        <v>232</v>
      </c>
      <c r="C18" t="s">
        <v>46</v>
      </c>
      <c r="D18" t="s">
        <v>161</v>
      </c>
      <c r="E18" t="s">
        <v>245</v>
      </c>
      <c r="G18" t="s">
        <v>153</v>
      </c>
      <c r="H18">
        <f t="shared" ca="1" si="0"/>
        <v>1</v>
      </c>
      <c r="I18" s="1">
        <v>43571</v>
      </c>
      <c r="J18">
        <f t="shared" ca="1" si="1"/>
        <v>1</v>
      </c>
      <c r="K18">
        <v>0</v>
      </c>
      <c r="L18">
        <f t="shared" ca="1" si="2"/>
        <v>12</v>
      </c>
      <c r="N18">
        <f t="shared" ca="1" si="3"/>
        <v>323883836</v>
      </c>
      <c r="O18" t="s">
        <v>270</v>
      </c>
      <c r="P18">
        <f t="shared" ca="1" si="3"/>
        <v>272119884</v>
      </c>
      <c r="Q18">
        <f t="shared" ca="1" si="3"/>
        <v>187162355</v>
      </c>
      <c r="R18" t="s">
        <v>71</v>
      </c>
      <c r="S18" t="s">
        <v>274</v>
      </c>
      <c r="V18" t="str">
        <f t="shared" ca="1" si="5"/>
        <v>("17","Brewster","Dog","Canine","Golden Retriever",NULL,"Spain","1","2019-04-16","1","0","12",NULL,"323883836","NLK jll","272119884","187162355","Brown, White","chronic painkillers",NULL),</v>
      </c>
    </row>
    <row r="19" spans="1:22" x14ac:dyDescent="0.2">
      <c r="A19">
        <v>18</v>
      </c>
      <c r="B19" t="s">
        <v>231</v>
      </c>
      <c r="C19" t="s">
        <v>46</v>
      </c>
      <c r="D19" t="s">
        <v>234</v>
      </c>
      <c r="E19" t="s">
        <v>246</v>
      </c>
      <c r="G19" t="s">
        <v>153</v>
      </c>
      <c r="H19">
        <f t="shared" ca="1" si="0"/>
        <v>1</v>
      </c>
      <c r="I19" s="1">
        <v>43606</v>
      </c>
      <c r="J19">
        <f t="shared" ca="1" si="1"/>
        <v>2</v>
      </c>
      <c r="K19">
        <v>0</v>
      </c>
      <c r="L19">
        <f t="shared" ca="1" si="2"/>
        <v>1</v>
      </c>
      <c r="N19">
        <f t="shared" ref="N19:Q19" ca="1" si="6">RANDBETWEEN(123456789,345678912)</f>
        <v>144074287</v>
      </c>
      <c r="O19" t="s">
        <v>271</v>
      </c>
      <c r="P19">
        <f t="shared" ca="1" si="6"/>
        <v>337663402</v>
      </c>
      <c r="Q19">
        <f t="shared" ca="1" si="6"/>
        <v>256669617</v>
      </c>
      <c r="R19" t="s">
        <v>72</v>
      </c>
      <c r="T19" t="s">
        <v>168</v>
      </c>
      <c r="V19" t="str">
        <f t="shared" ca="1" si="5"/>
        <v>("18","Jack","Dog","Lupus","Bulldog",NULL,"Spain","1","2019-05-21","2","0","1",NULL,"144074287","IEK kdo","337663402","256669617","White",NULL,"long ears"),</v>
      </c>
    </row>
    <row r="20" spans="1:22" x14ac:dyDescent="0.2">
      <c r="A20">
        <v>19</v>
      </c>
      <c r="H20">
        <v>1</v>
      </c>
      <c r="I20" s="1">
        <v>43571</v>
      </c>
      <c r="J20">
        <f t="shared" ca="1" si="1"/>
        <v>3</v>
      </c>
      <c r="K20">
        <v>0</v>
      </c>
      <c r="L20">
        <f t="shared" ca="1" si="2"/>
        <v>11</v>
      </c>
      <c r="V20" t="str">
        <f t="shared" ca="1" si="5"/>
        <v>("19",NULL,NULL,NULL,NULL,NULL,NULL,"1","2019-04-16","3","0","11",NULL,NULL,NULL,NULL,NULL,NULL,NULL,NULL),</v>
      </c>
    </row>
    <row r="21" spans="1:22" x14ac:dyDescent="0.2">
      <c r="A21">
        <v>20</v>
      </c>
      <c r="I21" s="1">
        <v>43571</v>
      </c>
      <c r="J21">
        <v>0</v>
      </c>
      <c r="K21">
        <v>0</v>
      </c>
      <c r="L21">
        <v>1</v>
      </c>
    </row>
    <row r="24" spans="1:22" x14ac:dyDescent="0.2">
      <c r="B24" t="s">
        <v>323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2892-340A-4DA8-A00C-A7D7ACDCDE8B}">
  <dimension ref="A1:I21"/>
  <sheetViews>
    <sheetView workbookViewId="0">
      <selection activeCell="F25" sqref="F25"/>
    </sheetView>
  </sheetViews>
  <sheetFormatPr baseColWidth="10" defaultColWidth="8.83203125" defaultRowHeight="15" x14ac:dyDescent="0.2"/>
  <cols>
    <col min="1" max="5" width="10.83203125" customWidth="1"/>
    <col min="6" max="6" width="30.83203125" customWidth="1"/>
    <col min="7" max="7" width="10.83203125" customWidth="1"/>
  </cols>
  <sheetData>
    <row r="1" spans="1:9" x14ac:dyDescent="0.2">
      <c r="A1" s="2" t="s">
        <v>29</v>
      </c>
      <c r="B1" s="2" t="s">
        <v>26</v>
      </c>
      <c r="C1" s="2" t="s">
        <v>28</v>
      </c>
      <c r="D1" s="2" t="s">
        <v>27</v>
      </c>
      <c r="E1" s="2" t="s">
        <v>24</v>
      </c>
      <c r="F1" s="2" t="s">
        <v>25</v>
      </c>
      <c r="G1" s="2" t="s">
        <v>23</v>
      </c>
      <c r="I1" t="str">
        <f>_xlfn.CONCAT("INSERT INTO owners (",
A1,",",
B1,",",
C1,",",
D1,",",
E1,",",
F1,",",
G1,") VALUES ")</f>
        <v xml:space="preserve">INSERT INTO owners (o_ownerid,o_firstname,o_middlename,o_lastname,o_contactnumber,o_emailid,o_address) VALUES </v>
      </c>
    </row>
    <row r="2" spans="1:9" x14ac:dyDescent="0.2">
      <c r="A2">
        <v>1</v>
      </c>
      <c r="B2" t="s">
        <v>57</v>
      </c>
      <c r="C2" t="s">
        <v>59</v>
      </c>
      <c r="D2" t="s">
        <v>58</v>
      </c>
      <c r="E2">
        <f ca="1">RANDBETWEEN(4031111111,4039999999)</f>
        <v>4033490499</v>
      </c>
      <c r="F2" t="str">
        <f t="shared" ref="F2:F7" si="0">_xlfn.CONCAT(LOWER(B2),IF(C2="","",_xlfn.CONCAT(".",LOWER(C2))),IF(D2="","",_xlfn.CONCAT(".",LOWER(D2))),"@ucalgary.ca")</f>
        <v>damian.bruce.wayne@ucalgary.ca</v>
      </c>
      <c r="G2" t="s">
        <v>78</v>
      </c>
      <c r="I2" t="str">
        <f ca="1"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IF(G2="","NULL",_xlfn.CONCAT("""",G2,"""")),"),")</f>
        <v>("1","Damian","Bruce","Wayne","4033490499","damian.bruce.wayne@ucalgary.ca","Wayne Manor"),</v>
      </c>
    </row>
    <row r="3" spans="1:9" x14ac:dyDescent="0.2">
      <c r="A3">
        <v>2</v>
      </c>
      <c r="B3" t="s">
        <v>63</v>
      </c>
      <c r="D3" t="s">
        <v>64</v>
      </c>
      <c r="E3">
        <f t="shared" ref="E3:E19" ca="1" si="1">RANDBETWEEN(4031111111,4039999999)</f>
        <v>4036618139</v>
      </c>
      <c r="F3" t="str">
        <f t="shared" si="0"/>
        <v>yorrick.brown@ucalgary.ca</v>
      </c>
      <c r="I3" t="str">
        <f t="shared" ref="I3:I6" ca="1" si="2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IF(G3="","NULL",_xlfn.CONCAT("""",G3,"""")),"),")</f>
        <v>("2","Yorrick",NULL,"Brown","4036618139","yorrick.brown@ucalgary.ca",NULL),</v>
      </c>
    </row>
    <row r="4" spans="1:9" x14ac:dyDescent="0.2">
      <c r="A4">
        <v>3</v>
      </c>
      <c r="B4" t="s">
        <v>65</v>
      </c>
      <c r="C4" t="s">
        <v>77</v>
      </c>
      <c r="D4" t="s">
        <v>66</v>
      </c>
      <c r="E4">
        <f t="shared" ca="1" si="1"/>
        <v>4031679242</v>
      </c>
      <c r="F4" t="str">
        <f t="shared" si="0"/>
        <v>clark.joseph.kent@ucalgary.ca</v>
      </c>
      <c r="G4" t="s">
        <v>79</v>
      </c>
      <c r="I4" t="str">
        <f t="shared" ca="1" si="2"/>
        <v>("3","Clark","Joseph","Kent","4031679242","clark.joseph.kent@ucalgary.ca","Smallville"),</v>
      </c>
    </row>
    <row r="5" spans="1:9" x14ac:dyDescent="0.2">
      <c r="A5">
        <v>4</v>
      </c>
      <c r="B5" t="s">
        <v>67</v>
      </c>
      <c r="E5">
        <f t="shared" ca="1" si="1"/>
        <v>4033707790</v>
      </c>
      <c r="F5" t="str">
        <f t="shared" si="0"/>
        <v>tintin@ucalgary.ca</v>
      </c>
      <c r="G5" t="s">
        <v>82</v>
      </c>
      <c r="I5" t="str">
        <f t="shared" ca="1" si="2"/>
        <v>("4","Tintin",NULL,NULL,"4033707790","tintin@ucalgary.ca","Marlinspike Hall, Belgium"),</v>
      </c>
    </row>
    <row r="6" spans="1:9" x14ac:dyDescent="0.2">
      <c r="A6">
        <v>5</v>
      </c>
      <c r="B6" t="s">
        <v>74</v>
      </c>
      <c r="E6">
        <f t="shared" ca="1" si="1"/>
        <v>4032262774</v>
      </c>
      <c r="F6" t="str">
        <f t="shared" si="0"/>
        <v>ucalgary@ucalgary.ca</v>
      </c>
      <c r="G6" t="s">
        <v>81</v>
      </c>
      <c r="I6" t="str">
        <f t="shared" ca="1" si="2"/>
        <v>("5","UCalgary",NULL,NULL,"4032262774","ucalgary@ucalgary.ca","2500 University Dr NW, Calgary, AB T2N 1N4"),</v>
      </c>
    </row>
    <row r="7" spans="1:9" x14ac:dyDescent="0.2">
      <c r="A7">
        <v>6</v>
      </c>
      <c r="B7" t="s">
        <v>75</v>
      </c>
      <c r="D7" t="s">
        <v>76</v>
      </c>
      <c r="E7">
        <f t="shared" ca="1" si="1"/>
        <v>4032057900</v>
      </c>
      <c r="F7" t="str">
        <f t="shared" si="0"/>
        <v>james.gunn@ucalgary.ca</v>
      </c>
      <c r="G7" t="s">
        <v>80</v>
      </c>
      <c r="I7" t="str">
        <f ca="1">_xlfn.CONCAT("(",
IF(A7="","NULL",_xlfn.CONCAT("""",A7,"""")),",",
IF(B7="","NULL",_xlfn.CONCAT("""",B7,"""")),",",
IF(C7="","NULL",_xlfn.CONCAT("""",C7,"""")),",",
IF(D7="","NULL",_xlfn.CONCAT("""",D7,"""")),",",
IF(E7="","NULL",_xlfn.CONCAT("""",E7,"""")),",",
IF(F7="","NULL",_xlfn.CONCAT("""",F7,"""")),",",
IF(G7="","NULL",_xlfn.CONCAT("""",G7,"""")),"),")</f>
        <v>("6","James",NULL,"Gunn","4032057900","james.gunn@ucalgary.ca","9336 Civic Center Drive, Beverly Hills, CA 90210-3604, USA"),</v>
      </c>
    </row>
    <row r="8" spans="1:9" x14ac:dyDescent="0.2">
      <c r="A8">
        <v>7</v>
      </c>
      <c r="B8" t="s">
        <v>183</v>
      </c>
      <c r="D8" t="s">
        <v>184</v>
      </c>
      <c r="E8">
        <f t="shared" ca="1" si="1"/>
        <v>4035409869</v>
      </c>
      <c r="F8" t="str">
        <f t="shared" ref="F8" si="3">_xlfn.CONCAT(LOWER(B8),IF(C8="","",_xlfn.CONCAT(".",LOWER(C8))),IF(D8="","",_xlfn.CONCAT(".",LOWER(D8))),"@ucalgary.ca")</f>
        <v>emily.marasco@ucalgary.ca</v>
      </c>
      <c r="G8" t="s">
        <v>185</v>
      </c>
      <c r="I8" t="str">
        <f ca="1">_xlfn.CONCAT("(",
IF(A8="","NULL",_xlfn.CONCAT("""",A8,"""")),",",
IF(B8="","NULL",_xlfn.CONCAT("""",B8,"""")),",",
IF(C8="","NULL",_xlfn.CONCAT("""",C8,"""")),",",
IF(D8="","NULL",_xlfn.CONCAT("""",D8,"""")),",",
IF(E8="","NULL",_xlfn.CONCAT("""",E8,"""")),",",
IF(F8="","NULL",_xlfn.CONCAT("""",F8,"""")),",",
IF(G8="","NULL",_xlfn.CONCAT("""",G8,"""")),"),")</f>
        <v>("7","Emily",NULL,"Marasco","4035409869","emily.marasco@ucalgary.ca","1042 Hope Street, Edmonton AB"),</v>
      </c>
    </row>
    <row r="9" spans="1:9" x14ac:dyDescent="0.2">
      <c r="A9">
        <v>8</v>
      </c>
      <c r="B9" t="s">
        <v>186</v>
      </c>
      <c r="D9" t="s">
        <v>187</v>
      </c>
      <c r="E9">
        <f t="shared" ca="1" si="1"/>
        <v>4037108797</v>
      </c>
      <c r="F9" t="str">
        <f t="shared" ref="F9" si="4">_xlfn.CONCAT(LOWER(B9),IF(C9="","",_xlfn.CONCAT(".",LOWER(C9))),IF(D9="","",_xlfn.CONCAT(".",LOWER(D9))),"@ucalgary.ca")</f>
        <v>kevin.durant@ucalgary.ca</v>
      </c>
      <c r="G9" t="s">
        <v>188</v>
      </c>
      <c r="I9" t="str">
        <f ca="1">_xlfn.CONCAT("(",
IF(A9="","NULL",_xlfn.CONCAT("""",A9,"""")),",",
IF(B9="","NULL",_xlfn.CONCAT("""",B9,"""")),",",
IF(C9="","NULL",_xlfn.CONCAT("""",C9,"""")),",",
IF(D9="","NULL",_xlfn.CONCAT("""",D9,"""")),",",
IF(E9="","NULL",_xlfn.CONCAT("""",E9,"""")),",",
IF(F9="","NULL",_xlfn.CONCAT("""",F9,"""")),",",
IF(G9="","NULL",_xlfn.CONCAT("""",G9,"""")),"),")</f>
        <v>("8","Kevin",NULL,"Durant","4037108797","kevin.durant@ucalgary.ca","5463 Wallflower Road, San Francisco, CA 90315, USA"),</v>
      </c>
    </row>
    <row r="10" spans="1:9" x14ac:dyDescent="0.2">
      <c r="A10">
        <v>9</v>
      </c>
      <c r="B10" t="s">
        <v>189</v>
      </c>
      <c r="C10" t="s">
        <v>209</v>
      </c>
      <c r="D10" t="s">
        <v>210</v>
      </c>
      <c r="E10">
        <f t="shared" ca="1" si="1"/>
        <v>4039993311</v>
      </c>
      <c r="F10" t="str">
        <f t="shared" ref="F10:F12" si="5">_xlfn.CONCAT(LOWER(B10),IF(C10="","",_xlfn.CONCAT(".",LOWER(C10))),IF(D10="","",_xlfn.CONCAT(".",LOWER(D10))),"@ucalgary.ca")</f>
        <v>jason.kamika.fukuda@ucalgary.ca</v>
      </c>
      <c r="G10" t="s">
        <v>212</v>
      </c>
      <c r="I10" t="str">
        <f t="shared" ref="I10:I12" ca="1" si="6">_xlfn.CONCAT("(",
IF(A10="","NULL",_xlfn.CONCAT("""",A10,"""")),",",
IF(B10="","NULL",_xlfn.CONCAT("""",B10,"""")),",",
IF(C10="","NULL",_xlfn.CONCAT("""",C10,"""")),",",
IF(D10="","NULL",_xlfn.CONCAT("""",D10,"""")),",",
IF(E10="","NULL",_xlfn.CONCAT("""",E10,"""")),",",
IF(F10="","NULL",_xlfn.CONCAT("""",F10,"""")),",",
IF(G10="","NULL",_xlfn.CONCAT("""",G10,"""")),"),")</f>
        <v>("9","Jason","Kamika","Fukuda","4039993311","jason.kamika.fukuda@ucalgary.ca","1354 Douglasdale Blvd, Calgary,AB "),</v>
      </c>
    </row>
    <row r="11" spans="1:9" x14ac:dyDescent="0.2">
      <c r="A11">
        <v>10</v>
      </c>
      <c r="B11" t="s">
        <v>190</v>
      </c>
      <c r="C11" t="s">
        <v>116</v>
      </c>
      <c r="D11" t="s">
        <v>64</v>
      </c>
      <c r="E11">
        <f t="shared" ca="1" si="1"/>
        <v>4036317073</v>
      </c>
      <c r="F11" t="str">
        <f t="shared" si="5"/>
        <v>jacob.d.brown@ucalgary.ca</v>
      </c>
      <c r="G11" t="s">
        <v>213</v>
      </c>
      <c r="I11" t="str">
        <f t="shared" ca="1" si="6"/>
        <v>("10","Jacob","D","Brown","4036317073","jacob.d.brown@ucalgary.ca","30 Building Way, San Francisco, CA 90315, USA"),</v>
      </c>
    </row>
    <row r="12" spans="1:9" x14ac:dyDescent="0.2">
      <c r="A12">
        <v>11</v>
      </c>
      <c r="B12" t="s">
        <v>191</v>
      </c>
      <c r="D12" t="s">
        <v>211</v>
      </c>
      <c r="E12">
        <f t="shared" ca="1" si="1"/>
        <v>4032045558</v>
      </c>
      <c r="F12" t="str">
        <f t="shared" si="5"/>
        <v>fred.kong@ucalgary.ca</v>
      </c>
      <c r="G12" t="s">
        <v>214</v>
      </c>
      <c r="I12" t="str">
        <f t="shared" ca="1" si="6"/>
        <v>("11","Fred",NULL,"Kong","4032045558","fred.kong@ucalgary.ca","6401 Jasper Ave, Edmonton AB"),</v>
      </c>
    </row>
    <row r="13" spans="1:9" x14ac:dyDescent="0.2">
      <c r="A13">
        <v>12</v>
      </c>
      <c r="B13" t="s">
        <v>192</v>
      </c>
      <c r="D13" t="s">
        <v>193</v>
      </c>
      <c r="E13">
        <f t="shared" ca="1" si="1"/>
        <v>4038393727</v>
      </c>
      <c r="F13" t="str">
        <f t="shared" ref="F13:F19" si="7">_xlfn.CONCAT(LOWER(B13),IF(C13="","",_xlfn.CONCAT(".",LOWER(C13))),IF(D13="","",_xlfn.CONCAT(".",LOWER(D13))),"@ucalgary.ca")</f>
        <v>kyrie.irving@ucalgary.ca</v>
      </c>
      <c r="G13" t="s">
        <v>215</v>
      </c>
      <c r="I13" t="str">
        <f t="shared" ref="I13:I20" ca="1" si="8">_xlfn.CONCAT("(",
IF(A13="","NULL",_xlfn.CONCAT("""",A13,"""")),",",
IF(B13="","NULL",_xlfn.CONCAT("""",B13,"""")),",",
IF(C13="","NULL",_xlfn.CONCAT("""",C13,"""")),",",
IF(D13="","NULL",_xlfn.CONCAT("""",D13,"""")),",",
IF(E13="","NULL",_xlfn.CONCAT("""",E13,"""")),",",
IF(F13="","NULL",_xlfn.CONCAT("""",F13,"""")),",",
IF(G13="","NULL",_xlfn.CONCAT("""",G13,"""")),"),")</f>
        <v>("12","Kyrie",NULL,"Irving","4038393727","kyrie.irving@ucalgary.ca","93 Essense Hall, Crawley, London"),</v>
      </c>
    </row>
    <row r="14" spans="1:9" x14ac:dyDescent="0.2">
      <c r="A14">
        <v>13</v>
      </c>
      <c r="B14" t="s">
        <v>194</v>
      </c>
      <c r="C14" t="s">
        <v>196</v>
      </c>
      <c r="D14" t="s">
        <v>195</v>
      </c>
      <c r="E14">
        <f t="shared" ca="1" si="1"/>
        <v>4037868960</v>
      </c>
      <c r="F14" t="str">
        <f t="shared" si="7"/>
        <v>trinity.hope.smith@ucalgary.ca</v>
      </c>
      <c r="G14" t="s">
        <v>216</v>
      </c>
      <c r="I14" t="str">
        <f t="shared" ca="1" si="8"/>
        <v>("13","Trinity","Hope","Smith","4037868960","trinity.hope.smith@ucalgary.ca","10 Guardian Manor, Fort McMurray, AB"),</v>
      </c>
    </row>
    <row r="15" spans="1:9" x14ac:dyDescent="0.2">
      <c r="A15">
        <v>14</v>
      </c>
      <c r="B15" t="s">
        <v>197</v>
      </c>
      <c r="C15" t="s">
        <v>198</v>
      </c>
      <c r="D15" t="s">
        <v>199</v>
      </c>
      <c r="E15">
        <f t="shared" ca="1" si="1"/>
        <v>4037163052</v>
      </c>
      <c r="F15" t="str">
        <f t="shared" si="7"/>
        <v>kailey.camen.hoeld@ucalgary.ca</v>
      </c>
      <c r="G15" t="s">
        <v>217</v>
      </c>
      <c r="I15" t="str">
        <f t="shared" ca="1" si="8"/>
        <v>("14","Kailey","Camen","Hoeld","4037163052","kailey.camen.hoeld@ucalgary.ca","172 Silin Forest Road, Fort McMurray, AB"),</v>
      </c>
    </row>
    <row r="16" spans="1:9" x14ac:dyDescent="0.2">
      <c r="A16">
        <v>15</v>
      </c>
      <c r="B16" t="s">
        <v>200</v>
      </c>
      <c r="D16" t="s">
        <v>201</v>
      </c>
      <c r="E16">
        <f t="shared" ca="1" si="1"/>
        <v>4031474881</v>
      </c>
      <c r="F16" t="str">
        <f t="shared" si="7"/>
        <v>elizabeth.price@ucalgary.ca</v>
      </c>
      <c r="G16" t="s">
        <v>218</v>
      </c>
      <c r="I16" t="str">
        <f t="shared" ca="1" si="8"/>
        <v>("15","Elizabeth",NULL,"Price","4031474881","elizabeth.price@ucalgary.ca","2850 Delancey Crescent, San Francisco, CA 904361, USA"),</v>
      </c>
    </row>
    <row r="17" spans="1:9" x14ac:dyDescent="0.2">
      <c r="A17">
        <v>16</v>
      </c>
      <c r="B17" t="s">
        <v>202</v>
      </c>
      <c r="D17" t="s">
        <v>72</v>
      </c>
      <c r="E17">
        <f t="shared" ca="1" si="1"/>
        <v>4034053470</v>
      </c>
      <c r="F17" t="str">
        <f t="shared" si="7"/>
        <v>dillon.white@ucalgary.ca</v>
      </c>
      <c r="G17" t="s">
        <v>220</v>
      </c>
      <c r="I17" t="str">
        <f t="shared" ca="1" si="8"/>
        <v>("16","Dillon",NULL,"White","4034053470","dillon.white@ucalgary.ca","326 Ricardo Road, Bogota, Colombia "),</v>
      </c>
    </row>
    <row r="18" spans="1:9" x14ac:dyDescent="0.2">
      <c r="A18">
        <v>17</v>
      </c>
      <c r="B18" t="s">
        <v>203</v>
      </c>
      <c r="C18" t="s">
        <v>204</v>
      </c>
      <c r="D18" t="s">
        <v>205</v>
      </c>
      <c r="E18">
        <f t="shared" ca="1" si="1"/>
        <v>4039983321</v>
      </c>
      <c r="F18" t="str">
        <f t="shared" si="7"/>
        <v>amber.fair.polinski@ucalgary.ca</v>
      </c>
      <c r="G18" t="s">
        <v>221</v>
      </c>
      <c r="I18" t="str">
        <f t="shared" ca="1" si="8"/>
        <v>("17","Amber","Fair","Polinski","4039983321","amber.fair.polinski@ucalgary.ca","1792 Camille Street, Medellin, Colombia "),</v>
      </c>
    </row>
    <row r="19" spans="1:9" x14ac:dyDescent="0.2">
      <c r="A19">
        <v>18</v>
      </c>
      <c r="B19" t="s">
        <v>206</v>
      </c>
      <c r="C19" t="s">
        <v>208</v>
      </c>
      <c r="D19" t="s">
        <v>207</v>
      </c>
      <c r="E19">
        <f t="shared" ca="1" si="1"/>
        <v>4038282425</v>
      </c>
      <c r="F19" t="str">
        <f t="shared" si="7"/>
        <v>gurneet.kaur.dhillon@ucalgary.ca</v>
      </c>
      <c r="G19" t="s">
        <v>219</v>
      </c>
      <c r="I19" t="str">
        <f t="shared" ca="1" si="8"/>
        <v>("18","Gurneet","Kaur","Dhillon","4038282425","gurneet.kaur.dhillon@ucalgary.ca","#401 Arera Colony, Bhopal, MP, India"),</v>
      </c>
    </row>
    <row r="20" spans="1:9" x14ac:dyDescent="0.2">
      <c r="A20">
        <v>19</v>
      </c>
      <c r="I20" t="str">
        <f t="shared" si="8"/>
        <v>("19",NULL,NULL,NULL,NULL,NULL,NULL),</v>
      </c>
    </row>
    <row r="21" spans="1:9" x14ac:dyDescent="0.2">
      <c r="A21">
        <v>20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A0186-44D9-498E-B660-5B0A566DD134}">
  <dimension ref="A1:N21"/>
  <sheetViews>
    <sheetView workbookViewId="0">
      <selection activeCell="I24" sqref="I24"/>
    </sheetView>
  </sheetViews>
  <sheetFormatPr baseColWidth="10" defaultColWidth="8.83203125" defaultRowHeight="15" x14ac:dyDescent="0.2"/>
  <cols>
    <col min="1" max="8" width="10.83203125" customWidth="1"/>
    <col min="9" max="9" width="24.1640625" bestFit="1" customWidth="1"/>
    <col min="10" max="12" width="10.83203125" customWidth="1"/>
  </cols>
  <sheetData>
    <row r="1" spans="1:14" x14ac:dyDescent="0.2">
      <c r="A1" s="2" t="s">
        <v>34</v>
      </c>
      <c r="B1" s="2" t="s">
        <v>132</v>
      </c>
      <c r="C1" s="2" t="s">
        <v>133</v>
      </c>
      <c r="D1" s="2" t="s">
        <v>134</v>
      </c>
      <c r="E1" s="2" t="s">
        <v>30</v>
      </c>
      <c r="F1" s="2" t="s">
        <v>32</v>
      </c>
      <c r="G1" s="2" t="s">
        <v>31</v>
      </c>
      <c r="H1" s="2" t="s">
        <v>33</v>
      </c>
      <c r="I1" s="2" t="s">
        <v>169</v>
      </c>
      <c r="J1" s="2" t="s">
        <v>135</v>
      </c>
      <c r="K1" s="2" t="s">
        <v>136</v>
      </c>
      <c r="L1" s="2" t="s">
        <v>119</v>
      </c>
      <c r="N1" t="str">
        <f>_xlfn.CONCAT("INSERT INTO users (",
A1,",",
B1,",",
C1,",",
D1,",",
E1,",",
F1,",",
G1,",",
H1,",",
I1,",",
J1,",",
K1,",",
L1,") VALUES ")</f>
        <v xml:space="preserve">INSERT INTO users (u_userid,u_joiningdate,u_activationdate,u_terminationdate,u_firstname,u_middlename,u_lastname,u_role,u_emailid,u_passwordhash,u_passwordsalt,u_status) VALUES </v>
      </c>
    </row>
    <row r="2" spans="1:14" x14ac:dyDescent="0.2">
      <c r="A2">
        <v>1</v>
      </c>
      <c r="B2" s="1">
        <v>43070</v>
      </c>
      <c r="C2" s="1">
        <f>B2+1</f>
        <v>43071</v>
      </c>
      <c r="D2" s="1"/>
      <c r="E2" t="s">
        <v>106</v>
      </c>
      <c r="G2" t="s">
        <v>107</v>
      </c>
      <c r="H2">
        <v>0</v>
      </c>
      <c r="I2" t="str">
        <f>_xlfn.CONCAT(LOWER(E2),IF(F2="","",_xlfn.CONCAT(".",LOWER(F2))),IF(G2="","",_xlfn.CONCAT(".",LOWER(G2))),"@ucalgary.ca")</f>
        <v>greg.boorman@ucalgary.ca</v>
      </c>
      <c r="J2" t="s">
        <v>118</v>
      </c>
      <c r="L2">
        <v>1</v>
      </c>
      <c r="N2" t="str">
        <f>_xlfn.CONCAT("(",
IF(A2="","NULL",_xlfn.CONCAT("""",A2,"""")),",",
IF(B2="","NULL",_xlfn.CONCAT("""",TEXT(B2,"YYYY-MM-DD"),"""")),",",
IF(C2="","NULL",_xlfn.CONCAT("""",TEXT(C2,"YYYY-MM-DD"),"""")),",",
IF(D2="","NULL",_xlfn.CONCAT("""",TEXT(D2,"YYYY-MM-DD"),"""")),",",
IF(E2="","NULL",_xlfn.CONCAT("""",E2,"""")),",",
IF(F2="","NULL",_xlfn.CONCAT("""",F2,"""")),",",
IF(G2="","NULL",_xlfn.CONCAT("""",G2,"""")),",",
IF(H2="","NULL",_xlfn.CONCAT("""",H2,"""")),",",
IF(I2="","NULL",_xlfn.CONCAT("""",TEXT(I2,"YYYY-MM-DD"),"""")),",",
IF(J2="","NULL",_xlfn.CONCAT("""",J2,"""")),",",
IF(K2="","NULL",_xlfn.CONCAT("""",K2,"""")),",",
IF(L2="","NULL",_xlfn.CONCAT("""",L2,"""")),"),")</f>
        <v>("1","2017-12-01","2017-12-02",NULL,"Greg",NULL,"Boorman","0","greg.boorman@ucalgary.ca","passw0rd",NULL,"1"),</v>
      </c>
    </row>
    <row r="3" spans="1:14" x14ac:dyDescent="0.2">
      <c r="A3">
        <v>2</v>
      </c>
      <c r="B3" s="1">
        <v>43436</v>
      </c>
      <c r="C3" s="1">
        <f t="shared" ref="C3:C21" si="0">B3+1</f>
        <v>43437</v>
      </c>
      <c r="D3" s="1"/>
      <c r="E3" t="s">
        <v>108</v>
      </c>
      <c r="G3" t="s">
        <v>112</v>
      </c>
      <c r="H3">
        <v>0</v>
      </c>
      <c r="I3" t="str">
        <f t="shared" ref="I3:I19" si="1">_xlfn.CONCAT(LOWER(E3),IF(F3="","",_xlfn.CONCAT(".",LOWER(F3))),IF(G3="","",_xlfn.CONCAT(".",LOWER(G3))),"@ucalgary.ca")</f>
        <v>teacher.admin@ucalgary.ca</v>
      </c>
      <c r="J3" t="s">
        <v>118</v>
      </c>
      <c r="L3">
        <v>0</v>
      </c>
      <c r="N3" t="str">
        <f t="shared" ref="N3:N7" si="2">_xlfn.CONCAT("(",
IF(A3="","NULL",_xlfn.CONCAT("""",A3,"""")),",",
IF(B3="","NULL",_xlfn.CONCAT("""",TEXT(B3,"YYYY-MM-DD"),"""")),",",
IF(C3="","NULL",_xlfn.CONCAT("""",TEXT(C3,"YYYY-MM-DD"),"""")),",",
IF(D3="","NULL",_xlfn.CONCAT("""",TEXT(D3,"YYYY-MM-DD"),"""")),",",
IF(E3="","NULL",_xlfn.CONCAT("""",E3,"""")),",",
IF(F3="","NULL",_xlfn.CONCAT("""",F3,"""")),",",
IF(G3="","NULL",_xlfn.CONCAT("""",G3,"""")),",",
IF(H3="","NULL",_xlfn.CONCAT("""",H3,"""")),",",
IF(I3="","NULL",_xlfn.CONCAT("""",TEXT(I3,"YYYY-MM-DD"),"""")),",",
IF(J3="","NULL",_xlfn.CONCAT("""",J3,"""")),",",
IF(K3="","NULL",_xlfn.CONCAT("""",K3,"""")),",",
IF(L3="","NULL",_xlfn.CONCAT("""",L3,"""")),"),")</f>
        <v>("2","2018-12-02","2018-12-03",NULL,"Teacher",NULL,"Admin","0","teacher.admin@ucalgary.ca","passw0rd",NULL,"0"),</v>
      </c>
    </row>
    <row r="4" spans="1:14" x14ac:dyDescent="0.2">
      <c r="A4">
        <v>3</v>
      </c>
      <c r="B4" s="1">
        <v>43924</v>
      </c>
      <c r="C4" s="1">
        <f t="shared" si="0"/>
        <v>43925</v>
      </c>
      <c r="D4" s="1"/>
      <c r="E4" t="s">
        <v>111</v>
      </c>
      <c r="G4" t="s">
        <v>109</v>
      </c>
      <c r="H4">
        <v>2</v>
      </c>
      <c r="I4" t="str">
        <f t="shared" si="1"/>
        <v>technician.a@ucalgary.ca</v>
      </c>
      <c r="J4" t="s">
        <v>118</v>
      </c>
      <c r="L4">
        <v>0</v>
      </c>
      <c r="N4" t="str">
        <f t="shared" si="2"/>
        <v>("3","2020-04-03","2020-04-04",NULL,"Technician",NULL,"A","2","technician.a@ucalgary.ca","passw0rd",NULL,"0"),</v>
      </c>
    </row>
    <row r="5" spans="1:14" x14ac:dyDescent="0.2">
      <c r="A5">
        <v>4</v>
      </c>
      <c r="B5" s="1">
        <v>43080</v>
      </c>
      <c r="C5" s="1">
        <f t="shared" si="0"/>
        <v>43081</v>
      </c>
      <c r="D5" s="1"/>
      <c r="E5" t="s">
        <v>113</v>
      </c>
      <c r="G5" t="s">
        <v>110</v>
      </c>
      <c r="H5">
        <v>1</v>
      </c>
      <c r="I5" t="str">
        <f t="shared" si="1"/>
        <v>attendant.b@ucalgary.ca</v>
      </c>
      <c r="J5" t="s">
        <v>118</v>
      </c>
      <c r="L5">
        <v>0</v>
      </c>
      <c r="N5" t="str">
        <f t="shared" si="2"/>
        <v>("4","2017-12-11","2017-12-12",NULL,"Attendant",NULL,"B","1","attendant.b@ucalgary.ca","passw0rd",NULL,"0"),</v>
      </c>
    </row>
    <row r="6" spans="1:14" x14ac:dyDescent="0.2">
      <c r="A6">
        <v>5</v>
      </c>
      <c r="B6" s="1">
        <v>43465</v>
      </c>
      <c r="C6" s="1">
        <f t="shared" si="0"/>
        <v>43466</v>
      </c>
      <c r="D6" s="1">
        <f t="shared" ref="D6:D8" si="3">C6+1000</f>
        <v>44466</v>
      </c>
      <c r="E6" t="s">
        <v>108</v>
      </c>
      <c r="G6" t="s">
        <v>114</v>
      </c>
      <c r="H6">
        <v>3</v>
      </c>
      <c r="I6" t="str">
        <f t="shared" si="1"/>
        <v>teacher.c@ucalgary.ca</v>
      </c>
      <c r="J6" t="s">
        <v>118</v>
      </c>
      <c r="L6">
        <v>0</v>
      </c>
      <c r="N6" t="str">
        <f t="shared" si="2"/>
        <v>("5","2018-12-31","2019-01-01","2021-09-27","Teacher",NULL,"C","3","teacher.c@ucalgary.ca","passw0rd",NULL,"0"),</v>
      </c>
    </row>
    <row r="7" spans="1:14" x14ac:dyDescent="0.2">
      <c r="A7">
        <v>6</v>
      </c>
      <c r="B7" s="1">
        <v>43928</v>
      </c>
      <c r="C7" s="1">
        <f t="shared" si="0"/>
        <v>43929</v>
      </c>
      <c r="D7" s="1">
        <f t="shared" si="3"/>
        <v>44929</v>
      </c>
      <c r="E7" t="s">
        <v>115</v>
      </c>
      <c r="G7" t="s">
        <v>116</v>
      </c>
      <c r="H7">
        <v>4</v>
      </c>
      <c r="I7" t="str">
        <f t="shared" si="1"/>
        <v>student.d@ucalgary.ca</v>
      </c>
      <c r="J7" t="s">
        <v>118</v>
      </c>
      <c r="L7">
        <v>0</v>
      </c>
      <c r="N7" t="str">
        <f t="shared" si="2"/>
        <v>("6","2020-04-07","2020-04-08","2023-01-03","Student",NULL,"D","4","student.d@ucalgary.ca","passw0rd",NULL,"0"),</v>
      </c>
    </row>
    <row r="8" spans="1:14" x14ac:dyDescent="0.2">
      <c r="A8">
        <v>7</v>
      </c>
      <c r="B8" s="1">
        <v>44289</v>
      </c>
      <c r="C8" s="1">
        <f t="shared" si="0"/>
        <v>44290</v>
      </c>
      <c r="D8" s="1">
        <f t="shared" si="3"/>
        <v>45290</v>
      </c>
      <c r="E8" t="s">
        <v>115</v>
      </c>
      <c r="G8" t="s">
        <v>117</v>
      </c>
      <c r="H8">
        <v>4</v>
      </c>
      <c r="I8" t="str">
        <f t="shared" si="1"/>
        <v>student.e@ucalgary.ca</v>
      </c>
      <c r="J8" t="s">
        <v>118</v>
      </c>
      <c r="L8">
        <v>0</v>
      </c>
      <c r="N8" t="str">
        <f>_xlfn.CONCAT("(",
IF(A8="","NULL",_xlfn.CONCAT("""",A8,"""")),",",
IF(B8="","NULL",_xlfn.CONCAT("""",TEXT(B8,"YYYY-MM-DD"),"""")),",",
IF(C8="","NULL",_xlfn.CONCAT("""",TEXT(C8,"YYYY-MM-DD"),"""")),",",
IF(D8="","NULL",_xlfn.CONCAT("""",TEXT(D8,"YYYY-MM-DD"),"""")),",",
IF(E8="","NULL",_xlfn.CONCAT("""",E8,"""")),",",
IF(F8="","NULL",_xlfn.CONCAT("""",F8,"""")),",",
IF(G8="","NULL",_xlfn.CONCAT("""",G8,"""")),",",
IF(H8="","NULL",_xlfn.CONCAT("""",H8,"""")),",",
IF(I8="","NULL",_xlfn.CONCAT("""",TEXT(I8,"YYYY-MM-DD"),"""")),",",
IF(J8="","NULL",_xlfn.CONCAT("""",J8,"""")),",",
IF(K8="","NULL",_xlfn.CONCAT("""",K8,"""")),",",
IF(L8="","NULL",_xlfn.CONCAT("""",L8,"""")),"),")</f>
        <v>("7","2021-04-03","2021-04-04","2023-12-30","Student",NULL,"E","4","student.e@ucalgary.ca","passw0rd",NULL,"0"),</v>
      </c>
    </row>
    <row r="9" spans="1:14" x14ac:dyDescent="0.2">
      <c r="A9">
        <v>8</v>
      </c>
      <c r="B9" s="1">
        <v>43070</v>
      </c>
      <c r="C9" s="1">
        <f t="shared" si="0"/>
        <v>43071</v>
      </c>
      <c r="E9" t="s">
        <v>276</v>
      </c>
      <c r="G9" t="s">
        <v>277</v>
      </c>
      <c r="H9">
        <v>0</v>
      </c>
      <c r="I9" t="str">
        <f t="shared" si="1"/>
        <v>priscilla.chan@ucalgary.ca</v>
      </c>
      <c r="J9" t="s">
        <v>118</v>
      </c>
      <c r="L9">
        <v>1</v>
      </c>
      <c r="N9" t="str">
        <f t="shared" ref="N9:N21" si="4">_xlfn.CONCAT("(",
IF(A9="","NULL",_xlfn.CONCAT("""",A9,"""")),",",
IF(B9="","NULL",_xlfn.CONCAT("""",TEXT(B9,"YYYY-MM-DD"),"""")),",",
IF(C9="","NULL",_xlfn.CONCAT("""",TEXT(C9,"YYYY-MM-DD"),"""")),",",
IF(D9="","NULL",_xlfn.CONCAT("""",TEXT(D9,"YYYY-MM-DD"),"""")),",",
IF(E9="","NULL",_xlfn.CONCAT("""",E9,"""")),",",
IF(F9="","NULL",_xlfn.CONCAT("""",F9,"""")),",",
IF(G9="","NULL",_xlfn.CONCAT("""",G9,"""")),",",
IF(H9="","NULL",_xlfn.CONCAT("""",H9,"""")),",",
IF(I9="","NULL",_xlfn.CONCAT("""",TEXT(I9,"YYYY-MM-DD"),"""")),",",
IF(J9="","NULL",_xlfn.CONCAT("""",J9,"""")),",",
IF(K9="","NULL",_xlfn.CONCAT("""",K9,"""")),",",
IF(L9="","NULL",_xlfn.CONCAT("""",L9,"""")),"),")</f>
        <v>("8","2017-12-01","2017-12-02",NULL,"Priscilla",NULL,"Chan","0","priscilla.chan@ucalgary.ca","passw0rd",NULL,"1"),</v>
      </c>
    </row>
    <row r="10" spans="1:14" x14ac:dyDescent="0.2">
      <c r="A10">
        <v>9</v>
      </c>
      <c r="B10" s="1">
        <v>43436</v>
      </c>
      <c r="C10" s="1">
        <f t="shared" si="0"/>
        <v>43437</v>
      </c>
      <c r="E10" t="s">
        <v>278</v>
      </c>
      <c r="G10" t="s">
        <v>279</v>
      </c>
      <c r="H10">
        <v>1</v>
      </c>
      <c r="I10" t="str">
        <f t="shared" si="1"/>
        <v>mark .milin@ucalgary.ca</v>
      </c>
      <c r="J10" t="s">
        <v>118</v>
      </c>
      <c r="L10">
        <v>1</v>
      </c>
      <c r="N10" t="str">
        <f t="shared" si="4"/>
        <v>("9","2018-12-02","2018-12-03",NULL,"Mark ",NULL,"Milin","1","mark .milin@ucalgary.ca","passw0rd",NULL,"1"),</v>
      </c>
    </row>
    <row r="11" spans="1:14" x14ac:dyDescent="0.2">
      <c r="A11">
        <v>10</v>
      </c>
      <c r="B11" s="1">
        <v>43924</v>
      </c>
      <c r="C11" s="1">
        <f t="shared" si="0"/>
        <v>43925</v>
      </c>
      <c r="E11" t="s">
        <v>280</v>
      </c>
      <c r="F11" t="s">
        <v>281</v>
      </c>
      <c r="G11" t="s">
        <v>282</v>
      </c>
      <c r="H11">
        <v>1</v>
      </c>
      <c r="I11" t="str">
        <f t="shared" si="1"/>
        <v>melipnos.tara.gade@ucalgary.ca</v>
      </c>
      <c r="J11" t="s">
        <v>118</v>
      </c>
      <c r="L11">
        <v>0</v>
      </c>
      <c r="N11" t="str">
        <f t="shared" si="4"/>
        <v>("10","2020-04-03","2020-04-04",NULL,"Melipnos","Tara","Gade","1","melipnos.tara.gade@ucalgary.ca","passw0rd",NULL,"0"),</v>
      </c>
    </row>
    <row r="12" spans="1:14" x14ac:dyDescent="0.2">
      <c r="A12">
        <v>11</v>
      </c>
      <c r="B12" s="1">
        <v>43080</v>
      </c>
      <c r="C12" s="1">
        <f t="shared" si="0"/>
        <v>43081</v>
      </c>
      <c r="E12" t="s">
        <v>283</v>
      </c>
      <c r="F12" t="s">
        <v>285</v>
      </c>
      <c r="G12" t="s">
        <v>284</v>
      </c>
      <c r="H12">
        <v>4</v>
      </c>
      <c r="I12" t="str">
        <f t="shared" si="1"/>
        <v>thambe.julian.kustriya@ucalgary.ca</v>
      </c>
      <c r="J12" t="s">
        <v>118</v>
      </c>
      <c r="L12">
        <v>0</v>
      </c>
      <c r="N12" t="str">
        <f t="shared" si="4"/>
        <v>("11","2017-12-11","2017-12-12",NULL,"Thambe","Julian","Kustriya","4","thambe.julian.kustriya@ucalgary.ca","passw0rd",NULL,"0"),</v>
      </c>
    </row>
    <row r="13" spans="1:14" x14ac:dyDescent="0.2">
      <c r="A13">
        <v>12</v>
      </c>
      <c r="B13" s="1">
        <v>43465</v>
      </c>
      <c r="C13" s="1">
        <f t="shared" si="0"/>
        <v>43466</v>
      </c>
      <c r="E13" t="s">
        <v>286</v>
      </c>
      <c r="G13" t="s">
        <v>287</v>
      </c>
      <c r="H13">
        <v>3</v>
      </c>
      <c r="I13" t="str">
        <f t="shared" si="1"/>
        <v>bob.vance@ucalgary.ca</v>
      </c>
      <c r="J13" t="s">
        <v>118</v>
      </c>
      <c r="L13">
        <v>1</v>
      </c>
      <c r="N13" t="str">
        <f t="shared" si="4"/>
        <v>("12","2018-12-31","2019-01-01",NULL,"Bob",NULL,"Vance","3","bob.vance@ucalgary.ca","passw0rd",NULL,"1"),</v>
      </c>
    </row>
    <row r="14" spans="1:14" x14ac:dyDescent="0.2">
      <c r="A14">
        <v>13</v>
      </c>
      <c r="B14" s="1">
        <v>43928</v>
      </c>
      <c r="C14" s="1">
        <f t="shared" si="0"/>
        <v>43929</v>
      </c>
      <c r="E14" t="s">
        <v>288</v>
      </c>
      <c r="G14" t="s">
        <v>287</v>
      </c>
      <c r="H14">
        <v>4</v>
      </c>
      <c r="I14" t="str">
        <f t="shared" si="1"/>
        <v>phyllis.vance@ucalgary.ca</v>
      </c>
      <c r="J14" t="s">
        <v>118</v>
      </c>
      <c r="L14">
        <v>1</v>
      </c>
      <c r="N14" t="str">
        <f t="shared" si="4"/>
        <v>("13","2020-04-07","2020-04-08",NULL,"Phyllis",NULL,"Vance","4","phyllis.vance@ucalgary.ca","passw0rd",NULL,"1"),</v>
      </c>
    </row>
    <row r="15" spans="1:14" x14ac:dyDescent="0.2">
      <c r="A15">
        <v>14</v>
      </c>
      <c r="B15" s="1">
        <v>44289</v>
      </c>
      <c r="C15" s="1">
        <f t="shared" si="0"/>
        <v>44290</v>
      </c>
      <c r="E15" t="s">
        <v>289</v>
      </c>
      <c r="G15" t="s">
        <v>290</v>
      </c>
      <c r="H15">
        <v>4</v>
      </c>
      <c r="I15" t="str">
        <f t="shared" si="1"/>
        <v>jim.halpert@ucalgary.ca</v>
      </c>
      <c r="J15" t="s">
        <v>118</v>
      </c>
      <c r="L15">
        <v>1</v>
      </c>
      <c r="N15" t="str">
        <f t="shared" si="4"/>
        <v>("14","2021-04-03","2021-04-04",NULL,"Jim",NULL,"Halpert","4","jim.halpert@ucalgary.ca","passw0rd",NULL,"1"),</v>
      </c>
    </row>
    <row r="16" spans="1:14" x14ac:dyDescent="0.2">
      <c r="A16">
        <v>15</v>
      </c>
      <c r="B16" s="1">
        <v>43070</v>
      </c>
      <c r="C16" s="1">
        <f t="shared" si="0"/>
        <v>43071</v>
      </c>
      <c r="E16" t="s">
        <v>291</v>
      </c>
      <c r="G16" t="s">
        <v>292</v>
      </c>
      <c r="H16">
        <v>3</v>
      </c>
      <c r="I16" t="str">
        <f t="shared" si="1"/>
        <v>pam.beesley@ucalgary.ca</v>
      </c>
      <c r="J16" t="s">
        <v>118</v>
      </c>
      <c r="L16">
        <v>0</v>
      </c>
      <c r="N16" t="str">
        <f t="shared" si="4"/>
        <v>("15","2017-12-01","2017-12-02",NULL,"Pam",NULL,"Beesley","3","pam.beesley@ucalgary.ca","passw0rd",NULL,"0"),</v>
      </c>
    </row>
    <row r="17" spans="1:14" x14ac:dyDescent="0.2">
      <c r="A17">
        <v>16</v>
      </c>
      <c r="B17" s="1">
        <v>43436</v>
      </c>
      <c r="C17" s="1">
        <f t="shared" si="0"/>
        <v>43437</v>
      </c>
      <c r="E17" t="s">
        <v>293</v>
      </c>
      <c r="F17" t="s">
        <v>295</v>
      </c>
      <c r="G17" t="s">
        <v>294</v>
      </c>
      <c r="H17">
        <v>4</v>
      </c>
      <c r="I17" t="str">
        <f t="shared" si="1"/>
        <v>adam.christopher.greene@ucalgary.ca</v>
      </c>
      <c r="J17" t="s">
        <v>118</v>
      </c>
      <c r="L17">
        <v>1</v>
      </c>
      <c r="N17" t="str">
        <f t="shared" si="4"/>
        <v>("16","2018-12-02","2018-12-03",NULL,"Adam","Christopher","Greene","4","adam.christopher.greene@ucalgary.ca","passw0rd",NULL,"1"),</v>
      </c>
    </row>
    <row r="18" spans="1:14" x14ac:dyDescent="0.2">
      <c r="A18">
        <v>17</v>
      </c>
      <c r="B18" s="1">
        <v>43924</v>
      </c>
      <c r="C18" s="1">
        <f t="shared" si="0"/>
        <v>43925</v>
      </c>
      <c r="E18" t="s">
        <v>296</v>
      </c>
      <c r="G18" t="s">
        <v>297</v>
      </c>
      <c r="H18">
        <v>4</v>
      </c>
      <c r="I18" t="str">
        <f t="shared" si="1"/>
        <v>demi.babatunde@ucalgary.ca</v>
      </c>
      <c r="J18" t="s">
        <v>118</v>
      </c>
      <c r="L18">
        <v>1</v>
      </c>
      <c r="N18" t="str">
        <f t="shared" si="4"/>
        <v>("17","2020-04-03","2020-04-04",NULL,"Demi",NULL,"Babatunde","4","demi.babatunde@ucalgary.ca","passw0rd",NULL,"1"),</v>
      </c>
    </row>
    <row r="19" spans="1:14" x14ac:dyDescent="0.2">
      <c r="A19">
        <v>18</v>
      </c>
      <c r="B19" s="1">
        <v>43080</v>
      </c>
      <c r="C19" s="1">
        <f t="shared" si="0"/>
        <v>43081</v>
      </c>
      <c r="E19" t="s">
        <v>298</v>
      </c>
      <c r="F19" t="s">
        <v>195</v>
      </c>
      <c r="G19" t="s">
        <v>299</v>
      </c>
      <c r="H19">
        <v>4</v>
      </c>
      <c r="I19" t="str">
        <f t="shared" si="1"/>
        <v>zach.smith.klein@ucalgary.ca</v>
      </c>
      <c r="J19" t="s">
        <v>118</v>
      </c>
      <c r="L19">
        <v>0</v>
      </c>
      <c r="N19" t="str">
        <f t="shared" si="4"/>
        <v>("18","2017-12-11","2017-12-12",NULL,"Zach","Smith","Klein","4","zach.smith.klein@ucalgary.ca","passw0rd",NULL,"0"),</v>
      </c>
    </row>
    <row r="20" spans="1:14" x14ac:dyDescent="0.2">
      <c r="A20">
        <v>19</v>
      </c>
      <c r="B20" s="1">
        <v>43213</v>
      </c>
      <c r="C20" s="1">
        <f t="shared" si="0"/>
        <v>43214</v>
      </c>
      <c r="L20">
        <v>0</v>
      </c>
      <c r="N20" t="str">
        <f t="shared" si="4"/>
        <v>("19","2018-04-23","2018-04-24",NULL,NULL,NULL,NULL,NULL,NULL,NULL,NULL,"0"),</v>
      </c>
    </row>
    <row r="21" spans="1:14" x14ac:dyDescent="0.2">
      <c r="A21">
        <v>20</v>
      </c>
      <c r="B21" s="1">
        <v>44179</v>
      </c>
      <c r="C21" s="1">
        <f t="shared" si="0"/>
        <v>44180</v>
      </c>
      <c r="D21" t="s">
        <v>324</v>
      </c>
      <c r="H21" t="s">
        <v>324</v>
      </c>
      <c r="L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06D0-BF1F-4225-AF4B-50DA628F29F9}">
  <dimension ref="A1:G31"/>
  <sheetViews>
    <sheetView topLeftCell="A8" workbookViewId="0">
      <selection activeCell="K26" sqref="K26"/>
    </sheetView>
  </sheetViews>
  <sheetFormatPr baseColWidth="10" defaultColWidth="8.83203125" defaultRowHeight="15" x14ac:dyDescent="0.2"/>
  <cols>
    <col min="1" max="1" width="10.33203125" bestFit="1" customWidth="1"/>
    <col min="2" max="2" width="10.83203125" bestFit="1" customWidth="1"/>
    <col min="3" max="3" width="12.5" bestFit="1" customWidth="1"/>
    <col min="4" max="4" width="12.6640625" bestFit="1" customWidth="1"/>
    <col min="5" max="5" width="10.33203125" bestFit="1" customWidth="1"/>
  </cols>
  <sheetData>
    <row r="1" spans="1:7" x14ac:dyDescent="0.2">
      <c r="A1" s="2" t="s">
        <v>120</v>
      </c>
      <c r="B1" s="2" t="s">
        <v>123</v>
      </c>
      <c r="C1" s="2" t="s">
        <v>122</v>
      </c>
      <c r="D1" s="2" t="s">
        <v>124</v>
      </c>
      <c r="E1" s="2" t="s">
        <v>121</v>
      </c>
      <c r="G1" t="str">
        <f>_xlfn.CONCAT("INSERT INTO weights (",
A1,",",
B1,",",
C1,",",
D1,",",
E1,") VALUES ")</f>
        <v xml:space="preserve">INSERT INTO weights (w_weightid,w_massinkg,w_recorddate,w_recordedby,w_animalid) VALUES </v>
      </c>
    </row>
    <row r="2" spans="1:7" x14ac:dyDescent="0.2">
      <c r="A2">
        <v>1</v>
      </c>
      <c r="B2">
        <v>5</v>
      </c>
      <c r="C2" s="1">
        <v>44105</v>
      </c>
      <c r="D2">
        <f ca="1">RANDBETWEEN(1,7)</f>
        <v>3</v>
      </c>
      <c r="E2">
        <v>1</v>
      </c>
      <c r="G2" t="str">
        <f ca="1">_xlfn.CONCAT("(",
IF(A2="","NULL",_xlfn.CONCAT("""",A2,"""")),",",
IF(B2="","NULL",_xlfn.CONCAT("""",B2,"""")),",",
IF(C2="","NULL",_xlfn.CONCAT("""",TEXT(C2,"YYYY-MM-DD"),"""")),",",
IF(D2="","NULL",_xlfn.CONCAT("""",D2,"""")),",",
IF(E2="","NULL",_xlfn.CONCAT("""",E2,"""")),"),")</f>
        <v>("1","5","2020-10-01","3","1"),</v>
      </c>
    </row>
    <row r="3" spans="1:7" x14ac:dyDescent="0.2">
      <c r="A3">
        <v>2</v>
      </c>
      <c r="B3">
        <v>4</v>
      </c>
      <c r="C3" s="1">
        <v>44105</v>
      </c>
      <c r="D3">
        <f t="shared" ref="D3:D29" ca="1" si="0">RANDBETWEEN(1,7)</f>
        <v>2</v>
      </c>
      <c r="E3">
        <v>2</v>
      </c>
      <c r="G3" t="str">
        <f t="shared" ref="G3:G7" ca="1" si="1">_xlfn.CONCAT("(",
IF(A3="","NULL",_xlfn.CONCAT("""",A3,"""")),",",
IF(B3="","NULL",_xlfn.CONCAT("""",B3,"""")),",",
IF(C3="","NULL",_xlfn.CONCAT("""",TEXT(C3,"YYYY-MM-DD"),"""")),",",
IF(D3="","NULL",_xlfn.CONCAT("""",D3,"""")),",",
IF(E3="","NULL",_xlfn.CONCAT("""",E3,"""")),"),")</f>
        <v>("2","4","2020-10-01","2","2"),</v>
      </c>
    </row>
    <row r="4" spans="1:7" x14ac:dyDescent="0.2">
      <c r="A4">
        <v>3</v>
      </c>
      <c r="B4">
        <v>30</v>
      </c>
      <c r="C4" s="1">
        <v>44105</v>
      </c>
      <c r="D4">
        <f t="shared" ca="1" si="0"/>
        <v>7</v>
      </c>
      <c r="E4">
        <v>3</v>
      </c>
      <c r="G4" t="str">
        <f t="shared" ca="1" si="1"/>
        <v>("3","30","2020-10-01","7","3"),</v>
      </c>
    </row>
    <row r="5" spans="1:7" x14ac:dyDescent="0.2">
      <c r="A5">
        <v>4</v>
      </c>
      <c r="B5">
        <v>40</v>
      </c>
      <c r="C5" s="1">
        <v>44105</v>
      </c>
      <c r="D5">
        <f t="shared" ca="1" si="0"/>
        <v>6</v>
      </c>
      <c r="E5">
        <v>4</v>
      </c>
      <c r="G5" t="str">
        <f t="shared" ca="1" si="1"/>
        <v>("4","40","2020-10-01","6","4"),</v>
      </c>
    </row>
    <row r="6" spans="1:7" x14ac:dyDescent="0.2">
      <c r="A6">
        <v>5</v>
      </c>
      <c r="B6">
        <v>3</v>
      </c>
      <c r="C6" s="1">
        <v>44105</v>
      </c>
      <c r="D6">
        <f t="shared" ca="1" si="0"/>
        <v>6</v>
      </c>
      <c r="E6">
        <v>5</v>
      </c>
      <c r="G6" t="str">
        <f t="shared" ca="1" si="1"/>
        <v>("5","3","2020-10-01","6","5"),</v>
      </c>
    </row>
    <row r="7" spans="1:7" x14ac:dyDescent="0.2">
      <c r="A7">
        <v>6</v>
      </c>
      <c r="B7">
        <v>3</v>
      </c>
      <c r="C7" s="1">
        <v>44105</v>
      </c>
      <c r="D7">
        <f t="shared" ca="1" si="0"/>
        <v>1</v>
      </c>
      <c r="E7">
        <v>6</v>
      </c>
      <c r="G7" t="str">
        <f t="shared" ca="1" si="1"/>
        <v>("6","3","2020-10-01","1","6"),</v>
      </c>
    </row>
    <row r="8" spans="1:7" x14ac:dyDescent="0.2">
      <c r="A8">
        <v>7</v>
      </c>
      <c r="B8">
        <v>1</v>
      </c>
      <c r="C8" s="1">
        <v>44105</v>
      </c>
      <c r="D8">
        <f t="shared" ca="1" si="0"/>
        <v>4</v>
      </c>
      <c r="E8">
        <v>7</v>
      </c>
      <c r="G8" t="str">
        <f ca="1">_xlfn.CONCAT("(",
IF(A8="","NULL",_xlfn.CONCAT("""",A8,"""")),",",
IF(B8="","NULL",_xlfn.CONCAT("""",B8,"""")),",",
IF(C8="","NULL",_xlfn.CONCAT("""",TEXT(C8,"YYYY-MM-DD"),"""")),",",
IF(D8="","NULL",_xlfn.CONCAT("""",D8,"""")),",",
IF(E8="","NULL",_xlfn.CONCAT("""",E8,"""")),"),")</f>
        <v>("7","1","2020-10-01","4","7"),</v>
      </c>
    </row>
    <row r="9" spans="1:7" x14ac:dyDescent="0.2">
      <c r="A9">
        <v>8</v>
      </c>
      <c r="B9">
        <v>4</v>
      </c>
      <c r="C9" s="1">
        <v>44138</v>
      </c>
      <c r="D9">
        <f t="shared" ca="1" si="0"/>
        <v>7</v>
      </c>
      <c r="E9">
        <v>1</v>
      </c>
      <c r="G9" t="str">
        <f t="shared" ref="G9:G28" ca="1" si="2">_xlfn.CONCAT("(",
IF(A9="","NULL",_xlfn.CONCAT("""",A9,"""")),",",
IF(B9="","NULL",_xlfn.CONCAT("""",B9,"""")),",",
IF(C9="","NULL",_xlfn.CONCAT("""",TEXT(C9,"YYYY-MM-DD"),"""")),",",
IF(D9="","NULL",_xlfn.CONCAT("""",D9,"""")),",",
IF(E9="","NULL",_xlfn.CONCAT("""",E9,"""")),"),")</f>
        <v>("8","4","2020-11-03","7","1"),</v>
      </c>
    </row>
    <row r="10" spans="1:7" x14ac:dyDescent="0.2">
      <c r="A10">
        <v>9</v>
      </c>
      <c r="B10">
        <f>B2+0.2</f>
        <v>5.2</v>
      </c>
      <c r="C10" s="1">
        <v>44138</v>
      </c>
      <c r="D10">
        <f t="shared" ca="1" si="0"/>
        <v>5</v>
      </c>
      <c r="E10">
        <v>2</v>
      </c>
      <c r="G10" t="str">
        <f t="shared" ca="1" si="2"/>
        <v>("9","5.2","2020-11-03","5","2"),</v>
      </c>
    </row>
    <row r="11" spans="1:7" x14ac:dyDescent="0.2">
      <c r="A11">
        <v>10</v>
      </c>
      <c r="B11">
        <f t="shared" ref="B11:B15" si="3">B3+0.2</f>
        <v>4.2</v>
      </c>
      <c r="C11" s="1">
        <v>44138</v>
      </c>
      <c r="D11">
        <f t="shared" ca="1" si="0"/>
        <v>1</v>
      </c>
      <c r="E11">
        <v>3</v>
      </c>
      <c r="G11" t="str">
        <f t="shared" ca="1" si="2"/>
        <v>("10","4.2","2020-11-03","1","3"),</v>
      </c>
    </row>
    <row r="12" spans="1:7" x14ac:dyDescent="0.2">
      <c r="A12">
        <v>11</v>
      </c>
      <c r="B12">
        <f t="shared" si="3"/>
        <v>30.2</v>
      </c>
      <c r="C12" s="1">
        <v>44138</v>
      </c>
      <c r="D12">
        <f t="shared" ca="1" si="0"/>
        <v>1</v>
      </c>
      <c r="E12">
        <v>4</v>
      </c>
      <c r="G12" t="str">
        <f t="shared" ca="1" si="2"/>
        <v>("11","30.2","2020-11-03","1","4"),</v>
      </c>
    </row>
    <row r="13" spans="1:7" x14ac:dyDescent="0.2">
      <c r="A13">
        <v>12</v>
      </c>
      <c r="B13">
        <f t="shared" si="3"/>
        <v>40.200000000000003</v>
      </c>
      <c r="C13" s="1">
        <v>44138</v>
      </c>
      <c r="D13">
        <f t="shared" ca="1" si="0"/>
        <v>3</v>
      </c>
      <c r="E13">
        <v>5</v>
      </c>
      <c r="G13" t="str">
        <f t="shared" ca="1" si="2"/>
        <v>("12","40.2","2020-11-03","3","5"),</v>
      </c>
    </row>
    <row r="14" spans="1:7" x14ac:dyDescent="0.2">
      <c r="A14">
        <v>13</v>
      </c>
      <c r="B14">
        <f t="shared" si="3"/>
        <v>3.2</v>
      </c>
      <c r="C14" s="1">
        <v>44138</v>
      </c>
      <c r="D14">
        <f t="shared" ca="1" si="0"/>
        <v>6</v>
      </c>
      <c r="E14">
        <v>6</v>
      </c>
      <c r="G14" t="str">
        <f t="shared" ca="1" si="2"/>
        <v>("13","3.2","2020-11-03","6","6"),</v>
      </c>
    </row>
    <row r="15" spans="1:7" x14ac:dyDescent="0.2">
      <c r="A15">
        <v>14</v>
      </c>
      <c r="B15">
        <f t="shared" si="3"/>
        <v>3.2</v>
      </c>
      <c r="C15" s="1">
        <v>44138</v>
      </c>
      <c r="D15">
        <f t="shared" ca="1" si="0"/>
        <v>6</v>
      </c>
      <c r="E15">
        <v>7</v>
      </c>
      <c r="G15" t="str">
        <f t="shared" ca="1" si="2"/>
        <v>("14","3.2","2020-11-03","6","7"),</v>
      </c>
    </row>
    <row r="16" spans="1:7" x14ac:dyDescent="0.2">
      <c r="A16">
        <v>15</v>
      </c>
      <c r="B16">
        <f>B8-0.4</f>
        <v>0.6</v>
      </c>
      <c r="C16" s="1">
        <v>44164</v>
      </c>
      <c r="D16">
        <f t="shared" ca="1" si="0"/>
        <v>7</v>
      </c>
      <c r="E16">
        <v>1</v>
      </c>
      <c r="G16" t="str">
        <f t="shared" ca="1" si="2"/>
        <v>("15","0.6","2020-11-29","7","1"),</v>
      </c>
    </row>
    <row r="17" spans="1:7" x14ac:dyDescent="0.2">
      <c r="A17">
        <v>16</v>
      </c>
      <c r="B17">
        <f t="shared" ref="B17:B22" si="4">B9-0.4</f>
        <v>3.6</v>
      </c>
      <c r="C17" s="1">
        <v>44164</v>
      </c>
      <c r="D17">
        <f t="shared" ca="1" si="0"/>
        <v>4</v>
      </c>
      <c r="E17">
        <v>2</v>
      </c>
      <c r="G17" t="str">
        <f t="shared" ca="1" si="2"/>
        <v>("16","3.6","2020-11-29","4","2"),</v>
      </c>
    </row>
    <row r="18" spans="1:7" x14ac:dyDescent="0.2">
      <c r="A18">
        <v>17</v>
      </c>
      <c r="B18">
        <f t="shared" si="4"/>
        <v>4.8</v>
      </c>
      <c r="C18" s="1">
        <v>44164</v>
      </c>
      <c r="D18">
        <f t="shared" ca="1" si="0"/>
        <v>1</v>
      </c>
      <c r="E18">
        <v>3</v>
      </c>
      <c r="G18" t="str">
        <f t="shared" ca="1" si="2"/>
        <v>("17","4.8","2020-11-29","1","3"),</v>
      </c>
    </row>
    <row r="19" spans="1:7" x14ac:dyDescent="0.2">
      <c r="A19">
        <v>18</v>
      </c>
      <c r="B19">
        <f t="shared" si="4"/>
        <v>3.8000000000000003</v>
      </c>
      <c r="C19" s="1">
        <v>44164</v>
      </c>
      <c r="D19">
        <f t="shared" ca="1" si="0"/>
        <v>3</v>
      </c>
      <c r="E19">
        <v>4</v>
      </c>
      <c r="G19" t="str">
        <f t="shared" ca="1" si="2"/>
        <v>("18","3.8","2020-11-29","3","4"),</v>
      </c>
    </row>
    <row r="20" spans="1:7" x14ac:dyDescent="0.2">
      <c r="A20">
        <v>19</v>
      </c>
      <c r="B20">
        <f t="shared" si="4"/>
        <v>29.8</v>
      </c>
      <c r="C20" s="1">
        <v>44164</v>
      </c>
      <c r="D20">
        <f t="shared" ca="1" si="0"/>
        <v>4</v>
      </c>
      <c r="E20">
        <v>5</v>
      </c>
      <c r="G20" t="str">
        <f t="shared" ca="1" si="2"/>
        <v>("19","29.8","2020-11-29","4","5"),</v>
      </c>
    </row>
    <row r="21" spans="1:7" x14ac:dyDescent="0.2">
      <c r="A21">
        <v>20</v>
      </c>
      <c r="B21">
        <f t="shared" si="4"/>
        <v>39.800000000000004</v>
      </c>
      <c r="C21" s="1">
        <v>44164</v>
      </c>
      <c r="D21">
        <f t="shared" ca="1" si="0"/>
        <v>3</v>
      </c>
      <c r="E21">
        <v>6</v>
      </c>
      <c r="G21" t="str">
        <f t="shared" ca="1" si="2"/>
        <v>("20","39.8","2020-11-29","3","6"),</v>
      </c>
    </row>
    <row r="22" spans="1:7" x14ac:dyDescent="0.2">
      <c r="A22">
        <v>21</v>
      </c>
      <c r="B22">
        <f t="shared" si="4"/>
        <v>2.8000000000000003</v>
      </c>
      <c r="C22" s="1">
        <v>44164</v>
      </c>
      <c r="D22">
        <f t="shared" ca="1" si="0"/>
        <v>4</v>
      </c>
      <c r="E22">
        <v>7</v>
      </c>
      <c r="G22" t="str">
        <f t="shared" ca="1" si="2"/>
        <v>("21","2.8","2020-11-29","4","7"),</v>
      </c>
    </row>
    <row r="23" spans="1:7" x14ac:dyDescent="0.2">
      <c r="A23">
        <v>22</v>
      </c>
      <c r="B23">
        <f>B15+0.6</f>
        <v>3.8000000000000003</v>
      </c>
      <c r="C23" s="1">
        <v>44255</v>
      </c>
      <c r="D23">
        <f t="shared" ca="1" si="0"/>
        <v>1</v>
      </c>
      <c r="E23">
        <v>1</v>
      </c>
      <c r="G23" t="str">
        <f t="shared" ca="1" si="2"/>
        <v>("22","3.8","2021-02-28","1","1"),</v>
      </c>
    </row>
    <row r="24" spans="1:7" x14ac:dyDescent="0.2">
      <c r="A24">
        <v>23</v>
      </c>
      <c r="B24">
        <f t="shared" ref="B24:B29" si="5">B16+0.6</f>
        <v>1.2</v>
      </c>
      <c r="C24" s="1">
        <v>44255</v>
      </c>
      <c r="D24">
        <f t="shared" ca="1" si="0"/>
        <v>7</v>
      </c>
      <c r="E24">
        <v>2</v>
      </c>
      <c r="G24" t="str">
        <f t="shared" ca="1" si="2"/>
        <v>("23","1.2","2021-02-28","7","2"),</v>
      </c>
    </row>
    <row r="25" spans="1:7" x14ac:dyDescent="0.2">
      <c r="A25">
        <v>24</v>
      </c>
      <c r="B25">
        <f t="shared" si="5"/>
        <v>4.2</v>
      </c>
      <c r="C25" s="1">
        <v>44255</v>
      </c>
      <c r="D25">
        <f t="shared" ca="1" si="0"/>
        <v>1</v>
      </c>
      <c r="E25">
        <v>3</v>
      </c>
      <c r="G25" t="str">
        <f t="shared" ca="1" si="2"/>
        <v>("24","4.2","2021-02-28","1","3"),</v>
      </c>
    </row>
    <row r="26" spans="1:7" x14ac:dyDescent="0.2">
      <c r="A26">
        <v>25</v>
      </c>
      <c r="B26">
        <f t="shared" si="5"/>
        <v>5.3999999999999995</v>
      </c>
      <c r="C26" s="1">
        <v>44255</v>
      </c>
      <c r="D26">
        <f t="shared" ca="1" si="0"/>
        <v>2</v>
      </c>
      <c r="E26">
        <v>4</v>
      </c>
      <c r="G26" t="str">
        <f t="shared" ca="1" si="2"/>
        <v>("25","5.4","2021-02-28","2","4"),</v>
      </c>
    </row>
    <row r="27" spans="1:7" x14ac:dyDescent="0.2">
      <c r="A27">
        <v>26</v>
      </c>
      <c r="B27">
        <f t="shared" si="5"/>
        <v>4.4000000000000004</v>
      </c>
      <c r="C27" s="1">
        <v>44255</v>
      </c>
      <c r="D27">
        <f t="shared" ca="1" si="0"/>
        <v>7</v>
      </c>
      <c r="E27">
        <v>5</v>
      </c>
      <c r="G27" t="str">
        <f t="shared" ca="1" si="2"/>
        <v>("26","4.4","2021-02-28","7","5"),</v>
      </c>
    </row>
    <row r="28" spans="1:7" x14ac:dyDescent="0.2">
      <c r="A28">
        <v>27</v>
      </c>
      <c r="B28">
        <f t="shared" si="5"/>
        <v>30.400000000000002</v>
      </c>
      <c r="C28" s="1">
        <v>44255</v>
      </c>
      <c r="D28">
        <f t="shared" ca="1" si="0"/>
        <v>5</v>
      </c>
      <c r="E28">
        <v>6</v>
      </c>
      <c r="G28" t="str">
        <f t="shared" ca="1" si="2"/>
        <v>("27","30.4","2021-02-28","5","6"),</v>
      </c>
    </row>
    <row r="29" spans="1:7" x14ac:dyDescent="0.2">
      <c r="A29">
        <v>28</v>
      </c>
      <c r="B29">
        <f t="shared" si="5"/>
        <v>40.400000000000006</v>
      </c>
      <c r="C29" s="1">
        <v>44255</v>
      </c>
      <c r="D29">
        <f t="shared" ca="1" si="0"/>
        <v>5</v>
      </c>
      <c r="E29">
        <v>7</v>
      </c>
      <c r="G29" t="str">
        <f ca="1">_xlfn.CONCAT("(",
IF(A29="","NULL",_xlfn.CONCAT("""",A29,"""")),",",
IF(B29="","NULL",_xlfn.CONCAT("""",B29,"""")),",",
IF(C29="","NULL",_xlfn.CONCAT("""",TEXT(C29,"YYYY-MM-DD"),"""")),",",
IF(D29="","NULL",_xlfn.CONCAT("""",D29,"""")),",",
IF(E29="","NULL",_xlfn.CONCAT("""",E29,"""")),"),")</f>
        <v>("28","40.4","2021-02-28","5","7"),</v>
      </c>
    </row>
    <row r="30" spans="1:7" x14ac:dyDescent="0.2">
      <c r="A30">
        <v>29</v>
      </c>
      <c r="B30">
        <v>40</v>
      </c>
      <c r="C30" s="1">
        <v>44255</v>
      </c>
      <c r="G30" t="str">
        <f>_xlfn.CONCAT("(",
IF(A30="","NULL",_xlfn.CONCAT("""",A30,"""")),",",
IF(B30="","NULL",_xlfn.CONCAT("""",B30,"""")),",",
IF(C30="","NULL",_xlfn.CONCAT("""",TEXT(C30,"YYYY-MM-DD"),"""")),",",
IF(D30="","NULL",_xlfn.CONCAT("""",D30,"""")),",",
IF(E30="","NULL",_xlfn.CONCAT("""",E30,"""")),"),")</f>
        <v>("29","40","2021-02-28",NULL,NULL),</v>
      </c>
    </row>
    <row r="31" spans="1:7" x14ac:dyDescent="0.2">
      <c r="A31">
        <v>29</v>
      </c>
      <c r="B31">
        <v>40</v>
      </c>
      <c r="C31" s="1">
        <v>44256</v>
      </c>
      <c r="G31" t="str">
        <f>_xlfn.CONCAT("(",
IF(A31="","NULL",_xlfn.CONCAT("""",A31,"""")),",",
IF(B31="","NULL",_xlfn.CONCAT("""",B31,"""")),",",
IF(C31="","NULL",_xlfn.CONCAT("""",TEXT(C31,"YYYY-MM-DD"),"""")),",",
IF(D31="","NULL",_xlfn.CONCAT("""",D31,"""")),",",
IF(E31="","NULL",_xlfn.CONCAT("""",E31,"""")),"),")</f>
        <v>("29","40","2021-03-01",NULL,NULL),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AFE5-CE5B-467E-B9FE-9E32C463D99E}">
  <dimension ref="A1:I21"/>
  <sheetViews>
    <sheetView workbookViewId="0">
      <selection activeCell="F21" sqref="F21"/>
    </sheetView>
  </sheetViews>
  <sheetFormatPr baseColWidth="10" defaultColWidth="8.83203125" defaultRowHeight="15" x14ac:dyDescent="0.2"/>
  <cols>
    <col min="1" max="7" width="10.83203125" customWidth="1"/>
  </cols>
  <sheetData>
    <row r="1" spans="1:9" x14ac:dyDescent="0.2">
      <c r="A1" s="2" t="s">
        <v>40</v>
      </c>
      <c r="B1" s="2" t="s">
        <v>137</v>
      </c>
      <c r="C1" s="2" t="s">
        <v>42</v>
      </c>
      <c r="D1" s="2" t="s">
        <v>41</v>
      </c>
      <c r="E1" s="2" t="s">
        <v>138</v>
      </c>
      <c r="F1" s="2" t="s">
        <v>139</v>
      </c>
      <c r="G1" s="2" t="s">
        <v>140</v>
      </c>
      <c r="I1" t="str">
        <f>_xlfn.CONCAT("INSERT INTO photos (",
A1,",",
B1,",",
C1,",",
D1,",",
E1,",",
F1,",",
G1,") VALUES ")</f>
        <v xml:space="preserve">INSERT INTO photos (p_photoid,p_photodesc,p_animalid,p_photolink,p_alttext,p_uploader,p_uploaddate) VALUES </v>
      </c>
    </row>
    <row r="2" spans="1:9" x14ac:dyDescent="0.2">
      <c r="A2">
        <v>1</v>
      </c>
      <c r="C2">
        <f t="shared" ref="C2:C7" ca="1" si="0">RANDBETWEEN(1,18)</f>
        <v>10</v>
      </c>
      <c r="D2" t="s">
        <v>100</v>
      </c>
      <c r="E2" t="s">
        <v>171</v>
      </c>
      <c r="F2">
        <f t="shared" ref="F2:F19" ca="1" si="1">RANDBETWEEN(1,18)</f>
        <v>9</v>
      </c>
      <c r="G2" s="1">
        <v>44105</v>
      </c>
      <c r="I2" t="str">
        <f ca="1"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IF(G2="","NULL",_xlfn.CONCAT("""",TEXT(G2,"YYYY-MM-DD"),"""")),"),")</f>
        <v>("1",NULL,"10","image1.png","neck","9","2020-10-01"),</v>
      </c>
    </row>
    <row r="3" spans="1:9" x14ac:dyDescent="0.2">
      <c r="A3">
        <v>2</v>
      </c>
      <c r="C3">
        <f t="shared" ca="1" si="0"/>
        <v>5</v>
      </c>
      <c r="D3" t="s">
        <v>101</v>
      </c>
      <c r="F3">
        <f t="shared" ca="1" si="1"/>
        <v>12</v>
      </c>
      <c r="G3" s="1">
        <v>44105</v>
      </c>
      <c r="I3" t="str">
        <f t="shared" ref="I3:I7" ca="1" si="2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IF(G3="","NULL",_xlfn.CONCAT("""",TEXT(G3,"YYYY-MM-DD"),"""")),"),")</f>
        <v>("2",NULL,"5","image2.png",NULL,"12","2020-10-01"),</v>
      </c>
    </row>
    <row r="4" spans="1:9" x14ac:dyDescent="0.2">
      <c r="A4">
        <v>3</v>
      </c>
      <c r="C4">
        <f t="shared" ca="1" si="0"/>
        <v>17</v>
      </c>
      <c r="D4" t="s">
        <v>249</v>
      </c>
      <c r="F4">
        <f t="shared" ca="1" si="1"/>
        <v>15</v>
      </c>
      <c r="G4" s="1">
        <v>44105</v>
      </c>
      <c r="I4" t="str">
        <f t="shared" ca="1" si="2"/>
        <v>("3",NULL,"17","image3.png",NULL,"15","2020-10-01"),</v>
      </c>
    </row>
    <row r="5" spans="1:9" x14ac:dyDescent="0.2">
      <c r="A5">
        <v>4</v>
      </c>
      <c r="B5" t="s">
        <v>170</v>
      </c>
      <c r="C5">
        <f t="shared" ca="1" si="0"/>
        <v>10</v>
      </c>
      <c r="D5" t="s">
        <v>102</v>
      </c>
      <c r="F5">
        <f t="shared" ca="1" si="1"/>
        <v>12</v>
      </c>
      <c r="G5" s="1">
        <v>44105</v>
      </c>
      <c r="I5" t="str">
        <f t="shared" ca="1" si="2"/>
        <v>("4","leg broken","10","image4.png",NULL,"12","2020-10-01"),</v>
      </c>
    </row>
    <row r="6" spans="1:9" x14ac:dyDescent="0.2">
      <c r="A6">
        <v>5</v>
      </c>
      <c r="C6">
        <f t="shared" ca="1" si="0"/>
        <v>17</v>
      </c>
      <c r="D6" t="s">
        <v>105</v>
      </c>
      <c r="F6">
        <f t="shared" ca="1" si="1"/>
        <v>17</v>
      </c>
      <c r="G6" s="1">
        <v>44105</v>
      </c>
      <c r="I6" t="str">
        <f t="shared" ca="1" si="2"/>
        <v>("5",NULL,"17","image5.png",NULL,"17","2020-10-01"),</v>
      </c>
    </row>
    <row r="7" spans="1:9" x14ac:dyDescent="0.2">
      <c r="A7">
        <v>6</v>
      </c>
      <c r="C7">
        <f t="shared" ca="1" si="0"/>
        <v>4</v>
      </c>
      <c r="D7" t="s">
        <v>104</v>
      </c>
      <c r="F7">
        <f t="shared" ca="1" si="1"/>
        <v>1</v>
      </c>
      <c r="G7" s="1">
        <v>44105</v>
      </c>
      <c r="I7" t="str">
        <f t="shared" ca="1" si="2"/>
        <v>("6",NULL,"4","image6.png",NULL,"1","2020-10-01"),</v>
      </c>
    </row>
    <row r="8" spans="1:9" x14ac:dyDescent="0.2">
      <c r="A8">
        <v>7</v>
      </c>
      <c r="C8">
        <f ca="1">RANDBETWEEN(1,18)</f>
        <v>1</v>
      </c>
      <c r="D8" t="s">
        <v>103</v>
      </c>
      <c r="F8">
        <f t="shared" ca="1" si="1"/>
        <v>2</v>
      </c>
      <c r="G8" s="1">
        <v>44105</v>
      </c>
      <c r="I8" t="str">
        <f ca="1">_xlfn.CONCAT("(",
IF(A8="","NULL",_xlfn.CONCAT("""",A8,"""")),",",
IF(B8="","NULL",_xlfn.CONCAT("""",B8,"""")),",",
IF(C8="","NULL",_xlfn.CONCAT("""",C8,"""")),",",
IF(D8="","NULL",_xlfn.CONCAT("""",D8,"""")),",",
IF(E8="","NULL",_xlfn.CONCAT("""",E8,"""")),",",
IF(F8="","NULL",_xlfn.CONCAT("""",F8,"""")),",",
IF(G8="","NULL",_xlfn.CONCAT("""",TEXT(G8,"YYYY-MM-DD"),"""")),"),")</f>
        <v>("7",NULL,"1","image7.png",NULL,"2","2020-10-01"),</v>
      </c>
    </row>
    <row r="9" spans="1:9" x14ac:dyDescent="0.2">
      <c r="A9">
        <v>8</v>
      </c>
      <c r="B9" t="s">
        <v>300</v>
      </c>
      <c r="C9">
        <f t="shared" ref="C9:C19" ca="1" si="3">RANDBETWEEN(1,18)</f>
        <v>9</v>
      </c>
      <c r="D9" t="s">
        <v>250</v>
      </c>
      <c r="E9" t="s">
        <v>304</v>
      </c>
      <c r="F9">
        <f t="shared" ca="1" si="1"/>
        <v>10</v>
      </c>
      <c r="G9" s="1">
        <v>44329</v>
      </c>
      <c r="I9" t="str">
        <f t="shared" ref="I9:I20" ca="1" si="4">_xlfn.CONCAT("(",
IF(A9="","NULL",_xlfn.CONCAT("""",A9,"""")),",",
IF(B9="","NULL",_xlfn.CONCAT("""",B9,"""")),",",
IF(C9="","NULL",_xlfn.CONCAT("""",C9,"""")),",",
IF(D9="","NULL",_xlfn.CONCAT("""",D9,"""")),",",
IF(E9="","NULL",_xlfn.CONCAT("""",E9,"""")),",",
IF(F9="","NULL",_xlfn.CONCAT("""",F9,"""")),",",
IF(G9="","NULL",_xlfn.CONCAT("""",TEXT(G9,"YYYY-MM-DD"),"""")),"),")</f>
        <v>("8","initial photo","9","image8.png","baby","10","2021-05-13"),</v>
      </c>
    </row>
    <row r="10" spans="1:9" x14ac:dyDescent="0.2">
      <c r="A10">
        <v>9</v>
      </c>
      <c r="B10" t="s">
        <v>300</v>
      </c>
      <c r="C10">
        <f t="shared" ca="1" si="3"/>
        <v>11</v>
      </c>
      <c r="D10" t="s">
        <v>251</v>
      </c>
      <c r="F10">
        <f t="shared" ca="1" si="1"/>
        <v>16</v>
      </c>
      <c r="G10" s="1">
        <v>44315</v>
      </c>
      <c r="I10" t="str">
        <f t="shared" ca="1" si="4"/>
        <v>("9","initial photo","11","image9.png",NULL,"16","2021-04-29"),</v>
      </c>
    </row>
    <row r="11" spans="1:9" x14ac:dyDescent="0.2">
      <c r="A11">
        <v>10</v>
      </c>
      <c r="B11" t="s">
        <v>300</v>
      </c>
      <c r="C11">
        <f t="shared" ca="1" si="3"/>
        <v>17</v>
      </c>
      <c r="D11" t="s">
        <v>252</v>
      </c>
      <c r="E11" t="s">
        <v>305</v>
      </c>
      <c r="F11">
        <f t="shared" ca="1" si="1"/>
        <v>8</v>
      </c>
      <c r="G11" s="1">
        <v>44511</v>
      </c>
      <c r="I11" t="str">
        <f t="shared" ca="1" si="4"/>
        <v>("10","initial photo","17","image10.png","puberty","8","2021-11-11"),</v>
      </c>
    </row>
    <row r="12" spans="1:9" x14ac:dyDescent="0.2">
      <c r="A12">
        <v>11</v>
      </c>
      <c r="B12" t="s">
        <v>300</v>
      </c>
      <c r="C12">
        <f t="shared" ca="1" si="3"/>
        <v>10</v>
      </c>
      <c r="D12" t="s">
        <v>253</v>
      </c>
      <c r="F12">
        <f t="shared" ca="1" si="1"/>
        <v>18</v>
      </c>
      <c r="G12" s="1">
        <v>44361</v>
      </c>
      <c r="I12" t="str">
        <f t="shared" ca="1" si="4"/>
        <v>("11","initial photo","10","image11.png",NULL,"18","2021-06-14"),</v>
      </c>
    </row>
    <row r="13" spans="1:9" x14ac:dyDescent="0.2">
      <c r="A13">
        <v>12</v>
      </c>
      <c r="B13" t="s">
        <v>300</v>
      </c>
      <c r="C13">
        <f t="shared" ca="1" si="3"/>
        <v>3</v>
      </c>
      <c r="D13" t="s">
        <v>254</v>
      </c>
      <c r="F13">
        <f t="shared" ca="1" si="1"/>
        <v>4</v>
      </c>
      <c r="G13" s="1">
        <v>44366</v>
      </c>
      <c r="I13" t="str">
        <f t="shared" ca="1" si="4"/>
        <v>("12","initial photo","3","image12.png",NULL,"4","2021-06-19"),</v>
      </c>
    </row>
    <row r="14" spans="1:9" x14ac:dyDescent="0.2">
      <c r="A14">
        <v>13</v>
      </c>
      <c r="C14">
        <f t="shared" ca="1" si="3"/>
        <v>10</v>
      </c>
      <c r="D14" t="s">
        <v>255</v>
      </c>
      <c r="F14">
        <f t="shared" ca="1" si="1"/>
        <v>3</v>
      </c>
      <c r="G14" s="1">
        <v>44321</v>
      </c>
      <c r="I14" t="str">
        <f t="shared" ca="1" si="4"/>
        <v>("13",NULL,"10","image13.png",NULL,"3","2021-05-05"),</v>
      </c>
    </row>
    <row r="15" spans="1:9" x14ac:dyDescent="0.2">
      <c r="A15">
        <v>14</v>
      </c>
      <c r="B15" t="s">
        <v>303</v>
      </c>
      <c r="C15">
        <f t="shared" ca="1" si="3"/>
        <v>16</v>
      </c>
      <c r="D15" t="s">
        <v>256</v>
      </c>
      <c r="E15" t="s">
        <v>306</v>
      </c>
      <c r="F15">
        <f t="shared" ca="1" si="1"/>
        <v>18</v>
      </c>
      <c r="G15" s="1">
        <v>44440</v>
      </c>
      <c r="I15" t="str">
        <f t="shared" ca="1" si="4"/>
        <v>("14","knee replace","16","image14.png","knee","18","2021-09-01"),</v>
      </c>
    </row>
    <row r="16" spans="1:9" x14ac:dyDescent="0.2">
      <c r="A16">
        <v>15</v>
      </c>
      <c r="B16" t="s">
        <v>301</v>
      </c>
      <c r="C16">
        <f t="shared" ca="1" si="3"/>
        <v>10</v>
      </c>
      <c r="D16" t="s">
        <v>257</v>
      </c>
      <c r="F16">
        <f t="shared" ca="1" si="1"/>
        <v>4</v>
      </c>
      <c r="G16" s="1">
        <v>44274</v>
      </c>
      <c r="I16" t="str">
        <f t="shared" ca="1" si="4"/>
        <v>("15","losing fur","10","image15.png",NULL,"4","2021-03-19"),</v>
      </c>
    </row>
    <row r="17" spans="1:9" x14ac:dyDescent="0.2">
      <c r="A17">
        <v>16</v>
      </c>
      <c r="C17">
        <f t="shared" ca="1" si="3"/>
        <v>16</v>
      </c>
      <c r="D17" t="s">
        <v>258</v>
      </c>
      <c r="F17">
        <f t="shared" ca="1" si="1"/>
        <v>12</v>
      </c>
      <c r="G17" s="1">
        <v>44472</v>
      </c>
      <c r="I17" t="str">
        <f t="shared" ca="1" si="4"/>
        <v>("16",NULL,"16","image16.png",NULL,"12","2021-10-03"),</v>
      </c>
    </row>
    <row r="18" spans="1:9" x14ac:dyDescent="0.2">
      <c r="A18">
        <v>17</v>
      </c>
      <c r="B18" t="s">
        <v>302</v>
      </c>
      <c r="C18">
        <f t="shared" ca="1" si="3"/>
        <v>1</v>
      </c>
      <c r="D18" t="s">
        <v>259</v>
      </c>
      <c r="F18">
        <f t="shared" ca="1" si="1"/>
        <v>5</v>
      </c>
      <c r="G18" s="1">
        <v>44443</v>
      </c>
      <c r="I18" t="str">
        <f t="shared" ca="1" si="4"/>
        <v>("17","post neuter ","1","image17.png",NULL,"5","2021-09-04"),</v>
      </c>
    </row>
    <row r="19" spans="1:9" x14ac:dyDescent="0.2">
      <c r="A19">
        <v>18</v>
      </c>
      <c r="C19">
        <f t="shared" ca="1" si="3"/>
        <v>7</v>
      </c>
      <c r="D19" t="s">
        <v>260</v>
      </c>
      <c r="F19">
        <f t="shared" ca="1" si="1"/>
        <v>4</v>
      </c>
      <c r="G19" s="1">
        <v>44283</v>
      </c>
      <c r="I19" t="str">
        <f t="shared" ca="1" si="4"/>
        <v>("18",NULL,"7","image18.png",NULL,"4","2021-03-28"),</v>
      </c>
    </row>
    <row r="20" spans="1:9" x14ac:dyDescent="0.2">
      <c r="A20">
        <v>19</v>
      </c>
      <c r="G20" s="1">
        <v>44283</v>
      </c>
      <c r="I20" t="str">
        <f t="shared" si="4"/>
        <v>("19",NULL,NULL,NULL,NULL,NULL,"2021-03-28"),</v>
      </c>
    </row>
    <row r="21" spans="1:9" x14ac:dyDescent="0.2">
      <c r="C21" t="s">
        <v>324</v>
      </c>
      <c r="F21" t="s">
        <v>324</v>
      </c>
      <c r="G21" s="1">
        <v>44283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5F6C-A8DA-4DBA-AEF7-E7170CF7C840}">
  <dimension ref="A1:G21"/>
  <sheetViews>
    <sheetView workbookViewId="0">
      <selection activeCell="I21" sqref="I21"/>
    </sheetView>
  </sheetViews>
  <sheetFormatPr baseColWidth="10" defaultColWidth="8.83203125" defaultRowHeight="15" x14ac:dyDescent="0.2"/>
  <cols>
    <col min="1" max="1" width="21.1640625" customWidth="1"/>
    <col min="2" max="3" width="14.33203125" customWidth="1"/>
    <col min="4" max="5" width="20" customWidth="1"/>
  </cols>
  <sheetData>
    <row r="1" spans="1:7" x14ac:dyDescent="0.2">
      <c r="A1" s="2" t="s">
        <v>16</v>
      </c>
      <c r="B1" s="2" t="s">
        <v>14</v>
      </c>
      <c r="C1" s="2" t="s">
        <v>12</v>
      </c>
      <c r="D1" s="2" t="s">
        <v>13</v>
      </c>
      <c r="E1" s="2" t="s">
        <v>15</v>
      </c>
      <c r="G1" t="str">
        <f>_xlfn.CONCAT("INSERT INTO comments (",
A1,",",
B1,",",
C1,",",
D1,",",
E1,") VALUES ")</f>
        <v xml:space="preserve">INSERT INTO comments (c_commentid,c_commentdesc,c_animalid,c_commentdate,c_commenter) VALUES </v>
      </c>
    </row>
    <row r="2" spans="1:7" x14ac:dyDescent="0.2">
      <c r="A2">
        <v>1</v>
      </c>
      <c r="B2" t="s">
        <v>96</v>
      </c>
      <c r="C2">
        <f ca="1">RANDBETWEEN(1,18)</f>
        <v>8</v>
      </c>
      <c r="D2" s="1">
        <v>44538</v>
      </c>
      <c r="E2">
        <f ca="1">RANDBETWEEN(1,18)</f>
        <v>13</v>
      </c>
      <c r="G2" t="str">
        <f ca="1">_xlfn.CONCAT("(",
IF(A2="","NULL",_xlfn.CONCAT("""",A2,"""")),",",
IF(B2="","NULL",_xlfn.CONCAT("""",B2,"""")),",",
IF(C2="","NULL",_xlfn.CONCAT("""",C2,"""")),",",
IF(D2="","NULL",_xlfn.CONCAT("""",TEXT(D2,"YYYY-MM-DD"),"""")),",",
IF(E2="","NULL",_xlfn.CONCAT("""",E2,"""")),"),")</f>
        <v>("1","Nighttime terror","8","2021-12-08","13"),</v>
      </c>
    </row>
    <row r="3" spans="1:7" x14ac:dyDescent="0.2">
      <c r="A3">
        <v>2</v>
      </c>
      <c r="B3" t="s">
        <v>97</v>
      </c>
      <c r="C3">
        <f t="shared" ref="C3:C19" ca="1" si="0">RANDBETWEEN(1,18)</f>
        <v>9</v>
      </c>
      <c r="D3" s="1">
        <v>44539</v>
      </c>
      <c r="E3">
        <f t="shared" ref="E3:E19" ca="1" si="1">RANDBETWEEN(1,18)</f>
        <v>9</v>
      </c>
      <c r="G3" t="str">
        <f t="shared" ref="G3:G7" ca="1" si="2">_xlfn.CONCAT("(",
IF(A3="","NULL",_xlfn.CONCAT("""",A3,"""")),",",
IF(B3="","NULL",_xlfn.CONCAT("""",B3,"""")),",",
IF(C3="","NULL",_xlfn.CONCAT("""",C3,"""")),",",
IF(D3="","NULL",_xlfn.CONCAT("""",TEXT(D3,"YYYY-MM-DD"),"""")),",",
IF(E3="","NULL",_xlfn.CONCAT("""",E3,"""")),"),")</f>
        <v>("2","Howling ","9","2021-12-09","9"),</v>
      </c>
    </row>
    <row r="4" spans="1:7" x14ac:dyDescent="0.2">
      <c r="A4">
        <v>3</v>
      </c>
      <c r="B4" t="s">
        <v>98</v>
      </c>
      <c r="C4">
        <f t="shared" ca="1" si="0"/>
        <v>16</v>
      </c>
      <c r="D4" s="1">
        <v>44540</v>
      </c>
      <c r="E4">
        <f t="shared" ca="1" si="1"/>
        <v>5</v>
      </c>
      <c r="G4" t="str">
        <f t="shared" ca="1" si="2"/>
        <v>("3","Pregnant ","16","2021-12-10","5"),</v>
      </c>
    </row>
    <row r="5" spans="1:7" x14ac:dyDescent="0.2">
      <c r="A5">
        <v>4</v>
      </c>
      <c r="C5">
        <f t="shared" ca="1" si="0"/>
        <v>15</v>
      </c>
      <c r="D5" s="1">
        <v>44538</v>
      </c>
      <c r="E5">
        <f t="shared" ca="1" si="1"/>
        <v>8</v>
      </c>
      <c r="G5" t="str">
        <f t="shared" ca="1" si="2"/>
        <v>("4",NULL,"15","2021-12-08","8"),</v>
      </c>
    </row>
    <row r="6" spans="1:7" x14ac:dyDescent="0.2">
      <c r="A6">
        <v>5</v>
      </c>
      <c r="C6">
        <f t="shared" ca="1" si="0"/>
        <v>15</v>
      </c>
      <c r="D6" s="1">
        <v>44539</v>
      </c>
      <c r="E6">
        <f t="shared" ca="1" si="1"/>
        <v>15</v>
      </c>
      <c r="G6" t="str">
        <f t="shared" ca="1" si="2"/>
        <v>("5",NULL,"15","2021-12-09","15"),</v>
      </c>
    </row>
    <row r="7" spans="1:7" x14ac:dyDescent="0.2">
      <c r="A7">
        <v>6</v>
      </c>
      <c r="C7">
        <f t="shared" ca="1" si="0"/>
        <v>18</v>
      </c>
      <c r="D7" s="1">
        <v>44540</v>
      </c>
      <c r="E7">
        <f t="shared" ca="1" si="1"/>
        <v>5</v>
      </c>
      <c r="G7" t="str">
        <f t="shared" ca="1" si="2"/>
        <v>("6",NULL,"18","2021-12-10","5"),</v>
      </c>
    </row>
    <row r="8" spans="1:7" x14ac:dyDescent="0.2">
      <c r="A8">
        <v>7</v>
      </c>
      <c r="B8" t="s">
        <v>99</v>
      </c>
      <c r="C8">
        <f t="shared" ca="1" si="0"/>
        <v>17</v>
      </c>
      <c r="D8" s="1">
        <v>44538</v>
      </c>
      <c r="E8">
        <f t="shared" ca="1" si="1"/>
        <v>5</v>
      </c>
      <c r="G8" t="str">
        <f ca="1">_xlfn.CONCAT("(",
IF(A8="","NULL",_xlfn.CONCAT("""",A8,"""")),",",
IF(B8="","NULL",_xlfn.CONCAT("""",B8,"""")),",",
IF(C8="","NULL",_xlfn.CONCAT("""",C8,"""")),",",
IF(D8="","NULL",_xlfn.CONCAT("""",TEXT(D8,"YYYY-MM-DD"),"""")),",",
IF(E8="","NULL",_xlfn.CONCAT("""",E8,"""")),"),")</f>
        <v>("7","Not sleeping","17","2021-12-08","5"),</v>
      </c>
    </row>
    <row r="9" spans="1:7" x14ac:dyDescent="0.2">
      <c r="A9">
        <v>8</v>
      </c>
      <c r="C9">
        <f t="shared" ca="1" si="0"/>
        <v>4</v>
      </c>
      <c r="D9" s="1">
        <v>44105</v>
      </c>
      <c r="E9">
        <f t="shared" ca="1" si="1"/>
        <v>5</v>
      </c>
      <c r="G9" t="str">
        <f t="shared" ref="G9:G20" ca="1" si="3">_xlfn.CONCAT("(",
IF(A9="","NULL",_xlfn.CONCAT("""",A9,"""")),",",
IF(B9="","NULL",_xlfn.CONCAT("""",B9,"""")),",",
IF(C9="","NULL",_xlfn.CONCAT("""",C9,"""")),",",
IF(D9="","NULL",_xlfn.CONCAT("""",TEXT(D9,"YYYY-MM-DD"),"""")),",",
IF(E9="","NULL",_xlfn.CONCAT("""",E9,"""")),"),")</f>
        <v>("8",NULL,"4","2020-10-01","5"),</v>
      </c>
    </row>
    <row r="10" spans="1:7" x14ac:dyDescent="0.2">
      <c r="A10">
        <v>9</v>
      </c>
      <c r="C10">
        <f t="shared" ca="1" si="0"/>
        <v>10</v>
      </c>
      <c r="D10" s="1">
        <v>44105</v>
      </c>
      <c r="E10">
        <f t="shared" ca="1" si="1"/>
        <v>1</v>
      </c>
      <c r="G10" t="str">
        <f t="shared" ca="1" si="3"/>
        <v>("9",NULL,"10","2020-10-01","1"),</v>
      </c>
    </row>
    <row r="11" spans="1:7" x14ac:dyDescent="0.2">
      <c r="A11">
        <v>10</v>
      </c>
      <c r="C11">
        <f t="shared" ca="1" si="0"/>
        <v>15</v>
      </c>
      <c r="D11" s="1">
        <v>44329</v>
      </c>
      <c r="E11">
        <f t="shared" ca="1" si="1"/>
        <v>8</v>
      </c>
      <c r="G11" t="str">
        <f t="shared" ca="1" si="3"/>
        <v>("10",NULL,"15","2021-05-13","8"),</v>
      </c>
    </row>
    <row r="12" spans="1:7" x14ac:dyDescent="0.2">
      <c r="A12">
        <v>11</v>
      </c>
      <c r="C12">
        <f t="shared" ca="1" si="0"/>
        <v>9</v>
      </c>
      <c r="D12" s="1">
        <v>44315</v>
      </c>
      <c r="E12">
        <f t="shared" ca="1" si="1"/>
        <v>5</v>
      </c>
      <c r="G12" t="str">
        <f t="shared" ca="1" si="3"/>
        <v>("11",NULL,"9","2021-04-29","5"),</v>
      </c>
    </row>
    <row r="13" spans="1:7" x14ac:dyDescent="0.2">
      <c r="A13">
        <v>12</v>
      </c>
      <c r="C13">
        <f t="shared" ca="1" si="0"/>
        <v>9</v>
      </c>
      <c r="D13" s="1">
        <v>44511</v>
      </c>
      <c r="E13">
        <f t="shared" ca="1" si="1"/>
        <v>9</v>
      </c>
      <c r="G13" t="str">
        <f t="shared" ca="1" si="3"/>
        <v>("12",NULL,"9","2021-11-11","9"),</v>
      </c>
    </row>
    <row r="14" spans="1:7" x14ac:dyDescent="0.2">
      <c r="A14">
        <v>13</v>
      </c>
      <c r="B14" t="s">
        <v>307</v>
      </c>
      <c r="C14">
        <f t="shared" ca="1" si="0"/>
        <v>7</v>
      </c>
      <c r="D14" s="1">
        <v>44361</v>
      </c>
      <c r="E14">
        <f t="shared" ca="1" si="1"/>
        <v>11</v>
      </c>
      <c r="G14" t="str">
        <f t="shared" ca="1" si="3"/>
        <v>("13","Excessive scratching","7","2021-06-14","11"),</v>
      </c>
    </row>
    <row r="15" spans="1:7" x14ac:dyDescent="0.2">
      <c r="A15">
        <v>14</v>
      </c>
      <c r="C15">
        <f t="shared" ca="1" si="0"/>
        <v>1</v>
      </c>
      <c r="D15" s="1">
        <v>44366</v>
      </c>
      <c r="E15">
        <f t="shared" ca="1" si="1"/>
        <v>2</v>
      </c>
      <c r="G15" t="str">
        <f t="shared" ca="1" si="3"/>
        <v>("14",NULL,"1","2021-06-19","2"),</v>
      </c>
    </row>
    <row r="16" spans="1:7" x14ac:dyDescent="0.2">
      <c r="A16">
        <v>15</v>
      </c>
      <c r="B16" t="s">
        <v>308</v>
      </c>
      <c r="C16">
        <f t="shared" ca="1" si="0"/>
        <v>1</v>
      </c>
      <c r="D16" s="1">
        <v>44321</v>
      </c>
      <c r="E16">
        <f t="shared" ca="1" si="1"/>
        <v>2</v>
      </c>
      <c r="G16" t="str">
        <f t="shared" ca="1" si="3"/>
        <v>("15","Neuterization consult","1","2021-05-05","2"),</v>
      </c>
    </row>
    <row r="17" spans="1:7" x14ac:dyDescent="0.2">
      <c r="A17">
        <v>16</v>
      </c>
      <c r="C17">
        <f t="shared" ca="1" si="0"/>
        <v>1</v>
      </c>
      <c r="D17" s="1">
        <v>44440</v>
      </c>
      <c r="E17">
        <f t="shared" ca="1" si="1"/>
        <v>10</v>
      </c>
      <c r="G17" t="str">
        <f t="shared" ca="1" si="3"/>
        <v>("16",NULL,"1","2021-09-01","10"),</v>
      </c>
    </row>
    <row r="18" spans="1:7" x14ac:dyDescent="0.2">
      <c r="A18">
        <v>17</v>
      </c>
      <c r="C18">
        <f t="shared" ca="1" si="0"/>
        <v>14</v>
      </c>
      <c r="D18" s="1">
        <v>44274</v>
      </c>
      <c r="E18">
        <f t="shared" ca="1" si="1"/>
        <v>8</v>
      </c>
      <c r="G18" t="str">
        <f t="shared" ca="1" si="3"/>
        <v>("17",NULL,"14","2021-03-19","8"),</v>
      </c>
    </row>
    <row r="19" spans="1:7" x14ac:dyDescent="0.2">
      <c r="A19">
        <v>18</v>
      </c>
      <c r="C19">
        <f t="shared" ca="1" si="0"/>
        <v>6</v>
      </c>
      <c r="D19" s="1">
        <v>44472</v>
      </c>
      <c r="E19">
        <f t="shared" ca="1" si="1"/>
        <v>6</v>
      </c>
      <c r="G19" t="str">
        <f t="shared" ca="1" si="3"/>
        <v>("18",NULL,"6","2021-10-03","6"),</v>
      </c>
    </row>
    <row r="20" spans="1:7" x14ac:dyDescent="0.2">
      <c r="A20">
        <v>19</v>
      </c>
      <c r="D20" s="1">
        <v>44473</v>
      </c>
      <c r="G20" t="str">
        <f t="shared" si="3"/>
        <v>("19",NULL,NULL,"2021-10-04",NULL),</v>
      </c>
    </row>
    <row r="21" spans="1:7" x14ac:dyDescent="0.2">
      <c r="C21" t="s">
        <v>324</v>
      </c>
      <c r="D21" s="1">
        <v>44474</v>
      </c>
      <c r="E21" t="s">
        <v>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69BC6-8AA4-47AC-8CDF-52C74C698B1A}">
  <dimension ref="A1:H23"/>
  <sheetViews>
    <sheetView zoomScaleNormal="100" workbookViewId="0">
      <selection activeCell="G21" sqref="G21"/>
    </sheetView>
  </sheetViews>
  <sheetFormatPr baseColWidth="10" defaultColWidth="8.83203125" defaultRowHeight="15" x14ac:dyDescent="0.2"/>
  <cols>
    <col min="1" max="1" width="10.83203125" customWidth="1"/>
    <col min="2" max="2" width="18.1640625" customWidth="1"/>
    <col min="3" max="3" width="16" customWidth="1"/>
    <col min="4" max="6" width="10.83203125" customWidth="1"/>
  </cols>
  <sheetData>
    <row r="1" spans="1:8" x14ac:dyDescent="0.2">
      <c r="A1" s="2" t="s">
        <v>21</v>
      </c>
      <c r="B1" s="2" t="s">
        <v>20</v>
      </c>
      <c r="C1" s="2" t="s">
        <v>18</v>
      </c>
      <c r="D1" s="2" t="s">
        <v>17</v>
      </c>
      <c r="E1" s="2" t="s">
        <v>22</v>
      </c>
      <c r="F1" s="2" t="s">
        <v>19</v>
      </c>
      <c r="H1" t="str">
        <f>_xlfn.CONCAT("INSERT INTO issues (",
A1,",",
B1,",",
C1,",",
D1,",",
E1,",",
F1,") VALUES ")</f>
        <v xml:space="preserve">INSERT INTO issues (i_issueid,i_issuedesc,i_detecteddate,i_animalid,i_raisedby,i_isresolved) VALUES </v>
      </c>
    </row>
    <row r="2" spans="1:8" x14ac:dyDescent="0.2">
      <c r="A2">
        <v>1</v>
      </c>
      <c r="B2" t="s">
        <v>90</v>
      </c>
      <c r="C2" s="1">
        <v>44538</v>
      </c>
      <c r="D2">
        <f ca="1">RANDBETWEEN(1,18)</f>
        <v>3</v>
      </c>
      <c r="E2">
        <f ca="1">RANDBETWEEN(1,18)</f>
        <v>4</v>
      </c>
      <c r="F2">
        <v>1</v>
      </c>
      <c r="H2" t="str">
        <f ca="1">_xlfn.CONCAT("(",
IF(A2="","NULL",_xlfn.CONCAT("""",A2,"""")),",",
IF(B2="","NULL",_xlfn.CONCAT("""",B2,"""")),",",
IF(C2="","NULL",_xlfn.CONCAT("""",TEXT(C2,"YYYY-MM-DD"),"""")),",",
IF(D2="","NULL",_xlfn.CONCAT("""",D2,"""")),",",
IF(E2="","NULL",_xlfn.CONCAT("""",E2,"""")),",",
IF(F2="","NULL",_xlfn.CONCAT("",F2,"")),"),")</f>
        <v>("1","Limp Walk","2021-12-08","3","4",1),</v>
      </c>
    </row>
    <row r="3" spans="1:8" x14ac:dyDescent="0.2">
      <c r="A3">
        <v>2</v>
      </c>
      <c r="C3" s="1">
        <v>44177</v>
      </c>
      <c r="D3">
        <f ca="1">RANDBETWEEN(1,18)</f>
        <v>2</v>
      </c>
      <c r="E3">
        <f t="shared" ref="E3:E20" ca="1" si="0">RANDBETWEEN(1,18)</f>
        <v>6</v>
      </c>
      <c r="F3">
        <v>1</v>
      </c>
      <c r="H3" t="str">
        <f t="shared" ref="H3:H7" ca="1" si="1">_xlfn.CONCAT("(",
IF(A3="","NULL",_xlfn.CONCAT("""",A3,"""")),",",
IF(B3="","NULL",_xlfn.CONCAT("""",B3,"""")),",",
IF(C3="","NULL",_xlfn.CONCAT("""",TEXT(C3,"YYYY-MM-DD"),"""")),",",
IF(D3="","NULL",_xlfn.CONCAT("""",D3,"""")),",",
IF(E3="","NULL",_xlfn.CONCAT("""",E3,"""")),",",
IF(F3="","NULL",_xlfn.CONCAT("",F3,"")),"),")</f>
        <v>("2",NULL,"2020-12-12","2","6",1),</v>
      </c>
    </row>
    <row r="4" spans="1:8" x14ac:dyDescent="0.2">
      <c r="A4">
        <v>3</v>
      </c>
      <c r="B4" t="s">
        <v>91</v>
      </c>
      <c r="C4" s="1">
        <v>44332</v>
      </c>
      <c r="D4">
        <f t="shared" ref="D4:D20" ca="1" si="2">RANDBETWEEN(1,18)</f>
        <v>15</v>
      </c>
      <c r="E4">
        <f t="shared" ca="1" si="0"/>
        <v>1</v>
      </c>
      <c r="F4">
        <v>0</v>
      </c>
      <c r="H4" t="str">
        <f t="shared" ca="1" si="1"/>
        <v>("3","Diabetes","2021-05-16","15","1",0),</v>
      </c>
    </row>
    <row r="5" spans="1:8" x14ac:dyDescent="0.2">
      <c r="A5">
        <v>4</v>
      </c>
      <c r="B5" t="s">
        <v>92</v>
      </c>
      <c r="C5" s="1">
        <v>44345</v>
      </c>
      <c r="D5">
        <f t="shared" ca="1" si="2"/>
        <v>11</v>
      </c>
      <c r="E5">
        <f t="shared" ca="1" si="0"/>
        <v>9</v>
      </c>
      <c r="F5">
        <v>0</v>
      </c>
      <c r="H5" t="str">
        <f t="shared" ca="1" si="1"/>
        <v>("4","Inflammed limb","2021-05-29","11","9",0),</v>
      </c>
    </row>
    <row r="6" spans="1:8" x14ac:dyDescent="0.2">
      <c r="A6">
        <v>5</v>
      </c>
      <c r="B6" t="s">
        <v>93</v>
      </c>
      <c r="C6" s="1">
        <v>44332</v>
      </c>
      <c r="D6">
        <f t="shared" ca="1" si="2"/>
        <v>4</v>
      </c>
      <c r="E6">
        <f t="shared" ca="1" si="0"/>
        <v>2</v>
      </c>
      <c r="F6">
        <v>0</v>
      </c>
      <c r="H6" t="str">
        <f t="shared" ca="1" si="1"/>
        <v>("5","Bladder Infection","2021-05-16","4","2",0),</v>
      </c>
    </row>
    <row r="7" spans="1:8" x14ac:dyDescent="0.2">
      <c r="A7">
        <v>6</v>
      </c>
      <c r="B7" t="s">
        <v>94</v>
      </c>
      <c r="C7" s="1">
        <v>44517</v>
      </c>
      <c r="D7">
        <f t="shared" ca="1" si="2"/>
        <v>11</v>
      </c>
      <c r="E7">
        <f t="shared" ca="1" si="0"/>
        <v>13</v>
      </c>
      <c r="F7">
        <v>0</v>
      </c>
      <c r="H7" t="str">
        <f t="shared" ca="1" si="1"/>
        <v>("6","chronic kidney disease","2021-11-17","11","13",0),</v>
      </c>
    </row>
    <row r="8" spans="1:8" x14ac:dyDescent="0.2">
      <c r="A8">
        <v>7</v>
      </c>
      <c r="B8" t="s">
        <v>95</v>
      </c>
      <c r="C8" s="1">
        <v>44517</v>
      </c>
      <c r="D8">
        <f t="shared" ca="1" si="2"/>
        <v>15</v>
      </c>
      <c r="E8">
        <f t="shared" ca="1" si="0"/>
        <v>12</v>
      </c>
      <c r="F8">
        <v>0</v>
      </c>
      <c r="H8" t="str">
        <f ca="1">_xlfn.CONCAT("(",
IF(A8="","NULL",_xlfn.CONCAT("""",A8,"""")),",",
IF(B8="","NULL",_xlfn.CONCAT("""",B8,"""")),",",
IF(C8="","NULL",_xlfn.CONCAT("""",TEXT(C8,"YYYY-MM-DD"),"""")),",",
IF(D8="","NULL",_xlfn.CONCAT("""",D8,"""")),",",
IF(E8="","NULL",_xlfn.CONCAT("""",E8,"""")),",",
IF(F8="","NULL",_xlfn.CONCAT("",F8,"")),"),")</f>
        <v>("7","Upset Stomach","2021-11-17","15","12",0),</v>
      </c>
    </row>
    <row r="9" spans="1:8" x14ac:dyDescent="0.2">
      <c r="A9">
        <v>8</v>
      </c>
      <c r="C9" s="1">
        <v>44538</v>
      </c>
      <c r="D9">
        <f t="shared" ca="1" si="2"/>
        <v>7</v>
      </c>
      <c r="E9">
        <f t="shared" ca="1" si="0"/>
        <v>16</v>
      </c>
      <c r="F9">
        <f ca="1">RANDBETWEEN(0,1)</f>
        <v>0</v>
      </c>
      <c r="H9" t="str">
        <f t="shared" ref="H9:H20" ca="1" si="3">_xlfn.CONCAT("(",
IF(A9="","NULL",_xlfn.CONCAT("""",A9,"""")),",",
IF(B9="","NULL",_xlfn.CONCAT("""",B9,"""")),",",
IF(C9="","NULL",_xlfn.CONCAT("""",TEXT(C9,"YYYY-MM-DD"),"""")),",",
IF(D9="","NULL",_xlfn.CONCAT("""",D9,"""")),",",
IF(E9="","NULL",_xlfn.CONCAT("""",E9,"""")),",",
IF(F9="","NULL",_xlfn.CONCAT("",F9,"")),"),")</f>
        <v>("8",NULL,"2021-12-08","7","16",0),</v>
      </c>
    </row>
    <row r="10" spans="1:8" x14ac:dyDescent="0.2">
      <c r="A10">
        <v>9</v>
      </c>
      <c r="C10" s="1">
        <v>44539</v>
      </c>
      <c r="D10">
        <f t="shared" ca="1" si="2"/>
        <v>18</v>
      </c>
      <c r="E10">
        <f t="shared" ca="1" si="0"/>
        <v>4</v>
      </c>
      <c r="F10">
        <f t="shared" ref="F10:F20" ca="1" si="4">RANDBETWEEN(0,1)</f>
        <v>0</v>
      </c>
      <c r="H10" t="str">
        <f t="shared" ca="1" si="3"/>
        <v>("9",NULL,"2021-12-09","18","4",0),</v>
      </c>
    </row>
    <row r="11" spans="1:8" x14ac:dyDescent="0.2">
      <c r="A11">
        <v>10</v>
      </c>
      <c r="C11" s="1">
        <v>44540</v>
      </c>
      <c r="D11">
        <f t="shared" ca="1" si="2"/>
        <v>14</v>
      </c>
      <c r="E11">
        <f t="shared" ca="1" si="0"/>
        <v>8</v>
      </c>
      <c r="F11">
        <f t="shared" ca="1" si="4"/>
        <v>1</v>
      </c>
      <c r="H11" t="str">
        <f t="shared" ca="1" si="3"/>
        <v>("10",NULL,"2021-12-10","14","8",1),</v>
      </c>
    </row>
    <row r="12" spans="1:8" x14ac:dyDescent="0.2">
      <c r="A12">
        <v>11</v>
      </c>
      <c r="C12" s="1">
        <v>44538</v>
      </c>
      <c r="D12">
        <f t="shared" ca="1" si="2"/>
        <v>16</v>
      </c>
      <c r="E12">
        <f t="shared" ca="1" si="0"/>
        <v>10</v>
      </c>
      <c r="F12">
        <f t="shared" ca="1" si="4"/>
        <v>0</v>
      </c>
      <c r="H12" t="str">
        <f t="shared" ca="1" si="3"/>
        <v>("11",NULL,"2021-12-08","16","10",0),</v>
      </c>
    </row>
    <row r="13" spans="1:8" x14ac:dyDescent="0.2">
      <c r="A13">
        <v>12</v>
      </c>
      <c r="C13" s="1">
        <v>44105</v>
      </c>
      <c r="D13">
        <f t="shared" ca="1" si="2"/>
        <v>3</v>
      </c>
      <c r="E13">
        <f t="shared" ca="1" si="0"/>
        <v>2</v>
      </c>
      <c r="F13">
        <f t="shared" ca="1" si="4"/>
        <v>0</v>
      </c>
      <c r="H13" t="str">
        <f t="shared" ca="1" si="3"/>
        <v>("12",NULL,"2020-10-01","3","2",0),</v>
      </c>
    </row>
    <row r="14" spans="1:8" x14ac:dyDescent="0.2">
      <c r="A14">
        <v>13</v>
      </c>
      <c r="C14" s="1">
        <v>44105</v>
      </c>
      <c r="D14">
        <f t="shared" ca="1" si="2"/>
        <v>4</v>
      </c>
      <c r="E14">
        <f t="shared" ca="1" si="0"/>
        <v>17</v>
      </c>
      <c r="F14">
        <f t="shared" ca="1" si="4"/>
        <v>0</v>
      </c>
      <c r="H14" t="str">
        <f t="shared" ca="1" si="3"/>
        <v>("13",NULL,"2020-10-01","4","17",0),</v>
      </c>
    </row>
    <row r="15" spans="1:8" x14ac:dyDescent="0.2">
      <c r="A15">
        <v>14</v>
      </c>
      <c r="C15" s="1">
        <v>44329</v>
      </c>
      <c r="D15">
        <f t="shared" ca="1" si="2"/>
        <v>1</v>
      </c>
      <c r="E15">
        <f t="shared" ca="1" si="0"/>
        <v>12</v>
      </c>
      <c r="F15">
        <f t="shared" ca="1" si="4"/>
        <v>1</v>
      </c>
      <c r="H15" t="str">
        <f t="shared" ca="1" si="3"/>
        <v>("14",NULL,"2021-05-13","1","12",1),</v>
      </c>
    </row>
    <row r="16" spans="1:8" x14ac:dyDescent="0.2">
      <c r="A16">
        <v>15</v>
      </c>
      <c r="C16" s="1">
        <v>44315</v>
      </c>
      <c r="D16">
        <f t="shared" ca="1" si="2"/>
        <v>9</v>
      </c>
      <c r="E16">
        <f t="shared" ca="1" si="0"/>
        <v>3</v>
      </c>
      <c r="F16">
        <f t="shared" ca="1" si="4"/>
        <v>1</v>
      </c>
      <c r="H16" t="str">
        <f t="shared" ca="1" si="3"/>
        <v>("15",NULL,"2021-04-29","9","3",1),</v>
      </c>
    </row>
    <row r="17" spans="1:8" x14ac:dyDescent="0.2">
      <c r="A17">
        <v>16</v>
      </c>
      <c r="C17" s="1">
        <v>44511</v>
      </c>
      <c r="D17">
        <f t="shared" ca="1" si="2"/>
        <v>8</v>
      </c>
      <c r="E17">
        <f t="shared" ca="1" si="0"/>
        <v>3</v>
      </c>
      <c r="F17">
        <f t="shared" ca="1" si="4"/>
        <v>1</v>
      </c>
      <c r="H17" t="str">
        <f t="shared" ca="1" si="3"/>
        <v>("16",NULL,"2021-11-11","8","3",1),</v>
      </c>
    </row>
    <row r="18" spans="1:8" x14ac:dyDescent="0.2">
      <c r="A18">
        <v>17</v>
      </c>
      <c r="C18" s="1">
        <v>44361</v>
      </c>
      <c r="D18">
        <f t="shared" ca="1" si="2"/>
        <v>16</v>
      </c>
      <c r="E18">
        <f t="shared" ca="1" si="0"/>
        <v>12</v>
      </c>
      <c r="F18">
        <f t="shared" ca="1" si="4"/>
        <v>1</v>
      </c>
      <c r="H18" t="str">
        <f t="shared" ca="1" si="3"/>
        <v>("17",NULL,"2021-06-14","16","12",1),</v>
      </c>
    </row>
    <row r="19" spans="1:8" x14ac:dyDescent="0.2">
      <c r="A19">
        <v>18</v>
      </c>
      <c r="C19" s="1">
        <v>44366</v>
      </c>
      <c r="D19">
        <f t="shared" ca="1" si="2"/>
        <v>12</v>
      </c>
      <c r="E19">
        <f t="shared" ca="1" si="0"/>
        <v>15</v>
      </c>
      <c r="F19">
        <f t="shared" ca="1" si="4"/>
        <v>0</v>
      </c>
      <c r="H19" t="str">
        <f t="shared" ca="1" si="3"/>
        <v>("18",NULL,"2021-06-19","12","15",0),</v>
      </c>
    </row>
    <row r="20" spans="1:8" x14ac:dyDescent="0.2">
      <c r="A20">
        <v>19</v>
      </c>
      <c r="C20" s="1">
        <v>44366</v>
      </c>
      <c r="H20" t="str">
        <f t="shared" si="3"/>
        <v>("19",NULL,"2021-06-19",NULL,NULL,NULL),</v>
      </c>
    </row>
    <row r="21" spans="1:8" x14ac:dyDescent="0.2">
      <c r="B21" t="s">
        <v>309</v>
      </c>
      <c r="C21" s="1">
        <v>44366</v>
      </c>
      <c r="D21" t="s">
        <v>324</v>
      </c>
      <c r="E21" t="s">
        <v>324</v>
      </c>
    </row>
    <row r="22" spans="1:8" x14ac:dyDescent="0.2">
      <c r="C22" s="1"/>
    </row>
    <row r="23" spans="1:8" x14ac:dyDescent="0.2">
      <c r="C2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DC6B-9FAC-4B83-94B7-9C2F8C662292}">
  <dimension ref="A1:J21"/>
  <sheetViews>
    <sheetView tabSelected="1" zoomScaleNormal="100" workbookViewId="0">
      <selection activeCell="H26" sqref="H26"/>
    </sheetView>
  </sheetViews>
  <sheetFormatPr baseColWidth="10" defaultColWidth="8.83203125" defaultRowHeight="15" x14ac:dyDescent="0.2"/>
  <cols>
    <col min="1" max="1" width="18" customWidth="1"/>
    <col min="2" max="5" width="17.83203125" customWidth="1"/>
    <col min="6" max="6" width="10.83203125" customWidth="1"/>
    <col min="7" max="7" width="14.6640625" bestFit="1" customWidth="1"/>
    <col min="8" max="8" width="10.83203125" customWidth="1"/>
  </cols>
  <sheetData>
    <row r="1" spans="1:10" x14ac:dyDescent="0.2">
      <c r="A1" s="2" t="s">
        <v>39</v>
      </c>
      <c r="B1" s="2" t="s">
        <v>38</v>
      </c>
      <c r="C1" s="2" t="s">
        <v>141</v>
      </c>
      <c r="D1" s="2" t="s">
        <v>142</v>
      </c>
      <c r="E1" s="2" t="s">
        <v>143</v>
      </c>
      <c r="F1" s="2" t="s">
        <v>35</v>
      </c>
      <c r="G1" s="2" t="s">
        <v>37</v>
      </c>
      <c r="H1" s="2" t="s">
        <v>36</v>
      </c>
      <c r="J1" t="str">
        <f>_xlfn.CONCAT("INSERT INTO treatments (",
A1,",",
B1,",",
C1,",",
D1,",",
E1,",",
F1,",",
G1,",",
H1,") VALUES ")</f>
        <v xml:space="preserve">INSERT INTO treatments (t_treatmentid,t_treatmentdesc,t_drugname,t_drugdose,t_deliverymethod,t_animalid,t_treatmentdate,t_treatedby) VALUES </v>
      </c>
    </row>
    <row r="2" spans="1:10" x14ac:dyDescent="0.2">
      <c r="A2">
        <v>1</v>
      </c>
      <c r="B2" t="s">
        <v>83</v>
      </c>
      <c r="C2" t="s">
        <v>312</v>
      </c>
      <c r="D2" t="s">
        <v>316</v>
      </c>
      <c r="E2" t="s">
        <v>320</v>
      </c>
      <c r="F2">
        <f ca="1">RANDBETWEEN(1,18)</f>
        <v>18</v>
      </c>
      <c r="G2" s="1">
        <v>44538</v>
      </c>
      <c r="H2">
        <f ca="1">RANDBETWEEN(1,18)</f>
        <v>13</v>
      </c>
      <c r="J2" t="str">
        <f ca="1"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IF(G2="","NULL",_xlfn.CONCAT("""",TEXT(G2,"YYYY-MM-DD"),"""")),",",
IF(H2="","NULL",_xlfn.CONCAT("""",H2,"""")),"),")</f>
        <v>("1","Physical exam","Pfizer","0.5mg","transdermal","18","2021-12-08","13"),</v>
      </c>
    </row>
    <row r="3" spans="1:10" x14ac:dyDescent="0.2">
      <c r="A3">
        <v>2</v>
      </c>
      <c r="B3" t="s">
        <v>84</v>
      </c>
      <c r="F3">
        <f t="shared" ref="F3:F20" ca="1" si="0">RANDBETWEEN(1,18)</f>
        <v>8</v>
      </c>
      <c r="G3" s="1">
        <v>44539</v>
      </c>
      <c r="H3">
        <f t="shared" ref="H3:H20" ca="1" si="1">RANDBETWEEN(1,18)</f>
        <v>13</v>
      </c>
      <c r="J3" t="str">
        <f t="shared" ref="J3:J7" ca="1" si="2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IF(G3="","NULL",_xlfn.CONCAT("""",TEXT(G3,"YYYY-MM-DD"),"""")),",",
IF(H3="","NULL",_xlfn.CONCAT("""",H3,"""")),"),")</f>
        <v>("2","Blood work",NULL,NULL,NULL,"8","2021-12-09","13"),</v>
      </c>
    </row>
    <row r="4" spans="1:10" x14ac:dyDescent="0.2">
      <c r="A4">
        <v>3</v>
      </c>
      <c r="B4" t="s">
        <v>85</v>
      </c>
      <c r="C4" t="s">
        <v>314</v>
      </c>
      <c r="D4" t="s">
        <v>317</v>
      </c>
      <c r="F4">
        <f t="shared" ca="1" si="0"/>
        <v>5</v>
      </c>
      <c r="G4" s="1">
        <v>44540</v>
      </c>
      <c r="H4">
        <f t="shared" ca="1" si="1"/>
        <v>17</v>
      </c>
      <c r="J4" t="str">
        <f t="shared" ca="1" si="2"/>
        <v>("3","Da2pp","Astrazeneca","0.02mg",NULL,"5","2021-12-10","17"),</v>
      </c>
    </row>
    <row r="5" spans="1:10" x14ac:dyDescent="0.2">
      <c r="A5">
        <v>4</v>
      </c>
      <c r="B5" t="s">
        <v>86</v>
      </c>
      <c r="F5">
        <f t="shared" ca="1" si="0"/>
        <v>12</v>
      </c>
      <c r="G5" s="1">
        <v>44538</v>
      </c>
      <c r="H5">
        <f t="shared" ca="1" si="1"/>
        <v>8</v>
      </c>
      <c r="J5" t="str">
        <f t="shared" ca="1" si="2"/>
        <v>("4","dental cleaning",NULL,NULL,NULL,"12","2021-12-08","8"),</v>
      </c>
    </row>
    <row r="6" spans="1:10" x14ac:dyDescent="0.2">
      <c r="A6">
        <v>5</v>
      </c>
      <c r="B6" t="s">
        <v>87</v>
      </c>
      <c r="C6" t="s">
        <v>315</v>
      </c>
      <c r="D6" t="s">
        <v>318</v>
      </c>
      <c r="E6" t="s">
        <v>321</v>
      </c>
      <c r="F6">
        <f t="shared" ca="1" si="0"/>
        <v>11</v>
      </c>
      <c r="G6" s="1">
        <v>44539</v>
      </c>
      <c r="H6">
        <f t="shared" ca="1" si="1"/>
        <v>11</v>
      </c>
      <c r="J6" t="str">
        <f t="shared" ca="1" si="2"/>
        <v>("5","drontal deworm","Moderna","0.2mg","intramuscular","11","2021-12-09","11"),</v>
      </c>
    </row>
    <row r="7" spans="1:10" x14ac:dyDescent="0.2">
      <c r="A7">
        <v>6</v>
      </c>
      <c r="B7" t="s">
        <v>88</v>
      </c>
      <c r="F7">
        <f t="shared" ca="1" si="0"/>
        <v>11</v>
      </c>
      <c r="G7" s="1">
        <v>44540</v>
      </c>
      <c r="H7">
        <f t="shared" ca="1" si="1"/>
        <v>10</v>
      </c>
      <c r="J7" t="str">
        <f t="shared" ca="1" si="2"/>
        <v>("6","rabies vaccination",NULL,NULL,NULL,"11","2021-12-10","10"),</v>
      </c>
    </row>
    <row r="8" spans="1:10" x14ac:dyDescent="0.2">
      <c r="A8">
        <v>7</v>
      </c>
      <c r="B8" t="s">
        <v>89</v>
      </c>
      <c r="C8" t="s">
        <v>312</v>
      </c>
      <c r="F8">
        <f t="shared" ca="1" si="0"/>
        <v>13</v>
      </c>
      <c r="G8" s="1">
        <v>44538</v>
      </c>
      <c r="H8">
        <f t="shared" ca="1" si="1"/>
        <v>7</v>
      </c>
      <c r="J8" t="str">
        <f ca="1">_xlfn.CONCAT("(",
IF(A8="","NULL",_xlfn.CONCAT("""",A8,"""")),",",
IF(B8="","NULL",_xlfn.CONCAT("""",B8,"""")),",",
IF(C8="","NULL",_xlfn.CONCAT("""",C8,"""")),",",
IF(D8="","NULL",_xlfn.CONCAT("""",D8,"""")),",",
IF(E8="","NULL",_xlfn.CONCAT("""",E8,"""")),",",
IF(F8="","NULL",_xlfn.CONCAT("""",F8,"""")),",",
IF(G8="","NULL",_xlfn.CONCAT("""",TEXT(G8,"YYYY-MM-DD"),"""")),",",
IF(H8="","NULL",_xlfn.CONCAT("""",H8,"""")),"),")</f>
        <v>("7","Revolution treatment","Pfizer",NULL,NULL,"13","2021-12-08","7"),</v>
      </c>
    </row>
    <row r="9" spans="1:10" x14ac:dyDescent="0.2">
      <c r="A9">
        <v>8</v>
      </c>
      <c r="F9">
        <f t="shared" ca="1" si="0"/>
        <v>13</v>
      </c>
      <c r="G9" s="1">
        <v>44517</v>
      </c>
      <c r="H9">
        <f t="shared" ca="1" si="1"/>
        <v>3</v>
      </c>
      <c r="J9" t="str">
        <f t="shared" ref="J9:J20" ca="1" si="3">_xlfn.CONCAT("(",
IF(A9="","NULL",_xlfn.CONCAT("""",A9,"""")),",",
IF(B9="","NULL",_xlfn.CONCAT("""",B9,"""")),",",
IF(C9="","NULL",_xlfn.CONCAT("""",C9,"""")),",",
IF(D9="","NULL",_xlfn.CONCAT("""",D9,"""")),",",
IF(E9="","NULL",_xlfn.CONCAT("""",E9,"""")),",",
IF(F9="","NULL",_xlfn.CONCAT("""",F9,"""")),",",
IF(G9="","NULL",_xlfn.CONCAT("""",TEXT(G9,"YYYY-MM-DD"),"""")),",",
IF(H9="","NULL",_xlfn.CONCAT("""",H9,"""")),"),")</f>
        <v>("8",NULL,NULL,NULL,NULL,"13","2021-11-17","3"),</v>
      </c>
    </row>
    <row r="10" spans="1:10" x14ac:dyDescent="0.2">
      <c r="A10">
        <v>9</v>
      </c>
      <c r="B10" t="s">
        <v>310</v>
      </c>
      <c r="F10">
        <f t="shared" ca="1" si="0"/>
        <v>17</v>
      </c>
      <c r="G10" s="1">
        <v>44517</v>
      </c>
      <c r="H10">
        <f t="shared" ca="1" si="1"/>
        <v>12</v>
      </c>
      <c r="J10" t="str">
        <f ca="1">_xlfn.CONCAT("(",
IF(A10="","NULL",_xlfn.CONCAT("""",A10,"""")),",",
IF(B10="","NULL",_xlfn.CONCAT("""",B10,"""")),",",
IF(C15="","NULL",_xlfn.CONCAT("""",C15,"""")),",",
IF(D15="","NULL",_xlfn.CONCAT("""",D15,"""")),",",
IF(E15="","NULL",_xlfn.CONCAT("""",E15,"""")),",",
IF(F10="","NULL",_xlfn.CONCAT("""",F10,"""")),",",
IF(G10="","NULL",_xlfn.CONCAT("""",TEXT(G10,"YYYY-MM-DD"),"""")),",",
IF(H10="","NULL",_xlfn.CONCAT("""",H10,"""")),"),")</f>
        <v>("9","knee replacement","Astrazeneca","0.1mg","injection","17","2021-11-17","12"),</v>
      </c>
    </row>
    <row r="11" spans="1:10" x14ac:dyDescent="0.2">
      <c r="A11">
        <v>10</v>
      </c>
      <c r="B11" t="s">
        <v>311</v>
      </c>
      <c r="F11">
        <f t="shared" ca="1" si="0"/>
        <v>2</v>
      </c>
      <c r="G11" s="1">
        <v>44538</v>
      </c>
      <c r="H11">
        <f t="shared" ca="1" si="1"/>
        <v>6</v>
      </c>
      <c r="J11" t="str">
        <f t="shared" ca="1" si="3"/>
        <v>("10","leg amputation",NULL,NULL,NULL,"2","2021-12-08","6"),</v>
      </c>
    </row>
    <row r="12" spans="1:10" x14ac:dyDescent="0.2">
      <c r="A12">
        <v>11</v>
      </c>
      <c r="F12">
        <f t="shared" ca="1" si="0"/>
        <v>9</v>
      </c>
      <c r="G12" s="1">
        <v>44539</v>
      </c>
      <c r="H12">
        <f t="shared" ca="1" si="1"/>
        <v>3</v>
      </c>
      <c r="J12" t="str">
        <f t="shared" ca="1" si="3"/>
        <v>("11",NULL,NULL,NULL,NULL,"9","2021-12-09","3"),</v>
      </c>
    </row>
    <row r="13" spans="1:10" x14ac:dyDescent="0.2">
      <c r="A13">
        <v>12</v>
      </c>
      <c r="F13">
        <f t="shared" ca="1" si="0"/>
        <v>9</v>
      </c>
      <c r="G13" s="1">
        <v>44540</v>
      </c>
      <c r="H13">
        <f t="shared" ca="1" si="1"/>
        <v>11</v>
      </c>
      <c r="J13" t="str">
        <f t="shared" ca="1" si="3"/>
        <v>("12",NULL,NULL,NULL,NULL,"9","2021-12-10","11"),</v>
      </c>
    </row>
    <row r="14" spans="1:10" x14ac:dyDescent="0.2">
      <c r="A14">
        <v>13</v>
      </c>
      <c r="B14" t="s">
        <v>83</v>
      </c>
      <c r="F14">
        <f t="shared" ca="1" si="0"/>
        <v>4</v>
      </c>
      <c r="G14" s="1">
        <v>44538</v>
      </c>
      <c r="H14">
        <f t="shared" ca="1" si="1"/>
        <v>16</v>
      </c>
      <c r="J14" t="str">
        <f t="shared" ca="1" si="3"/>
        <v>("13","Physical exam",NULL,NULL,NULL,"4","2021-12-08","16"),</v>
      </c>
    </row>
    <row r="15" spans="1:10" x14ac:dyDescent="0.2">
      <c r="A15">
        <v>14</v>
      </c>
      <c r="B15" t="s">
        <v>313</v>
      </c>
      <c r="C15" t="s">
        <v>314</v>
      </c>
      <c r="D15" t="s">
        <v>319</v>
      </c>
      <c r="E15" t="s">
        <v>322</v>
      </c>
      <c r="F15">
        <f t="shared" ca="1" si="0"/>
        <v>14</v>
      </c>
      <c r="G15" s="1">
        <v>44538</v>
      </c>
      <c r="H15">
        <f t="shared" ca="1" si="1"/>
        <v>6</v>
      </c>
      <c r="J15" t="str">
        <f t="shared" ca="1" si="3"/>
        <v>("14","Vaccine","Astrazeneca","0.1mg","injection","14","2021-12-08","6"),</v>
      </c>
    </row>
    <row r="16" spans="1:10" x14ac:dyDescent="0.2">
      <c r="A16">
        <v>15</v>
      </c>
      <c r="B16" t="s">
        <v>85</v>
      </c>
      <c r="F16">
        <f t="shared" ca="1" si="0"/>
        <v>6</v>
      </c>
      <c r="G16" s="1">
        <v>44105</v>
      </c>
      <c r="H16">
        <f t="shared" ca="1" si="1"/>
        <v>12</v>
      </c>
      <c r="J16" t="str">
        <f t="shared" ca="1" si="3"/>
        <v>("15","Da2pp",NULL,NULL,NULL,"6","2020-10-01","12"),</v>
      </c>
    </row>
    <row r="17" spans="1:10" x14ac:dyDescent="0.2">
      <c r="A17">
        <v>16</v>
      </c>
      <c r="B17" t="s">
        <v>86</v>
      </c>
      <c r="C17" t="s">
        <v>314</v>
      </c>
      <c r="F17">
        <f t="shared" ca="1" si="0"/>
        <v>16</v>
      </c>
      <c r="G17" s="1">
        <v>44329</v>
      </c>
      <c r="H17">
        <f t="shared" ca="1" si="1"/>
        <v>12</v>
      </c>
      <c r="J17" t="str">
        <f t="shared" ca="1" si="3"/>
        <v>("16","dental cleaning","Astrazeneca",NULL,NULL,"16","2021-05-13","12"),</v>
      </c>
    </row>
    <row r="18" spans="1:10" x14ac:dyDescent="0.2">
      <c r="A18">
        <v>17</v>
      </c>
      <c r="B18" t="s">
        <v>87</v>
      </c>
      <c r="F18">
        <f t="shared" ca="1" si="0"/>
        <v>7</v>
      </c>
      <c r="G18" s="1">
        <v>44315</v>
      </c>
      <c r="H18">
        <f t="shared" ca="1" si="1"/>
        <v>12</v>
      </c>
      <c r="J18" t="str">
        <f t="shared" ca="1" si="3"/>
        <v>("17","drontal deworm",NULL,NULL,NULL,"7","2021-04-29","12"),</v>
      </c>
    </row>
    <row r="19" spans="1:10" x14ac:dyDescent="0.2">
      <c r="A19">
        <v>18</v>
      </c>
      <c r="F19">
        <f t="shared" ca="1" si="0"/>
        <v>5</v>
      </c>
      <c r="G19" s="1">
        <v>44511</v>
      </c>
      <c r="H19">
        <f t="shared" ca="1" si="1"/>
        <v>16</v>
      </c>
      <c r="J19" t="str">
        <f t="shared" ca="1" si="3"/>
        <v>("18",NULL,NULL,NULL,NULL,"5","2021-11-11","16"),</v>
      </c>
    </row>
    <row r="20" spans="1:10" x14ac:dyDescent="0.2">
      <c r="A20">
        <v>19</v>
      </c>
      <c r="F20">
        <f t="shared" ca="1" si="0"/>
        <v>6</v>
      </c>
      <c r="G20" s="1">
        <v>44512</v>
      </c>
      <c r="H20">
        <f t="shared" ca="1" si="1"/>
        <v>3</v>
      </c>
      <c r="J20" t="str">
        <f t="shared" ca="1" si="3"/>
        <v>("19",NULL,NULL,NULL,NULL,"6","2021-11-12","3"),</v>
      </c>
    </row>
    <row r="21" spans="1:10" x14ac:dyDescent="0.2">
      <c r="G21" s="1">
        <v>44512</v>
      </c>
      <c r="H21" t="s">
        <v>324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D254-DAA5-4C45-81E9-439CA656FE0D}">
  <dimension ref="A1:L8"/>
  <sheetViews>
    <sheetView workbookViewId="0"/>
  </sheetViews>
  <sheetFormatPr baseColWidth="10" defaultColWidth="8.83203125" defaultRowHeight="15" x14ac:dyDescent="0.2"/>
  <cols>
    <col min="1" max="10" width="10.83203125" customWidth="1"/>
  </cols>
  <sheetData>
    <row r="1" spans="1:12" x14ac:dyDescent="0.2">
      <c r="A1" s="2" t="s">
        <v>172</v>
      </c>
      <c r="B1" s="2" t="s">
        <v>181</v>
      </c>
      <c r="C1" s="2" t="s">
        <v>176</v>
      </c>
      <c r="D1" s="2" t="s">
        <v>173</v>
      </c>
      <c r="E1" s="2" t="s">
        <v>174</v>
      </c>
      <c r="F1" s="2" t="s">
        <v>175</v>
      </c>
      <c r="G1" s="2" t="s">
        <v>177</v>
      </c>
      <c r="H1" s="2" t="s">
        <v>178</v>
      </c>
      <c r="I1" s="2" t="s">
        <v>179</v>
      </c>
      <c r="J1" s="2" t="s">
        <v>180</v>
      </c>
      <c r="L1" t="str">
        <f>_xlfn.CONCAT("INSERT INTO requests (",
A1,",",
B1,",",
C1,",",
D1,",",
E1,",",
F1,",",
G1,",",
H1,",",
I1,",",
J1,") VALUES ")</f>
        <v xml:space="preserve">INSERT INTO requests (r_requestid,r_requestdesc,r_requeststatus,r_animalid,r_requester,r_requestdate,r_acceptadmindate,r_approvedate,r_canceldate,r_rejectdate) VALUES </v>
      </c>
    </row>
    <row r="2" spans="1:12" x14ac:dyDescent="0.2">
      <c r="A2">
        <v>1</v>
      </c>
      <c r="D2">
        <f ca="1">RANDBETWEEN(1,7)</f>
        <v>1</v>
      </c>
      <c r="E2">
        <f ca="1">RANDBETWEEN(1,7)</f>
        <v>4</v>
      </c>
      <c r="F2" s="1">
        <v>44105</v>
      </c>
      <c r="G2" s="1"/>
      <c r="H2" s="1"/>
      <c r="I2" s="1"/>
      <c r="J2" s="1"/>
      <c r="L2" t="str">
        <f ca="1"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IF(F2="","NULL",_xlfn.CONCAT("""",TEXT(F2,"YYYY-MM-DD"),"""")),",",
IF(G2="","NULL",_xlfn.CONCAT("""",TEXT(G2,"YYYY-MM-DD"),"""")),",",
IF(H2="","NULL",_xlfn.CONCAT("""",TEXT(H2,"YYYY-MM-DD"),"""")),",",
IF(I2="","NULL",_xlfn.CONCAT("""",TEXT(I2,"YYYY-MM-DD"),"""")),",",
IF(J2="","NULL",_xlfn.CONCAT("""",TEXT(J2,"YYYY-MM-DD"),"""")),"),")</f>
        <v>("1",NULL,NULL,"1","4","2020-10-01",NULL,NULL,NULL,NULL),</v>
      </c>
    </row>
    <row r="3" spans="1:12" x14ac:dyDescent="0.2">
      <c r="A3">
        <v>2</v>
      </c>
      <c r="D3">
        <f t="shared" ref="D3:D8" ca="1" si="0">RANDBETWEEN(1,7)</f>
        <v>7</v>
      </c>
      <c r="E3">
        <f t="shared" ref="E3:E8" ca="1" si="1">RANDBETWEEN(1,7)</f>
        <v>2</v>
      </c>
      <c r="F3" s="1">
        <v>44105</v>
      </c>
      <c r="G3" s="1"/>
      <c r="H3" s="1"/>
      <c r="I3" s="1"/>
      <c r="J3" s="1"/>
      <c r="L3" t="str">
        <f t="shared" ref="L3:L7" ca="1" si="2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IF(F3="","NULL",_xlfn.CONCAT("""",TEXT(F3,"YYYY-MM-DD"),"""")),",",
IF(G3="","NULL",_xlfn.CONCAT("""",TEXT(G3,"YYYY-MM-DD"),"""")),",",
IF(H3="","NULL",_xlfn.CONCAT("""",TEXT(H3,"YYYY-MM-DD"),"""")),",",
IF(I3="","NULL",_xlfn.CONCAT("""",TEXT(I3,"YYYY-MM-DD"),"""")),",",
IF(J3="","NULL",_xlfn.CONCAT("""",TEXT(J3,"YYYY-MM-DD"),"""")),"),")</f>
        <v>("2",NULL,NULL,"7","2","2020-10-01",NULL,NULL,NULL,NULL),</v>
      </c>
    </row>
    <row r="4" spans="1:12" x14ac:dyDescent="0.2">
      <c r="A4">
        <v>3</v>
      </c>
      <c r="D4">
        <f t="shared" ca="1" si="0"/>
        <v>3</v>
      </c>
      <c r="E4">
        <f t="shared" ca="1" si="1"/>
        <v>3</v>
      </c>
      <c r="F4" s="1">
        <v>44105</v>
      </c>
      <c r="G4" s="1"/>
      <c r="H4" s="1"/>
      <c r="I4" s="1"/>
      <c r="J4" s="1"/>
      <c r="L4" t="str">
        <f t="shared" ca="1" si="2"/>
        <v>("3",NULL,NULL,"3","3","2020-10-01",NULL,NULL,NULL,NULL),</v>
      </c>
    </row>
    <row r="5" spans="1:12" x14ac:dyDescent="0.2">
      <c r="A5">
        <v>4</v>
      </c>
      <c r="D5">
        <f t="shared" ca="1" si="0"/>
        <v>6</v>
      </c>
      <c r="E5">
        <f t="shared" ca="1" si="1"/>
        <v>6</v>
      </c>
      <c r="F5" s="1">
        <v>44105</v>
      </c>
      <c r="G5" s="1"/>
      <c r="H5" s="1"/>
      <c r="I5" s="1"/>
      <c r="J5" s="1"/>
      <c r="L5" t="str">
        <f t="shared" ca="1" si="2"/>
        <v>("4",NULL,NULL,"6","6","2020-10-01",NULL,NULL,NULL,NULL),</v>
      </c>
    </row>
    <row r="6" spans="1:12" x14ac:dyDescent="0.2">
      <c r="A6">
        <v>5</v>
      </c>
      <c r="D6">
        <f t="shared" ca="1" si="0"/>
        <v>1</v>
      </c>
      <c r="E6">
        <f t="shared" ca="1" si="1"/>
        <v>4</v>
      </c>
      <c r="F6" s="1">
        <v>44105</v>
      </c>
      <c r="G6" s="1"/>
      <c r="H6" s="1"/>
      <c r="I6" s="1"/>
      <c r="J6" s="1"/>
      <c r="L6" t="str">
        <f t="shared" ca="1" si="2"/>
        <v>("5",NULL,NULL,"1","4","2020-10-01",NULL,NULL,NULL,NULL),</v>
      </c>
    </row>
    <row r="7" spans="1:12" x14ac:dyDescent="0.2">
      <c r="A7">
        <v>6</v>
      </c>
      <c r="D7">
        <f t="shared" ca="1" si="0"/>
        <v>2</v>
      </c>
      <c r="E7">
        <f t="shared" ca="1" si="1"/>
        <v>1</v>
      </c>
      <c r="F7" s="1">
        <v>44105</v>
      </c>
      <c r="G7" s="1"/>
      <c r="H7" s="1"/>
      <c r="I7" s="1"/>
      <c r="J7" s="1"/>
      <c r="L7" t="str">
        <f t="shared" ca="1" si="2"/>
        <v>("6",NULL,NULL,"2","1","2020-10-01",NULL,NULL,NULL,NULL),</v>
      </c>
    </row>
    <row r="8" spans="1:12" x14ac:dyDescent="0.2">
      <c r="A8">
        <v>7</v>
      </c>
      <c r="D8">
        <f t="shared" ca="1" si="0"/>
        <v>3</v>
      </c>
      <c r="E8">
        <f t="shared" ca="1" si="1"/>
        <v>7</v>
      </c>
      <c r="F8" s="1">
        <v>44105</v>
      </c>
      <c r="G8" s="1"/>
      <c r="H8" s="1"/>
      <c r="I8" s="1"/>
      <c r="J8" s="1"/>
      <c r="L8" t="str">
        <f ca="1">_xlfn.CONCAT("(",
IF(A8="","NULL",_xlfn.CONCAT("""",A8,"""")),",",
IF(B8="","NULL",_xlfn.CONCAT("""",B8,"""")),",",
IF(C8="","NULL",_xlfn.CONCAT("""",C8,"""")),",",
IF(D8="","NULL",_xlfn.CONCAT("""",D8,"""")),",",
IF(E8="","NULL",_xlfn.CONCAT("""",E8,"""")),",",
IF(F8="","NULL",_xlfn.CONCAT("""",TEXT(F8,"YYYY-MM-DD"),"""")),",",
IF(G8="","NULL",_xlfn.CONCAT("""",TEXT(G8,"YYYY-MM-DD"),"""")),",",
IF(H8="","NULL",_xlfn.CONCAT("""",TEXT(H8,"YYYY-MM-DD"),"""")),",",
IF(I8="","NULL",_xlfn.CONCAT("""",TEXT(I8,"YYYY-MM-DD"),"""")),",",
IF(J8="","NULL",_xlfn.CONCAT("""",TEXT(J8,"YYYY-MM-DD"),"""")),");")</f>
        <v>("7",NULL,NULL,"3","7","2020-10-01",NULL,NULL,NULL,NULL);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animals</vt:lpstr>
      <vt:lpstr>owners</vt:lpstr>
      <vt:lpstr>users</vt:lpstr>
      <vt:lpstr>weights</vt:lpstr>
      <vt:lpstr>photos</vt:lpstr>
      <vt:lpstr>comments</vt:lpstr>
      <vt:lpstr>issues</vt:lpstr>
      <vt:lpstr>treatments</vt:lpstr>
      <vt:lpstr>requests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2021-11-07T07:53:54Z</dcterms:created>
  <dcterms:modified xsi:type="dcterms:W3CDTF">2021-12-11T06:03:00Z</dcterms:modified>
</cp:coreProperties>
</file>