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海焜\Desktop\待分类文件\南高齿运维\201901月日报\"/>
    </mc:Choice>
  </mc:AlternateContent>
  <bookViews>
    <workbookView xWindow="0" yWindow="0" windowWidth="20490" windowHeight="7935" tabRatio="586"/>
  </bookViews>
  <sheets>
    <sheet name="南高齿报表总" sheetId="1" r:id="rId1"/>
    <sheet name="410亩" sheetId="2" r:id="rId2"/>
    <sheet name="400亩" sheetId="3" r:id="rId3"/>
    <sheet name="九一" sheetId="4" r:id="rId4"/>
    <sheet name="高特" sheetId="5" r:id="rId5"/>
    <sheet name="700亩高传" sheetId="6" r:id="rId6"/>
  </sheets>
  <calcPr calcId="152511"/>
</workbook>
</file>

<file path=xl/calcChain.xml><?xml version="1.0" encoding="utf-8"?>
<calcChain xmlns="http://schemas.openxmlformats.org/spreadsheetml/2006/main">
  <c r="D60" i="6" l="1"/>
  <c r="C60" i="6"/>
  <c r="G59" i="6"/>
  <c r="F59" i="6"/>
  <c r="E59" i="6"/>
  <c r="G58" i="6"/>
  <c r="E58" i="6"/>
  <c r="F58" i="6" s="1"/>
  <c r="G57" i="6"/>
  <c r="F57" i="6"/>
  <c r="E57" i="6"/>
  <c r="G56" i="6"/>
  <c r="E56" i="6"/>
  <c r="F56" i="6" s="1"/>
  <c r="G55" i="6"/>
  <c r="E55" i="6"/>
  <c r="F55" i="6" s="1"/>
  <c r="G54" i="6"/>
  <c r="F54" i="6"/>
  <c r="E54" i="6"/>
  <c r="G53" i="6"/>
  <c r="E53" i="6"/>
  <c r="F53" i="6" s="1"/>
  <c r="G52" i="6"/>
  <c r="E52" i="6"/>
  <c r="F52" i="6" s="1"/>
  <c r="G51" i="6"/>
  <c r="F51" i="6"/>
  <c r="E51" i="6"/>
  <c r="G50" i="6"/>
  <c r="E50" i="6"/>
  <c r="F50" i="6" s="1"/>
  <c r="G49" i="6"/>
  <c r="F49" i="6"/>
  <c r="E49" i="6"/>
  <c r="G48" i="6"/>
  <c r="E48" i="6"/>
  <c r="F48" i="6" s="1"/>
  <c r="G47" i="6"/>
  <c r="E47" i="6"/>
  <c r="F47" i="6" s="1"/>
  <c r="G46" i="6"/>
  <c r="F46" i="6"/>
  <c r="E46" i="6"/>
  <c r="G45" i="6"/>
  <c r="E45" i="6"/>
  <c r="F45" i="6" s="1"/>
  <c r="G44" i="6"/>
  <c r="E44" i="6"/>
  <c r="F44" i="6" s="1"/>
  <c r="G43" i="6"/>
  <c r="F43" i="6"/>
  <c r="E43" i="6"/>
  <c r="G42" i="6"/>
  <c r="E42" i="6"/>
  <c r="F42" i="6" s="1"/>
  <c r="G41" i="6"/>
  <c r="F41" i="6"/>
  <c r="E41" i="6"/>
  <c r="G40" i="6"/>
  <c r="E40" i="6"/>
  <c r="F40" i="6" s="1"/>
  <c r="G39" i="6"/>
  <c r="E39" i="6"/>
  <c r="F39" i="6" s="1"/>
  <c r="G38" i="6"/>
  <c r="F38" i="6"/>
  <c r="E38" i="6"/>
  <c r="G37" i="6"/>
  <c r="E37" i="6"/>
  <c r="F37" i="6" s="1"/>
  <c r="G36" i="6"/>
  <c r="E36" i="6"/>
  <c r="F36" i="6" s="1"/>
  <c r="G35" i="6"/>
  <c r="F35" i="6"/>
  <c r="E35" i="6"/>
  <c r="G34" i="6"/>
  <c r="E34" i="6"/>
  <c r="F34" i="6" s="1"/>
  <c r="G33" i="6"/>
  <c r="F33" i="6"/>
  <c r="E33" i="6"/>
  <c r="G32" i="6"/>
  <c r="E32" i="6"/>
  <c r="F32" i="6" s="1"/>
  <c r="G31" i="6"/>
  <c r="E31" i="6"/>
  <c r="F31" i="6" s="1"/>
  <c r="G30" i="6"/>
  <c r="F30" i="6"/>
  <c r="E30" i="6"/>
  <c r="G29" i="6"/>
  <c r="E29" i="6"/>
  <c r="F29" i="6" s="1"/>
  <c r="G28" i="6"/>
  <c r="E28" i="6"/>
  <c r="F28" i="6" s="1"/>
  <c r="G27" i="6"/>
  <c r="F27" i="6"/>
  <c r="E27" i="6"/>
  <c r="G26" i="6"/>
  <c r="E26" i="6"/>
  <c r="F26" i="6" s="1"/>
  <c r="G25" i="6"/>
  <c r="F25" i="6"/>
  <c r="E25" i="6"/>
  <c r="G24" i="6"/>
  <c r="E24" i="6"/>
  <c r="F24" i="6" s="1"/>
  <c r="G23" i="6"/>
  <c r="E23" i="6"/>
  <c r="F23" i="6" s="1"/>
  <c r="G22" i="6"/>
  <c r="F22" i="6"/>
  <c r="E22" i="6"/>
  <c r="G21" i="6"/>
  <c r="E21" i="6"/>
  <c r="F21" i="6" s="1"/>
  <c r="G20" i="6"/>
  <c r="E20" i="6"/>
  <c r="F20" i="6" s="1"/>
  <c r="G19" i="6"/>
  <c r="F19" i="6"/>
  <c r="E19" i="6"/>
  <c r="G18" i="6"/>
  <c r="E18" i="6"/>
  <c r="F18" i="6" s="1"/>
  <c r="G17" i="6"/>
  <c r="F17" i="6"/>
  <c r="E17" i="6"/>
  <c r="G16" i="6"/>
  <c r="E16" i="6"/>
  <c r="F16" i="6" s="1"/>
  <c r="G15" i="6"/>
  <c r="E15" i="6"/>
  <c r="F15" i="6" s="1"/>
  <c r="G14" i="6"/>
  <c r="F14" i="6"/>
  <c r="E14" i="6"/>
  <c r="G13" i="6"/>
  <c r="E13" i="6"/>
  <c r="F13" i="6" s="1"/>
  <c r="G12" i="6"/>
  <c r="E12" i="6"/>
  <c r="F12" i="6" s="1"/>
  <c r="G11" i="6"/>
  <c r="F11" i="6"/>
  <c r="E11" i="6"/>
  <c r="G10" i="6"/>
  <c r="E10" i="6"/>
  <c r="F10" i="6" s="1"/>
  <c r="G9" i="6"/>
  <c r="F9" i="6"/>
  <c r="E9" i="6"/>
  <c r="G8" i="6"/>
  <c r="E8" i="6"/>
  <c r="F8" i="6" s="1"/>
  <c r="G7" i="6"/>
  <c r="E7" i="6"/>
  <c r="F7" i="6" s="1"/>
  <c r="G6" i="6"/>
  <c r="F6" i="6"/>
  <c r="E6" i="6"/>
  <c r="G5" i="6"/>
  <c r="E5" i="6"/>
  <c r="F5" i="6" s="1"/>
  <c r="G4" i="6"/>
  <c r="E4" i="6"/>
  <c r="F4" i="6" s="1"/>
  <c r="G3" i="6"/>
  <c r="F3" i="6"/>
  <c r="E3" i="6"/>
  <c r="C1" i="6"/>
  <c r="D91" i="5"/>
  <c r="C91" i="5"/>
  <c r="G90" i="5"/>
  <c r="E90" i="5"/>
  <c r="F90" i="5" s="1"/>
  <c r="G89" i="5"/>
  <c r="F89" i="5"/>
  <c r="E89" i="5"/>
  <c r="G88" i="5"/>
  <c r="F88" i="5"/>
  <c r="E88" i="5"/>
  <c r="G87" i="5"/>
  <c r="F87" i="5"/>
  <c r="E87" i="5"/>
  <c r="G86" i="5"/>
  <c r="E86" i="5"/>
  <c r="F86" i="5" s="1"/>
  <c r="G85" i="5"/>
  <c r="F85" i="5"/>
  <c r="E85" i="5"/>
  <c r="G84" i="5"/>
  <c r="F84" i="5"/>
  <c r="E84" i="5"/>
  <c r="G83" i="5"/>
  <c r="F83" i="5"/>
  <c r="E83" i="5"/>
  <c r="G82" i="5"/>
  <c r="E82" i="5"/>
  <c r="F82" i="5" s="1"/>
  <c r="G81" i="5"/>
  <c r="F81" i="5"/>
  <c r="E81" i="5"/>
  <c r="G80" i="5"/>
  <c r="F80" i="5"/>
  <c r="E80" i="5"/>
  <c r="G79" i="5"/>
  <c r="F79" i="5"/>
  <c r="E79" i="5"/>
  <c r="G78" i="5"/>
  <c r="E78" i="5"/>
  <c r="F78" i="5" s="1"/>
  <c r="G77" i="5"/>
  <c r="F77" i="5"/>
  <c r="E77" i="5"/>
  <c r="G76" i="5"/>
  <c r="F76" i="5"/>
  <c r="E76" i="5"/>
  <c r="G75" i="5"/>
  <c r="F75" i="5"/>
  <c r="E75" i="5"/>
  <c r="G74" i="5"/>
  <c r="E74" i="5"/>
  <c r="F74" i="5" s="1"/>
  <c r="G73" i="5"/>
  <c r="F73" i="5"/>
  <c r="E73" i="5"/>
  <c r="G72" i="5"/>
  <c r="F72" i="5"/>
  <c r="E72" i="5"/>
  <c r="G71" i="5"/>
  <c r="F71" i="5"/>
  <c r="E71" i="5"/>
  <c r="G70" i="5"/>
  <c r="E70" i="5"/>
  <c r="F70" i="5" s="1"/>
  <c r="G69" i="5"/>
  <c r="F69" i="5"/>
  <c r="E69" i="5"/>
  <c r="G68" i="5"/>
  <c r="F68" i="5"/>
  <c r="E68" i="5"/>
  <c r="G67" i="5"/>
  <c r="F67" i="5"/>
  <c r="E67" i="5"/>
  <c r="G66" i="5"/>
  <c r="E66" i="5"/>
  <c r="F66" i="5" s="1"/>
  <c r="G65" i="5"/>
  <c r="F65" i="5"/>
  <c r="E65" i="5"/>
  <c r="G64" i="5"/>
  <c r="F64" i="5"/>
  <c r="E64" i="5"/>
  <c r="G63" i="5"/>
  <c r="F63" i="5"/>
  <c r="E63" i="5"/>
  <c r="G62" i="5"/>
  <c r="E62" i="5"/>
  <c r="F62" i="5" s="1"/>
  <c r="G61" i="5"/>
  <c r="F61" i="5"/>
  <c r="E61" i="5"/>
  <c r="G60" i="5"/>
  <c r="F60" i="5"/>
  <c r="E60" i="5"/>
  <c r="G59" i="5"/>
  <c r="F59" i="5"/>
  <c r="E59" i="5"/>
  <c r="G58" i="5"/>
  <c r="E58" i="5"/>
  <c r="F58" i="5" s="1"/>
  <c r="G57" i="5"/>
  <c r="F57" i="5"/>
  <c r="E57" i="5"/>
  <c r="G56" i="5"/>
  <c r="F56" i="5"/>
  <c r="E56" i="5"/>
  <c r="G55" i="5"/>
  <c r="F55" i="5"/>
  <c r="E55" i="5"/>
  <c r="G54" i="5"/>
  <c r="E54" i="5"/>
  <c r="F54" i="5" s="1"/>
  <c r="G53" i="5"/>
  <c r="F53" i="5"/>
  <c r="E53" i="5"/>
  <c r="G52" i="5"/>
  <c r="F52" i="5"/>
  <c r="E52" i="5"/>
  <c r="G51" i="5"/>
  <c r="F51" i="5"/>
  <c r="E51" i="5"/>
  <c r="G50" i="5"/>
  <c r="E50" i="5"/>
  <c r="F50" i="5" s="1"/>
  <c r="G49" i="5"/>
  <c r="F49" i="5"/>
  <c r="E49" i="5"/>
  <c r="G48" i="5"/>
  <c r="F48" i="5"/>
  <c r="E48" i="5"/>
  <c r="G47" i="5"/>
  <c r="F47" i="5"/>
  <c r="E47" i="5"/>
  <c r="G46" i="5"/>
  <c r="E46" i="5"/>
  <c r="F46" i="5" s="1"/>
  <c r="G45" i="5"/>
  <c r="F45" i="5"/>
  <c r="E45" i="5"/>
  <c r="G44" i="5"/>
  <c r="F44" i="5"/>
  <c r="E44" i="5"/>
  <c r="G43" i="5"/>
  <c r="F43" i="5"/>
  <c r="E43" i="5"/>
  <c r="G42" i="5"/>
  <c r="E42" i="5"/>
  <c r="F42" i="5" s="1"/>
  <c r="G41" i="5"/>
  <c r="F41" i="5"/>
  <c r="E41" i="5"/>
  <c r="G40" i="5"/>
  <c r="F40" i="5"/>
  <c r="E40" i="5"/>
  <c r="G39" i="5"/>
  <c r="F39" i="5"/>
  <c r="E39" i="5"/>
  <c r="G38" i="5"/>
  <c r="E38" i="5"/>
  <c r="F38" i="5" s="1"/>
  <c r="G37" i="5"/>
  <c r="F37" i="5"/>
  <c r="E37" i="5"/>
  <c r="G36" i="5"/>
  <c r="F36" i="5"/>
  <c r="E36" i="5"/>
  <c r="G35" i="5"/>
  <c r="F35" i="5"/>
  <c r="E35" i="5"/>
  <c r="G34" i="5"/>
  <c r="E34" i="5"/>
  <c r="F34" i="5" s="1"/>
  <c r="G33" i="5"/>
  <c r="F33" i="5"/>
  <c r="E33" i="5"/>
  <c r="G32" i="5"/>
  <c r="F32" i="5"/>
  <c r="E32" i="5"/>
  <c r="G31" i="5"/>
  <c r="F31" i="5"/>
  <c r="E31" i="5"/>
  <c r="G30" i="5"/>
  <c r="E30" i="5"/>
  <c r="F30" i="5" s="1"/>
  <c r="G29" i="5"/>
  <c r="F29" i="5"/>
  <c r="E29" i="5"/>
  <c r="G28" i="5"/>
  <c r="F28" i="5"/>
  <c r="E28" i="5"/>
  <c r="G27" i="5"/>
  <c r="F27" i="5"/>
  <c r="E27" i="5"/>
  <c r="G26" i="5"/>
  <c r="E26" i="5"/>
  <c r="F26" i="5" s="1"/>
  <c r="G25" i="5"/>
  <c r="F25" i="5"/>
  <c r="E25" i="5"/>
  <c r="G24" i="5"/>
  <c r="F24" i="5"/>
  <c r="E24" i="5"/>
  <c r="G23" i="5"/>
  <c r="F23" i="5"/>
  <c r="E23" i="5"/>
  <c r="G22" i="5"/>
  <c r="E22" i="5"/>
  <c r="F22" i="5" s="1"/>
  <c r="G21" i="5"/>
  <c r="F21" i="5"/>
  <c r="E21" i="5"/>
  <c r="G20" i="5"/>
  <c r="F20" i="5"/>
  <c r="E20" i="5"/>
  <c r="G19" i="5"/>
  <c r="F19" i="5"/>
  <c r="E19" i="5"/>
  <c r="G18" i="5"/>
  <c r="E18" i="5"/>
  <c r="F18" i="5" s="1"/>
  <c r="G17" i="5"/>
  <c r="F17" i="5"/>
  <c r="E17" i="5"/>
  <c r="G16" i="5"/>
  <c r="F16" i="5"/>
  <c r="E16" i="5"/>
  <c r="G15" i="5"/>
  <c r="F15" i="5"/>
  <c r="E15" i="5"/>
  <c r="G14" i="5"/>
  <c r="E14" i="5"/>
  <c r="F14" i="5" s="1"/>
  <c r="G13" i="5"/>
  <c r="F13" i="5"/>
  <c r="E13" i="5"/>
  <c r="G12" i="5"/>
  <c r="F12" i="5"/>
  <c r="E12" i="5"/>
  <c r="G11" i="5"/>
  <c r="F11" i="5"/>
  <c r="E11" i="5"/>
  <c r="G10" i="5"/>
  <c r="E10" i="5"/>
  <c r="F10" i="5" s="1"/>
  <c r="G9" i="5"/>
  <c r="F9" i="5"/>
  <c r="E9" i="5"/>
  <c r="G8" i="5"/>
  <c r="F8" i="5"/>
  <c r="E8" i="5"/>
  <c r="G7" i="5"/>
  <c r="F7" i="5"/>
  <c r="E7" i="5"/>
  <c r="G6" i="5"/>
  <c r="E6" i="5"/>
  <c r="F6" i="5" s="1"/>
  <c r="G5" i="5"/>
  <c r="F5" i="5"/>
  <c r="E5" i="5"/>
  <c r="G4" i="5"/>
  <c r="F4" i="5"/>
  <c r="E4" i="5"/>
  <c r="G3" i="5"/>
  <c r="F3" i="5"/>
  <c r="E3" i="5"/>
  <c r="C1" i="5"/>
  <c r="L119" i="4"/>
  <c r="D119" i="4"/>
  <c r="C119" i="4"/>
  <c r="B24" i="1" s="1"/>
  <c r="G118" i="4"/>
  <c r="E118" i="4"/>
  <c r="F118" i="4" s="1"/>
  <c r="G117" i="4"/>
  <c r="E117" i="4"/>
  <c r="F117" i="4" s="1"/>
  <c r="G116" i="4"/>
  <c r="F116" i="4"/>
  <c r="E116" i="4"/>
  <c r="G115" i="4"/>
  <c r="E115" i="4"/>
  <c r="F115" i="4" s="1"/>
  <c r="G114" i="4"/>
  <c r="E114" i="4"/>
  <c r="F114" i="4" s="1"/>
  <c r="G113" i="4"/>
  <c r="E113" i="4"/>
  <c r="F113" i="4" s="1"/>
  <c r="G112" i="4"/>
  <c r="F112" i="4"/>
  <c r="E112" i="4"/>
  <c r="G111" i="4"/>
  <c r="E111" i="4"/>
  <c r="F111" i="4" s="1"/>
  <c r="G110" i="4"/>
  <c r="E110" i="4"/>
  <c r="F110" i="4" s="1"/>
  <c r="G109" i="4"/>
  <c r="E109" i="4"/>
  <c r="F109" i="4" s="1"/>
  <c r="G108" i="4"/>
  <c r="F108" i="4"/>
  <c r="E108" i="4"/>
  <c r="G107" i="4"/>
  <c r="E107" i="4"/>
  <c r="F107" i="4" s="1"/>
  <c r="G106" i="4"/>
  <c r="E106" i="4"/>
  <c r="F106" i="4" s="1"/>
  <c r="G105" i="4"/>
  <c r="E105" i="4"/>
  <c r="F105" i="4" s="1"/>
  <c r="G104" i="4"/>
  <c r="F104" i="4"/>
  <c r="E104" i="4"/>
  <c r="G103" i="4"/>
  <c r="E103" i="4"/>
  <c r="F103" i="4" s="1"/>
  <c r="G102" i="4"/>
  <c r="E102" i="4"/>
  <c r="F102" i="4" s="1"/>
  <c r="G101" i="4"/>
  <c r="E101" i="4"/>
  <c r="F101" i="4" s="1"/>
  <c r="G100" i="4"/>
  <c r="F100" i="4"/>
  <c r="E100" i="4"/>
  <c r="G99" i="4"/>
  <c r="E99" i="4"/>
  <c r="F99" i="4" s="1"/>
  <c r="G98" i="4"/>
  <c r="E98" i="4"/>
  <c r="F98" i="4" s="1"/>
  <c r="G97" i="4"/>
  <c r="E97" i="4"/>
  <c r="F97" i="4" s="1"/>
  <c r="G96" i="4"/>
  <c r="F96" i="4"/>
  <c r="E96" i="4"/>
  <c r="G95" i="4"/>
  <c r="E95" i="4"/>
  <c r="F95" i="4" s="1"/>
  <c r="G94" i="4"/>
  <c r="E94" i="4"/>
  <c r="F94" i="4" s="1"/>
  <c r="G93" i="4"/>
  <c r="E93" i="4"/>
  <c r="F93" i="4" s="1"/>
  <c r="G92" i="4"/>
  <c r="F92" i="4"/>
  <c r="E92" i="4"/>
  <c r="G91" i="4"/>
  <c r="E91" i="4"/>
  <c r="F91" i="4" s="1"/>
  <c r="G90" i="4"/>
  <c r="E90" i="4"/>
  <c r="F90" i="4" s="1"/>
  <c r="G89" i="4"/>
  <c r="E89" i="4"/>
  <c r="F89" i="4" s="1"/>
  <c r="G88" i="4"/>
  <c r="F88" i="4"/>
  <c r="E88" i="4"/>
  <c r="G87" i="4"/>
  <c r="E87" i="4"/>
  <c r="F87" i="4" s="1"/>
  <c r="G86" i="4"/>
  <c r="E86" i="4"/>
  <c r="F86" i="4" s="1"/>
  <c r="G85" i="4"/>
  <c r="E85" i="4"/>
  <c r="F85" i="4" s="1"/>
  <c r="G84" i="4"/>
  <c r="F84" i="4"/>
  <c r="E84" i="4"/>
  <c r="G83" i="4"/>
  <c r="E83" i="4"/>
  <c r="F83" i="4" s="1"/>
  <c r="G82" i="4"/>
  <c r="E82" i="4"/>
  <c r="F82" i="4" s="1"/>
  <c r="G81" i="4"/>
  <c r="E81" i="4"/>
  <c r="F81" i="4" s="1"/>
  <c r="G80" i="4"/>
  <c r="F80" i="4"/>
  <c r="E80" i="4"/>
  <c r="G79" i="4"/>
  <c r="E79" i="4"/>
  <c r="F79" i="4" s="1"/>
  <c r="G78" i="4"/>
  <c r="E78" i="4"/>
  <c r="F78" i="4" s="1"/>
  <c r="G77" i="4"/>
  <c r="E77" i="4"/>
  <c r="F77" i="4" s="1"/>
  <c r="G76" i="4"/>
  <c r="F76" i="4"/>
  <c r="E76" i="4"/>
  <c r="G75" i="4"/>
  <c r="E75" i="4"/>
  <c r="F75" i="4" s="1"/>
  <c r="G74" i="4"/>
  <c r="E74" i="4"/>
  <c r="F74" i="4" s="1"/>
  <c r="G73" i="4"/>
  <c r="E73" i="4"/>
  <c r="F73" i="4" s="1"/>
  <c r="G72" i="4"/>
  <c r="F72" i="4"/>
  <c r="E72" i="4"/>
  <c r="G71" i="4"/>
  <c r="E71" i="4"/>
  <c r="F71" i="4" s="1"/>
  <c r="G70" i="4"/>
  <c r="E70" i="4"/>
  <c r="F70" i="4" s="1"/>
  <c r="G69" i="4"/>
  <c r="E69" i="4"/>
  <c r="F69" i="4" s="1"/>
  <c r="G68" i="4"/>
  <c r="F68" i="4"/>
  <c r="E68" i="4"/>
  <c r="G67" i="4"/>
  <c r="E67" i="4"/>
  <c r="F67" i="4" s="1"/>
  <c r="G66" i="4"/>
  <c r="E66" i="4"/>
  <c r="F66" i="4" s="1"/>
  <c r="G65" i="4"/>
  <c r="E65" i="4"/>
  <c r="F65" i="4" s="1"/>
  <c r="G64" i="4"/>
  <c r="F64" i="4"/>
  <c r="E64" i="4"/>
  <c r="G63" i="4"/>
  <c r="E63" i="4"/>
  <c r="F63" i="4" s="1"/>
  <c r="G62" i="4"/>
  <c r="E62" i="4"/>
  <c r="F62" i="4" s="1"/>
  <c r="G61" i="4"/>
  <c r="E61" i="4"/>
  <c r="F61" i="4" s="1"/>
  <c r="G60" i="4"/>
  <c r="F60" i="4"/>
  <c r="E60" i="4"/>
  <c r="G59" i="4"/>
  <c r="E59" i="4"/>
  <c r="F59" i="4" s="1"/>
  <c r="G58" i="4"/>
  <c r="E58" i="4"/>
  <c r="F58" i="4" s="1"/>
  <c r="G57" i="4"/>
  <c r="E57" i="4"/>
  <c r="F57" i="4" s="1"/>
  <c r="G56" i="4"/>
  <c r="F56" i="4"/>
  <c r="E56" i="4"/>
  <c r="G55" i="4"/>
  <c r="E55" i="4"/>
  <c r="F55" i="4" s="1"/>
  <c r="G54" i="4"/>
  <c r="E54" i="4"/>
  <c r="F54" i="4" s="1"/>
  <c r="G53" i="4"/>
  <c r="E53" i="4"/>
  <c r="F53" i="4" s="1"/>
  <c r="G52" i="4"/>
  <c r="F52" i="4"/>
  <c r="E52" i="4"/>
  <c r="G51" i="4"/>
  <c r="E51" i="4"/>
  <c r="F51" i="4" s="1"/>
  <c r="G50" i="4"/>
  <c r="F50" i="4"/>
  <c r="E50" i="4"/>
  <c r="G49" i="4"/>
  <c r="E49" i="4"/>
  <c r="F49" i="4" s="1"/>
  <c r="G48" i="4"/>
  <c r="F48" i="4"/>
  <c r="E48" i="4"/>
  <c r="G47" i="4"/>
  <c r="F47" i="4"/>
  <c r="E47" i="4"/>
  <c r="G46" i="4"/>
  <c r="E46" i="4"/>
  <c r="F46" i="4" s="1"/>
  <c r="G45" i="4"/>
  <c r="E45" i="4"/>
  <c r="F45" i="4" s="1"/>
  <c r="G44" i="4"/>
  <c r="F44" i="4"/>
  <c r="E44" i="4"/>
  <c r="G43" i="4"/>
  <c r="E43" i="4"/>
  <c r="F43" i="4" s="1"/>
  <c r="G42" i="4"/>
  <c r="E42" i="4"/>
  <c r="F42" i="4" s="1"/>
  <c r="G41" i="4"/>
  <c r="E41" i="4"/>
  <c r="F41" i="4" s="1"/>
  <c r="G40" i="4"/>
  <c r="F40" i="4"/>
  <c r="E40" i="4"/>
  <c r="G39" i="4"/>
  <c r="E39" i="4"/>
  <c r="F39" i="4" s="1"/>
  <c r="G38" i="4"/>
  <c r="E38" i="4"/>
  <c r="F38" i="4" s="1"/>
  <c r="G37" i="4"/>
  <c r="E37" i="4"/>
  <c r="F37" i="4" s="1"/>
  <c r="G36" i="4"/>
  <c r="F36" i="4"/>
  <c r="E36" i="4"/>
  <c r="G35" i="4"/>
  <c r="E35" i="4"/>
  <c r="F35" i="4" s="1"/>
  <c r="G34" i="4"/>
  <c r="E34" i="4"/>
  <c r="F34" i="4" s="1"/>
  <c r="G33" i="4"/>
  <c r="E33" i="4"/>
  <c r="F33" i="4" s="1"/>
  <c r="G32" i="4"/>
  <c r="F32" i="4"/>
  <c r="E32" i="4"/>
  <c r="G31" i="4"/>
  <c r="E31" i="4"/>
  <c r="F31" i="4" s="1"/>
  <c r="G30" i="4"/>
  <c r="E30" i="4"/>
  <c r="F30" i="4" s="1"/>
  <c r="G29" i="4"/>
  <c r="E29" i="4"/>
  <c r="F29" i="4" s="1"/>
  <c r="G28" i="4"/>
  <c r="F28" i="4"/>
  <c r="E28" i="4"/>
  <c r="G27" i="4"/>
  <c r="E27" i="4"/>
  <c r="F27" i="4" s="1"/>
  <c r="G26" i="4"/>
  <c r="E26" i="4"/>
  <c r="F26" i="4" s="1"/>
  <c r="G25" i="4"/>
  <c r="E25" i="4"/>
  <c r="F25" i="4" s="1"/>
  <c r="G24" i="4"/>
  <c r="F24" i="4"/>
  <c r="E24" i="4"/>
  <c r="G23" i="4"/>
  <c r="E23" i="4"/>
  <c r="F23" i="4" s="1"/>
  <c r="G22" i="4"/>
  <c r="E22" i="4"/>
  <c r="F22" i="4" s="1"/>
  <c r="G21" i="4"/>
  <c r="E21" i="4"/>
  <c r="F21" i="4" s="1"/>
  <c r="G20" i="4"/>
  <c r="F20" i="4"/>
  <c r="E20" i="4"/>
  <c r="G19" i="4"/>
  <c r="E19" i="4"/>
  <c r="F19" i="4" s="1"/>
  <c r="G18" i="4"/>
  <c r="E18" i="4"/>
  <c r="F18" i="4" s="1"/>
  <c r="G17" i="4"/>
  <c r="E17" i="4"/>
  <c r="F17" i="4" s="1"/>
  <c r="G16" i="4"/>
  <c r="F16" i="4"/>
  <c r="E16" i="4"/>
  <c r="G15" i="4"/>
  <c r="E15" i="4"/>
  <c r="F15" i="4" s="1"/>
  <c r="G14" i="4"/>
  <c r="E14" i="4"/>
  <c r="F14" i="4" s="1"/>
  <c r="G13" i="4"/>
  <c r="E13" i="4"/>
  <c r="F13" i="4" s="1"/>
  <c r="G12" i="4"/>
  <c r="F12" i="4"/>
  <c r="E12" i="4"/>
  <c r="G11" i="4"/>
  <c r="E11" i="4"/>
  <c r="F11" i="4" s="1"/>
  <c r="G10" i="4"/>
  <c r="E10" i="4"/>
  <c r="F10" i="4" s="1"/>
  <c r="G9" i="4"/>
  <c r="E9" i="4"/>
  <c r="F9" i="4" s="1"/>
  <c r="G8" i="4"/>
  <c r="F8" i="4"/>
  <c r="E8" i="4"/>
  <c r="G7" i="4"/>
  <c r="E7" i="4"/>
  <c r="F7" i="4" s="1"/>
  <c r="G6" i="4"/>
  <c r="E6" i="4"/>
  <c r="F6" i="4" s="1"/>
  <c r="G5" i="4"/>
  <c r="E5" i="4"/>
  <c r="F5" i="4" s="1"/>
  <c r="G4" i="4"/>
  <c r="F4" i="4"/>
  <c r="E4" i="4"/>
  <c r="G3" i="4"/>
  <c r="E3" i="4"/>
  <c r="C1" i="4"/>
  <c r="D237" i="3"/>
  <c r="C237" i="3"/>
  <c r="G236" i="3"/>
  <c r="F236" i="3"/>
  <c r="E236" i="3"/>
  <c r="G235" i="3"/>
  <c r="E235" i="3"/>
  <c r="F235" i="3" s="1"/>
  <c r="G234" i="3"/>
  <c r="E234" i="3"/>
  <c r="F234" i="3" s="1"/>
  <c r="G233" i="3"/>
  <c r="E233" i="3"/>
  <c r="F233" i="3" s="1"/>
  <c r="G232" i="3"/>
  <c r="F232" i="3"/>
  <c r="E232" i="3"/>
  <c r="G231" i="3"/>
  <c r="E231" i="3"/>
  <c r="F231" i="3" s="1"/>
  <c r="G230" i="3"/>
  <c r="E230" i="3"/>
  <c r="F230" i="3" s="1"/>
  <c r="G229" i="3"/>
  <c r="E229" i="3"/>
  <c r="F229" i="3" s="1"/>
  <c r="G228" i="3"/>
  <c r="F228" i="3"/>
  <c r="E228" i="3"/>
  <c r="G227" i="3"/>
  <c r="E227" i="3"/>
  <c r="F227" i="3" s="1"/>
  <c r="G226" i="3"/>
  <c r="E226" i="3"/>
  <c r="F226" i="3" s="1"/>
  <c r="G225" i="3"/>
  <c r="E225" i="3"/>
  <c r="F225" i="3" s="1"/>
  <c r="G224" i="3"/>
  <c r="F224" i="3"/>
  <c r="E224" i="3"/>
  <c r="G223" i="3"/>
  <c r="E223" i="3"/>
  <c r="F223" i="3" s="1"/>
  <c r="G222" i="3"/>
  <c r="E222" i="3"/>
  <c r="F222" i="3" s="1"/>
  <c r="G221" i="3"/>
  <c r="E221" i="3"/>
  <c r="F221" i="3" s="1"/>
  <c r="G220" i="3"/>
  <c r="F220" i="3"/>
  <c r="E220" i="3"/>
  <c r="G219" i="3"/>
  <c r="E219" i="3"/>
  <c r="F219" i="3" s="1"/>
  <c r="G218" i="3"/>
  <c r="E218" i="3"/>
  <c r="F218" i="3" s="1"/>
  <c r="G217" i="3"/>
  <c r="E217" i="3"/>
  <c r="F217" i="3" s="1"/>
  <c r="G216" i="3"/>
  <c r="F216" i="3"/>
  <c r="E216" i="3"/>
  <c r="G215" i="3"/>
  <c r="E215" i="3"/>
  <c r="F215" i="3" s="1"/>
  <c r="G214" i="3"/>
  <c r="E214" i="3"/>
  <c r="F214" i="3" s="1"/>
  <c r="G213" i="3"/>
  <c r="E213" i="3"/>
  <c r="F213" i="3" s="1"/>
  <c r="G212" i="3"/>
  <c r="F212" i="3"/>
  <c r="E212" i="3"/>
  <c r="G211" i="3"/>
  <c r="E211" i="3"/>
  <c r="F211" i="3" s="1"/>
  <c r="G210" i="3"/>
  <c r="E210" i="3"/>
  <c r="F210" i="3" s="1"/>
  <c r="G209" i="3"/>
  <c r="E209" i="3"/>
  <c r="F209" i="3" s="1"/>
  <c r="G208" i="3"/>
  <c r="F208" i="3"/>
  <c r="E208" i="3"/>
  <c r="G207" i="3"/>
  <c r="E207" i="3"/>
  <c r="F207" i="3" s="1"/>
  <c r="G206" i="3"/>
  <c r="E206" i="3"/>
  <c r="F206" i="3" s="1"/>
  <c r="G205" i="3"/>
  <c r="E205" i="3"/>
  <c r="F205" i="3" s="1"/>
  <c r="G204" i="3"/>
  <c r="F204" i="3"/>
  <c r="E204" i="3"/>
  <c r="G203" i="3"/>
  <c r="E203" i="3"/>
  <c r="F203" i="3" s="1"/>
  <c r="G202" i="3"/>
  <c r="E202" i="3"/>
  <c r="F202" i="3" s="1"/>
  <c r="G201" i="3"/>
  <c r="E201" i="3"/>
  <c r="F201" i="3" s="1"/>
  <c r="G200" i="3"/>
  <c r="F200" i="3"/>
  <c r="E200" i="3"/>
  <c r="G199" i="3"/>
  <c r="E199" i="3"/>
  <c r="F199" i="3" s="1"/>
  <c r="G198" i="3"/>
  <c r="E198" i="3"/>
  <c r="F198" i="3" s="1"/>
  <c r="G197" i="3"/>
  <c r="E197" i="3"/>
  <c r="F197" i="3" s="1"/>
  <c r="G196" i="3"/>
  <c r="F196" i="3"/>
  <c r="E196" i="3"/>
  <c r="G195" i="3"/>
  <c r="E195" i="3"/>
  <c r="F195" i="3" s="1"/>
  <c r="G194" i="3"/>
  <c r="E194" i="3"/>
  <c r="F194" i="3" s="1"/>
  <c r="G193" i="3"/>
  <c r="E193" i="3"/>
  <c r="F193" i="3" s="1"/>
  <c r="G192" i="3"/>
  <c r="F192" i="3"/>
  <c r="E192" i="3"/>
  <c r="G191" i="3"/>
  <c r="E191" i="3"/>
  <c r="F191" i="3" s="1"/>
  <c r="G190" i="3"/>
  <c r="E190" i="3"/>
  <c r="F190" i="3" s="1"/>
  <c r="G189" i="3"/>
  <c r="E189" i="3"/>
  <c r="F189" i="3" s="1"/>
  <c r="G188" i="3"/>
  <c r="F188" i="3"/>
  <c r="E188" i="3"/>
  <c r="G187" i="3"/>
  <c r="E187" i="3"/>
  <c r="F187" i="3" s="1"/>
  <c r="G186" i="3"/>
  <c r="E186" i="3"/>
  <c r="F186" i="3" s="1"/>
  <c r="G185" i="3"/>
  <c r="E185" i="3"/>
  <c r="F185" i="3" s="1"/>
  <c r="G184" i="3"/>
  <c r="F184" i="3"/>
  <c r="E184" i="3"/>
  <c r="G183" i="3"/>
  <c r="E183" i="3"/>
  <c r="F183" i="3" s="1"/>
  <c r="G182" i="3"/>
  <c r="E182" i="3"/>
  <c r="F182" i="3" s="1"/>
  <c r="G181" i="3"/>
  <c r="E181" i="3"/>
  <c r="F181" i="3" s="1"/>
  <c r="G180" i="3"/>
  <c r="F180" i="3"/>
  <c r="E180" i="3"/>
  <c r="G179" i="3"/>
  <c r="E179" i="3"/>
  <c r="F179" i="3" s="1"/>
  <c r="G178" i="3"/>
  <c r="E178" i="3"/>
  <c r="F178" i="3" s="1"/>
  <c r="G177" i="3"/>
  <c r="E177" i="3"/>
  <c r="F177" i="3" s="1"/>
  <c r="G176" i="3"/>
  <c r="F176" i="3"/>
  <c r="E176" i="3"/>
  <c r="G175" i="3"/>
  <c r="E175" i="3"/>
  <c r="F175" i="3" s="1"/>
  <c r="G174" i="3"/>
  <c r="E174" i="3"/>
  <c r="F174" i="3" s="1"/>
  <c r="G173" i="3"/>
  <c r="E173" i="3"/>
  <c r="F173" i="3" s="1"/>
  <c r="G172" i="3"/>
  <c r="F172" i="3"/>
  <c r="E172" i="3"/>
  <c r="G171" i="3"/>
  <c r="E171" i="3"/>
  <c r="F171" i="3" s="1"/>
  <c r="G170" i="3"/>
  <c r="E170" i="3"/>
  <c r="F170" i="3" s="1"/>
  <c r="G169" i="3"/>
  <c r="E169" i="3"/>
  <c r="F169" i="3" s="1"/>
  <c r="G168" i="3"/>
  <c r="F168" i="3"/>
  <c r="E168" i="3"/>
  <c r="G167" i="3"/>
  <c r="E167" i="3"/>
  <c r="F167" i="3" s="1"/>
  <c r="G166" i="3"/>
  <c r="E166" i="3"/>
  <c r="F166" i="3" s="1"/>
  <c r="G165" i="3"/>
  <c r="E165" i="3"/>
  <c r="F165" i="3" s="1"/>
  <c r="G164" i="3"/>
  <c r="F164" i="3"/>
  <c r="E164" i="3"/>
  <c r="G163" i="3"/>
  <c r="E163" i="3"/>
  <c r="F163" i="3" s="1"/>
  <c r="G162" i="3"/>
  <c r="E162" i="3"/>
  <c r="F162" i="3" s="1"/>
  <c r="G161" i="3"/>
  <c r="E161" i="3"/>
  <c r="F161" i="3" s="1"/>
  <c r="G160" i="3"/>
  <c r="F160" i="3"/>
  <c r="E160" i="3"/>
  <c r="G159" i="3"/>
  <c r="E159" i="3"/>
  <c r="F159" i="3" s="1"/>
  <c r="G158" i="3"/>
  <c r="E158" i="3"/>
  <c r="F158" i="3" s="1"/>
  <c r="G157" i="3"/>
  <c r="E157" i="3"/>
  <c r="F157" i="3" s="1"/>
  <c r="G156" i="3"/>
  <c r="F156" i="3"/>
  <c r="E156" i="3"/>
  <c r="G155" i="3"/>
  <c r="E155" i="3"/>
  <c r="F155" i="3" s="1"/>
  <c r="G154" i="3"/>
  <c r="E154" i="3"/>
  <c r="F154" i="3" s="1"/>
  <c r="G153" i="3"/>
  <c r="E153" i="3"/>
  <c r="F153" i="3" s="1"/>
  <c r="G152" i="3"/>
  <c r="F152" i="3"/>
  <c r="E152" i="3"/>
  <c r="G151" i="3"/>
  <c r="E151" i="3"/>
  <c r="F151" i="3" s="1"/>
  <c r="G150" i="3"/>
  <c r="E150" i="3"/>
  <c r="F150" i="3" s="1"/>
  <c r="G149" i="3"/>
  <c r="E149" i="3"/>
  <c r="F149" i="3" s="1"/>
  <c r="G148" i="3"/>
  <c r="F148" i="3"/>
  <c r="E148" i="3"/>
  <c r="G147" i="3"/>
  <c r="E147" i="3"/>
  <c r="F147" i="3" s="1"/>
  <c r="G146" i="3"/>
  <c r="E146" i="3"/>
  <c r="F146" i="3" s="1"/>
  <c r="G145" i="3"/>
  <c r="E145" i="3"/>
  <c r="F145" i="3" s="1"/>
  <c r="G144" i="3"/>
  <c r="F144" i="3"/>
  <c r="E144" i="3"/>
  <c r="G143" i="3"/>
  <c r="E143" i="3"/>
  <c r="F143" i="3" s="1"/>
  <c r="G142" i="3"/>
  <c r="E142" i="3"/>
  <c r="F142" i="3" s="1"/>
  <c r="G141" i="3"/>
  <c r="E141" i="3"/>
  <c r="F141" i="3" s="1"/>
  <c r="G140" i="3"/>
  <c r="F140" i="3"/>
  <c r="E140" i="3"/>
  <c r="G139" i="3"/>
  <c r="E139" i="3"/>
  <c r="F139" i="3" s="1"/>
  <c r="G138" i="3"/>
  <c r="E138" i="3"/>
  <c r="F138" i="3" s="1"/>
  <c r="G137" i="3"/>
  <c r="E137" i="3"/>
  <c r="F137" i="3" s="1"/>
  <c r="G136" i="3"/>
  <c r="F136" i="3"/>
  <c r="E136" i="3"/>
  <c r="G135" i="3"/>
  <c r="E135" i="3"/>
  <c r="F135" i="3" s="1"/>
  <c r="G134" i="3"/>
  <c r="E134" i="3"/>
  <c r="F134" i="3" s="1"/>
  <c r="G133" i="3"/>
  <c r="E133" i="3"/>
  <c r="F133" i="3" s="1"/>
  <c r="G132" i="3"/>
  <c r="F132" i="3"/>
  <c r="E132" i="3"/>
  <c r="G131" i="3"/>
  <c r="E131" i="3"/>
  <c r="F131" i="3" s="1"/>
  <c r="G130" i="3"/>
  <c r="E130" i="3"/>
  <c r="F130" i="3" s="1"/>
  <c r="G129" i="3"/>
  <c r="E129" i="3"/>
  <c r="F129" i="3" s="1"/>
  <c r="G128" i="3"/>
  <c r="F128" i="3"/>
  <c r="E128" i="3"/>
  <c r="G127" i="3"/>
  <c r="E127" i="3"/>
  <c r="F127" i="3" s="1"/>
  <c r="G126" i="3"/>
  <c r="E126" i="3"/>
  <c r="F126" i="3" s="1"/>
  <c r="G125" i="3"/>
  <c r="E125" i="3"/>
  <c r="F125" i="3" s="1"/>
  <c r="G124" i="3"/>
  <c r="F124" i="3"/>
  <c r="E124" i="3"/>
  <c r="G123" i="3"/>
  <c r="E123" i="3"/>
  <c r="F123" i="3" s="1"/>
  <c r="G122" i="3"/>
  <c r="E122" i="3"/>
  <c r="F122" i="3" s="1"/>
  <c r="G121" i="3"/>
  <c r="E121" i="3"/>
  <c r="F121" i="3" s="1"/>
  <c r="G120" i="3"/>
  <c r="F120" i="3"/>
  <c r="E120" i="3"/>
  <c r="G119" i="3"/>
  <c r="E119" i="3"/>
  <c r="F119" i="3" s="1"/>
  <c r="G118" i="3"/>
  <c r="E118" i="3"/>
  <c r="F118" i="3" s="1"/>
  <c r="G117" i="3"/>
  <c r="E117" i="3"/>
  <c r="F117" i="3" s="1"/>
  <c r="G116" i="3"/>
  <c r="F116" i="3"/>
  <c r="E116" i="3"/>
  <c r="G115" i="3"/>
  <c r="E115" i="3"/>
  <c r="F115" i="3" s="1"/>
  <c r="G114" i="3"/>
  <c r="E114" i="3"/>
  <c r="F114" i="3" s="1"/>
  <c r="G113" i="3"/>
  <c r="E113" i="3"/>
  <c r="F113" i="3" s="1"/>
  <c r="G112" i="3"/>
  <c r="F112" i="3"/>
  <c r="E112" i="3"/>
  <c r="G111" i="3"/>
  <c r="E111" i="3"/>
  <c r="F111" i="3" s="1"/>
  <c r="G110" i="3"/>
  <c r="E110" i="3"/>
  <c r="F110" i="3" s="1"/>
  <c r="G109" i="3"/>
  <c r="E109" i="3"/>
  <c r="F109" i="3" s="1"/>
  <c r="G108" i="3"/>
  <c r="F108" i="3"/>
  <c r="E108" i="3"/>
  <c r="G107" i="3"/>
  <c r="E107" i="3"/>
  <c r="F107" i="3" s="1"/>
  <c r="G106" i="3"/>
  <c r="E106" i="3"/>
  <c r="F106" i="3" s="1"/>
  <c r="G105" i="3"/>
  <c r="E105" i="3"/>
  <c r="F105" i="3" s="1"/>
  <c r="G104" i="3"/>
  <c r="F104" i="3"/>
  <c r="E104" i="3"/>
  <c r="G103" i="3"/>
  <c r="E103" i="3"/>
  <c r="F103" i="3" s="1"/>
  <c r="G102" i="3"/>
  <c r="E102" i="3"/>
  <c r="F102" i="3" s="1"/>
  <c r="G101" i="3"/>
  <c r="E101" i="3"/>
  <c r="F101" i="3" s="1"/>
  <c r="G100" i="3"/>
  <c r="F100" i="3"/>
  <c r="E100" i="3"/>
  <c r="G99" i="3"/>
  <c r="E99" i="3"/>
  <c r="F99" i="3" s="1"/>
  <c r="G98" i="3"/>
  <c r="E98" i="3"/>
  <c r="F98" i="3" s="1"/>
  <c r="G97" i="3"/>
  <c r="E97" i="3"/>
  <c r="F97" i="3" s="1"/>
  <c r="G96" i="3"/>
  <c r="F96" i="3"/>
  <c r="E96" i="3"/>
  <c r="G95" i="3"/>
  <c r="E95" i="3"/>
  <c r="F95" i="3" s="1"/>
  <c r="G94" i="3"/>
  <c r="E94" i="3"/>
  <c r="F94" i="3" s="1"/>
  <c r="G93" i="3"/>
  <c r="E93" i="3"/>
  <c r="F93" i="3" s="1"/>
  <c r="G92" i="3"/>
  <c r="F92" i="3"/>
  <c r="E92" i="3"/>
  <c r="G91" i="3"/>
  <c r="E91" i="3"/>
  <c r="F91" i="3" s="1"/>
  <c r="G90" i="3"/>
  <c r="E90" i="3"/>
  <c r="F90" i="3" s="1"/>
  <c r="G89" i="3"/>
  <c r="E89" i="3"/>
  <c r="F89" i="3" s="1"/>
  <c r="G88" i="3"/>
  <c r="F88" i="3"/>
  <c r="E88" i="3"/>
  <c r="G87" i="3"/>
  <c r="E87" i="3"/>
  <c r="F87" i="3" s="1"/>
  <c r="G86" i="3"/>
  <c r="E86" i="3"/>
  <c r="F86" i="3" s="1"/>
  <c r="G85" i="3"/>
  <c r="E85" i="3"/>
  <c r="F85" i="3" s="1"/>
  <c r="G84" i="3"/>
  <c r="F84" i="3"/>
  <c r="E84" i="3"/>
  <c r="G83" i="3"/>
  <c r="E83" i="3"/>
  <c r="F83" i="3" s="1"/>
  <c r="G82" i="3"/>
  <c r="E82" i="3"/>
  <c r="F82" i="3" s="1"/>
  <c r="G81" i="3"/>
  <c r="E81" i="3"/>
  <c r="F81" i="3" s="1"/>
  <c r="G80" i="3"/>
  <c r="F80" i="3"/>
  <c r="E80" i="3"/>
  <c r="G79" i="3"/>
  <c r="E79" i="3"/>
  <c r="F79" i="3" s="1"/>
  <c r="G78" i="3"/>
  <c r="E78" i="3"/>
  <c r="F78" i="3" s="1"/>
  <c r="G77" i="3"/>
  <c r="E77" i="3"/>
  <c r="F77" i="3" s="1"/>
  <c r="G76" i="3"/>
  <c r="F76" i="3"/>
  <c r="E76" i="3"/>
  <c r="G75" i="3"/>
  <c r="E75" i="3"/>
  <c r="F75" i="3" s="1"/>
  <c r="G74" i="3"/>
  <c r="E74" i="3"/>
  <c r="F74" i="3" s="1"/>
  <c r="G73" i="3"/>
  <c r="E73" i="3"/>
  <c r="F73" i="3" s="1"/>
  <c r="G72" i="3"/>
  <c r="F72" i="3"/>
  <c r="E72" i="3"/>
  <c r="G71" i="3"/>
  <c r="E71" i="3"/>
  <c r="F71" i="3" s="1"/>
  <c r="G70" i="3"/>
  <c r="E70" i="3"/>
  <c r="F70" i="3" s="1"/>
  <c r="G69" i="3"/>
  <c r="E69" i="3"/>
  <c r="F69" i="3" s="1"/>
  <c r="G68" i="3"/>
  <c r="F68" i="3"/>
  <c r="E68" i="3"/>
  <c r="G67" i="3"/>
  <c r="E67" i="3"/>
  <c r="F67" i="3" s="1"/>
  <c r="G66" i="3"/>
  <c r="E66" i="3"/>
  <c r="F66" i="3" s="1"/>
  <c r="G65" i="3"/>
  <c r="E65" i="3"/>
  <c r="F65" i="3" s="1"/>
  <c r="G64" i="3"/>
  <c r="F64" i="3"/>
  <c r="E64" i="3"/>
  <c r="G63" i="3"/>
  <c r="E63" i="3"/>
  <c r="F63" i="3" s="1"/>
  <c r="G62" i="3"/>
  <c r="E62" i="3"/>
  <c r="F62" i="3" s="1"/>
  <c r="G61" i="3"/>
  <c r="E61" i="3"/>
  <c r="F61" i="3" s="1"/>
  <c r="G60" i="3"/>
  <c r="F60" i="3"/>
  <c r="E60" i="3"/>
  <c r="G59" i="3"/>
  <c r="E59" i="3"/>
  <c r="F59" i="3" s="1"/>
  <c r="G58" i="3"/>
  <c r="E58" i="3"/>
  <c r="F58" i="3" s="1"/>
  <c r="G57" i="3"/>
  <c r="E57" i="3"/>
  <c r="F57" i="3" s="1"/>
  <c r="G56" i="3"/>
  <c r="F56" i="3"/>
  <c r="E56" i="3"/>
  <c r="G55" i="3"/>
  <c r="E55" i="3"/>
  <c r="F55" i="3" s="1"/>
  <c r="G54" i="3"/>
  <c r="E54" i="3"/>
  <c r="F54" i="3" s="1"/>
  <c r="G53" i="3"/>
  <c r="E53" i="3"/>
  <c r="F53" i="3" s="1"/>
  <c r="G52" i="3"/>
  <c r="F52" i="3"/>
  <c r="E52" i="3"/>
  <c r="G51" i="3"/>
  <c r="E51" i="3"/>
  <c r="F51" i="3" s="1"/>
  <c r="G50" i="3"/>
  <c r="E50" i="3"/>
  <c r="F50" i="3" s="1"/>
  <c r="G49" i="3"/>
  <c r="E49" i="3"/>
  <c r="F49" i="3" s="1"/>
  <c r="G48" i="3"/>
  <c r="F48" i="3"/>
  <c r="E48" i="3"/>
  <c r="G47" i="3"/>
  <c r="E47" i="3"/>
  <c r="F47" i="3" s="1"/>
  <c r="G46" i="3"/>
  <c r="E46" i="3"/>
  <c r="F46" i="3" s="1"/>
  <c r="G45" i="3"/>
  <c r="E45" i="3"/>
  <c r="F45" i="3" s="1"/>
  <c r="G44" i="3"/>
  <c r="F44" i="3"/>
  <c r="E44" i="3"/>
  <c r="G43" i="3"/>
  <c r="E43" i="3"/>
  <c r="F43" i="3" s="1"/>
  <c r="G42" i="3"/>
  <c r="E42" i="3"/>
  <c r="F42" i="3" s="1"/>
  <c r="G41" i="3"/>
  <c r="E41" i="3"/>
  <c r="F41" i="3" s="1"/>
  <c r="G40" i="3"/>
  <c r="F40" i="3"/>
  <c r="E40" i="3"/>
  <c r="G39" i="3"/>
  <c r="E39" i="3"/>
  <c r="F39" i="3" s="1"/>
  <c r="G38" i="3"/>
  <c r="E38" i="3"/>
  <c r="F38" i="3" s="1"/>
  <c r="G37" i="3"/>
  <c r="E37" i="3"/>
  <c r="F37" i="3" s="1"/>
  <c r="G36" i="3"/>
  <c r="F36" i="3"/>
  <c r="E36" i="3"/>
  <c r="G35" i="3"/>
  <c r="E35" i="3"/>
  <c r="F35" i="3" s="1"/>
  <c r="G34" i="3"/>
  <c r="E34" i="3"/>
  <c r="F34" i="3" s="1"/>
  <c r="G33" i="3"/>
  <c r="E33" i="3"/>
  <c r="F33" i="3" s="1"/>
  <c r="G32" i="3"/>
  <c r="F32" i="3"/>
  <c r="E32" i="3"/>
  <c r="G31" i="3"/>
  <c r="E31" i="3"/>
  <c r="F31" i="3" s="1"/>
  <c r="G30" i="3"/>
  <c r="E30" i="3"/>
  <c r="F30" i="3" s="1"/>
  <c r="G29" i="3"/>
  <c r="E29" i="3"/>
  <c r="F29" i="3" s="1"/>
  <c r="G28" i="3"/>
  <c r="F28" i="3"/>
  <c r="E28" i="3"/>
  <c r="G27" i="3"/>
  <c r="E27" i="3"/>
  <c r="F27" i="3" s="1"/>
  <c r="G26" i="3"/>
  <c r="E26" i="3"/>
  <c r="F26" i="3" s="1"/>
  <c r="G25" i="3"/>
  <c r="E25" i="3"/>
  <c r="F25" i="3" s="1"/>
  <c r="G24" i="3"/>
  <c r="F24" i="3"/>
  <c r="E24" i="3"/>
  <c r="G23" i="3"/>
  <c r="E23" i="3"/>
  <c r="F23" i="3" s="1"/>
  <c r="G22" i="3"/>
  <c r="E22" i="3"/>
  <c r="F22" i="3" s="1"/>
  <c r="G21" i="3"/>
  <c r="E21" i="3"/>
  <c r="F21" i="3" s="1"/>
  <c r="G20" i="3"/>
  <c r="F20" i="3"/>
  <c r="E20" i="3"/>
  <c r="G19" i="3"/>
  <c r="E19" i="3"/>
  <c r="F19" i="3" s="1"/>
  <c r="G18" i="3"/>
  <c r="E18" i="3"/>
  <c r="F18" i="3" s="1"/>
  <c r="G17" i="3"/>
  <c r="E17" i="3"/>
  <c r="F17" i="3" s="1"/>
  <c r="G16" i="3"/>
  <c r="F16" i="3"/>
  <c r="E16" i="3"/>
  <c r="G15" i="3"/>
  <c r="E15" i="3"/>
  <c r="F15" i="3" s="1"/>
  <c r="G14" i="3"/>
  <c r="E14" i="3"/>
  <c r="F14" i="3" s="1"/>
  <c r="G13" i="3"/>
  <c r="E13" i="3"/>
  <c r="F13" i="3" s="1"/>
  <c r="G12" i="3"/>
  <c r="F12" i="3"/>
  <c r="E12" i="3"/>
  <c r="G11" i="3"/>
  <c r="E11" i="3"/>
  <c r="F11" i="3" s="1"/>
  <c r="G10" i="3"/>
  <c r="E10" i="3"/>
  <c r="F10" i="3" s="1"/>
  <c r="G9" i="3"/>
  <c r="E9" i="3"/>
  <c r="F9" i="3" s="1"/>
  <c r="G8" i="3"/>
  <c r="F8" i="3"/>
  <c r="E8" i="3"/>
  <c r="G7" i="3"/>
  <c r="E7" i="3"/>
  <c r="F7" i="3" s="1"/>
  <c r="G6" i="3"/>
  <c r="E6" i="3"/>
  <c r="F6" i="3" s="1"/>
  <c r="G5" i="3"/>
  <c r="E5" i="3"/>
  <c r="F5" i="3" s="1"/>
  <c r="G4" i="3"/>
  <c r="F4" i="3"/>
  <c r="E4" i="3"/>
  <c r="G3" i="3"/>
  <c r="E3" i="3"/>
  <c r="F3" i="3" s="1"/>
  <c r="C1" i="3"/>
  <c r="E133" i="2"/>
  <c r="D133" i="2"/>
  <c r="G132" i="2"/>
  <c r="F132" i="2"/>
  <c r="E132" i="2"/>
  <c r="C132" i="2"/>
  <c r="G131" i="2"/>
  <c r="F131" i="2"/>
  <c r="E131" i="2"/>
  <c r="C131" i="2"/>
  <c r="G130" i="2"/>
  <c r="F130" i="2"/>
  <c r="E130" i="2"/>
  <c r="C130" i="2"/>
  <c r="G129" i="2"/>
  <c r="F129" i="2"/>
  <c r="E129" i="2"/>
  <c r="C129" i="2"/>
  <c r="G128" i="2"/>
  <c r="F128" i="2"/>
  <c r="E128" i="2"/>
  <c r="C128" i="2"/>
  <c r="G127" i="2"/>
  <c r="F127" i="2"/>
  <c r="E127" i="2"/>
  <c r="C127" i="2"/>
  <c r="G126" i="2"/>
  <c r="F126" i="2"/>
  <c r="E126" i="2"/>
  <c r="C126" i="2"/>
  <c r="G125" i="2"/>
  <c r="F125" i="2"/>
  <c r="E125" i="2"/>
  <c r="C125" i="2"/>
  <c r="G124" i="2"/>
  <c r="F124" i="2"/>
  <c r="E124" i="2"/>
  <c r="C124" i="2"/>
  <c r="G123" i="2"/>
  <c r="F123" i="2"/>
  <c r="E123" i="2"/>
  <c r="C123" i="2"/>
  <c r="G122" i="2"/>
  <c r="F122" i="2"/>
  <c r="E122" i="2"/>
  <c r="C122" i="2"/>
  <c r="G121" i="2"/>
  <c r="F121" i="2"/>
  <c r="E121" i="2"/>
  <c r="C121" i="2"/>
  <c r="G120" i="2"/>
  <c r="F120" i="2"/>
  <c r="E120" i="2"/>
  <c r="C120" i="2"/>
  <c r="G119" i="2"/>
  <c r="F119" i="2"/>
  <c r="E119" i="2"/>
  <c r="C119" i="2"/>
  <c r="G118" i="2"/>
  <c r="F118" i="2"/>
  <c r="E118" i="2"/>
  <c r="C118" i="2"/>
  <c r="G117" i="2"/>
  <c r="F117" i="2"/>
  <c r="E117" i="2"/>
  <c r="C117" i="2"/>
  <c r="G116" i="2"/>
  <c r="F116" i="2"/>
  <c r="E116" i="2"/>
  <c r="C116" i="2"/>
  <c r="G115" i="2"/>
  <c r="F115" i="2"/>
  <c r="E115" i="2"/>
  <c r="C115" i="2"/>
  <c r="G114" i="2"/>
  <c r="F114" i="2"/>
  <c r="E114" i="2"/>
  <c r="C114" i="2"/>
  <c r="G113" i="2"/>
  <c r="F113" i="2"/>
  <c r="E113" i="2"/>
  <c r="C113" i="2"/>
  <c r="G112" i="2"/>
  <c r="F112" i="2"/>
  <c r="E112" i="2"/>
  <c r="C112" i="2"/>
  <c r="G111" i="2"/>
  <c r="F111" i="2"/>
  <c r="E111" i="2"/>
  <c r="C111" i="2"/>
  <c r="G110" i="2"/>
  <c r="F110" i="2"/>
  <c r="E110" i="2"/>
  <c r="C110" i="2"/>
  <c r="G109" i="2"/>
  <c r="F109" i="2"/>
  <c r="E109" i="2"/>
  <c r="C109" i="2"/>
  <c r="G108" i="2"/>
  <c r="F108" i="2"/>
  <c r="E108" i="2"/>
  <c r="C108" i="2"/>
  <c r="G107" i="2"/>
  <c r="F107" i="2"/>
  <c r="E107" i="2"/>
  <c r="C107" i="2"/>
  <c r="G106" i="2"/>
  <c r="F106" i="2"/>
  <c r="E106" i="2"/>
  <c r="C106" i="2"/>
  <c r="G105" i="2"/>
  <c r="F105" i="2"/>
  <c r="E105" i="2"/>
  <c r="C105" i="2"/>
  <c r="G104" i="2"/>
  <c r="F104" i="2"/>
  <c r="E104" i="2"/>
  <c r="C104" i="2"/>
  <c r="G103" i="2"/>
  <c r="F103" i="2"/>
  <c r="E103" i="2"/>
  <c r="C103" i="2"/>
  <c r="G102" i="2"/>
  <c r="F102" i="2"/>
  <c r="E102" i="2"/>
  <c r="C102" i="2"/>
  <c r="G101" i="2"/>
  <c r="F101" i="2"/>
  <c r="E101" i="2"/>
  <c r="C101" i="2"/>
  <c r="G100" i="2"/>
  <c r="F100" i="2"/>
  <c r="E100" i="2"/>
  <c r="C100" i="2"/>
  <c r="G99" i="2"/>
  <c r="F99" i="2"/>
  <c r="E99" i="2"/>
  <c r="C99" i="2"/>
  <c r="G98" i="2"/>
  <c r="F98" i="2"/>
  <c r="E98" i="2"/>
  <c r="C98" i="2"/>
  <c r="G97" i="2"/>
  <c r="F97" i="2"/>
  <c r="E97" i="2"/>
  <c r="C97" i="2"/>
  <c r="G96" i="2"/>
  <c r="F96" i="2"/>
  <c r="E96" i="2"/>
  <c r="C96" i="2"/>
  <c r="G95" i="2"/>
  <c r="F95" i="2"/>
  <c r="E95" i="2"/>
  <c r="C95" i="2"/>
  <c r="G94" i="2"/>
  <c r="F94" i="2"/>
  <c r="E94" i="2"/>
  <c r="C94" i="2"/>
  <c r="G93" i="2"/>
  <c r="F93" i="2"/>
  <c r="E93" i="2"/>
  <c r="C93" i="2"/>
  <c r="G92" i="2"/>
  <c r="F92" i="2"/>
  <c r="E92" i="2"/>
  <c r="C92" i="2"/>
  <c r="G91" i="2"/>
  <c r="F91" i="2"/>
  <c r="E91" i="2"/>
  <c r="C91" i="2"/>
  <c r="G90" i="2"/>
  <c r="F90" i="2"/>
  <c r="E90" i="2"/>
  <c r="C90" i="2"/>
  <c r="G89" i="2"/>
  <c r="F89" i="2"/>
  <c r="E89" i="2"/>
  <c r="C89" i="2"/>
  <c r="G88" i="2"/>
  <c r="F88" i="2"/>
  <c r="E88" i="2"/>
  <c r="C88" i="2"/>
  <c r="G87" i="2"/>
  <c r="F87" i="2"/>
  <c r="E87" i="2"/>
  <c r="C87" i="2"/>
  <c r="G86" i="2"/>
  <c r="F86" i="2"/>
  <c r="E86" i="2"/>
  <c r="C86" i="2"/>
  <c r="G85" i="2"/>
  <c r="F85" i="2"/>
  <c r="E85" i="2"/>
  <c r="C85" i="2"/>
  <c r="G84" i="2"/>
  <c r="F84" i="2"/>
  <c r="E84" i="2"/>
  <c r="C84" i="2"/>
  <c r="G83" i="2"/>
  <c r="F83" i="2"/>
  <c r="E83" i="2"/>
  <c r="C83" i="2"/>
  <c r="G82" i="2"/>
  <c r="F82" i="2"/>
  <c r="E82" i="2"/>
  <c r="C82" i="2"/>
  <c r="G81" i="2"/>
  <c r="F81" i="2"/>
  <c r="E81" i="2"/>
  <c r="C81" i="2"/>
  <c r="G80" i="2"/>
  <c r="F80" i="2"/>
  <c r="E80" i="2"/>
  <c r="C80" i="2"/>
  <c r="G79" i="2"/>
  <c r="F79" i="2"/>
  <c r="E79" i="2"/>
  <c r="C79" i="2"/>
  <c r="G78" i="2"/>
  <c r="F78" i="2"/>
  <c r="E78" i="2"/>
  <c r="C78" i="2"/>
  <c r="G77" i="2"/>
  <c r="F77" i="2"/>
  <c r="E77" i="2"/>
  <c r="C77" i="2"/>
  <c r="G76" i="2"/>
  <c r="F76" i="2"/>
  <c r="E76" i="2"/>
  <c r="C76" i="2"/>
  <c r="G75" i="2"/>
  <c r="F75" i="2"/>
  <c r="E75" i="2"/>
  <c r="C75" i="2"/>
  <c r="G74" i="2"/>
  <c r="F74" i="2"/>
  <c r="E74" i="2"/>
  <c r="C74" i="2"/>
  <c r="G73" i="2"/>
  <c r="F73" i="2"/>
  <c r="E73" i="2"/>
  <c r="C73" i="2"/>
  <c r="G72" i="2"/>
  <c r="F72" i="2"/>
  <c r="E72" i="2"/>
  <c r="C72" i="2"/>
  <c r="G71" i="2"/>
  <c r="F71" i="2"/>
  <c r="E71" i="2"/>
  <c r="C71" i="2"/>
  <c r="G70" i="2"/>
  <c r="F70" i="2"/>
  <c r="E70" i="2"/>
  <c r="C70" i="2"/>
  <c r="G69" i="2"/>
  <c r="F69" i="2"/>
  <c r="E69" i="2"/>
  <c r="C69" i="2"/>
  <c r="G68" i="2"/>
  <c r="F68" i="2"/>
  <c r="E68" i="2"/>
  <c r="C68" i="2"/>
  <c r="G67" i="2"/>
  <c r="F67" i="2"/>
  <c r="E67" i="2"/>
  <c r="C67" i="2"/>
  <c r="G66" i="2"/>
  <c r="F66" i="2"/>
  <c r="E66" i="2"/>
  <c r="C66" i="2"/>
  <c r="G65" i="2"/>
  <c r="F65" i="2"/>
  <c r="E65" i="2"/>
  <c r="C65" i="2"/>
  <c r="G64" i="2"/>
  <c r="F64" i="2"/>
  <c r="E64" i="2"/>
  <c r="C64" i="2"/>
  <c r="G63" i="2"/>
  <c r="F63" i="2"/>
  <c r="E63" i="2"/>
  <c r="C63" i="2"/>
  <c r="G62" i="2"/>
  <c r="F62" i="2"/>
  <c r="E62" i="2"/>
  <c r="C62" i="2"/>
  <c r="G61" i="2"/>
  <c r="F61" i="2"/>
  <c r="E61" i="2"/>
  <c r="C61" i="2"/>
  <c r="G60" i="2"/>
  <c r="F60" i="2"/>
  <c r="E60" i="2"/>
  <c r="C60" i="2"/>
  <c r="G59" i="2"/>
  <c r="F59" i="2"/>
  <c r="E59" i="2"/>
  <c r="C59" i="2"/>
  <c r="G58" i="2"/>
  <c r="F58" i="2"/>
  <c r="E58" i="2"/>
  <c r="C58" i="2"/>
  <c r="G57" i="2"/>
  <c r="F57" i="2"/>
  <c r="E57" i="2"/>
  <c r="C57" i="2"/>
  <c r="G56" i="2"/>
  <c r="F56" i="2"/>
  <c r="E56" i="2"/>
  <c r="C56" i="2"/>
  <c r="G55" i="2"/>
  <c r="F55" i="2"/>
  <c r="E55" i="2"/>
  <c r="C55" i="2"/>
  <c r="G54" i="2"/>
  <c r="F54" i="2"/>
  <c r="E54" i="2"/>
  <c r="C54" i="2"/>
  <c r="G53" i="2"/>
  <c r="F53" i="2"/>
  <c r="E53" i="2"/>
  <c r="C53" i="2"/>
  <c r="G52" i="2"/>
  <c r="F52" i="2"/>
  <c r="E52" i="2"/>
  <c r="C52" i="2"/>
  <c r="G51" i="2"/>
  <c r="F51" i="2"/>
  <c r="E51" i="2"/>
  <c r="C51" i="2"/>
  <c r="G50" i="2"/>
  <c r="F50" i="2"/>
  <c r="E50" i="2"/>
  <c r="C50" i="2"/>
  <c r="G49" i="2"/>
  <c r="F49" i="2"/>
  <c r="E49" i="2"/>
  <c r="C49" i="2"/>
  <c r="G48" i="2"/>
  <c r="F48" i="2"/>
  <c r="E48" i="2"/>
  <c r="C48" i="2"/>
  <c r="G47" i="2"/>
  <c r="F47" i="2"/>
  <c r="E47" i="2"/>
  <c r="C47" i="2"/>
  <c r="G46" i="2"/>
  <c r="F46" i="2"/>
  <c r="E46" i="2"/>
  <c r="C46" i="2"/>
  <c r="G45" i="2"/>
  <c r="F45" i="2"/>
  <c r="E45" i="2"/>
  <c r="C45" i="2"/>
  <c r="G44" i="2"/>
  <c r="F44" i="2"/>
  <c r="E44" i="2"/>
  <c r="C44" i="2"/>
  <c r="G43" i="2"/>
  <c r="F43" i="2"/>
  <c r="E43" i="2"/>
  <c r="C43" i="2"/>
  <c r="G42" i="2"/>
  <c r="F42" i="2"/>
  <c r="E42" i="2"/>
  <c r="C42" i="2"/>
  <c r="G41" i="2"/>
  <c r="F41" i="2"/>
  <c r="E41" i="2"/>
  <c r="C41" i="2"/>
  <c r="G40" i="2"/>
  <c r="F40" i="2"/>
  <c r="E40" i="2"/>
  <c r="C40" i="2"/>
  <c r="G39" i="2"/>
  <c r="F39" i="2"/>
  <c r="E39" i="2"/>
  <c r="C39" i="2"/>
  <c r="G38" i="2"/>
  <c r="F38" i="2"/>
  <c r="E38" i="2"/>
  <c r="C38" i="2"/>
  <c r="G37" i="2"/>
  <c r="F37" i="2"/>
  <c r="E37" i="2"/>
  <c r="C37" i="2"/>
  <c r="G36" i="2"/>
  <c r="F36" i="2"/>
  <c r="E36" i="2"/>
  <c r="C36" i="2"/>
  <c r="G35" i="2"/>
  <c r="F35" i="2"/>
  <c r="E35" i="2"/>
  <c r="C35" i="2"/>
  <c r="G34" i="2"/>
  <c r="F34" i="2"/>
  <c r="E34" i="2"/>
  <c r="C34" i="2"/>
  <c r="G33" i="2"/>
  <c r="F33" i="2"/>
  <c r="E33" i="2"/>
  <c r="C33" i="2"/>
  <c r="G32" i="2"/>
  <c r="F32" i="2"/>
  <c r="E32" i="2"/>
  <c r="C32" i="2"/>
  <c r="G31" i="2"/>
  <c r="F31" i="2"/>
  <c r="E31" i="2"/>
  <c r="C31" i="2"/>
  <c r="G30" i="2"/>
  <c r="F30" i="2"/>
  <c r="E30" i="2"/>
  <c r="C30" i="2"/>
  <c r="G29" i="2"/>
  <c r="F29" i="2"/>
  <c r="E29" i="2"/>
  <c r="C29" i="2"/>
  <c r="G28" i="2"/>
  <c r="F28" i="2"/>
  <c r="E28" i="2"/>
  <c r="C28" i="2"/>
  <c r="G27" i="2"/>
  <c r="F27" i="2"/>
  <c r="E27" i="2"/>
  <c r="C27" i="2"/>
  <c r="G26" i="2"/>
  <c r="F26" i="2"/>
  <c r="E26" i="2"/>
  <c r="C26" i="2"/>
  <c r="G25" i="2"/>
  <c r="F25" i="2"/>
  <c r="E25" i="2"/>
  <c r="C25" i="2"/>
  <c r="G24" i="2"/>
  <c r="F24" i="2"/>
  <c r="E24" i="2"/>
  <c r="C24" i="2"/>
  <c r="G23" i="2"/>
  <c r="F23" i="2"/>
  <c r="E23" i="2"/>
  <c r="C23" i="2"/>
  <c r="G22" i="2"/>
  <c r="F22" i="2"/>
  <c r="E22" i="2"/>
  <c r="C22" i="2"/>
  <c r="G21" i="2"/>
  <c r="F21" i="2"/>
  <c r="E21" i="2"/>
  <c r="C21" i="2"/>
  <c r="G20" i="2"/>
  <c r="F20" i="2"/>
  <c r="E20" i="2"/>
  <c r="C20" i="2"/>
  <c r="G19" i="2"/>
  <c r="F19" i="2"/>
  <c r="E19" i="2"/>
  <c r="C19" i="2"/>
  <c r="G18" i="2"/>
  <c r="F18" i="2"/>
  <c r="E18" i="2"/>
  <c r="C18" i="2"/>
  <c r="G17" i="2"/>
  <c r="F17" i="2"/>
  <c r="E17" i="2"/>
  <c r="C17" i="2"/>
  <c r="G16" i="2"/>
  <c r="F16" i="2"/>
  <c r="E16" i="2"/>
  <c r="C16" i="2"/>
  <c r="G15" i="2"/>
  <c r="F15" i="2"/>
  <c r="E15" i="2"/>
  <c r="C15" i="2"/>
  <c r="G14" i="2"/>
  <c r="F14" i="2"/>
  <c r="E14" i="2"/>
  <c r="C14" i="2"/>
  <c r="G13" i="2"/>
  <c r="F13" i="2"/>
  <c r="E13" i="2"/>
  <c r="C13" i="2"/>
  <c r="G12" i="2"/>
  <c r="F12" i="2"/>
  <c r="E12" i="2"/>
  <c r="C12" i="2"/>
  <c r="G11" i="2"/>
  <c r="F11" i="2"/>
  <c r="E11" i="2"/>
  <c r="C11" i="2"/>
  <c r="G10" i="2"/>
  <c r="F10" i="2"/>
  <c r="E10" i="2"/>
  <c r="C10" i="2"/>
  <c r="G9" i="2"/>
  <c r="F9" i="2"/>
  <c r="E9" i="2"/>
  <c r="C9" i="2"/>
  <c r="G8" i="2"/>
  <c r="F8" i="2"/>
  <c r="E8" i="2"/>
  <c r="C8" i="2"/>
  <c r="G7" i="2"/>
  <c r="F7" i="2"/>
  <c r="E7" i="2"/>
  <c r="C7" i="2"/>
  <c r="G6" i="2"/>
  <c r="F6" i="2"/>
  <c r="E6" i="2"/>
  <c r="C6" i="2"/>
  <c r="G5" i="2"/>
  <c r="F5" i="2"/>
  <c r="E5" i="2"/>
  <c r="C5" i="2"/>
  <c r="G4" i="2"/>
  <c r="F4" i="2"/>
  <c r="E4" i="2"/>
  <c r="C4" i="2"/>
  <c r="G3" i="2"/>
  <c r="G133" i="2" s="1"/>
  <c r="F3" i="2"/>
  <c r="F133" i="2" s="1"/>
  <c r="E3" i="2"/>
  <c r="C3" i="2"/>
  <c r="C133" i="2" s="1"/>
  <c r="B22" i="1" s="1"/>
  <c r="C1" i="2"/>
  <c r="E26" i="1"/>
  <c r="B26" i="1"/>
  <c r="I25" i="1"/>
  <c r="E25" i="1"/>
  <c r="B25" i="1"/>
  <c r="H24" i="1"/>
  <c r="E24" i="1"/>
  <c r="O17" i="1" s="1"/>
  <c r="E23" i="1"/>
  <c r="C23" i="1"/>
  <c r="F23" i="1" s="1"/>
  <c r="G23" i="1" s="1"/>
  <c r="B23" i="1"/>
  <c r="J23" i="1" s="1"/>
  <c r="L23" i="1" s="1"/>
  <c r="E22" i="1"/>
  <c r="O16" i="1" s="1"/>
  <c r="C22" i="1"/>
  <c r="J22" i="1" s="1"/>
  <c r="I20" i="1"/>
  <c r="G20" i="1"/>
  <c r="E20" i="1"/>
  <c r="K17" i="1"/>
  <c r="H26" i="1" s="1"/>
  <c r="I17" i="1"/>
  <c r="G17" i="1"/>
  <c r="E17" i="1"/>
  <c r="C26" i="1" s="1"/>
  <c r="F26" i="1" s="1"/>
  <c r="G26" i="1" s="1"/>
  <c r="C17" i="1"/>
  <c r="H25" i="1" s="1"/>
  <c r="O13" i="1"/>
  <c r="O11" i="1"/>
  <c r="J25" i="1" s="1"/>
  <c r="L25" i="1" s="1"/>
  <c r="K11" i="1"/>
  <c r="G11" i="1"/>
  <c r="E11" i="1"/>
  <c r="C11" i="1"/>
  <c r="O8" i="1"/>
  <c r="C25" i="1" s="1"/>
  <c r="M8" i="1"/>
  <c r="K8" i="1"/>
  <c r="F24" i="1" s="1"/>
  <c r="I8" i="1"/>
  <c r="H23" i="1" s="1"/>
  <c r="G8" i="1"/>
  <c r="E8" i="1"/>
  <c r="C8" i="1"/>
  <c r="F22" i="1" s="1"/>
  <c r="G22" i="1" s="1"/>
  <c r="D2" i="1"/>
  <c r="O19" i="1" l="1"/>
  <c r="J26" i="1"/>
  <c r="L26" i="1" s="1"/>
  <c r="G60" i="6"/>
  <c r="O20" i="1"/>
  <c r="L17" i="1" s="1"/>
  <c r="L15" i="1"/>
  <c r="I23" i="1"/>
  <c r="N23" i="1"/>
  <c r="O23" i="1" s="1"/>
  <c r="N22" i="1"/>
  <c r="L22" i="1"/>
  <c r="O22" i="1" s="1"/>
  <c r="O12" i="1"/>
  <c r="O18" i="1" s="1"/>
  <c r="O15" i="1"/>
  <c r="E119" i="4"/>
  <c r="F3" i="4"/>
  <c r="F119" i="4" s="1"/>
  <c r="B27" i="1"/>
  <c r="F237" i="3"/>
  <c r="G119" i="4"/>
  <c r="G24" i="1"/>
  <c r="I24" i="1"/>
  <c r="N25" i="1"/>
  <c r="O25" i="1" s="1"/>
  <c r="I26" i="1"/>
  <c r="C24" i="1"/>
  <c r="J24" i="1" s="1"/>
  <c r="F25" i="1"/>
  <c r="G25" i="1" s="1"/>
  <c r="G237" i="3"/>
  <c r="E237" i="3"/>
  <c r="E91" i="5"/>
  <c r="F91" i="5"/>
  <c r="E60" i="6"/>
  <c r="G91" i="5"/>
  <c r="F60" i="6"/>
  <c r="N26" i="1" l="1"/>
  <c r="O26" i="1" s="1"/>
  <c r="L24" i="1"/>
  <c r="N24" i="1"/>
  <c r="O24" i="1" s="1"/>
  <c r="P20" i="1"/>
  <c r="P19" i="1"/>
  <c r="L13" i="1"/>
  <c r="P17" i="1"/>
  <c r="P16" i="1"/>
</calcChain>
</file>

<file path=xl/comments1.xml><?xml version="1.0" encoding="utf-8"?>
<comments xmlns="http://schemas.openxmlformats.org/spreadsheetml/2006/main">
  <authors>
    <author>hanjinbiao</author>
  </authors>
  <commentList>
    <comment ref="E213" authorId="0" shapeId="0">
      <text>
        <r>
          <rPr>
            <b/>
            <sz val="9"/>
            <rFont val="宋体"/>
            <family val="3"/>
            <charset val="134"/>
          </rPr>
          <t>hanjinbiao:</t>
        </r>
        <r>
          <rPr>
            <sz val="9"/>
            <rFont val="宋体"/>
            <family val="3"/>
            <charset val="134"/>
          </rPr>
          <t xml:space="preserve">
290W组件</t>
        </r>
      </text>
    </comment>
  </commentList>
</comments>
</file>

<file path=xl/sharedStrings.xml><?xml version="1.0" encoding="utf-8"?>
<sst xmlns="http://schemas.openxmlformats.org/spreadsheetml/2006/main" count="952" uniqueCount="423">
  <si>
    <t xml:space="preserve">南京康源光伏电站生产日报表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</si>
  <si>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电量单位：kWh</t>
  </si>
  <si>
    <t>累计并网</t>
  </si>
  <si>
    <t>MW</t>
  </si>
  <si>
    <t>天气：</t>
  </si>
  <si>
    <t>晴</t>
  </si>
  <si>
    <t>温度：</t>
  </si>
  <si>
    <t>—2/5℃</t>
  </si>
  <si>
    <t xml:space="preserve"> 安全运行天数：</t>
  </si>
  <si>
    <t>名称</t>
  </si>
  <si>
    <t>410亩厂区102关口表</t>
  </si>
  <si>
    <t>400亩厂区102关口表</t>
  </si>
  <si>
    <t>400亩厂区202关口表</t>
  </si>
  <si>
    <t>400亩站用电</t>
  </si>
  <si>
    <t>九一厂区121关口表</t>
  </si>
  <si>
    <t>九一厂区站用电</t>
  </si>
  <si>
    <t>高特厂区277关口表</t>
  </si>
  <si>
    <t>倍率</t>
  </si>
  <si>
    <t>正向有功</t>
  </si>
  <si>
    <t>昨日示数</t>
  </si>
  <si>
    <t>今日示数</t>
  </si>
  <si>
    <t>上网电量</t>
  </si>
  <si>
    <t>站用电量</t>
  </si>
  <si>
    <t>反向有功</t>
  </si>
  <si>
    <t>下网电量</t>
  </si>
  <si>
    <t>高特厂区站用电</t>
  </si>
  <si>
    <t>700亩高传厂区164关口表</t>
  </si>
  <si>
    <t>700亩高传厂区155关口表</t>
  </si>
  <si>
    <t>700亩高传厂区275关口表</t>
  </si>
  <si>
    <t>700亩站用电</t>
  </si>
  <si>
    <t>日系统效率</t>
  </si>
  <si>
    <t>今日上网电量</t>
  </si>
  <si>
    <t>月上网电量</t>
  </si>
  <si>
    <t>月系统效率</t>
  </si>
  <si>
    <t>年上网电量</t>
  </si>
  <si>
    <t>日峰值日照小时</t>
  </si>
  <si>
    <t>年系统效率</t>
  </si>
  <si>
    <t>月峰值日照小时</t>
  </si>
  <si>
    <t>年峰值日照小时</t>
  </si>
  <si>
    <t>日利用小时数</t>
  </si>
  <si>
    <t>月利用小时数</t>
  </si>
  <si>
    <t>年利用小时数</t>
  </si>
  <si>
    <t>项目名称</t>
  </si>
  <si>
    <t>发电量</t>
  </si>
  <si>
    <t>辐射量MJ</t>
  </si>
  <si>
    <t>日照小时数</t>
  </si>
  <si>
    <t>利用小时数</t>
  </si>
  <si>
    <t>系统效率</t>
  </si>
  <si>
    <t>站用电率</t>
  </si>
  <si>
    <t>10kV线路、箱变损耗电量</t>
  </si>
  <si>
    <t>10kV线路、箱变损耗率</t>
  </si>
  <si>
    <t>综合厂用电量</t>
  </si>
  <si>
    <t>厂用电率</t>
  </si>
  <si>
    <t>410亩</t>
  </si>
  <si>
    <t>无表计</t>
  </si>
  <si>
    <t>400亩</t>
  </si>
  <si>
    <t>九一</t>
  </si>
  <si>
    <t>高特</t>
  </si>
  <si>
    <t>700亩高传</t>
  </si>
  <si>
    <t>今日发电量</t>
  </si>
  <si>
    <t xml:space="preserve">
</t>
  </si>
  <si>
    <t xml:space="preserve"> 制表人：曹海                                                                                           审核人：韩金彪</t>
  </si>
  <si>
    <t>410亩厂区</t>
  </si>
  <si>
    <t>运行数据</t>
  </si>
  <si>
    <t>汇流箱</t>
  </si>
  <si>
    <t>逆变器</t>
  </si>
  <si>
    <t>光伏组串数</t>
  </si>
  <si>
    <t>容量(KW)</t>
  </si>
  <si>
    <t>满负荷小时数</t>
  </si>
  <si>
    <t>kWh/串</t>
  </si>
  <si>
    <t>HL0101</t>
  </si>
  <si>
    <r>
      <rPr>
        <sz val="12"/>
        <rFont val="宋体"/>
        <family val="3"/>
        <charset val="134"/>
      </rPr>
      <t>NB01</t>
    </r>
    <r>
      <rPr>
        <sz val="12"/>
        <rFont val="宋体"/>
        <family val="3"/>
        <charset val="134"/>
      </rPr>
      <t>01</t>
    </r>
    <r>
      <rPr>
        <sz val="12"/>
        <rFont val="宋体"/>
        <family val="3"/>
        <charset val="134"/>
      </rPr>
      <t>01</t>
    </r>
  </si>
  <si>
    <r>
      <rPr>
        <sz val="12"/>
        <rFont val="宋体"/>
        <family val="3"/>
        <charset val="134"/>
      </rPr>
      <t>NB010102</t>
    </r>
  </si>
  <si>
    <r>
      <rPr>
        <sz val="12"/>
        <rFont val="宋体"/>
        <family val="3"/>
        <charset val="134"/>
      </rPr>
      <t>NB010103</t>
    </r>
  </si>
  <si>
    <r>
      <rPr>
        <sz val="12"/>
        <rFont val="宋体"/>
        <family val="3"/>
        <charset val="134"/>
      </rPr>
      <t>NB010104</t>
    </r>
  </si>
  <si>
    <t>HL0102</t>
  </si>
  <si>
    <t>NB010201</t>
  </si>
  <si>
    <t>NB010202</t>
  </si>
  <si>
    <t>NB010203</t>
  </si>
  <si>
    <t>NB010204</t>
  </si>
  <si>
    <t>HL0103</t>
  </si>
  <si>
    <t>NB010301</t>
  </si>
  <si>
    <t>NB010302</t>
  </si>
  <si>
    <t>NB010303</t>
  </si>
  <si>
    <t>NB010304</t>
  </si>
  <si>
    <t>NB010305</t>
  </si>
  <si>
    <t>HL0104</t>
  </si>
  <si>
    <t>NB010401</t>
  </si>
  <si>
    <t>NB010402</t>
  </si>
  <si>
    <t>NB010403</t>
  </si>
  <si>
    <t>NB010404</t>
  </si>
  <si>
    <t>NB010405</t>
  </si>
  <si>
    <t>HL0105</t>
  </si>
  <si>
    <t>NB010501</t>
  </si>
  <si>
    <t>NB010502</t>
  </si>
  <si>
    <t>NB010503</t>
  </si>
  <si>
    <t>NB010504</t>
  </si>
  <si>
    <t>NB010505</t>
  </si>
  <si>
    <t>HL0106</t>
  </si>
  <si>
    <t>NB010601</t>
  </si>
  <si>
    <t>NB010602</t>
  </si>
  <si>
    <t>NB010603</t>
  </si>
  <si>
    <t>NB010604</t>
  </si>
  <si>
    <t>NB010605</t>
  </si>
  <si>
    <t>HL0107</t>
  </si>
  <si>
    <t>NB010701</t>
  </si>
  <si>
    <t>NB010702</t>
  </si>
  <si>
    <t>NB010703</t>
  </si>
  <si>
    <t>NB010704</t>
  </si>
  <si>
    <t>NB010705</t>
  </si>
  <si>
    <t>HL0108</t>
  </si>
  <si>
    <t>NB010801</t>
  </si>
  <si>
    <t>NB010802</t>
  </si>
  <si>
    <t>NB010803</t>
  </si>
  <si>
    <t>NB010804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</si>
  <si>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01</t>
    </r>
  </si>
  <si>
    <t>NB020101</t>
  </si>
  <si>
    <t>NB020102</t>
  </si>
  <si>
    <t>NB020103</t>
  </si>
  <si>
    <t>NB020104</t>
  </si>
  <si>
    <t>HL0202</t>
  </si>
  <si>
    <t>NB020201</t>
  </si>
  <si>
    <t>NB020202</t>
  </si>
  <si>
    <t>NB020203</t>
  </si>
  <si>
    <t>NB020204</t>
  </si>
  <si>
    <t>NB020205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</si>
  <si>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03</t>
    </r>
  </si>
  <si>
    <t>NB020301</t>
  </si>
  <si>
    <t>NB020302</t>
  </si>
  <si>
    <t>NB020303</t>
  </si>
  <si>
    <t>NB020304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</si>
  <si>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04</t>
    </r>
  </si>
  <si>
    <t>NB020401</t>
  </si>
  <si>
    <t>NB020402</t>
  </si>
  <si>
    <t>NB020403</t>
  </si>
  <si>
    <t>NB020404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</si>
  <si>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05</t>
    </r>
  </si>
  <si>
    <t>NB020501</t>
  </si>
  <si>
    <t>NB020502</t>
  </si>
  <si>
    <t>NB020503</t>
  </si>
  <si>
    <t>NB020504</t>
  </si>
  <si>
    <t>NB020505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</si>
  <si>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06</t>
    </r>
  </si>
  <si>
    <t>NB020601</t>
  </si>
  <si>
    <t>NB020602</t>
  </si>
  <si>
    <t>NB020603</t>
  </si>
  <si>
    <t>NB020604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</si>
  <si>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07</t>
    </r>
  </si>
  <si>
    <t>NB020701</t>
  </si>
  <si>
    <t>NB020702</t>
  </si>
  <si>
    <t>NB020703</t>
  </si>
  <si>
    <t>NB020704</t>
  </si>
  <si>
    <t>NB020705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</si>
  <si>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08</t>
    </r>
  </si>
  <si>
    <t>NB020801</t>
  </si>
  <si>
    <t>NB020802</t>
  </si>
  <si>
    <t>NB020803</t>
  </si>
  <si>
    <t>NB020804</t>
  </si>
  <si>
    <t>NB020805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</si>
  <si>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01</t>
    </r>
  </si>
  <si>
    <t>NB030101</t>
  </si>
  <si>
    <t>NB030102</t>
  </si>
  <si>
    <t>NB030103</t>
  </si>
  <si>
    <t>NB030104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</si>
  <si>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02</t>
    </r>
  </si>
  <si>
    <t>NB030201</t>
  </si>
  <si>
    <t>NB030202</t>
  </si>
  <si>
    <t>NB030203</t>
  </si>
  <si>
    <t>NB030204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</si>
  <si>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03</t>
    </r>
  </si>
  <si>
    <t>NB030301</t>
  </si>
  <si>
    <t>NB030302</t>
  </si>
  <si>
    <t>NB030303</t>
  </si>
  <si>
    <t>NB030304</t>
  </si>
  <si>
    <t>NB030305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</si>
  <si>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04</t>
    </r>
  </si>
  <si>
    <t>NB030401</t>
  </si>
  <si>
    <t>NB030402</t>
  </si>
  <si>
    <t>NB030403</t>
  </si>
  <si>
    <t>NB030404</t>
  </si>
  <si>
    <t>NB030405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</si>
  <si>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05</t>
    </r>
  </si>
  <si>
    <t>NB030501</t>
  </si>
  <si>
    <t>NB030502</t>
  </si>
  <si>
    <t>NB030503</t>
  </si>
  <si>
    <t>NB030504</t>
  </si>
  <si>
    <t>NB030505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</si>
  <si>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06</t>
    </r>
  </si>
  <si>
    <t>NB030601</t>
  </si>
  <si>
    <t>NB030602</t>
  </si>
  <si>
    <t>NB030603</t>
  </si>
  <si>
    <t>NB030604</t>
  </si>
  <si>
    <t>NB030605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</si>
  <si>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01</t>
    </r>
  </si>
  <si>
    <t>NB040101</t>
  </si>
  <si>
    <t>NB040102</t>
  </si>
  <si>
    <t>NB040103</t>
  </si>
  <si>
    <t>NB040104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</si>
  <si>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02</t>
    </r>
  </si>
  <si>
    <t>NB040201</t>
  </si>
  <si>
    <t>NB040202</t>
  </si>
  <si>
    <t>NB040203</t>
  </si>
  <si>
    <t>NB040204</t>
  </si>
  <si>
    <t>NB040205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</si>
  <si>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03</t>
    </r>
  </si>
  <si>
    <t>NB040301</t>
  </si>
  <si>
    <t>NB040302</t>
  </si>
  <si>
    <t>NB040303</t>
  </si>
  <si>
    <t>NB040304</t>
  </si>
  <si>
    <t>NB040305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</si>
  <si>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04</t>
    </r>
  </si>
  <si>
    <t>NB040401</t>
  </si>
  <si>
    <t>NB040402</t>
  </si>
  <si>
    <t>NB040403</t>
  </si>
  <si>
    <t>NB040404</t>
  </si>
  <si>
    <t>NB040405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</si>
  <si>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05</t>
    </r>
  </si>
  <si>
    <t>NB040501</t>
  </si>
  <si>
    <t>NB040502</t>
  </si>
  <si>
    <t>NB040503</t>
  </si>
  <si>
    <t>NB040504</t>
  </si>
  <si>
    <t>NB040505</t>
  </si>
  <si>
    <r>
      <rPr>
        <sz val="12"/>
        <rFont val="宋体"/>
        <family val="3"/>
        <charset val="134"/>
      </rPr>
      <t>HL0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06</t>
    </r>
  </si>
  <si>
    <t>NB040601</t>
  </si>
  <si>
    <t>NB040602</t>
  </si>
  <si>
    <t>NB040603</t>
  </si>
  <si>
    <t>NB040604</t>
  </si>
  <si>
    <t>NB040605</t>
  </si>
  <si>
    <t>总发电量</t>
  </si>
  <si>
    <t>备注：</t>
  </si>
  <si>
    <t>400亩厂区</t>
  </si>
  <si>
    <r>
      <rPr>
        <sz val="10"/>
        <rFont val="宋体"/>
        <family val="3"/>
        <charset val="134"/>
      </rPr>
      <t>N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010101</t>
    </r>
  </si>
  <si>
    <r>
      <rPr>
        <sz val="10"/>
        <rFont val="宋体"/>
        <family val="3"/>
        <charset val="134"/>
      </rPr>
      <t>N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010102</t>
    </r>
  </si>
  <si>
    <r>
      <rPr>
        <sz val="10"/>
        <rFont val="宋体"/>
        <family val="3"/>
        <charset val="134"/>
      </rPr>
      <t>N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010103</t>
    </r>
  </si>
  <si>
    <r>
      <rPr>
        <sz val="10"/>
        <rFont val="宋体"/>
        <family val="3"/>
        <charset val="134"/>
      </rPr>
      <t>N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010104</t>
    </r>
  </si>
  <si>
    <r>
      <rPr>
        <sz val="10"/>
        <rFont val="宋体"/>
        <family val="3"/>
        <charset val="134"/>
      </rPr>
      <t>N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010105</t>
    </r>
  </si>
  <si>
    <t>NB010805</t>
  </si>
  <si>
    <t>HL0109</t>
  </si>
  <si>
    <t>NB010901</t>
  </si>
  <si>
    <t>NB010902</t>
  </si>
  <si>
    <t>NB010903</t>
  </si>
  <si>
    <t>NB010904</t>
  </si>
  <si>
    <t>NB010905</t>
  </si>
  <si>
    <t>HL0201</t>
  </si>
  <si>
    <t>NB020105</t>
  </si>
  <si>
    <t>HL0203</t>
  </si>
  <si>
    <t>HL0204</t>
  </si>
  <si>
    <t>HL0205</t>
  </si>
  <si>
    <t>HL0206</t>
  </si>
  <si>
    <t>NB020605</t>
  </si>
  <si>
    <t>HL0207</t>
  </si>
  <si>
    <t>HL0208</t>
  </si>
  <si>
    <t>HL0209</t>
  </si>
  <si>
    <t>NB020901</t>
  </si>
  <si>
    <t>NB020902</t>
  </si>
  <si>
    <t>NB020903</t>
  </si>
  <si>
    <t>NB020904</t>
  </si>
  <si>
    <t>NB020905</t>
  </si>
  <si>
    <t>HL0301</t>
  </si>
  <si>
    <t>HL0302</t>
  </si>
  <si>
    <t>HL0303</t>
  </si>
  <si>
    <t>HL0304</t>
  </si>
  <si>
    <t>HL0305</t>
  </si>
  <si>
    <t>HL0306</t>
  </si>
  <si>
    <t>HL0307</t>
  </si>
  <si>
    <t>NB030701</t>
  </si>
  <si>
    <t>NB030702</t>
  </si>
  <si>
    <t>NB030703</t>
  </si>
  <si>
    <t>NB030704</t>
  </si>
  <si>
    <t>NB030705</t>
  </si>
  <si>
    <t>HL0308</t>
  </si>
  <si>
    <t>NB030801</t>
  </si>
  <si>
    <t>NB030802</t>
  </si>
  <si>
    <t>NB030803</t>
  </si>
  <si>
    <t>NB030804</t>
  </si>
  <si>
    <t>NB030805</t>
  </si>
  <si>
    <t>HL0309</t>
  </si>
  <si>
    <t>NB030901</t>
  </si>
  <si>
    <t>NB030902</t>
  </si>
  <si>
    <t>NB030903</t>
  </si>
  <si>
    <t>NB030904</t>
  </si>
  <si>
    <t>NB030905</t>
  </si>
  <si>
    <t>HL0401</t>
  </si>
  <si>
    <t>HL0402</t>
  </si>
  <si>
    <t>HL0403</t>
  </si>
  <si>
    <t>HL0404</t>
  </si>
  <si>
    <t>HL0405</t>
  </si>
  <si>
    <t>HL0406</t>
  </si>
  <si>
    <t>HL0407</t>
  </si>
  <si>
    <t>NB040701</t>
  </si>
  <si>
    <t>NB040702</t>
  </si>
  <si>
    <t>NB040703</t>
  </si>
  <si>
    <t>NB040704</t>
  </si>
  <si>
    <t>NB040705</t>
  </si>
  <si>
    <t>HL0408</t>
  </si>
  <si>
    <t>NB040801</t>
  </si>
  <si>
    <t>NB040802</t>
  </si>
  <si>
    <t>NB040803</t>
  </si>
  <si>
    <t>NB040804</t>
  </si>
  <si>
    <t>NB040805</t>
  </si>
  <si>
    <t>HL0409</t>
  </si>
  <si>
    <t>NB040901</t>
  </si>
  <si>
    <t>NB040902</t>
  </si>
  <si>
    <t>NB040903</t>
  </si>
  <si>
    <t>NB040904</t>
  </si>
  <si>
    <t>NB040905</t>
  </si>
  <si>
    <t>HL0501</t>
  </si>
  <si>
    <t>NB050101</t>
  </si>
  <si>
    <t>NB050102</t>
  </si>
  <si>
    <t>NB050103</t>
  </si>
  <si>
    <t>NB050104</t>
  </si>
  <si>
    <t>NB050105</t>
  </si>
  <si>
    <t>HL0502</t>
  </si>
  <si>
    <t>NB050201</t>
  </si>
  <si>
    <t>NB050202</t>
  </si>
  <si>
    <t>NB050203</t>
  </si>
  <si>
    <t>NB050204</t>
  </si>
  <si>
    <t>NB050205</t>
  </si>
  <si>
    <t>HL0503</t>
  </si>
  <si>
    <t>NB050301</t>
  </si>
  <si>
    <t>NB050302</t>
  </si>
  <si>
    <t>NB050303</t>
  </si>
  <si>
    <t>NB050304</t>
  </si>
  <si>
    <t>HL0504</t>
  </si>
  <si>
    <t>NB050401</t>
  </si>
  <si>
    <t>NB050402</t>
  </si>
  <si>
    <t>NB050403</t>
  </si>
  <si>
    <t>NB050404</t>
  </si>
  <si>
    <t>NB050405</t>
  </si>
  <si>
    <t>HL0601</t>
  </si>
  <si>
    <t>NB060101</t>
  </si>
  <si>
    <t>NB060102</t>
  </si>
  <si>
    <t>NB060103</t>
  </si>
  <si>
    <t>NB060104</t>
  </si>
  <si>
    <t>HL0602</t>
  </si>
  <si>
    <t>NB060201</t>
  </si>
  <si>
    <t>NB060202</t>
  </si>
  <si>
    <t>NB060203</t>
  </si>
  <si>
    <t>NB060204</t>
  </si>
  <si>
    <t>NB060205</t>
  </si>
  <si>
    <t>HL0603</t>
  </si>
  <si>
    <t>NB060301</t>
  </si>
  <si>
    <t>NB060302</t>
  </si>
  <si>
    <t>NB060303</t>
  </si>
  <si>
    <t>NB060304</t>
  </si>
  <si>
    <t>NB060305</t>
  </si>
  <si>
    <t>HL0604</t>
  </si>
  <si>
    <t>NB060401</t>
  </si>
  <si>
    <t>NB060402</t>
  </si>
  <si>
    <t>NB060403</t>
  </si>
  <si>
    <t>NB060404</t>
  </si>
  <si>
    <t>HL0605</t>
  </si>
  <si>
    <t>NB060501</t>
  </si>
  <si>
    <t>NB060502</t>
  </si>
  <si>
    <t>NB060503</t>
  </si>
  <si>
    <t>NB060504</t>
  </si>
  <si>
    <t>HL0606</t>
  </si>
  <si>
    <t>NB060601</t>
  </si>
  <si>
    <t>NB060602</t>
  </si>
  <si>
    <t>NB060603</t>
  </si>
  <si>
    <t>NB060604</t>
  </si>
  <si>
    <t>NB060605</t>
  </si>
  <si>
    <t>HL0607</t>
  </si>
  <si>
    <t>NB060701</t>
  </si>
  <si>
    <t>NB060702</t>
  </si>
  <si>
    <t>NB060703</t>
  </si>
  <si>
    <t>NB060704</t>
  </si>
  <si>
    <t>NB060705</t>
  </si>
  <si>
    <t>HL0608</t>
  </si>
  <si>
    <t>NB060801</t>
  </si>
  <si>
    <t>NB060802</t>
  </si>
  <si>
    <t>NB060803</t>
  </si>
  <si>
    <t>NB060804</t>
  </si>
  <si>
    <t>NB060805</t>
  </si>
  <si>
    <t>HL0609</t>
  </si>
  <si>
    <t>NB060901</t>
  </si>
  <si>
    <t>NB060902</t>
  </si>
  <si>
    <t>NB060903</t>
  </si>
  <si>
    <t>NB060904</t>
  </si>
  <si>
    <t>HL0610</t>
  </si>
  <si>
    <t>NB061001</t>
  </si>
  <si>
    <t>NB061002</t>
  </si>
  <si>
    <t>NB061003</t>
  </si>
  <si>
    <t>NB061004</t>
  </si>
  <si>
    <t>NB061005</t>
  </si>
  <si>
    <t>九一厂区</t>
  </si>
  <si>
    <t>NB010101</t>
  </si>
  <si>
    <t>NB010102</t>
  </si>
  <si>
    <t>NB010103</t>
  </si>
  <si>
    <t>NB010104</t>
  </si>
  <si>
    <t>高特厂区</t>
  </si>
  <si>
    <t>HL0110</t>
  </si>
  <si>
    <t>NB011001</t>
  </si>
  <si>
    <t>NB011002</t>
  </si>
  <si>
    <t>NB011003</t>
  </si>
  <si>
    <t>NB011004</t>
  </si>
  <si>
    <t>HL0210</t>
  </si>
  <si>
    <t>NB021001</t>
  </si>
  <si>
    <t>NB021002</t>
  </si>
  <si>
    <t>NB021003</t>
  </si>
  <si>
    <t>NB021004</t>
  </si>
  <si>
    <t>NB021005</t>
  </si>
  <si>
    <t>HL0211</t>
  </si>
  <si>
    <t>NB021101</t>
  </si>
  <si>
    <t>NB021102</t>
  </si>
  <si>
    <t>NB021103</t>
  </si>
  <si>
    <t>NB021104</t>
  </si>
  <si>
    <t>NB021105</t>
  </si>
  <si>
    <t>700亩高传厂区</t>
  </si>
  <si>
    <t>NB010105</t>
  </si>
  <si>
    <t>NB010205</t>
  </si>
  <si>
    <t>HL0111</t>
  </si>
  <si>
    <t>NB011101</t>
  </si>
  <si>
    <t>NB011102</t>
  </si>
  <si>
    <t>NB011103</t>
  </si>
  <si>
    <t>NB011104</t>
  </si>
  <si>
    <t>NB011105</t>
  </si>
  <si>
    <t>HL0112</t>
  </si>
  <si>
    <t>NB011201</t>
  </si>
  <si>
    <t>NB011202</t>
  </si>
  <si>
    <t>NB011203</t>
  </si>
  <si>
    <t>NB011204</t>
  </si>
  <si>
    <t>NB011205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</si>
</sst>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_);[Red]\(0.00\)"/>
    <numFmt numFmtId="179" formatCode="0.00_ "/>
    <numFmt numFmtId="180" formatCode="0.000000000000_ "/>
  </numFmts>
  <fonts count="21">
    <font>
      <sz val="12"/>
      <name val="宋体"/>
      <charset val="134"/>
    </font>
    <font>
      <sz val="16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0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20"/>
      <name val="黑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8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 tint="0.499984740745262"/>
      <name val="宋体"/>
      <family val="3"/>
      <charset val="134"/>
    </font>
    <font>
      <sz val="12"/>
      <color theme="0" tint="-0.14767906735435041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4" fillId="0" borderId="0"/>
    <xf numFmtId="0" fontId="1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259">
    <xf numFmtId="0" fontId="0" fillId="0" borderId="0" xfId="0"/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8" fontId="0" fillId="0" borderId="5" xfId="0" applyNumberFormat="1" applyFont="1" applyBorder="1" applyAlignment="1">
      <alignment horizontal="center" vertical="center"/>
    </xf>
    <xf numFmtId="178" fontId="0" fillId="2" borderId="6" xfId="0" applyNumberFormat="1" applyFont="1" applyFill="1" applyBorder="1" applyAlignment="1">
      <alignment horizontal="center" vertical="center"/>
    </xf>
    <xf numFmtId="0" fontId="0" fillId="0" borderId="8" xfId="4" applyFont="1" applyFill="1" applyBorder="1" applyAlignment="1" applyProtection="1">
      <alignment horizontal="center" vertical="center" wrapText="1"/>
      <protection locked="0"/>
    </xf>
    <xf numFmtId="0" fontId="2" fillId="0" borderId="9" xfId="0" applyNumberFormat="1" applyFont="1" applyFill="1" applyBorder="1" applyAlignment="1" applyProtection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179" fontId="0" fillId="0" borderId="8" xfId="0" applyNumberFormat="1" applyFont="1" applyFill="1" applyBorder="1" applyAlignment="1">
      <alignment horizontal="center" vertical="center"/>
    </xf>
    <xf numFmtId="178" fontId="3" fillId="2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2" fontId="0" fillId="0" borderId="9" xfId="0" applyNumberFormat="1" applyFont="1" applyFill="1" applyBorder="1" applyAlignment="1" applyProtection="1">
      <alignment horizontal="center" vertical="center"/>
    </xf>
    <xf numFmtId="2" fontId="2" fillId="0" borderId="9" xfId="0" applyNumberFormat="1" applyFont="1" applyFill="1" applyBorder="1" applyAlignment="1" applyProtection="1">
      <alignment horizontal="center" vertical="center"/>
    </xf>
    <xf numFmtId="0" fontId="0" fillId="0" borderId="9" xfId="0" applyNumberFormat="1" applyFont="1" applyFill="1" applyBorder="1" applyAlignment="1" applyProtection="1">
      <alignment horizontal="center"/>
    </xf>
    <xf numFmtId="0" fontId="0" fillId="0" borderId="9" xfId="0" applyNumberFormat="1" applyFont="1" applyFill="1" applyBorder="1" applyAlignment="1" applyProtection="1"/>
    <xf numFmtId="2" fontId="4" fillId="0" borderId="9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/>
    </xf>
    <xf numFmtId="0" fontId="4" fillId="0" borderId="9" xfId="0" applyNumberFormat="1" applyFont="1" applyFill="1" applyBorder="1" applyAlignment="1" applyProtection="1"/>
    <xf numFmtId="0" fontId="2" fillId="0" borderId="9" xfId="0" applyNumberFormat="1" applyFont="1" applyFill="1" applyBorder="1" applyAlignment="1" applyProtection="1"/>
    <xf numFmtId="0" fontId="0" fillId="0" borderId="11" xfId="0" applyNumberFormat="1" applyFont="1" applyFill="1" applyBorder="1" applyAlignment="1" applyProtection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78" fontId="3" fillId="2" borderId="10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 applyProtection="1"/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NumberFormat="1" applyFont="1" applyFill="1" applyBorder="1" applyAlignment="1" applyProtection="1">
      <alignment vertical="center"/>
    </xf>
    <xf numFmtId="0" fontId="2" fillId="0" borderId="9" xfId="0" applyNumberFormat="1" applyFont="1" applyFill="1" applyBorder="1" applyAlignment="1" applyProtection="1">
      <alignment vertical="center"/>
    </xf>
    <xf numFmtId="0" fontId="5" fillId="0" borderId="9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vertical="center"/>
    </xf>
    <xf numFmtId="0" fontId="0" fillId="0" borderId="22" xfId="4" applyFont="1" applyFill="1" applyBorder="1" applyAlignment="1" applyProtection="1">
      <alignment horizontal="center" vertical="center" wrapText="1"/>
      <protection locked="0"/>
    </xf>
    <xf numFmtId="179" fontId="0" fillId="0" borderId="22" xfId="0" applyNumberFormat="1" applyFont="1" applyFill="1" applyBorder="1" applyAlignment="1">
      <alignment horizontal="center" vertical="center"/>
    </xf>
    <xf numFmtId="178" fontId="3" fillId="2" borderId="23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9" xfId="5" applyNumberFormat="1" applyFont="1" applyFill="1" applyBorder="1" applyAlignment="1" applyProtection="1">
      <alignment vertical="center"/>
    </xf>
    <xf numFmtId="179" fontId="0" fillId="0" borderId="8" xfId="0" applyNumberFormat="1" applyFont="1" applyBorder="1" applyAlignment="1">
      <alignment horizontal="center" vertical="center"/>
    </xf>
    <xf numFmtId="178" fontId="0" fillId="0" borderId="1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0" borderId="30" xfId="4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Border="1" applyAlignment="1" applyProtection="1"/>
    <xf numFmtId="0" fontId="0" fillId="0" borderId="30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179" fontId="0" fillId="0" borderId="30" xfId="0" applyNumberFormat="1" applyBorder="1" applyAlignment="1">
      <alignment horizontal="center" vertical="center"/>
    </xf>
    <xf numFmtId="178" fontId="0" fillId="0" borderId="31" xfId="0" applyNumberFormat="1" applyBorder="1" applyAlignment="1">
      <alignment horizontal="center" vertical="center"/>
    </xf>
    <xf numFmtId="0" fontId="6" fillId="0" borderId="8" xfId="4" applyFont="1" applyFill="1" applyBorder="1" applyAlignment="1" applyProtection="1">
      <alignment horizontal="center" vertical="center" wrapText="1"/>
      <protection locked="0"/>
    </xf>
    <xf numFmtId="0" fontId="7" fillId="0" borderId="9" xfId="0" applyNumberFormat="1" applyFont="1" applyFill="1" applyBorder="1" applyAlignment="1" applyProtection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2" fontId="9" fillId="0" borderId="9" xfId="0" applyNumberFormat="1" applyFont="1" applyFill="1" applyBorder="1" applyAlignment="1" applyProtection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/>
    </xf>
    <xf numFmtId="0" fontId="7" fillId="0" borderId="9" xfId="0" applyNumberFormat="1" applyFont="1" applyFill="1" applyBorder="1" applyAlignment="1" applyProtection="1">
      <alignment horizontal="center"/>
    </xf>
    <xf numFmtId="2" fontId="7" fillId="0" borderId="9" xfId="0" applyNumberFormat="1" applyFont="1" applyFill="1" applyBorder="1" applyAlignment="1" applyProtection="1">
      <alignment horizontal="center" vertical="center"/>
    </xf>
    <xf numFmtId="0" fontId="6" fillId="0" borderId="28" xfId="4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 vertical="center"/>
    </xf>
    <xf numFmtId="0" fontId="9" fillId="0" borderId="11" xfId="0" applyNumberFormat="1" applyFont="1" applyFill="1" applyBorder="1" applyAlignment="1" applyProtection="1">
      <alignment horizontal="center"/>
    </xf>
    <xf numFmtId="179" fontId="0" fillId="0" borderId="0" xfId="0" applyNumberFormat="1"/>
    <xf numFmtId="179" fontId="0" fillId="0" borderId="5" xfId="0" applyNumberFormat="1" applyFont="1" applyBorder="1" applyAlignment="1">
      <alignment horizontal="center" vertical="center"/>
    </xf>
    <xf numFmtId="179" fontId="4" fillId="2" borderId="8" xfId="0" applyNumberFormat="1" applyFont="1" applyFill="1" applyBorder="1" applyAlignment="1">
      <alignment horizontal="center" vertical="center" wrapText="1"/>
    </xf>
    <xf numFmtId="2" fontId="6" fillId="0" borderId="22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4" fillId="0" borderId="33" xfId="0" applyNumberFormat="1" applyFont="1" applyFill="1" applyBorder="1" applyAlignment="1" applyProtection="1"/>
    <xf numFmtId="0" fontId="2" fillId="0" borderId="9" xfId="0" applyNumberFormat="1" applyFont="1" applyFill="1" applyBorder="1" applyAlignment="1" applyProtection="1">
      <alignment horizontal="center"/>
    </xf>
    <xf numFmtId="0" fontId="4" fillId="0" borderId="34" xfId="0" applyNumberFormat="1" applyFont="1" applyFill="1" applyBorder="1" applyAlignment="1" applyProtection="1"/>
    <xf numFmtId="0" fontId="0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8" fontId="3" fillId="2" borderId="23" xfId="0" applyNumberFormat="1" applyFont="1" applyFill="1" applyBorder="1" applyAlignment="1">
      <alignment horizontal="center"/>
    </xf>
    <xf numFmtId="179" fontId="0" fillId="2" borderId="8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179" fontId="10" fillId="0" borderId="0" xfId="0" applyNumberFormat="1" applyFont="1"/>
    <xf numFmtId="0" fontId="6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12" fillId="0" borderId="0" xfId="0" applyNumberFormat="1" applyFont="1" applyBorder="1" applyAlignment="1">
      <alignment horizontal="center" vertical="center" wrapText="1"/>
    </xf>
    <xf numFmtId="0" fontId="13" fillId="0" borderId="0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0" borderId="38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79" fontId="6" fillId="4" borderId="10" xfId="0" applyNumberFormat="1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0" borderId="41" xfId="0" applyNumberFormat="1" applyFont="1" applyBorder="1" applyAlignment="1">
      <alignment horizontal="center" vertical="center" wrapText="1"/>
    </xf>
    <xf numFmtId="0" fontId="6" fillId="0" borderId="42" xfId="0" applyNumberFormat="1" applyFont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 wrapText="1"/>
    </xf>
    <xf numFmtId="179" fontId="6" fillId="4" borderId="42" xfId="0" applyNumberFormat="1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31" xfId="0" applyBorder="1" applyAlignment="1">
      <alignment vertical="center"/>
    </xf>
    <xf numFmtId="0" fontId="6" fillId="3" borderId="25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/>
    </xf>
    <xf numFmtId="179" fontId="6" fillId="3" borderId="28" xfId="0" applyNumberFormat="1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/>
    </xf>
    <xf numFmtId="179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0" fontId="6" fillId="3" borderId="8" xfId="1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179" fontId="6" fillId="3" borderId="30" xfId="0" applyNumberFormat="1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/>
    </xf>
    <xf numFmtId="10" fontId="6" fillId="3" borderId="3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15" xfId="0" applyNumberFormat="1" applyFont="1" applyBorder="1" applyAlignment="1">
      <alignment horizontal="center" vertical="center" wrapText="1"/>
    </xf>
    <xf numFmtId="0" fontId="15" fillId="0" borderId="7" xfId="0" applyNumberFormat="1" applyFont="1" applyBorder="1" applyAlignment="1">
      <alignment horizontal="center" vertical="center" wrapText="1"/>
    </xf>
    <xf numFmtId="0" fontId="0" fillId="4" borderId="10" xfId="0" applyFill="1" applyBorder="1" applyAlignment="1">
      <alignment vertical="center"/>
    </xf>
    <xf numFmtId="179" fontId="6" fillId="4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80" fontId="16" fillId="0" borderId="0" xfId="0" applyNumberFormat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78" fontId="0" fillId="4" borderId="10" xfId="0" applyNumberFormat="1" applyFill="1" applyBorder="1" applyAlignment="1">
      <alignment horizontal="center" vertical="center"/>
    </xf>
    <xf numFmtId="179" fontId="0" fillId="4" borderId="10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9" fontId="0" fillId="4" borderId="31" xfId="0" applyNumberFormat="1" applyFill="1" applyBorder="1" applyAlignment="1">
      <alignment horizontal="center" vertical="center"/>
    </xf>
    <xf numFmtId="0" fontId="6" fillId="3" borderId="47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0" fontId="0" fillId="3" borderId="10" xfId="1" applyNumberFormat="1" applyFont="1" applyFill="1" applyBorder="1" applyAlignment="1">
      <alignment horizontal="center" vertical="center"/>
    </xf>
    <xf numFmtId="179" fontId="18" fillId="0" borderId="0" xfId="0" applyNumberFormat="1" applyFont="1" applyBorder="1" applyAlignment="1">
      <alignment horizontal="center" vertical="center"/>
    </xf>
    <xf numFmtId="10" fontId="0" fillId="3" borderId="8" xfId="1" applyNumberFormat="1" applyFont="1" applyFill="1" applyBorder="1" applyAlignment="1">
      <alignment horizontal="center" vertical="center"/>
    </xf>
    <xf numFmtId="179" fontId="0" fillId="3" borderId="8" xfId="0" applyNumberFormat="1" applyFill="1" applyBorder="1" applyAlignment="1">
      <alignment horizontal="center" vertical="center"/>
    </xf>
    <xf numFmtId="10" fontId="0" fillId="3" borderId="30" xfId="1" applyNumberFormat="1" applyFont="1" applyFill="1" applyBorder="1" applyAlignment="1">
      <alignment horizontal="center" vertical="center"/>
    </xf>
    <xf numFmtId="179" fontId="0" fillId="3" borderId="30" xfId="0" applyNumberFormat="1" applyFill="1" applyBorder="1" applyAlignment="1">
      <alignment horizontal="center" vertical="center"/>
    </xf>
    <xf numFmtId="10" fontId="0" fillId="3" borderId="31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45" xfId="0" applyNumberFormat="1" applyFont="1" applyBorder="1" applyAlignment="1">
      <alignment horizontal="center" vertical="center" wrapText="1"/>
    </xf>
    <xf numFmtId="0" fontId="6" fillId="0" borderId="14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31" fontId="6" fillId="0" borderId="0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40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41" xfId="0" applyNumberFormat="1" applyFont="1" applyFill="1" applyBorder="1" applyAlignment="1">
      <alignment horizontal="center" vertical="center" wrapText="1"/>
    </xf>
    <xf numFmtId="0" fontId="6" fillId="0" borderId="42" xfId="0" applyNumberFormat="1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179" fontId="6" fillId="3" borderId="42" xfId="0" applyNumberFormat="1" applyFont="1" applyFill="1" applyBorder="1" applyAlignment="1">
      <alignment horizontal="center" vertical="center" wrapText="1"/>
    </xf>
    <xf numFmtId="179" fontId="6" fillId="3" borderId="41" xfId="0" applyNumberFormat="1" applyFont="1" applyFill="1" applyBorder="1" applyAlignment="1">
      <alignment horizontal="center" vertical="center" wrapText="1"/>
    </xf>
    <xf numFmtId="179" fontId="0" fillId="3" borderId="42" xfId="0" applyNumberForma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10" fontId="6" fillId="3" borderId="42" xfId="1" applyNumberFormat="1" applyFont="1" applyFill="1" applyBorder="1" applyAlignment="1">
      <alignment horizontal="center" vertical="center" wrapText="1"/>
    </xf>
    <xf numFmtId="10" fontId="6" fillId="3" borderId="41" xfId="1" applyNumberFormat="1" applyFont="1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0" fontId="6" fillId="3" borderId="24" xfId="1" applyNumberFormat="1" applyFont="1" applyFill="1" applyBorder="1" applyAlignment="1">
      <alignment horizontal="center" vertical="center" wrapText="1"/>
    </xf>
    <xf numFmtId="10" fontId="6" fillId="3" borderId="25" xfId="1" applyNumberFormat="1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7" xfId="0" applyNumberFormat="1" applyFont="1" applyBorder="1" applyAlignment="1">
      <alignment horizontal="center" vertical="center" wrapText="1"/>
    </xf>
    <xf numFmtId="0" fontId="6" fillId="0" borderId="38" xfId="0" applyNumberFormat="1" applyFont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0" fillId="0" borderId="48" xfId="0" applyFont="1" applyBorder="1" applyAlignment="1">
      <alignment horizontal="left" vertical="top" wrapText="1"/>
    </xf>
    <xf numFmtId="31" fontId="1" fillId="0" borderId="24" xfId="0" applyNumberFormat="1" applyFont="1" applyBorder="1" applyAlignment="1">
      <alignment horizontal="right" vertical="center"/>
    </xf>
    <xf numFmtId="31" fontId="1" fillId="0" borderId="25" xfId="0" applyNumberFormat="1" applyFont="1" applyBorder="1" applyAlignment="1">
      <alignment horizontal="right" vertical="center"/>
    </xf>
    <xf numFmtId="179" fontId="1" fillId="0" borderId="24" xfId="0" applyNumberFormat="1" applyFont="1" applyBorder="1" applyAlignment="1">
      <alignment horizontal="center" vertical="center"/>
    </xf>
    <xf numFmtId="31" fontId="1" fillId="0" borderId="26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179" fontId="0" fillId="0" borderId="3" xfId="0" applyNumberFormat="1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79" fontId="0" fillId="0" borderId="0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179" fontId="0" fillId="0" borderId="17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31" fontId="1" fillId="0" borderId="24" xfId="0" applyNumberFormat="1" applyFont="1" applyBorder="1" applyAlignment="1">
      <alignment horizontal="center" vertical="center"/>
    </xf>
    <xf numFmtId="31" fontId="1" fillId="0" borderId="25" xfId="0" applyNumberFormat="1" applyFont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0" fillId="0" borderId="8" xfId="4" applyFont="1" applyFill="1" applyBorder="1" applyAlignment="1" applyProtection="1">
      <alignment horizontal="center" vertical="center" wrapText="1"/>
      <protection locked="0"/>
    </xf>
    <xf numFmtId="0" fontId="0" fillId="0" borderId="22" xfId="4" applyFont="1" applyFill="1" applyBorder="1" applyAlignment="1" applyProtection="1">
      <alignment horizontal="center" vertical="center" wrapText="1"/>
      <protection locked="0"/>
    </xf>
    <xf numFmtId="0" fontId="0" fillId="0" borderId="27" xfId="4" applyFont="1" applyFill="1" applyBorder="1" applyAlignment="1" applyProtection="1">
      <alignment horizontal="center" vertical="center" wrapText="1"/>
      <protection locked="0"/>
    </xf>
    <xf numFmtId="0" fontId="0" fillId="0" borderId="28" xfId="4" applyFont="1" applyFill="1" applyBorder="1" applyAlignment="1" applyProtection="1">
      <alignment horizontal="center" vertical="center" wrapText="1"/>
      <protection locked="0"/>
    </xf>
    <xf numFmtId="0" fontId="0" fillId="0" borderId="8" xfId="4" applyFont="1" applyFill="1" applyBorder="1" applyAlignment="1" applyProtection="1">
      <alignment vertical="center" wrapText="1"/>
      <protection locked="0"/>
    </xf>
    <xf numFmtId="31" fontId="0" fillId="0" borderId="1" xfId="0" applyNumberFormat="1" applyFont="1" applyBorder="1" applyAlignment="1">
      <alignment horizontal="center" vertical="center"/>
    </xf>
    <xf numFmtId="31" fontId="0" fillId="0" borderId="2" xfId="0" applyNumberFormat="1" applyFont="1" applyBorder="1" applyAlignment="1">
      <alignment horizontal="center" vertical="center"/>
    </xf>
    <xf numFmtId="31" fontId="0" fillId="0" borderId="3" xfId="0" applyNumberFormat="1" applyFont="1" applyBorder="1" applyAlignment="1">
      <alignment horizontal="center" vertical="center"/>
    </xf>
    <xf numFmtId="0" fontId="0" fillId="0" borderId="7" xfId="4" applyFont="1" applyFill="1" applyBorder="1" applyAlignment="1" applyProtection="1">
      <alignment horizontal="center" vertical="center" wrapText="1"/>
      <protection locked="0"/>
    </xf>
    <xf numFmtId="0" fontId="0" fillId="0" borderId="19" xfId="4" applyFont="1" applyFill="1" applyBorder="1" applyAlignment="1" applyProtection="1">
      <alignment horizontal="center" vertical="center" wrapText="1"/>
      <protection locked="0"/>
    </xf>
    <xf numFmtId="0" fontId="0" fillId="0" borderId="20" xfId="4" applyFont="1" applyFill="1" applyBorder="1" applyAlignment="1" applyProtection="1">
      <alignment horizontal="center" vertical="center" wrapText="1"/>
      <protection locked="0"/>
    </xf>
    <xf numFmtId="0" fontId="0" fillId="0" borderId="21" xfId="4" applyFont="1" applyFill="1" applyBorder="1" applyAlignment="1" applyProtection="1">
      <alignment horizontal="center" vertical="center" wrapText="1"/>
      <protection locked="0"/>
    </xf>
    <xf numFmtId="31" fontId="1" fillId="0" borderId="1" xfId="0" applyNumberFormat="1" applyFont="1" applyBorder="1" applyAlignment="1">
      <alignment horizontal="right" vertical="center"/>
    </xf>
    <xf numFmtId="31" fontId="1" fillId="0" borderId="2" xfId="0" applyNumberFormat="1" applyFont="1" applyBorder="1" applyAlignment="1">
      <alignment horizontal="right" vertical="center"/>
    </xf>
    <xf numFmtId="31" fontId="1" fillId="0" borderId="1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</cellXfs>
  <cellStyles count="9">
    <cellStyle name="百分比" xfId="1" builtinId="5"/>
    <cellStyle name="百分比 2" xfId="2"/>
    <cellStyle name="常规" xfId="0" builtinId="0"/>
    <cellStyle name="常规 10" xfId="4"/>
    <cellStyle name="常规 2" xfId="5"/>
    <cellStyle name="常规 3" xfId="6"/>
    <cellStyle name="常规 4" xfId="7"/>
    <cellStyle name="常规 5" xfId="8"/>
    <cellStyle name="常规 6" xfId="3"/>
  </cellStyles>
  <dxfs count="5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A28" sqref="A28:O30"/>
    </sheetView>
  </sheetViews>
  <sheetFormatPr defaultColWidth="9" defaultRowHeight="14.25"/>
  <cols>
    <col min="1" max="1" width="11.75" style="1" customWidth="1"/>
    <col min="2" max="6" width="9.75" style="1" customWidth="1"/>
    <col min="7" max="7" width="11.625" style="1" customWidth="1"/>
    <col min="8" max="11" width="9.75" style="1" customWidth="1"/>
    <col min="12" max="12" width="12.25" style="1" customWidth="1"/>
    <col min="13" max="13" width="9.75" style="1" customWidth="1"/>
    <col min="14" max="14" width="10" style="1" customWidth="1"/>
    <col min="15" max="15" width="11.875" style="1" customWidth="1"/>
    <col min="16" max="16" width="8.75" style="1" customWidth="1"/>
    <col min="17" max="16384" width="9" style="1"/>
  </cols>
  <sheetData>
    <row r="1" spans="1:16" ht="36" customHeight="1">
      <c r="A1" s="161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3"/>
    </row>
    <row r="2" spans="1:16" ht="27.75" customHeight="1">
      <c r="A2" s="164" t="s">
        <v>1</v>
      </c>
      <c r="B2" s="165"/>
      <c r="C2" s="87" t="s">
        <v>2</v>
      </c>
      <c r="D2" s="88">
        <f>SUM(B4,D4,F4,J4,N4,D13,F13,H13)</f>
        <v>40.582320000000003</v>
      </c>
      <c r="E2" s="89" t="s">
        <v>3</v>
      </c>
      <c r="F2" s="166">
        <v>43466</v>
      </c>
      <c r="G2" s="165"/>
      <c r="H2" s="86" t="s">
        <v>4</v>
      </c>
      <c r="I2" s="86" t="s">
        <v>5</v>
      </c>
      <c r="J2" s="128"/>
      <c r="K2" s="86" t="s">
        <v>6</v>
      </c>
      <c r="L2" s="86" t="s">
        <v>7</v>
      </c>
      <c r="M2" s="128"/>
      <c r="N2" s="129" t="s">
        <v>8</v>
      </c>
      <c r="O2" s="130">
        <v>368</v>
      </c>
    </row>
    <row r="3" spans="1:16" ht="14.25" customHeight="1">
      <c r="A3" s="201" t="s">
        <v>9</v>
      </c>
      <c r="B3" s="167" t="s">
        <v>10</v>
      </c>
      <c r="C3" s="168"/>
      <c r="D3" s="167" t="s">
        <v>11</v>
      </c>
      <c r="E3" s="168"/>
      <c r="F3" s="167" t="s">
        <v>12</v>
      </c>
      <c r="G3" s="168"/>
      <c r="H3" s="169" t="s">
        <v>13</v>
      </c>
      <c r="I3" s="170"/>
      <c r="J3" s="167" t="s">
        <v>14</v>
      </c>
      <c r="K3" s="168"/>
      <c r="L3" s="169" t="s">
        <v>15</v>
      </c>
      <c r="M3" s="170"/>
      <c r="N3" s="167" t="s">
        <v>16</v>
      </c>
      <c r="O3" s="168"/>
    </row>
    <row r="4" spans="1:16">
      <c r="A4" s="202"/>
      <c r="B4" s="90">
        <v>7.0657199999999998</v>
      </c>
      <c r="C4" s="91" t="s">
        <v>3</v>
      </c>
      <c r="D4" s="90">
        <v>5.8264800000000001</v>
      </c>
      <c r="E4" s="91" t="s">
        <v>3</v>
      </c>
      <c r="F4" s="92">
        <v>6.9357600000000001</v>
      </c>
      <c r="G4" s="91" t="s">
        <v>3</v>
      </c>
      <c r="H4" s="171" t="s">
        <v>17</v>
      </c>
      <c r="I4" s="172"/>
      <c r="J4" s="131">
        <v>6.25176</v>
      </c>
      <c r="K4" s="91" t="s">
        <v>3</v>
      </c>
      <c r="L4" s="171" t="s">
        <v>17</v>
      </c>
      <c r="M4" s="172"/>
      <c r="N4" s="90">
        <v>4.8650399999999996</v>
      </c>
      <c r="O4" s="91" t="s">
        <v>3</v>
      </c>
    </row>
    <row r="5" spans="1:16">
      <c r="A5" s="93" t="s">
        <v>17</v>
      </c>
      <c r="B5" s="173">
        <v>8000</v>
      </c>
      <c r="C5" s="174"/>
      <c r="D5" s="173">
        <v>10000</v>
      </c>
      <c r="E5" s="174"/>
      <c r="F5" s="173">
        <v>10000</v>
      </c>
      <c r="G5" s="174"/>
      <c r="H5" s="175">
        <v>60</v>
      </c>
      <c r="I5" s="172"/>
      <c r="J5" s="173">
        <v>8000</v>
      </c>
      <c r="K5" s="174"/>
      <c r="L5" s="175">
        <v>60</v>
      </c>
      <c r="M5" s="172"/>
      <c r="N5" s="173">
        <v>8000</v>
      </c>
      <c r="O5" s="174"/>
    </row>
    <row r="6" spans="1:16">
      <c r="A6" s="203" t="s">
        <v>18</v>
      </c>
      <c r="B6" s="94" t="s">
        <v>19</v>
      </c>
      <c r="C6" s="95">
        <v>902.45</v>
      </c>
      <c r="D6" s="94" t="s">
        <v>19</v>
      </c>
      <c r="E6" s="95">
        <v>557.54999999999995</v>
      </c>
      <c r="F6" s="94" t="s">
        <v>19</v>
      </c>
      <c r="G6" s="95">
        <v>660.73</v>
      </c>
      <c r="H6" s="94" t="s">
        <v>19</v>
      </c>
      <c r="I6" s="132">
        <v>208.53</v>
      </c>
      <c r="J6" s="94" t="s">
        <v>19</v>
      </c>
      <c r="K6" s="95">
        <v>756.83</v>
      </c>
      <c r="L6" s="94" t="s">
        <v>19</v>
      </c>
      <c r="M6" s="133">
        <v>306.07</v>
      </c>
      <c r="N6" s="94" t="s">
        <v>19</v>
      </c>
      <c r="O6" s="133">
        <v>582.54</v>
      </c>
    </row>
    <row r="7" spans="1:16">
      <c r="A7" s="203"/>
      <c r="B7" s="94" t="s">
        <v>20</v>
      </c>
      <c r="C7" s="95">
        <v>904.87</v>
      </c>
      <c r="D7" s="94" t="s">
        <v>20</v>
      </c>
      <c r="E7" s="95">
        <v>558.82000000000005</v>
      </c>
      <c r="F7" s="94" t="s">
        <v>20</v>
      </c>
      <c r="G7" s="95">
        <v>662.2</v>
      </c>
      <c r="H7" s="94" t="s">
        <v>20</v>
      </c>
      <c r="I7" s="132">
        <v>208.53</v>
      </c>
      <c r="J7" s="94" t="s">
        <v>20</v>
      </c>
      <c r="K7" s="95">
        <v>758.57</v>
      </c>
      <c r="L7" s="94" t="s">
        <v>20</v>
      </c>
      <c r="M7" s="133">
        <v>307.39</v>
      </c>
      <c r="N7" s="94" t="s">
        <v>20</v>
      </c>
      <c r="O7" s="133">
        <v>583.80999999999995</v>
      </c>
    </row>
    <row r="8" spans="1:16">
      <c r="A8" s="203"/>
      <c r="B8" s="94" t="s">
        <v>21</v>
      </c>
      <c r="C8" s="96">
        <f>(C7-C6)*B5</f>
        <v>19359.999999999673</v>
      </c>
      <c r="D8" s="97" t="s">
        <v>21</v>
      </c>
      <c r="E8" s="96">
        <f t="shared" ref="E8:G8" si="0">(E7-E6)*D5</f>
        <v>12700.000000000955</v>
      </c>
      <c r="F8" s="97" t="s">
        <v>21</v>
      </c>
      <c r="G8" s="96">
        <f t="shared" si="0"/>
        <v>14700.000000000273</v>
      </c>
      <c r="H8" s="94" t="s">
        <v>22</v>
      </c>
      <c r="I8" s="60">
        <f t="shared" ref="I8:M8" si="1">(I7-I6)*H5</f>
        <v>0</v>
      </c>
      <c r="J8" s="97" t="s">
        <v>21</v>
      </c>
      <c r="K8" s="96">
        <f t="shared" si="1"/>
        <v>13920.000000000073</v>
      </c>
      <c r="L8" s="94" t="s">
        <v>22</v>
      </c>
      <c r="M8" s="134">
        <f t="shared" si="1"/>
        <v>79.199999999999591</v>
      </c>
      <c r="N8" s="97" t="s">
        <v>21</v>
      </c>
      <c r="O8" s="96">
        <f>(O7-O6)*N5</f>
        <v>10159.999999999854</v>
      </c>
    </row>
    <row r="9" spans="1:16">
      <c r="A9" s="203" t="s">
        <v>23</v>
      </c>
      <c r="B9" s="94" t="s">
        <v>19</v>
      </c>
      <c r="C9" s="95">
        <v>12.87</v>
      </c>
      <c r="D9" s="94" t="s">
        <v>19</v>
      </c>
      <c r="E9" s="95">
        <v>6.7</v>
      </c>
      <c r="F9" s="94" t="s">
        <v>19</v>
      </c>
      <c r="G9" s="95">
        <v>5.87</v>
      </c>
      <c r="H9" s="23"/>
      <c r="I9" s="108"/>
      <c r="J9" s="94" t="s">
        <v>19</v>
      </c>
      <c r="K9" s="95">
        <v>5.12</v>
      </c>
      <c r="L9" s="23"/>
      <c r="M9" s="108"/>
      <c r="N9" s="94" t="s">
        <v>19</v>
      </c>
      <c r="O9" s="95">
        <v>4.12</v>
      </c>
      <c r="P9" s="135"/>
    </row>
    <row r="10" spans="1:16">
      <c r="A10" s="203"/>
      <c r="B10" s="94" t="s">
        <v>20</v>
      </c>
      <c r="C10" s="95">
        <v>12.89</v>
      </c>
      <c r="D10" s="94" t="s">
        <v>20</v>
      </c>
      <c r="E10" s="95">
        <v>6.71</v>
      </c>
      <c r="F10" s="94" t="s">
        <v>20</v>
      </c>
      <c r="G10" s="95">
        <v>5.88</v>
      </c>
      <c r="H10" s="23"/>
      <c r="I10" s="108"/>
      <c r="J10" s="94" t="s">
        <v>20</v>
      </c>
      <c r="K10" s="95">
        <v>5.13</v>
      </c>
      <c r="L10" s="23"/>
      <c r="M10" s="108"/>
      <c r="N10" s="94" t="s">
        <v>20</v>
      </c>
      <c r="O10" s="95">
        <v>4.13</v>
      </c>
      <c r="P10" s="135"/>
    </row>
    <row r="11" spans="1:16">
      <c r="A11" s="204"/>
      <c r="B11" s="98" t="s">
        <v>24</v>
      </c>
      <c r="C11" s="99">
        <f>(C10-C9)*B5</f>
        <v>160.0000000000108</v>
      </c>
      <c r="D11" s="100" t="s">
        <v>24</v>
      </c>
      <c r="E11" s="99">
        <f t="shared" ref="E11:G11" si="2">(E10-E9)*D5</f>
        <v>99.999999999997868</v>
      </c>
      <c r="F11" s="100" t="s">
        <v>24</v>
      </c>
      <c r="G11" s="99">
        <f t="shared" si="2"/>
        <v>99.999999999997868</v>
      </c>
      <c r="H11" s="50"/>
      <c r="I11" s="109"/>
      <c r="J11" s="100" t="s">
        <v>24</v>
      </c>
      <c r="K11" s="99">
        <f>(K10-K9)*J5</f>
        <v>79.999999999998295</v>
      </c>
      <c r="L11" s="50"/>
      <c r="M11" s="109"/>
      <c r="N11" s="100" t="s">
        <v>24</v>
      </c>
      <c r="O11" s="99">
        <f>(O10-O9)*N5</f>
        <v>79.999999999998295</v>
      </c>
    </row>
    <row r="12" spans="1:16" ht="15" customHeight="1">
      <c r="A12" s="201" t="s">
        <v>9</v>
      </c>
      <c r="B12" s="169" t="s">
        <v>25</v>
      </c>
      <c r="C12" s="170"/>
      <c r="D12" s="176" t="s">
        <v>26</v>
      </c>
      <c r="E12" s="177"/>
      <c r="F12" s="167" t="s">
        <v>27</v>
      </c>
      <c r="G12" s="168"/>
      <c r="H12" s="176" t="s">
        <v>28</v>
      </c>
      <c r="I12" s="177"/>
      <c r="J12" s="169" t="s">
        <v>29</v>
      </c>
      <c r="K12" s="170"/>
      <c r="L12" s="136" t="s">
        <v>30</v>
      </c>
      <c r="M12" s="178" t="s">
        <v>31</v>
      </c>
      <c r="N12" s="179"/>
      <c r="O12" s="137">
        <f>SUM(C8,E8,G8,K8,O8,E17,G17,I17)</f>
        <v>77190.000000000742</v>
      </c>
      <c r="P12" s="138"/>
    </row>
    <row r="13" spans="1:16" ht="15" customHeight="1">
      <c r="A13" s="202"/>
      <c r="B13" s="171" t="s">
        <v>17</v>
      </c>
      <c r="C13" s="172"/>
      <c r="D13" s="101">
        <v>3.47472</v>
      </c>
      <c r="E13" s="102" t="s">
        <v>3</v>
      </c>
      <c r="F13" s="90">
        <v>3.05064</v>
      </c>
      <c r="G13" s="91" t="s">
        <v>3</v>
      </c>
      <c r="H13" s="101">
        <v>3.1122000000000001</v>
      </c>
      <c r="I13" s="102" t="s">
        <v>3</v>
      </c>
      <c r="J13" s="171" t="s">
        <v>17</v>
      </c>
      <c r="K13" s="172"/>
      <c r="L13" s="139">
        <f>O18/O15</f>
        <v>0.57052285682886128</v>
      </c>
      <c r="M13" s="171" t="s">
        <v>32</v>
      </c>
      <c r="N13" s="180"/>
      <c r="O13" s="140">
        <f>((C7+K7+O7)-(902.45+756.83+582.54))*8000+((E7+G7)-(557.55+660.73))*10000+((E16+G16+I16)-(676.6+565.01+592.77))*5000</f>
        <v>77189.99999999869</v>
      </c>
      <c r="P13" s="141"/>
    </row>
    <row r="14" spans="1:16" ht="15" customHeight="1">
      <c r="A14" s="93" t="s">
        <v>17</v>
      </c>
      <c r="B14" s="175">
        <v>60</v>
      </c>
      <c r="C14" s="172"/>
      <c r="D14" s="181">
        <v>5000</v>
      </c>
      <c r="E14" s="182"/>
      <c r="F14" s="173">
        <v>5000</v>
      </c>
      <c r="G14" s="174"/>
      <c r="H14" s="181">
        <v>5000</v>
      </c>
      <c r="I14" s="182"/>
      <c r="J14" s="175">
        <v>60</v>
      </c>
      <c r="K14" s="172"/>
      <c r="L14" s="142" t="s">
        <v>33</v>
      </c>
      <c r="M14" s="171" t="s">
        <v>34</v>
      </c>
      <c r="N14" s="180"/>
      <c r="O14" s="140">
        <v>91190</v>
      </c>
      <c r="P14" s="143"/>
    </row>
    <row r="15" spans="1:16" ht="15.75" customHeight="1">
      <c r="A15" s="203" t="s">
        <v>18</v>
      </c>
      <c r="B15" s="94" t="s">
        <v>19</v>
      </c>
      <c r="C15" s="103">
        <v>260.51</v>
      </c>
      <c r="D15" s="104" t="s">
        <v>19</v>
      </c>
      <c r="E15" s="105">
        <v>676.6</v>
      </c>
      <c r="F15" s="94" t="s">
        <v>19</v>
      </c>
      <c r="G15" s="95">
        <v>565.01</v>
      </c>
      <c r="H15" s="104" t="s">
        <v>19</v>
      </c>
      <c r="I15" s="105">
        <v>592.77</v>
      </c>
      <c r="J15" s="94" t="s">
        <v>19</v>
      </c>
      <c r="K15" s="132">
        <v>0</v>
      </c>
      <c r="L15" s="144">
        <f>O19/O16</f>
        <v>0.57052285682884607</v>
      </c>
      <c r="M15" s="171" t="s">
        <v>35</v>
      </c>
      <c r="N15" s="180"/>
      <c r="O15" s="60">
        <f>AVERAGE(E22:E26)</f>
        <v>3.3338888888888887</v>
      </c>
      <c r="P15" s="145"/>
    </row>
    <row r="16" spans="1:16" ht="15" customHeight="1">
      <c r="A16" s="203"/>
      <c r="B16" s="94" t="s">
        <v>20</v>
      </c>
      <c r="C16" s="103">
        <v>261.23</v>
      </c>
      <c r="D16" s="104" t="s">
        <v>20</v>
      </c>
      <c r="E16" s="105">
        <v>676.6</v>
      </c>
      <c r="F16" s="94" t="s">
        <v>20</v>
      </c>
      <c r="G16" s="95">
        <v>566.28</v>
      </c>
      <c r="H16" s="104" t="s">
        <v>20</v>
      </c>
      <c r="I16" s="105">
        <v>592.77</v>
      </c>
      <c r="J16" s="94" t="s">
        <v>20</v>
      </c>
      <c r="K16" s="132">
        <v>0</v>
      </c>
      <c r="L16" s="142" t="s">
        <v>36</v>
      </c>
      <c r="M16" s="171" t="s">
        <v>37</v>
      </c>
      <c r="N16" s="180"/>
      <c r="O16" s="140">
        <f>AVERAGE(E22:E27)</f>
        <v>3.3338888888888887</v>
      </c>
      <c r="P16" s="145">
        <f>O15+O16</f>
        <v>6.6677777777777774</v>
      </c>
    </row>
    <row r="17" spans="1:17" ht="14.25" customHeight="1">
      <c r="A17" s="203"/>
      <c r="B17" s="94" t="s">
        <v>22</v>
      </c>
      <c r="C17" s="60">
        <f t="shared" ref="C17:E17" si="3">(C16-C15)*B14</f>
        <v>43.200000000001637</v>
      </c>
      <c r="D17" s="106" t="s">
        <v>21</v>
      </c>
      <c r="E17" s="107">
        <f t="shared" si="3"/>
        <v>0</v>
      </c>
      <c r="F17" s="97" t="s">
        <v>21</v>
      </c>
      <c r="G17" s="96">
        <f t="shared" ref="G17:K17" si="4">(G16-G15)*F14</f>
        <v>6349.9999999999091</v>
      </c>
      <c r="H17" s="104" t="s">
        <v>21</v>
      </c>
      <c r="I17" s="107">
        <f t="shared" si="4"/>
        <v>0</v>
      </c>
      <c r="J17" s="94" t="s">
        <v>22</v>
      </c>
      <c r="K17" s="60">
        <f t="shared" si="4"/>
        <v>0</v>
      </c>
      <c r="L17" s="144">
        <f>O20/O17</f>
        <v>0.57052285682884607</v>
      </c>
      <c r="M17" s="171" t="s">
        <v>38</v>
      </c>
      <c r="N17" s="180"/>
      <c r="O17" s="140">
        <f>AVERAGE(E22:E28)</f>
        <v>3.3338888888888887</v>
      </c>
      <c r="P17" s="145">
        <f>O15+O17</f>
        <v>6.6677777777777774</v>
      </c>
    </row>
    <row r="18" spans="1:17" ht="15" customHeight="1">
      <c r="A18" s="203" t="s">
        <v>23</v>
      </c>
      <c r="B18" s="23"/>
      <c r="C18" s="108"/>
      <c r="D18" s="104" t="s">
        <v>19</v>
      </c>
      <c r="E18" s="105">
        <v>5.19</v>
      </c>
      <c r="F18" s="94" t="s">
        <v>19</v>
      </c>
      <c r="G18" s="95">
        <v>3.64</v>
      </c>
      <c r="H18" s="104" t="s">
        <v>19</v>
      </c>
      <c r="I18" s="105">
        <v>4.2699999999999996</v>
      </c>
      <c r="J18" s="23"/>
      <c r="K18" s="108"/>
      <c r="L18" s="144"/>
      <c r="M18" s="171" t="s">
        <v>39</v>
      </c>
      <c r="N18" s="180"/>
      <c r="O18" s="146">
        <f>O12/D2/1000</f>
        <v>1.9020598132388868</v>
      </c>
      <c r="P18" s="145"/>
    </row>
    <row r="19" spans="1:17" ht="14.25" customHeight="1">
      <c r="A19" s="203"/>
      <c r="B19" s="23"/>
      <c r="C19" s="108"/>
      <c r="D19" s="104" t="s">
        <v>20</v>
      </c>
      <c r="E19" s="105">
        <v>5.21</v>
      </c>
      <c r="F19" s="94" t="s">
        <v>20</v>
      </c>
      <c r="G19" s="95">
        <v>3.65</v>
      </c>
      <c r="H19" s="104" t="s">
        <v>20</v>
      </c>
      <c r="I19" s="105">
        <v>4.29</v>
      </c>
      <c r="J19" s="23"/>
      <c r="K19" s="108"/>
      <c r="L19" s="144"/>
      <c r="M19" s="171" t="s">
        <v>40</v>
      </c>
      <c r="N19" s="180"/>
      <c r="O19" s="147">
        <f>O13/D2/1000</f>
        <v>1.9020598132388362</v>
      </c>
      <c r="P19" s="145">
        <f>O18+O19</f>
        <v>3.8041196264777231</v>
      </c>
    </row>
    <row r="20" spans="1:17" ht="15" customHeight="1">
      <c r="A20" s="204"/>
      <c r="B20" s="50"/>
      <c r="C20" s="109"/>
      <c r="D20" s="110" t="s">
        <v>24</v>
      </c>
      <c r="E20" s="111">
        <f>(E19-E18)*D14</f>
        <v>99.999999999997868</v>
      </c>
      <c r="F20" s="100" t="s">
        <v>24</v>
      </c>
      <c r="G20" s="99">
        <f t="shared" ref="G20:I20" si="5">(G19-G18)*F14</f>
        <v>49.999999999998934</v>
      </c>
      <c r="H20" s="112" t="s">
        <v>24</v>
      </c>
      <c r="I20" s="111">
        <f t="shared" si="5"/>
        <v>100.0000000000023</v>
      </c>
      <c r="J20" s="50"/>
      <c r="K20" s="109"/>
      <c r="L20" s="148"/>
      <c r="M20" s="183" t="s">
        <v>41</v>
      </c>
      <c r="N20" s="184"/>
      <c r="O20" s="149">
        <f>0+O19</f>
        <v>1.9020598132388362</v>
      </c>
      <c r="P20" s="145">
        <f>O18+O20</f>
        <v>3.8041196264777231</v>
      </c>
    </row>
    <row r="21" spans="1:17" ht="17.25" customHeight="1">
      <c r="A21" s="113" t="s">
        <v>42</v>
      </c>
      <c r="B21" s="114" t="s">
        <v>43</v>
      </c>
      <c r="C21" s="114" t="s">
        <v>21</v>
      </c>
      <c r="D21" s="115" t="s">
        <v>44</v>
      </c>
      <c r="E21" s="114" t="s">
        <v>45</v>
      </c>
      <c r="F21" s="116" t="s">
        <v>46</v>
      </c>
      <c r="G21" s="116" t="s">
        <v>47</v>
      </c>
      <c r="H21" s="117" t="s">
        <v>22</v>
      </c>
      <c r="I21" s="117" t="s">
        <v>48</v>
      </c>
      <c r="J21" s="185" t="s">
        <v>49</v>
      </c>
      <c r="K21" s="185"/>
      <c r="L21" s="186" t="s">
        <v>50</v>
      </c>
      <c r="M21" s="186"/>
      <c r="N21" s="117" t="s">
        <v>51</v>
      </c>
      <c r="O21" s="150" t="s">
        <v>52</v>
      </c>
      <c r="P21" s="151"/>
      <c r="Q21" s="151"/>
    </row>
    <row r="22" spans="1:17">
      <c r="A22" s="97" t="s">
        <v>53</v>
      </c>
      <c r="B22" s="118">
        <f>'410亩'!C133</f>
        <v>19677.442214879993</v>
      </c>
      <c r="C22" s="119">
        <f>C8</f>
        <v>19359.999999999673</v>
      </c>
      <c r="D22" s="120">
        <v>12.45</v>
      </c>
      <c r="E22" s="119">
        <f>D22/3.6</f>
        <v>3.458333333333333</v>
      </c>
      <c r="F22" s="121">
        <f>C8/B4/1000</f>
        <v>2.7399896967329123</v>
      </c>
      <c r="G22" s="122">
        <f t="shared" ref="G22:G26" si="6">F22/E22</f>
        <v>0.792286177368553</v>
      </c>
      <c r="H22" s="187" t="s">
        <v>54</v>
      </c>
      <c r="I22" s="188"/>
      <c r="J22" s="189">
        <f>B22-C22+C11</f>
        <v>477.44221488033133</v>
      </c>
      <c r="K22" s="190"/>
      <c r="L22" s="191">
        <f>J22/B22</f>
        <v>2.4263428633996529E-2</v>
      </c>
      <c r="M22" s="192"/>
      <c r="N22" s="152">
        <f>J22</f>
        <v>477.44221488033133</v>
      </c>
      <c r="O22" s="153">
        <f>L22</f>
        <v>2.4263428633996529E-2</v>
      </c>
      <c r="P22" s="154"/>
      <c r="Q22" s="151"/>
    </row>
    <row r="23" spans="1:17">
      <c r="A23" s="97" t="s">
        <v>55</v>
      </c>
      <c r="B23" s="118">
        <f>'400亩'!C237</f>
        <v>27937.930008999996</v>
      </c>
      <c r="C23" s="119">
        <f>E8+G8</f>
        <v>27400.00000000123</v>
      </c>
      <c r="D23" s="123">
        <v>11.33</v>
      </c>
      <c r="E23" s="119">
        <f t="shared" ref="E23:E26" si="7">D23/3.6</f>
        <v>3.1472222222222221</v>
      </c>
      <c r="F23" s="118">
        <f>C23/(D4+F4)/1000</f>
        <v>2.1469585276566829</v>
      </c>
      <c r="G23" s="122">
        <f t="shared" si="6"/>
        <v>0.68217570163848706</v>
      </c>
      <c r="H23" s="118">
        <f>I8</f>
        <v>0</v>
      </c>
      <c r="I23" s="155">
        <f t="shared" ref="I23:I26" si="8">H23/B23</f>
        <v>0</v>
      </c>
      <c r="J23" s="189">
        <f>B23-C23+E11+G11</f>
        <v>737.9300089987621</v>
      </c>
      <c r="K23" s="190"/>
      <c r="L23" s="191">
        <f t="shared" ref="L23:L26" si="9">J23/B23</f>
        <v>2.641319556463358E-2</v>
      </c>
      <c r="M23" s="192"/>
      <c r="N23" s="156">
        <f t="shared" ref="N23:N26" si="10">H23+J23</f>
        <v>737.9300089987621</v>
      </c>
      <c r="O23" s="153">
        <f t="shared" ref="O23:O26" si="11">N23/B23</f>
        <v>2.641319556463358E-2</v>
      </c>
      <c r="P23" s="151"/>
      <c r="Q23" s="151"/>
    </row>
    <row r="24" spans="1:17">
      <c r="A24" s="97" t="s">
        <v>56</v>
      </c>
      <c r="B24" s="118">
        <f>九一!C119</f>
        <v>14158.630049999996</v>
      </c>
      <c r="C24" s="119">
        <f>K8</f>
        <v>13920.000000000073</v>
      </c>
      <c r="D24" s="120">
        <v>12.23</v>
      </c>
      <c r="E24" s="119">
        <f t="shared" si="7"/>
        <v>3.3972222222222221</v>
      </c>
      <c r="F24" s="118">
        <f>K8/J4/1000</f>
        <v>2.2265729970440438</v>
      </c>
      <c r="G24" s="122">
        <f t="shared" si="6"/>
        <v>0.65540987648066706</v>
      </c>
      <c r="H24" s="118">
        <f>M8</f>
        <v>79.199999999999591</v>
      </c>
      <c r="I24" s="155">
        <f t="shared" si="8"/>
        <v>5.5937615235592385E-3</v>
      </c>
      <c r="J24" s="193">
        <f>B24-C24+K11</f>
        <v>318.63004999992165</v>
      </c>
      <c r="K24" s="190"/>
      <c r="L24" s="191">
        <f t="shared" si="9"/>
        <v>2.2504299418425848E-2</v>
      </c>
      <c r="M24" s="192"/>
      <c r="N24" s="156">
        <f t="shared" si="10"/>
        <v>397.83004999992124</v>
      </c>
      <c r="O24" s="153">
        <f t="shared" si="11"/>
        <v>2.8098060941985085E-2</v>
      </c>
      <c r="P24" s="151"/>
      <c r="Q24" s="151"/>
    </row>
    <row r="25" spans="1:17">
      <c r="A25" s="97" t="s">
        <v>57</v>
      </c>
      <c r="B25" s="118">
        <f>高特!C91</f>
        <v>10382.349991000001</v>
      </c>
      <c r="C25" s="119">
        <f>O8</f>
        <v>10159.999999999854</v>
      </c>
      <c r="D25" s="120">
        <v>11.29</v>
      </c>
      <c r="E25" s="119">
        <f t="shared" si="7"/>
        <v>3.1361111111111106</v>
      </c>
      <c r="F25" s="118">
        <f>O8/N4/1000</f>
        <v>2.0883692631509412</v>
      </c>
      <c r="G25" s="122">
        <f t="shared" si="6"/>
        <v>0.66591048249277141</v>
      </c>
      <c r="H25" s="118">
        <f>C17</f>
        <v>43.200000000001637</v>
      </c>
      <c r="I25" s="155">
        <f>H24/B24</f>
        <v>5.5937615235592385E-3</v>
      </c>
      <c r="J25" s="189">
        <f>B25-C25+O11</f>
        <v>302.34999100014477</v>
      </c>
      <c r="K25" s="190"/>
      <c r="L25" s="191">
        <f t="shared" si="9"/>
        <v>2.9121537153172315E-2</v>
      </c>
      <c r="M25" s="192"/>
      <c r="N25" s="156">
        <f t="shared" si="10"/>
        <v>345.54999100014641</v>
      </c>
      <c r="O25" s="153">
        <f t="shared" si="11"/>
        <v>3.3282444851087507E-2</v>
      </c>
      <c r="P25" s="151"/>
      <c r="Q25" s="151"/>
    </row>
    <row r="26" spans="1:17">
      <c r="A26" s="97" t="s">
        <v>58</v>
      </c>
      <c r="B26" s="118">
        <f>'700亩高传'!C60</f>
        <v>6500.3600079999987</v>
      </c>
      <c r="C26" s="119">
        <f>E17+G17+I17</f>
        <v>6349.9999999999091</v>
      </c>
      <c r="D26" s="120">
        <v>12.71</v>
      </c>
      <c r="E26" s="119">
        <f t="shared" si="7"/>
        <v>3.5305555555555559</v>
      </c>
      <c r="F26" s="118">
        <f>C26/(D13+F13+H13)/1000</f>
        <v>0.65888046351980256</v>
      </c>
      <c r="G26" s="122">
        <f t="shared" si="6"/>
        <v>0.18662231854219424</v>
      </c>
      <c r="H26" s="118">
        <f>K17</f>
        <v>0</v>
      </c>
      <c r="I26" s="155">
        <f t="shared" si="8"/>
        <v>0</v>
      </c>
      <c r="J26" s="193">
        <f>B26-C26+E20+G20+I20</f>
        <v>400.36000800008878</v>
      </c>
      <c r="K26" s="190"/>
      <c r="L26" s="191">
        <f t="shared" si="9"/>
        <v>6.1590436146208113E-2</v>
      </c>
      <c r="M26" s="192"/>
      <c r="N26" s="156">
        <f t="shared" si="10"/>
        <v>400.36000800008878</v>
      </c>
      <c r="O26" s="153">
        <f t="shared" si="11"/>
        <v>6.1590436146208113E-2</v>
      </c>
      <c r="P26" s="151"/>
      <c r="Q26" s="151"/>
    </row>
    <row r="27" spans="1:17" ht="18" customHeight="1">
      <c r="A27" s="100" t="s">
        <v>59</v>
      </c>
      <c r="B27" s="124">
        <f>SUM(B22:B26)</f>
        <v>78656.712272879988</v>
      </c>
      <c r="C27" s="125"/>
      <c r="D27" s="126"/>
      <c r="E27" s="125"/>
      <c r="F27" s="124"/>
      <c r="G27" s="127"/>
      <c r="H27" s="124"/>
      <c r="I27" s="157"/>
      <c r="J27" s="194"/>
      <c r="K27" s="195"/>
      <c r="L27" s="196"/>
      <c r="M27" s="197"/>
      <c r="N27" s="158"/>
      <c r="O27" s="159"/>
      <c r="P27" s="160"/>
      <c r="Q27" s="160"/>
    </row>
    <row r="28" spans="1:17" ht="15" customHeight="1">
      <c r="A28" s="205" t="s">
        <v>60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7"/>
    </row>
    <row r="29" spans="1:17" ht="14.25" customHeight="1">
      <c r="A29" s="205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7"/>
    </row>
    <row r="30" spans="1:17" ht="29.25" customHeight="1">
      <c r="A30" s="208"/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10"/>
    </row>
    <row r="31" spans="1:17" ht="14.25" customHeight="1">
      <c r="A31" s="198" t="s">
        <v>61</v>
      </c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200"/>
    </row>
    <row r="33" ht="14.25" customHeight="1"/>
  </sheetData>
  <mergeCells count="63">
    <mergeCell ref="A6:A8"/>
    <mergeCell ref="A9:A11"/>
    <mergeCell ref="A12:A13"/>
    <mergeCell ref="A15:A17"/>
    <mergeCell ref="A18:A20"/>
    <mergeCell ref="J26:K26"/>
    <mergeCell ref="L26:M26"/>
    <mergeCell ref="J27:K27"/>
    <mergeCell ref="L27:M27"/>
    <mergeCell ref="A31:O31"/>
    <mergeCell ref="A28:O30"/>
    <mergeCell ref="J23:K23"/>
    <mergeCell ref="L23:M23"/>
    <mergeCell ref="J24:K24"/>
    <mergeCell ref="L24:M24"/>
    <mergeCell ref="J25:K25"/>
    <mergeCell ref="L25:M25"/>
    <mergeCell ref="M20:N20"/>
    <mergeCell ref="J21:K21"/>
    <mergeCell ref="L21:M21"/>
    <mergeCell ref="H22:I22"/>
    <mergeCell ref="J22:K22"/>
    <mergeCell ref="L22:M22"/>
    <mergeCell ref="M15:N15"/>
    <mergeCell ref="M16:N16"/>
    <mergeCell ref="M17:N17"/>
    <mergeCell ref="M18:N18"/>
    <mergeCell ref="M19:N19"/>
    <mergeCell ref="B13:C13"/>
    <mergeCell ref="J13:K13"/>
    <mergeCell ref="M13:N13"/>
    <mergeCell ref="B14:C14"/>
    <mergeCell ref="D14:E14"/>
    <mergeCell ref="F14:G14"/>
    <mergeCell ref="H14:I14"/>
    <mergeCell ref="J14:K14"/>
    <mergeCell ref="M14:N14"/>
    <mergeCell ref="N5:O5"/>
    <mergeCell ref="B12:C12"/>
    <mergeCell ref="D12:E12"/>
    <mergeCell ref="F12:G12"/>
    <mergeCell ref="H12:I12"/>
    <mergeCell ref="J12:K12"/>
    <mergeCell ref="M12:N12"/>
    <mergeCell ref="H4:I4"/>
    <mergeCell ref="L4:M4"/>
    <mergeCell ref="B5:C5"/>
    <mergeCell ref="D5:E5"/>
    <mergeCell ref="F5:G5"/>
    <mergeCell ref="H5:I5"/>
    <mergeCell ref="J5:K5"/>
    <mergeCell ref="L5:M5"/>
    <mergeCell ref="A1:O1"/>
    <mergeCell ref="A2:B2"/>
    <mergeCell ref="F2:G2"/>
    <mergeCell ref="B3:C3"/>
    <mergeCell ref="D3:E3"/>
    <mergeCell ref="F3:G3"/>
    <mergeCell ref="H3:I3"/>
    <mergeCell ref="J3:K3"/>
    <mergeCell ref="L3:M3"/>
    <mergeCell ref="N3:O3"/>
    <mergeCell ref="A3:A4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opLeftCell="A111" workbookViewId="0">
      <selection activeCell="C3" sqref="C3:C132"/>
    </sheetView>
  </sheetViews>
  <sheetFormatPr defaultColWidth="9" defaultRowHeight="14.25"/>
  <cols>
    <col min="1" max="2" width="12.75" customWidth="1"/>
    <col min="3" max="3" width="16.625" style="70" customWidth="1"/>
    <col min="4" max="7" width="12.75" customWidth="1"/>
    <col min="12" max="12" width="9" customWidth="1"/>
    <col min="13" max="13" width="8.75" customWidth="1"/>
    <col min="14" max="14" width="11.125" hidden="1" customWidth="1"/>
  </cols>
  <sheetData>
    <row r="1" spans="1:14" ht="20.25">
      <c r="A1" s="211" t="s">
        <v>62</v>
      </c>
      <c r="B1" s="212"/>
      <c r="C1" s="213">
        <f>南高齿报表总!F2</f>
        <v>43466</v>
      </c>
      <c r="D1" s="214"/>
      <c r="E1" s="2" t="s">
        <v>63</v>
      </c>
      <c r="F1" s="2"/>
      <c r="G1" s="3"/>
    </row>
    <row r="2" spans="1:14">
      <c r="A2" s="4" t="s">
        <v>64</v>
      </c>
      <c r="B2" s="5" t="s">
        <v>65</v>
      </c>
      <c r="C2" s="71" t="s">
        <v>43</v>
      </c>
      <c r="D2" s="5" t="s">
        <v>66</v>
      </c>
      <c r="E2" s="44" t="s">
        <v>67</v>
      </c>
      <c r="F2" s="6" t="s">
        <v>68</v>
      </c>
      <c r="G2" s="45" t="s">
        <v>69</v>
      </c>
    </row>
    <row r="3" spans="1:14">
      <c r="A3" s="215" t="s">
        <v>70</v>
      </c>
      <c r="B3" s="13" t="s">
        <v>71</v>
      </c>
      <c r="C3" s="72">
        <f>N3*0.62</f>
        <v>151.36679938</v>
      </c>
      <c r="D3" s="24">
        <v>8</v>
      </c>
      <c r="E3" s="73">
        <f>0.285*D3*24</f>
        <v>54.72</v>
      </c>
      <c r="F3" s="11">
        <f>C3/E3</f>
        <v>2.766206129020468</v>
      </c>
      <c r="G3" s="12">
        <f t="shared" ref="G3:G66" si="0">C3/D3</f>
        <v>18.9208499225</v>
      </c>
      <c r="N3" s="75">
        <v>244.13999899999999</v>
      </c>
    </row>
    <row r="4" spans="1:14">
      <c r="A4" s="216"/>
      <c r="B4" s="13" t="s">
        <v>72</v>
      </c>
      <c r="C4" s="72">
        <f t="shared" ref="C4:C67" si="1">N4*0.62</f>
        <v>151.92479566</v>
      </c>
      <c r="D4" s="24">
        <v>8</v>
      </c>
      <c r="E4" s="74">
        <f>0.285*D4*24</f>
        <v>54.72</v>
      </c>
      <c r="F4" s="11">
        <f t="shared" ref="F4:F66" si="2">C4/E4</f>
        <v>2.7764034294590645</v>
      </c>
      <c r="G4" s="12">
        <f t="shared" si="0"/>
        <v>18.9905994575</v>
      </c>
      <c r="N4" s="20">
        <v>245.03999300000001</v>
      </c>
    </row>
    <row r="5" spans="1:14">
      <c r="A5" s="216"/>
      <c r="B5" s="13" t="s">
        <v>73</v>
      </c>
      <c r="C5" s="72">
        <f t="shared" si="1"/>
        <v>152.43320062000001</v>
      </c>
      <c r="D5" s="24">
        <v>8</v>
      </c>
      <c r="E5" s="74">
        <f t="shared" ref="E5:E68" si="3">0.285*D5*24</f>
        <v>54.72</v>
      </c>
      <c r="F5" s="11">
        <f t="shared" si="2"/>
        <v>2.7856944557748542</v>
      </c>
      <c r="G5" s="12">
        <f t="shared" si="0"/>
        <v>19.054150077500001</v>
      </c>
      <c r="N5" s="20">
        <v>245.86000100000001</v>
      </c>
    </row>
    <row r="6" spans="1:14">
      <c r="A6" s="217"/>
      <c r="B6" s="13" t="s">
        <v>74</v>
      </c>
      <c r="C6" s="72">
        <f t="shared" si="1"/>
        <v>151.78840434</v>
      </c>
      <c r="D6" s="24">
        <v>8</v>
      </c>
      <c r="E6" s="74">
        <f t="shared" si="3"/>
        <v>54.72</v>
      </c>
      <c r="F6" s="11">
        <f t="shared" si="2"/>
        <v>2.7739108980263159</v>
      </c>
      <c r="G6" s="12">
        <f t="shared" si="0"/>
        <v>18.9735505425</v>
      </c>
      <c r="N6" s="20">
        <v>244.820007</v>
      </c>
    </row>
    <row r="7" spans="1:14">
      <c r="A7" s="215" t="s">
        <v>75</v>
      </c>
      <c r="B7" s="13" t="s">
        <v>76</v>
      </c>
      <c r="C7" s="72">
        <f t="shared" si="1"/>
        <v>150.30039876000001</v>
      </c>
      <c r="D7" s="24">
        <v>8</v>
      </c>
      <c r="E7" s="74">
        <f t="shared" si="3"/>
        <v>54.72</v>
      </c>
      <c r="F7" s="11">
        <f t="shared" si="2"/>
        <v>2.7467178135964914</v>
      </c>
      <c r="G7" s="12">
        <f t="shared" si="0"/>
        <v>18.787549845000001</v>
      </c>
      <c r="N7" s="20">
        <v>242.41999799999999</v>
      </c>
    </row>
    <row r="8" spans="1:14">
      <c r="A8" s="216"/>
      <c r="B8" s="13" t="s">
        <v>77</v>
      </c>
      <c r="C8" s="72">
        <f t="shared" si="1"/>
        <v>151.63340434</v>
      </c>
      <c r="D8" s="24">
        <v>8</v>
      </c>
      <c r="E8" s="74">
        <f t="shared" si="3"/>
        <v>54.72</v>
      </c>
      <c r="F8" s="11">
        <f t="shared" si="2"/>
        <v>2.7710782956871345</v>
      </c>
      <c r="G8" s="12">
        <f t="shared" si="0"/>
        <v>18.9541755425</v>
      </c>
      <c r="N8" s="20">
        <v>244.570007</v>
      </c>
    </row>
    <row r="9" spans="1:14">
      <c r="A9" s="216"/>
      <c r="B9" s="13" t="s">
        <v>78</v>
      </c>
      <c r="C9" s="72">
        <f t="shared" si="1"/>
        <v>150.15780124</v>
      </c>
      <c r="D9" s="24">
        <v>8</v>
      </c>
      <c r="E9" s="74">
        <f t="shared" si="3"/>
        <v>54.72</v>
      </c>
      <c r="F9" s="11">
        <f t="shared" si="2"/>
        <v>2.744111864766082</v>
      </c>
      <c r="G9" s="12">
        <f t="shared" si="0"/>
        <v>18.769725155</v>
      </c>
      <c r="N9" s="76">
        <v>242.19000199999999</v>
      </c>
    </row>
    <row r="10" spans="1:14">
      <c r="A10" s="217"/>
      <c r="B10" s="13" t="s">
        <v>79</v>
      </c>
      <c r="C10" s="72">
        <f t="shared" si="1"/>
        <v>150.79640061999999</v>
      </c>
      <c r="D10" s="24">
        <v>8</v>
      </c>
      <c r="E10" s="74">
        <f t="shared" si="3"/>
        <v>54.72</v>
      </c>
      <c r="F10" s="11">
        <f t="shared" si="2"/>
        <v>2.7557821750730991</v>
      </c>
      <c r="G10" s="12">
        <f t="shared" si="0"/>
        <v>18.849550077499998</v>
      </c>
      <c r="N10" s="20">
        <v>243.220001</v>
      </c>
    </row>
    <row r="11" spans="1:14">
      <c r="A11" s="215" t="s">
        <v>80</v>
      </c>
      <c r="B11" s="13" t="s">
        <v>81</v>
      </c>
      <c r="C11" s="72">
        <f t="shared" si="1"/>
        <v>149.79200372</v>
      </c>
      <c r="D11" s="24">
        <v>8</v>
      </c>
      <c r="E11" s="74">
        <f t="shared" si="3"/>
        <v>54.72</v>
      </c>
      <c r="F11" s="11">
        <f t="shared" si="2"/>
        <v>2.7374269685672514</v>
      </c>
      <c r="G11" s="12">
        <f t="shared" si="0"/>
        <v>18.724000465</v>
      </c>
      <c r="N11" s="20">
        <v>241.60000600000001</v>
      </c>
    </row>
    <row r="12" spans="1:14">
      <c r="A12" s="216"/>
      <c r="B12" s="13" t="s">
        <v>82</v>
      </c>
      <c r="C12" s="72">
        <f t="shared" si="1"/>
        <v>149.28979566000001</v>
      </c>
      <c r="D12" s="24">
        <v>8</v>
      </c>
      <c r="E12" s="74">
        <f t="shared" si="3"/>
        <v>54.72</v>
      </c>
      <c r="F12" s="11">
        <f t="shared" si="2"/>
        <v>2.7282491896929826</v>
      </c>
      <c r="G12" s="12">
        <f t="shared" si="0"/>
        <v>18.661224457500001</v>
      </c>
      <c r="N12" s="20">
        <v>240.78999300000001</v>
      </c>
    </row>
    <row r="13" spans="1:14">
      <c r="A13" s="216"/>
      <c r="B13" s="13" t="s">
        <v>83</v>
      </c>
      <c r="C13" s="72">
        <f t="shared" si="1"/>
        <v>150.96380310000001</v>
      </c>
      <c r="D13" s="24">
        <v>8</v>
      </c>
      <c r="E13" s="74">
        <f t="shared" si="3"/>
        <v>54.72</v>
      </c>
      <c r="F13" s="11">
        <f t="shared" si="2"/>
        <v>2.7588414309210529</v>
      </c>
      <c r="G13" s="12">
        <f t="shared" si="0"/>
        <v>18.870475387500001</v>
      </c>
      <c r="N13" s="20">
        <v>243.490005</v>
      </c>
    </row>
    <row r="14" spans="1:14">
      <c r="A14" s="216"/>
      <c r="B14" s="13" t="s">
        <v>84</v>
      </c>
      <c r="C14" s="72">
        <f t="shared" si="1"/>
        <v>150.82740247999999</v>
      </c>
      <c r="D14" s="24">
        <v>8</v>
      </c>
      <c r="E14" s="74">
        <f t="shared" si="3"/>
        <v>54.72</v>
      </c>
      <c r="F14" s="11">
        <f t="shared" si="2"/>
        <v>2.7563487295321636</v>
      </c>
      <c r="G14" s="12">
        <f t="shared" si="0"/>
        <v>18.853425309999999</v>
      </c>
      <c r="N14" s="20">
        <v>243.270004</v>
      </c>
    </row>
    <row r="15" spans="1:14">
      <c r="A15" s="217"/>
      <c r="B15" s="13" t="s">
        <v>85</v>
      </c>
      <c r="C15" s="72">
        <f t="shared" si="1"/>
        <v>129.84659565999999</v>
      </c>
      <c r="D15" s="24">
        <v>7</v>
      </c>
      <c r="E15" s="74">
        <f t="shared" si="3"/>
        <v>47.879999999999995</v>
      </c>
      <c r="F15" s="11">
        <f t="shared" si="2"/>
        <v>2.7119172025898077</v>
      </c>
      <c r="G15" s="12">
        <f t="shared" si="0"/>
        <v>18.549513665714283</v>
      </c>
      <c r="N15" s="20">
        <v>209.429993</v>
      </c>
    </row>
    <row r="16" spans="1:14">
      <c r="A16" s="215" t="s">
        <v>86</v>
      </c>
      <c r="B16" s="13" t="s">
        <v>87</v>
      </c>
      <c r="C16" s="72">
        <f t="shared" si="1"/>
        <v>148.93020433999999</v>
      </c>
      <c r="D16" s="24">
        <v>8</v>
      </c>
      <c r="E16" s="74">
        <f t="shared" si="3"/>
        <v>54.72</v>
      </c>
      <c r="F16" s="11">
        <f t="shared" si="2"/>
        <v>2.7216777108918127</v>
      </c>
      <c r="G16" s="12">
        <f t="shared" si="0"/>
        <v>18.616275542499999</v>
      </c>
      <c r="N16" s="20">
        <v>240.21000699999999</v>
      </c>
    </row>
    <row r="17" spans="1:14">
      <c r="A17" s="216"/>
      <c r="B17" s="13" t="s">
        <v>88</v>
      </c>
      <c r="C17" s="72">
        <f t="shared" si="1"/>
        <v>150.64140061999998</v>
      </c>
      <c r="D17" s="24">
        <v>8</v>
      </c>
      <c r="E17" s="74">
        <f t="shared" si="3"/>
        <v>54.72</v>
      </c>
      <c r="F17" s="11">
        <f t="shared" si="2"/>
        <v>2.7529495727339177</v>
      </c>
      <c r="G17" s="12">
        <f t="shared" si="0"/>
        <v>18.830175077499998</v>
      </c>
      <c r="N17" s="20">
        <v>242.970001</v>
      </c>
    </row>
    <row r="18" spans="1:14">
      <c r="A18" s="216"/>
      <c r="B18" s="13" t="s">
        <v>89</v>
      </c>
      <c r="C18" s="72">
        <f t="shared" si="1"/>
        <v>150.69100186</v>
      </c>
      <c r="D18" s="24">
        <v>8</v>
      </c>
      <c r="E18" s="74">
        <f t="shared" si="3"/>
        <v>54.72</v>
      </c>
      <c r="F18" s="11">
        <f t="shared" si="2"/>
        <v>2.7538560281432751</v>
      </c>
      <c r="G18" s="12">
        <f t="shared" si="0"/>
        <v>18.8363752325</v>
      </c>
      <c r="N18" s="20">
        <v>243.050003</v>
      </c>
    </row>
    <row r="19" spans="1:14">
      <c r="A19" s="216"/>
      <c r="B19" s="13" t="s">
        <v>90</v>
      </c>
      <c r="C19" s="72">
        <f t="shared" si="1"/>
        <v>152.35880309999999</v>
      </c>
      <c r="D19" s="24">
        <v>8</v>
      </c>
      <c r="E19" s="74">
        <f t="shared" si="3"/>
        <v>54.72</v>
      </c>
      <c r="F19" s="11">
        <f t="shared" si="2"/>
        <v>2.7843348519736839</v>
      </c>
      <c r="G19" s="12">
        <f t="shared" si="0"/>
        <v>19.044850387499999</v>
      </c>
      <c r="N19" s="20">
        <v>245.740005</v>
      </c>
    </row>
    <row r="20" spans="1:14">
      <c r="A20" s="217"/>
      <c r="B20" s="13" t="s">
        <v>91</v>
      </c>
      <c r="C20" s="72">
        <f t="shared" si="1"/>
        <v>152.73079752000001</v>
      </c>
      <c r="D20" s="24">
        <v>8</v>
      </c>
      <c r="E20" s="74">
        <f t="shared" si="3"/>
        <v>54.72</v>
      </c>
      <c r="F20" s="11">
        <f t="shared" si="2"/>
        <v>2.7911329956140354</v>
      </c>
      <c r="G20" s="12">
        <f t="shared" si="0"/>
        <v>19.091349690000001</v>
      </c>
      <c r="N20" s="20">
        <v>246.33999600000001</v>
      </c>
    </row>
    <row r="21" spans="1:14">
      <c r="A21" s="215" t="s">
        <v>92</v>
      </c>
      <c r="B21" s="13" t="s">
        <v>93</v>
      </c>
      <c r="C21" s="72">
        <f t="shared" si="1"/>
        <v>151.62719876</v>
      </c>
      <c r="D21" s="24">
        <v>8</v>
      </c>
      <c r="E21" s="74">
        <f t="shared" si="3"/>
        <v>54.72</v>
      </c>
      <c r="F21" s="11">
        <f t="shared" si="2"/>
        <v>2.7709648896198833</v>
      </c>
      <c r="G21" s="12">
        <f t="shared" si="0"/>
        <v>18.953399845</v>
      </c>
      <c r="N21" s="20">
        <v>244.55999800000001</v>
      </c>
    </row>
    <row r="22" spans="1:14">
      <c r="A22" s="216"/>
      <c r="B22" s="13" t="s">
        <v>94</v>
      </c>
      <c r="C22" s="72">
        <f t="shared" si="1"/>
        <v>150.92659566</v>
      </c>
      <c r="D22" s="24">
        <v>8</v>
      </c>
      <c r="E22" s="74">
        <f t="shared" si="3"/>
        <v>54.72</v>
      </c>
      <c r="F22" s="11">
        <f t="shared" si="2"/>
        <v>2.7581614703947368</v>
      </c>
      <c r="G22" s="12">
        <f t="shared" si="0"/>
        <v>18.8658244575</v>
      </c>
      <c r="N22" s="20">
        <v>243.429993</v>
      </c>
    </row>
    <row r="23" spans="1:14">
      <c r="A23" s="216"/>
      <c r="B23" s="13" t="s">
        <v>95</v>
      </c>
      <c r="C23" s="72">
        <f t="shared" si="1"/>
        <v>150.83359938000001</v>
      </c>
      <c r="D23" s="24">
        <v>8</v>
      </c>
      <c r="E23" s="74">
        <f t="shared" si="3"/>
        <v>54.72</v>
      </c>
      <c r="F23" s="11">
        <f t="shared" si="2"/>
        <v>2.7564619769736844</v>
      </c>
      <c r="G23" s="12">
        <f t="shared" si="0"/>
        <v>18.854199922500001</v>
      </c>
      <c r="N23" s="20">
        <v>243.279999</v>
      </c>
    </row>
    <row r="24" spans="1:14">
      <c r="A24" s="216"/>
      <c r="B24" s="13" t="s">
        <v>96</v>
      </c>
      <c r="C24" s="72">
        <f t="shared" si="1"/>
        <v>150.78399813999999</v>
      </c>
      <c r="D24" s="24">
        <v>8</v>
      </c>
      <c r="E24" s="74">
        <f t="shared" si="3"/>
        <v>54.72</v>
      </c>
      <c r="F24" s="11">
        <f t="shared" si="2"/>
        <v>2.7555555215643275</v>
      </c>
      <c r="G24" s="12">
        <f t="shared" si="0"/>
        <v>18.847999767499999</v>
      </c>
      <c r="N24" s="20">
        <v>243.199997</v>
      </c>
    </row>
    <row r="25" spans="1:14">
      <c r="A25" s="217"/>
      <c r="B25" s="13" t="s">
        <v>97</v>
      </c>
      <c r="C25" s="72">
        <f t="shared" si="1"/>
        <v>148.24820062000001</v>
      </c>
      <c r="D25" s="24">
        <v>8</v>
      </c>
      <c r="E25" s="74">
        <f t="shared" si="3"/>
        <v>54.72</v>
      </c>
      <c r="F25" s="11">
        <f t="shared" si="2"/>
        <v>2.7092141926169591</v>
      </c>
      <c r="G25" s="12">
        <f t="shared" si="0"/>
        <v>18.531025077500001</v>
      </c>
      <c r="N25" s="20">
        <v>239.11000100000001</v>
      </c>
    </row>
    <row r="26" spans="1:14">
      <c r="A26" s="215" t="s">
        <v>98</v>
      </c>
      <c r="B26" s="13" t="s">
        <v>99</v>
      </c>
      <c r="C26" s="72">
        <f t="shared" si="1"/>
        <v>142.63719875999999</v>
      </c>
      <c r="D26" s="24">
        <v>8</v>
      </c>
      <c r="E26" s="74">
        <f t="shared" si="3"/>
        <v>54.72</v>
      </c>
      <c r="F26" s="11">
        <f t="shared" si="2"/>
        <v>2.6066739539473684</v>
      </c>
      <c r="G26" s="12">
        <f t="shared" si="0"/>
        <v>17.829649844999999</v>
      </c>
      <c r="N26" s="20">
        <v>230.05999800000001</v>
      </c>
    </row>
    <row r="27" spans="1:14">
      <c r="A27" s="216"/>
      <c r="B27" s="13" t="s">
        <v>100</v>
      </c>
      <c r="C27" s="72">
        <f t="shared" si="1"/>
        <v>148.3411969</v>
      </c>
      <c r="D27" s="24">
        <v>8</v>
      </c>
      <c r="E27" s="74">
        <f t="shared" si="3"/>
        <v>54.72</v>
      </c>
      <c r="F27" s="11">
        <f t="shared" si="2"/>
        <v>2.7109136860380119</v>
      </c>
      <c r="G27" s="12">
        <f t="shared" si="0"/>
        <v>18.5426496125</v>
      </c>
      <c r="N27" s="20">
        <v>239.259995</v>
      </c>
    </row>
    <row r="28" spans="1:14">
      <c r="A28" s="216"/>
      <c r="B28" s="13" t="s">
        <v>101</v>
      </c>
      <c r="C28" s="72">
        <f t="shared" si="1"/>
        <v>149.22780123999999</v>
      </c>
      <c r="D28" s="24">
        <v>8</v>
      </c>
      <c r="E28" s="74">
        <f t="shared" si="3"/>
        <v>54.72</v>
      </c>
      <c r="F28" s="11">
        <f t="shared" si="2"/>
        <v>2.7271162507309938</v>
      </c>
      <c r="G28" s="12">
        <f t="shared" si="0"/>
        <v>18.653475154999999</v>
      </c>
      <c r="N28" s="20">
        <v>240.69000199999999</v>
      </c>
    </row>
    <row r="29" spans="1:14">
      <c r="A29" s="216"/>
      <c r="B29" s="13" t="s">
        <v>102</v>
      </c>
      <c r="C29" s="72">
        <f t="shared" si="1"/>
        <v>150.88939689999998</v>
      </c>
      <c r="D29" s="24">
        <v>8</v>
      </c>
      <c r="E29" s="74">
        <f t="shared" si="3"/>
        <v>54.72</v>
      </c>
      <c r="F29" s="11">
        <f t="shared" si="2"/>
        <v>2.7574816684941519</v>
      </c>
      <c r="G29" s="12">
        <f t="shared" si="0"/>
        <v>18.861174612499997</v>
      </c>
      <c r="N29" s="20">
        <v>243.36999499999999</v>
      </c>
    </row>
    <row r="30" spans="1:14">
      <c r="A30" s="217"/>
      <c r="B30" s="13" t="s">
        <v>103</v>
      </c>
      <c r="C30" s="72">
        <f t="shared" si="1"/>
        <v>151.63340434</v>
      </c>
      <c r="D30" s="24">
        <v>8</v>
      </c>
      <c r="E30" s="74">
        <f t="shared" si="3"/>
        <v>54.72</v>
      </c>
      <c r="F30" s="11">
        <f t="shared" si="2"/>
        <v>2.7710782956871345</v>
      </c>
      <c r="G30" s="12">
        <f t="shared" si="0"/>
        <v>18.9541755425</v>
      </c>
      <c r="N30" s="20">
        <v>244.570007</v>
      </c>
    </row>
    <row r="31" spans="1:14">
      <c r="A31" s="215" t="s">
        <v>104</v>
      </c>
      <c r="B31" s="13" t="s">
        <v>105</v>
      </c>
      <c r="C31" s="72">
        <f t="shared" si="1"/>
        <v>151.48460124000002</v>
      </c>
      <c r="D31" s="24">
        <v>8</v>
      </c>
      <c r="E31" s="74">
        <f t="shared" si="3"/>
        <v>54.72</v>
      </c>
      <c r="F31" s="11">
        <f t="shared" si="2"/>
        <v>2.768358940789474</v>
      </c>
      <c r="G31" s="12">
        <f t="shared" si="0"/>
        <v>18.935575155000002</v>
      </c>
      <c r="N31" s="20">
        <v>244.33000200000001</v>
      </c>
    </row>
    <row r="32" spans="1:14">
      <c r="A32" s="216"/>
      <c r="B32" s="13" t="s">
        <v>106</v>
      </c>
      <c r="C32" s="72">
        <f t="shared" si="1"/>
        <v>151.07539875999998</v>
      </c>
      <c r="D32" s="24">
        <v>8</v>
      </c>
      <c r="E32" s="74">
        <f t="shared" si="3"/>
        <v>54.72</v>
      </c>
      <c r="F32" s="11">
        <f t="shared" si="2"/>
        <v>2.7608808252923973</v>
      </c>
      <c r="G32" s="12">
        <f t="shared" si="0"/>
        <v>18.884424844999998</v>
      </c>
      <c r="N32" s="20">
        <v>243.66999799999999</v>
      </c>
    </row>
    <row r="33" spans="1:14">
      <c r="A33" s="216"/>
      <c r="B33" s="13" t="s">
        <v>107</v>
      </c>
      <c r="C33" s="72">
        <f t="shared" si="1"/>
        <v>152.95399814000001</v>
      </c>
      <c r="D33" s="24">
        <v>8</v>
      </c>
      <c r="E33" s="74">
        <f t="shared" si="3"/>
        <v>54.72</v>
      </c>
      <c r="F33" s="11">
        <f t="shared" si="2"/>
        <v>2.7952119543128657</v>
      </c>
      <c r="G33" s="12">
        <f t="shared" si="0"/>
        <v>19.119249767500001</v>
      </c>
      <c r="N33" s="20">
        <v>246.699997</v>
      </c>
    </row>
    <row r="34" spans="1:14">
      <c r="A34" s="216"/>
      <c r="B34" s="13" t="s">
        <v>108</v>
      </c>
      <c r="C34" s="72">
        <f t="shared" si="1"/>
        <v>152.06740248</v>
      </c>
      <c r="D34" s="24">
        <v>8</v>
      </c>
      <c r="E34" s="74">
        <f t="shared" si="3"/>
        <v>54.72</v>
      </c>
      <c r="F34" s="11">
        <f t="shared" si="2"/>
        <v>2.7790095482456141</v>
      </c>
      <c r="G34" s="12">
        <f t="shared" si="0"/>
        <v>19.00842531</v>
      </c>
      <c r="N34" s="20">
        <v>245.270004</v>
      </c>
    </row>
    <row r="35" spans="1:14">
      <c r="A35" s="217"/>
      <c r="B35" s="13" t="s">
        <v>109</v>
      </c>
      <c r="C35" s="72">
        <f t="shared" si="1"/>
        <v>151.93719876</v>
      </c>
      <c r="D35" s="24">
        <v>8</v>
      </c>
      <c r="E35" s="74">
        <f t="shared" si="3"/>
        <v>54.72</v>
      </c>
      <c r="F35" s="11">
        <f t="shared" si="2"/>
        <v>2.7766300942982456</v>
      </c>
      <c r="G35" s="12">
        <f t="shared" si="0"/>
        <v>18.992149845</v>
      </c>
      <c r="N35" s="20">
        <v>245.05999800000001</v>
      </c>
    </row>
    <row r="36" spans="1:14">
      <c r="A36" s="215" t="s">
        <v>110</v>
      </c>
      <c r="B36" s="13" t="s">
        <v>111</v>
      </c>
      <c r="C36" s="72">
        <f t="shared" si="1"/>
        <v>152.00539875999999</v>
      </c>
      <c r="D36" s="24">
        <v>8</v>
      </c>
      <c r="E36" s="74">
        <f t="shared" si="3"/>
        <v>54.72</v>
      </c>
      <c r="F36" s="11">
        <f t="shared" si="2"/>
        <v>2.7778764393274851</v>
      </c>
      <c r="G36" s="12">
        <f t="shared" si="0"/>
        <v>19.000674844999999</v>
      </c>
      <c r="N36" s="20">
        <v>245.16999799999999</v>
      </c>
    </row>
    <row r="37" spans="1:14">
      <c r="A37" s="216"/>
      <c r="B37" s="13" t="s">
        <v>112</v>
      </c>
      <c r="C37" s="72">
        <f t="shared" si="1"/>
        <v>151.81939689999999</v>
      </c>
      <c r="D37" s="24">
        <v>8</v>
      </c>
      <c r="E37" s="74">
        <f t="shared" si="3"/>
        <v>54.72</v>
      </c>
      <c r="F37" s="11">
        <f t="shared" si="2"/>
        <v>2.7744772825292396</v>
      </c>
      <c r="G37" s="12">
        <f t="shared" si="0"/>
        <v>18.977424612499998</v>
      </c>
      <c r="N37" s="20">
        <v>244.86999499999999</v>
      </c>
    </row>
    <row r="38" spans="1:14">
      <c r="A38" s="216"/>
      <c r="B38" s="13" t="s">
        <v>113</v>
      </c>
      <c r="C38" s="72">
        <f t="shared" si="1"/>
        <v>132.10960124000002</v>
      </c>
      <c r="D38" s="24">
        <v>7</v>
      </c>
      <c r="E38" s="74">
        <f t="shared" si="3"/>
        <v>47.879999999999995</v>
      </c>
      <c r="F38" s="11">
        <f t="shared" si="2"/>
        <v>2.7591813124477866</v>
      </c>
      <c r="G38" s="12">
        <f t="shared" si="0"/>
        <v>18.87280017714286</v>
      </c>
      <c r="N38" s="20">
        <v>213.08000200000001</v>
      </c>
    </row>
    <row r="39" spans="1:14">
      <c r="A39" s="217"/>
      <c r="B39" s="13" t="s">
        <v>114</v>
      </c>
      <c r="C39" s="72">
        <f t="shared" si="1"/>
        <v>131.98560310000002</v>
      </c>
      <c r="D39" s="24">
        <v>7</v>
      </c>
      <c r="E39" s="74">
        <f t="shared" si="3"/>
        <v>47.879999999999995</v>
      </c>
      <c r="F39" s="11">
        <f t="shared" si="2"/>
        <v>2.7565915434419388</v>
      </c>
      <c r="G39" s="12">
        <f t="shared" si="0"/>
        <v>18.855086157142861</v>
      </c>
      <c r="N39" s="77">
        <v>212.88000500000001</v>
      </c>
    </row>
    <row r="40" spans="1:14">
      <c r="A40" s="215" t="s">
        <v>115</v>
      </c>
      <c r="B40" s="13" t="s">
        <v>116</v>
      </c>
      <c r="C40" s="72">
        <f t="shared" si="1"/>
        <v>149.63079752000002</v>
      </c>
      <c r="D40" s="24">
        <v>8</v>
      </c>
      <c r="E40" s="74">
        <f t="shared" si="3"/>
        <v>54.72</v>
      </c>
      <c r="F40" s="11">
        <f t="shared" si="2"/>
        <v>2.7344809488304098</v>
      </c>
      <c r="G40" s="12">
        <f t="shared" si="0"/>
        <v>18.703849690000002</v>
      </c>
      <c r="N40" s="20">
        <v>241.33999600000001</v>
      </c>
    </row>
    <row r="41" spans="1:14">
      <c r="A41" s="218"/>
      <c r="B41" s="13" t="s">
        <v>117</v>
      </c>
      <c r="C41" s="72">
        <f t="shared" si="1"/>
        <v>149.42619690000001</v>
      </c>
      <c r="D41" s="24">
        <v>8</v>
      </c>
      <c r="E41" s="74">
        <f t="shared" si="3"/>
        <v>54.72</v>
      </c>
      <c r="F41" s="11">
        <f t="shared" si="2"/>
        <v>2.730741902412281</v>
      </c>
      <c r="G41" s="12">
        <f t="shared" si="0"/>
        <v>18.678274612500001</v>
      </c>
      <c r="N41" s="20">
        <v>241.009995</v>
      </c>
    </row>
    <row r="42" spans="1:14">
      <c r="A42" s="218"/>
      <c r="B42" s="13" t="s">
        <v>118</v>
      </c>
      <c r="C42" s="72">
        <f t="shared" si="1"/>
        <v>150.88320062</v>
      </c>
      <c r="D42" s="24">
        <v>8</v>
      </c>
      <c r="E42" s="74">
        <f t="shared" si="3"/>
        <v>54.72</v>
      </c>
      <c r="F42" s="11">
        <f t="shared" si="2"/>
        <v>2.757368432383041</v>
      </c>
      <c r="G42" s="12">
        <f t="shared" si="0"/>
        <v>18.8604000775</v>
      </c>
      <c r="N42" s="20">
        <v>243.36000100000001</v>
      </c>
    </row>
    <row r="43" spans="1:14">
      <c r="A43" s="219"/>
      <c r="B43" s="13" t="s">
        <v>119</v>
      </c>
      <c r="C43" s="72">
        <f t="shared" si="1"/>
        <v>149.71140062000001</v>
      </c>
      <c r="D43" s="24">
        <v>8</v>
      </c>
      <c r="E43" s="74">
        <f t="shared" si="3"/>
        <v>54.72</v>
      </c>
      <c r="F43" s="11">
        <f t="shared" si="2"/>
        <v>2.7359539586988304</v>
      </c>
      <c r="G43" s="12">
        <f t="shared" si="0"/>
        <v>18.713925077500001</v>
      </c>
      <c r="N43" s="20">
        <v>241.470001</v>
      </c>
    </row>
    <row r="44" spans="1:14">
      <c r="A44" s="215" t="s">
        <v>120</v>
      </c>
      <c r="B44" s="13" t="s">
        <v>121</v>
      </c>
      <c r="C44" s="72">
        <f t="shared" si="1"/>
        <v>149.52539876</v>
      </c>
      <c r="D44" s="24">
        <v>8</v>
      </c>
      <c r="E44" s="74">
        <f t="shared" si="3"/>
        <v>54.72</v>
      </c>
      <c r="F44" s="11">
        <f t="shared" si="2"/>
        <v>2.732554801900585</v>
      </c>
      <c r="G44" s="12">
        <f t="shared" si="0"/>
        <v>18.690674845</v>
      </c>
      <c r="N44" s="20">
        <v>241.16999799999999</v>
      </c>
    </row>
    <row r="45" spans="1:14">
      <c r="A45" s="218"/>
      <c r="B45" s="13" t="s">
        <v>122</v>
      </c>
      <c r="C45" s="72">
        <f t="shared" si="1"/>
        <v>151.41020434000001</v>
      </c>
      <c r="D45" s="24">
        <v>8</v>
      </c>
      <c r="E45" s="74">
        <f t="shared" si="3"/>
        <v>54.72</v>
      </c>
      <c r="F45" s="11">
        <f t="shared" si="2"/>
        <v>2.7669993483187136</v>
      </c>
      <c r="G45" s="12">
        <f t="shared" si="0"/>
        <v>18.926275542500001</v>
      </c>
      <c r="N45" s="20">
        <v>244.21000699999999</v>
      </c>
    </row>
    <row r="46" spans="1:14">
      <c r="A46" s="218"/>
      <c r="B46" s="13" t="s">
        <v>123</v>
      </c>
      <c r="C46" s="72">
        <f t="shared" si="1"/>
        <v>153.50579752000002</v>
      </c>
      <c r="D46" s="24">
        <v>8</v>
      </c>
      <c r="E46" s="74">
        <f t="shared" si="3"/>
        <v>54.72</v>
      </c>
      <c r="F46" s="11">
        <f t="shared" si="2"/>
        <v>2.8052960073099418</v>
      </c>
      <c r="G46" s="12">
        <f t="shared" si="0"/>
        <v>19.188224690000002</v>
      </c>
      <c r="N46" s="20">
        <v>247.58999600000001</v>
      </c>
    </row>
    <row r="47" spans="1:14">
      <c r="A47" s="218"/>
      <c r="B47" s="13" t="s">
        <v>124</v>
      </c>
      <c r="C47" s="72">
        <f t="shared" si="1"/>
        <v>149.63079752000002</v>
      </c>
      <c r="D47" s="24">
        <v>8</v>
      </c>
      <c r="E47" s="74">
        <f t="shared" si="3"/>
        <v>54.72</v>
      </c>
      <c r="F47" s="11">
        <f t="shared" si="2"/>
        <v>2.7344809488304098</v>
      </c>
      <c r="G47" s="12">
        <f t="shared" si="0"/>
        <v>18.703849690000002</v>
      </c>
      <c r="N47" s="20">
        <v>241.33999600000001</v>
      </c>
    </row>
    <row r="48" spans="1:14">
      <c r="A48" s="219"/>
      <c r="B48" s="13" t="s">
        <v>125</v>
      </c>
      <c r="C48" s="72">
        <f t="shared" si="1"/>
        <v>148.59539875999999</v>
      </c>
      <c r="D48" s="24">
        <v>8</v>
      </c>
      <c r="E48" s="74">
        <f t="shared" si="3"/>
        <v>54.72</v>
      </c>
      <c r="F48" s="11">
        <f t="shared" si="2"/>
        <v>2.7155591878654972</v>
      </c>
      <c r="G48" s="12">
        <f t="shared" si="0"/>
        <v>18.574424844999999</v>
      </c>
      <c r="N48" s="20">
        <v>239.66999799999999</v>
      </c>
    </row>
    <row r="49" spans="1:14">
      <c r="A49" s="215" t="s">
        <v>126</v>
      </c>
      <c r="B49" s="13" t="s">
        <v>127</v>
      </c>
      <c r="C49" s="72">
        <f t="shared" si="1"/>
        <v>150.3438031</v>
      </c>
      <c r="D49" s="24">
        <v>8</v>
      </c>
      <c r="E49" s="74">
        <f t="shared" si="3"/>
        <v>54.72</v>
      </c>
      <c r="F49" s="11">
        <f t="shared" si="2"/>
        <v>2.7475110215643275</v>
      </c>
      <c r="G49" s="12">
        <f t="shared" si="0"/>
        <v>18.7929753875</v>
      </c>
      <c r="N49" s="20">
        <v>242.490005</v>
      </c>
    </row>
    <row r="50" spans="1:14">
      <c r="A50" s="218"/>
      <c r="B50" s="13" t="s">
        <v>128</v>
      </c>
      <c r="C50" s="72">
        <f t="shared" si="1"/>
        <v>151.93719876</v>
      </c>
      <c r="D50" s="24">
        <v>8</v>
      </c>
      <c r="E50" s="74">
        <f t="shared" si="3"/>
        <v>54.72</v>
      </c>
      <c r="F50" s="11">
        <f t="shared" si="2"/>
        <v>2.7766300942982456</v>
      </c>
      <c r="G50" s="12">
        <f t="shared" si="0"/>
        <v>18.992149845</v>
      </c>
      <c r="N50" s="20">
        <v>245.05999800000001</v>
      </c>
    </row>
    <row r="51" spans="1:14">
      <c r="A51" s="218"/>
      <c r="B51" s="13" t="s">
        <v>129</v>
      </c>
      <c r="C51" s="72">
        <f t="shared" si="1"/>
        <v>151.23039875999999</v>
      </c>
      <c r="D51" s="24">
        <v>8</v>
      </c>
      <c r="E51" s="74">
        <f t="shared" si="3"/>
        <v>54.72</v>
      </c>
      <c r="F51" s="11">
        <f t="shared" si="2"/>
        <v>2.7637134276315787</v>
      </c>
      <c r="G51" s="12">
        <f t="shared" si="0"/>
        <v>18.903799844999998</v>
      </c>
      <c r="N51" s="20">
        <v>243.91999799999999</v>
      </c>
    </row>
    <row r="52" spans="1:14">
      <c r="A52" s="218"/>
      <c r="B52" s="13" t="s">
        <v>130</v>
      </c>
      <c r="C52" s="72">
        <f t="shared" si="1"/>
        <v>151.62100186000001</v>
      </c>
      <c r="D52" s="24">
        <v>8</v>
      </c>
      <c r="E52" s="74">
        <f t="shared" si="3"/>
        <v>54.72</v>
      </c>
      <c r="F52" s="11">
        <f t="shared" si="2"/>
        <v>2.7708516421783629</v>
      </c>
      <c r="G52" s="12">
        <f t="shared" si="0"/>
        <v>18.952625232500001</v>
      </c>
      <c r="N52" s="20">
        <v>244.550003</v>
      </c>
    </row>
    <row r="53" spans="1:14">
      <c r="A53" s="215" t="s">
        <v>131</v>
      </c>
      <c r="B53" s="13" t="s">
        <v>132</v>
      </c>
      <c r="C53" s="72">
        <f t="shared" si="1"/>
        <v>148.86820062000001</v>
      </c>
      <c r="D53" s="24">
        <v>8</v>
      </c>
      <c r="E53" s="74">
        <f t="shared" si="3"/>
        <v>54.72</v>
      </c>
      <c r="F53" s="11">
        <f t="shared" si="2"/>
        <v>2.7205446019736845</v>
      </c>
      <c r="G53" s="12">
        <f t="shared" si="0"/>
        <v>18.608525077500001</v>
      </c>
      <c r="N53" s="20">
        <v>240.11000100000001</v>
      </c>
    </row>
    <row r="54" spans="1:14">
      <c r="A54" s="218"/>
      <c r="B54" s="13" t="s">
        <v>133</v>
      </c>
      <c r="C54" s="72">
        <f t="shared" si="1"/>
        <v>151.66439689999999</v>
      </c>
      <c r="D54" s="24">
        <v>8</v>
      </c>
      <c r="E54" s="74">
        <f t="shared" si="3"/>
        <v>54.72</v>
      </c>
      <c r="F54" s="11">
        <f t="shared" si="2"/>
        <v>2.7716446801900583</v>
      </c>
      <c r="G54" s="12">
        <f t="shared" si="0"/>
        <v>18.958049612499998</v>
      </c>
      <c r="N54" s="20">
        <v>244.61999499999999</v>
      </c>
    </row>
    <row r="55" spans="1:14">
      <c r="A55" s="218"/>
      <c r="B55" s="13" t="s">
        <v>134</v>
      </c>
      <c r="C55" s="72">
        <f t="shared" si="1"/>
        <v>151.435</v>
      </c>
      <c r="D55" s="24">
        <v>8</v>
      </c>
      <c r="E55" s="74">
        <f t="shared" si="3"/>
        <v>54.72</v>
      </c>
      <c r="F55" s="11">
        <f t="shared" si="2"/>
        <v>2.767452485380117</v>
      </c>
      <c r="G55" s="12">
        <f t="shared" si="0"/>
        <v>18.929375</v>
      </c>
      <c r="N55" s="20">
        <v>244.25</v>
      </c>
    </row>
    <row r="56" spans="1:14">
      <c r="A56" s="218"/>
      <c r="B56" s="13" t="s">
        <v>135</v>
      </c>
      <c r="C56" s="72">
        <f t="shared" si="1"/>
        <v>150.19499999999999</v>
      </c>
      <c r="D56" s="24">
        <v>8</v>
      </c>
      <c r="E56" s="74">
        <f t="shared" si="3"/>
        <v>54.72</v>
      </c>
      <c r="F56" s="11">
        <f t="shared" si="2"/>
        <v>2.7447916666666665</v>
      </c>
      <c r="G56" s="12">
        <f t="shared" si="0"/>
        <v>18.774374999999999</v>
      </c>
      <c r="N56" s="20">
        <v>242.25</v>
      </c>
    </row>
    <row r="57" spans="1:14">
      <c r="A57" s="215" t="s">
        <v>136</v>
      </c>
      <c r="B57" s="13" t="s">
        <v>137</v>
      </c>
      <c r="C57" s="72">
        <f t="shared" si="1"/>
        <v>151.34820062</v>
      </c>
      <c r="D57" s="24">
        <v>8</v>
      </c>
      <c r="E57" s="74">
        <f t="shared" si="3"/>
        <v>54.72</v>
      </c>
      <c r="F57" s="11">
        <f t="shared" si="2"/>
        <v>2.7658662394005851</v>
      </c>
      <c r="G57" s="12">
        <f t="shared" si="0"/>
        <v>18.9185250775</v>
      </c>
      <c r="N57" s="20">
        <v>244.11000100000001</v>
      </c>
    </row>
    <row r="58" spans="1:14">
      <c r="A58" s="218"/>
      <c r="B58" s="13" t="s">
        <v>138</v>
      </c>
      <c r="C58" s="72">
        <f t="shared" si="1"/>
        <v>150.45539876000001</v>
      </c>
      <c r="D58" s="24">
        <v>8</v>
      </c>
      <c r="E58" s="74">
        <f t="shared" si="3"/>
        <v>54.72</v>
      </c>
      <c r="F58" s="11">
        <f t="shared" si="2"/>
        <v>2.7495504159356727</v>
      </c>
      <c r="G58" s="12">
        <f t="shared" si="0"/>
        <v>18.806924845000001</v>
      </c>
      <c r="N58" s="20">
        <v>242.66999799999999</v>
      </c>
    </row>
    <row r="59" spans="1:14">
      <c r="A59" s="218"/>
      <c r="B59" s="13" t="s">
        <v>139</v>
      </c>
      <c r="C59" s="72">
        <f t="shared" si="1"/>
        <v>151.24280124000001</v>
      </c>
      <c r="D59" s="24">
        <v>8</v>
      </c>
      <c r="E59" s="74">
        <f t="shared" si="3"/>
        <v>54.72</v>
      </c>
      <c r="F59" s="11">
        <f t="shared" si="2"/>
        <v>2.7639400811403512</v>
      </c>
      <c r="G59" s="12">
        <f t="shared" si="0"/>
        <v>18.905350155000001</v>
      </c>
      <c r="N59" s="20">
        <v>243.94000199999999</v>
      </c>
    </row>
    <row r="60" spans="1:14">
      <c r="A60" s="218"/>
      <c r="B60" s="13" t="s">
        <v>140</v>
      </c>
      <c r="C60" s="72">
        <f t="shared" si="1"/>
        <v>130.88200372</v>
      </c>
      <c r="D60" s="24">
        <v>7</v>
      </c>
      <c r="E60" s="74">
        <f t="shared" si="3"/>
        <v>47.879999999999995</v>
      </c>
      <c r="F60" s="11">
        <f t="shared" si="2"/>
        <v>2.7335422664995828</v>
      </c>
      <c r="G60" s="12">
        <f t="shared" si="0"/>
        <v>18.697429102857143</v>
      </c>
      <c r="N60" s="20">
        <v>211.10000600000001</v>
      </c>
    </row>
    <row r="61" spans="1:14">
      <c r="A61" s="219"/>
      <c r="B61" s="13" t="s">
        <v>141</v>
      </c>
      <c r="C61" s="72">
        <f t="shared" si="1"/>
        <v>128.06100186</v>
      </c>
      <c r="D61" s="24">
        <v>7</v>
      </c>
      <c r="E61" s="74">
        <f t="shared" si="3"/>
        <v>47.879999999999995</v>
      </c>
      <c r="F61" s="11">
        <f t="shared" si="2"/>
        <v>2.6746240989974939</v>
      </c>
      <c r="G61" s="12">
        <f t="shared" si="0"/>
        <v>18.294428837142856</v>
      </c>
      <c r="N61" s="20">
        <v>206.550003</v>
      </c>
    </row>
    <row r="62" spans="1:14">
      <c r="A62" s="215" t="s">
        <v>142</v>
      </c>
      <c r="B62" s="13" t="s">
        <v>143</v>
      </c>
      <c r="C62" s="72">
        <f t="shared" si="1"/>
        <v>148.89920247999999</v>
      </c>
      <c r="D62" s="24">
        <v>8</v>
      </c>
      <c r="E62" s="74">
        <f t="shared" si="3"/>
        <v>54.72</v>
      </c>
      <c r="F62" s="11">
        <f t="shared" si="2"/>
        <v>2.7211111564327481</v>
      </c>
      <c r="G62" s="12">
        <f t="shared" si="0"/>
        <v>18.612400309999998</v>
      </c>
      <c r="N62" s="20">
        <v>240.16000399999999</v>
      </c>
    </row>
    <row r="63" spans="1:14">
      <c r="A63" s="218"/>
      <c r="B63" s="13" t="s">
        <v>144</v>
      </c>
      <c r="C63" s="72">
        <f t="shared" si="1"/>
        <v>150.93899814</v>
      </c>
      <c r="D63" s="24">
        <v>8</v>
      </c>
      <c r="E63" s="74">
        <f t="shared" si="3"/>
        <v>54.72</v>
      </c>
      <c r="F63" s="11">
        <f t="shared" si="2"/>
        <v>2.7583881239035088</v>
      </c>
      <c r="G63" s="12">
        <f t="shared" si="0"/>
        <v>18.867374767499999</v>
      </c>
      <c r="N63" s="20">
        <v>243.449997</v>
      </c>
    </row>
    <row r="64" spans="1:14">
      <c r="A64" s="218"/>
      <c r="B64" s="13" t="s">
        <v>145</v>
      </c>
      <c r="C64" s="72">
        <f t="shared" si="1"/>
        <v>151.93100186000001</v>
      </c>
      <c r="D64" s="24">
        <v>8</v>
      </c>
      <c r="E64" s="74">
        <f t="shared" si="3"/>
        <v>54.72</v>
      </c>
      <c r="F64" s="11">
        <f t="shared" si="2"/>
        <v>2.7765168468567252</v>
      </c>
      <c r="G64" s="12">
        <f t="shared" si="0"/>
        <v>18.991375232500001</v>
      </c>
      <c r="N64" s="20">
        <v>245.050003</v>
      </c>
    </row>
    <row r="65" spans="1:14">
      <c r="A65" s="219"/>
      <c r="B65" s="13" t="s">
        <v>146</v>
      </c>
      <c r="C65" s="72">
        <f t="shared" si="1"/>
        <v>153.02219876000001</v>
      </c>
      <c r="D65" s="24">
        <v>8</v>
      </c>
      <c r="E65" s="74">
        <f t="shared" si="3"/>
        <v>54.72</v>
      </c>
      <c r="F65" s="11">
        <f t="shared" si="2"/>
        <v>2.7964583106725147</v>
      </c>
      <c r="G65" s="12">
        <f t="shared" si="0"/>
        <v>19.127774845000001</v>
      </c>
      <c r="N65" s="20">
        <v>246.80999800000001</v>
      </c>
    </row>
    <row r="66" spans="1:14">
      <c r="A66" s="215" t="s">
        <v>147</v>
      </c>
      <c r="B66" s="13" t="s">
        <v>148</v>
      </c>
      <c r="C66" s="72">
        <f t="shared" si="1"/>
        <v>152.09840434</v>
      </c>
      <c r="D66" s="24">
        <v>8</v>
      </c>
      <c r="E66" s="74">
        <f t="shared" si="3"/>
        <v>54.72</v>
      </c>
      <c r="F66" s="11">
        <f t="shared" si="2"/>
        <v>2.7795761027046786</v>
      </c>
      <c r="G66" s="12">
        <f t="shared" si="0"/>
        <v>19.0123005425</v>
      </c>
      <c r="N66" s="20">
        <v>245.320007</v>
      </c>
    </row>
    <row r="67" spans="1:14">
      <c r="A67" s="218"/>
      <c r="B67" s="13" t="s">
        <v>149</v>
      </c>
      <c r="C67" s="72">
        <f t="shared" si="1"/>
        <v>152.59439689999999</v>
      </c>
      <c r="D67" s="24">
        <v>8</v>
      </c>
      <c r="E67" s="74">
        <f t="shared" si="3"/>
        <v>54.72</v>
      </c>
      <c r="F67" s="11">
        <f t="shared" ref="F67:F130" si="4">C67/E67</f>
        <v>2.788640294225146</v>
      </c>
      <c r="G67" s="12">
        <f t="shared" ref="G67:G130" si="5">C67/D67</f>
        <v>19.074299612499999</v>
      </c>
      <c r="N67" s="20">
        <v>246.11999499999999</v>
      </c>
    </row>
    <row r="68" spans="1:14">
      <c r="A68" s="218"/>
      <c r="B68" s="13" t="s">
        <v>150</v>
      </c>
      <c r="C68" s="72">
        <f t="shared" ref="C68:C131" si="6">N68*0.62</f>
        <v>152.67500000000001</v>
      </c>
      <c r="D68" s="24">
        <v>8</v>
      </c>
      <c r="E68" s="74">
        <f t="shared" si="3"/>
        <v>54.72</v>
      </c>
      <c r="F68" s="11">
        <f t="shared" si="4"/>
        <v>2.7901133040935675</v>
      </c>
      <c r="G68" s="12">
        <f t="shared" si="5"/>
        <v>19.084375000000001</v>
      </c>
      <c r="N68" s="20">
        <v>246.25</v>
      </c>
    </row>
    <row r="69" spans="1:14">
      <c r="A69" s="218"/>
      <c r="B69" s="13" t="s">
        <v>151</v>
      </c>
      <c r="C69" s="72">
        <f t="shared" si="6"/>
        <v>152.53859937999999</v>
      </c>
      <c r="D69" s="24">
        <v>8</v>
      </c>
      <c r="E69" s="74">
        <f t="shared" ref="E69:E132" si="7">0.285*D69*24</f>
        <v>54.72</v>
      </c>
      <c r="F69" s="11">
        <f t="shared" si="4"/>
        <v>2.7876206027046782</v>
      </c>
      <c r="G69" s="12">
        <f t="shared" si="5"/>
        <v>19.067324922499999</v>
      </c>
      <c r="N69" s="20">
        <v>246.029999</v>
      </c>
    </row>
    <row r="70" spans="1:14">
      <c r="A70" s="219"/>
      <c r="B70" s="13" t="s">
        <v>152</v>
      </c>
      <c r="C70" s="72">
        <f t="shared" si="6"/>
        <v>152.00539875999999</v>
      </c>
      <c r="D70" s="24">
        <v>8</v>
      </c>
      <c r="E70" s="74">
        <f t="shared" si="7"/>
        <v>54.72</v>
      </c>
      <c r="F70" s="11">
        <f t="shared" si="4"/>
        <v>2.7778764393274851</v>
      </c>
      <c r="G70" s="12">
        <f t="shared" si="5"/>
        <v>19.000674844999999</v>
      </c>
      <c r="N70" s="20">
        <v>245.16999799999999</v>
      </c>
    </row>
    <row r="71" spans="1:14">
      <c r="A71" s="215" t="s">
        <v>153</v>
      </c>
      <c r="B71" s="13" t="s">
        <v>154</v>
      </c>
      <c r="C71" s="72">
        <f t="shared" si="6"/>
        <v>151.62100186000001</v>
      </c>
      <c r="D71" s="24">
        <v>8</v>
      </c>
      <c r="E71" s="74">
        <f t="shared" si="7"/>
        <v>54.72</v>
      </c>
      <c r="F71" s="11">
        <f t="shared" si="4"/>
        <v>2.7708516421783629</v>
      </c>
      <c r="G71" s="12">
        <f t="shared" si="5"/>
        <v>18.952625232500001</v>
      </c>
      <c r="N71" s="20">
        <v>244.550003</v>
      </c>
    </row>
    <row r="72" spans="1:14">
      <c r="A72" s="218"/>
      <c r="B72" s="13" t="s">
        <v>155</v>
      </c>
      <c r="C72" s="72">
        <f t="shared" si="6"/>
        <v>130.26200372</v>
      </c>
      <c r="D72" s="24">
        <v>7</v>
      </c>
      <c r="E72" s="74">
        <f t="shared" si="7"/>
        <v>47.879999999999995</v>
      </c>
      <c r="F72" s="11">
        <f t="shared" si="4"/>
        <v>2.7205932272347537</v>
      </c>
      <c r="G72" s="12">
        <f t="shared" si="5"/>
        <v>18.608857674285712</v>
      </c>
      <c r="N72" s="20">
        <v>210.10000600000001</v>
      </c>
    </row>
    <row r="73" spans="1:14">
      <c r="A73" s="218"/>
      <c r="B73" s="13" t="s">
        <v>156</v>
      </c>
      <c r="C73" s="72">
        <f t="shared" si="6"/>
        <v>144.68939689999999</v>
      </c>
      <c r="D73" s="24">
        <v>8</v>
      </c>
      <c r="E73" s="74">
        <f t="shared" si="7"/>
        <v>54.72</v>
      </c>
      <c r="F73" s="11">
        <f t="shared" si="4"/>
        <v>2.6441775749269003</v>
      </c>
      <c r="G73" s="12">
        <f t="shared" si="5"/>
        <v>18.086174612499999</v>
      </c>
      <c r="N73" s="20">
        <v>233.36999499999999</v>
      </c>
    </row>
    <row r="74" spans="1:14">
      <c r="A74" s="218"/>
      <c r="B74" s="13" t="s">
        <v>157</v>
      </c>
      <c r="C74" s="72">
        <f t="shared" si="6"/>
        <v>149.73619690000001</v>
      </c>
      <c r="D74" s="24">
        <v>8</v>
      </c>
      <c r="E74" s="74">
        <f t="shared" si="7"/>
        <v>54.72</v>
      </c>
      <c r="F74" s="11">
        <f t="shared" si="4"/>
        <v>2.7364071070906437</v>
      </c>
      <c r="G74" s="12">
        <f t="shared" si="5"/>
        <v>18.717024612500001</v>
      </c>
      <c r="N74" s="20">
        <v>241.509995</v>
      </c>
    </row>
    <row r="75" spans="1:14">
      <c r="A75" s="219"/>
      <c r="B75" s="13" t="s">
        <v>158</v>
      </c>
      <c r="C75" s="72">
        <f t="shared" si="6"/>
        <v>149.17200371999999</v>
      </c>
      <c r="D75" s="24">
        <v>8</v>
      </c>
      <c r="E75" s="74">
        <f t="shared" si="7"/>
        <v>54.72</v>
      </c>
      <c r="F75" s="11">
        <f t="shared" si="4"/>
        <v>2.7260965592105264</v>
      </c>
      <c r="G75" s="12">
        <f t="shared" si="5"/>
        <v>18.646500464999999</v>
      </c>
      <c r="N75" s="77">
        <v>240.60000600000001</v>
      </c>
    </row>
    <row r="76" spans="1:14">
      <c r="A76" s="215" t="s">
        <v>159</v>
      </c>
      <c r="B76" s="13" t="s">
        <v>160</v>
      </c>
      <c r="C76" s="72">
        <f t="shared" si="6"/>
        <v>154.40479566000002</v>
      </c>
      <c r="D76" s="24">
        <v>8</v>
      </c>
      <c r="E76" s="74">
        <f t="shared" si="7"/>
        <v>54.72</v>
      </c>
      <c r="F76" s="11">
        <f t="shared" si="4"/>
        <v>2.8217250668859655</v>
      </c>
      <c r="G76" s="12">
        <f t="shared" si="5"/>
        <v>19.300599457500002</v>
      </c>
      <c r="N76" s="20">
        <v>249.03999300000001</v>
      </c>
    </row>
    <row r="77" spans="1:14">
      <c r="A77" s="218"/>
      <c r="B77" s="13" t="s">
        <v>161</v>
      </c>
      <c r="C77" s="72">
        <f t="shared" si="6"/>
        <v>155.76259751999999</v>
      </c>
      <c r="D77" s="24">
        <v>8</v>
      </c>
      <c r="E77" s="74">
        <f t="shared" si="7"/>
        <v>54.72</v>
      </c>
      <c r="F77" s="11">
        <f t="shared" si="4"/>
        <v>2.846538697368421</v>
      </c>
      <c r="G77" s="12">
        <f t="shared" si="5"/>
        <v>19.470324689999998</v>
      </c>
      <c r="N77" s="20">
        <v>251.229996</v>
      </c>
    </row>
    <row r="78" spans="1:14">
      <c r="A78" s="218"/>
      <c r="B78" s="13" t="s">
        <v>162</v>
      </c>
      <c r="C78" s="72">
        <f t="shared" si="6"/>
        <v>155.71920247999998</v>
      </c>
      <c r="D78" s="24">
        <v>8</v>
      </c>
      <c r="E78" s="74">
        <f t="shared" si="7"/>
        <v>54.72</v>
      </c>
      <c r="F78" s="11">
        <f t="shared" si="4"/>
        <v>2.8457456593567247</v>
      </c>
      <c r="G78" s="12">
        <f t="shared" si="5"/>
        <v>19.464900309999997</v>
      </c>
      <c r="N78" s="20">
        <v>251.16000399999999</v>
      </c>
    </row>
    <row r="79" spans="1:14">
      <c r="A79" s="219"/>
      <c r="B79" s="13" t="s">
        <v>163</v>
      </c>
      <c r="C79" s="72">
        <f t="shared" si="6"/>
        <v>154.70859938000001</v>
      </c>
      <c r="D79" s="24">
        <v>8</v>
      </c>
      <c r="E79" s="74">
        <f t="shared" si="7"/>
        <v>54.72</v>
      </c>
      <c r="F79" s="11">
        <f t="shared" si="4"/>
        <v>2.8272770354532164</v>
      </c>
      <c r="G79" s="12">
        <f t="shared" si="5"/>
        <v>19.338574922500001</v>
      </c>
      <c r="N79" s="20">
        <v>249.529999</v>
      </c>
    </row>
    <row r="80" spans="1:14">
      <c r="A80" s="215" t="s">
        <v>164</v>
      </c>
      <c r="B80" s="13" t="s">
        <v>165</v>
      </c>
      <c r="C80" s="72">
        <f t="shared" si="6"/>
        <v>153.01600185999999</v>
      </c>
      <c r="D80" s="24">
        <v>8</v>
      </c>
      <c r="E80" s="74">
        <f t="shared" si="7"/>
        <v>54.72</v>
      </c>
      <c r="F80" s="11">
        <f t="shared" si="4"/>
        <v>2.7963450632309939</v>
      </c>
      <c r="G80" s="12">
        <f t="shared" si="5"/>
        <v>19.127000232499999</v>
      </c>
      <c r="N80" s="20">
        <v>246.800003</v>
      </c>
    </row>
    <row r="81" spans="1:14">
      <c r="A81" s="218"/>
      <c r="B81" s="13" t="s">
        <v>166</v>
      </c>
      <c r="C81" s="72">
        <f t="shared" si="6"/>
        <v>154.62179938</v>
      </c>
      <c r="D81" s="24">
        <v>8</v>
      </c>
      <c r="E81" s="74">
        <f t="shared" si="7"/>
        <v>54.72</v>
      </c>
      <c r="F81" s="11">
        <f t="shared" si="4"/>
        <v>2.825690778143275</v>
      </c>
      <c r="G81" s="12">
        <f t="shared" si="5"/>
        <v>19.3277249225</v>
      </c>
      <c r="N81" s="20">
        <v>249.38999899999999</v>
      </c>
    </row>
    <row r="82" spans="1:14">
      <c r="A82" s="218"/>
      <c r="B82" s="13" t="s">
        <v>167</v>
      </c>
      <c r="C82" s="72">
        <f t="shared" si="6"/>
        <v>154.72100186</v>
      </c>
      <c r="D82" s="24">
        <v>8</v>
      </c>
      <c r="E82" s="74">
        <f t="shared" si="7"/>
        <v>54.72</v>
      </c>
      <c r="F82" s="11">
        <f t="shared" si="4"/>
        <v>2.8275036889619884</v>
      </c>
      <c r="G82" s="12">
        <f t="shared" si="5"/>
        <v>19.3401252325</v>
      </c>
      <c r="N82" s="20">
        <v>249.550003</v>
      </c>
    </row>
    <row r="83" spans="1:14">
      <c r="A83" s="219"/>
      <c r="B83" s="13" t="s">
        <v>168</v>
      </c>
      <c r="C83" s="72">
        <f t="shared" si="6"/>
        <v>156.94679937999999</v>
      </c>
      <c r="D83" s="24">
        <v>8</v>
      </c>
      <c r="E83" s="74">
        <f t="shared" si="7"/>
        <v>54.72</v>
      </c>
      <c r="F83" s="11">
        <f t="shared" si="4"/>
        <v>2.8681798132309941</v>
      </c>
      <c r="G83" s="12">
        <f t="shared" si="5"/>
        <v>19.618349922499998</v>
      </c>
      <c r="N83" s="20">
        <v>253.13999899999999</v>
      </c>
    </row>
    <row r="84" spans="1:14">
      <c r="A84" s="215" t="s">
        <v>169</v>
      </c>
      <c r="B84" s="13" t="s">
        <v>170</v>
      </c>
      <c r="C84" s="72">
        <f t="shared" si="6"/>
        <v>155.03719876</v>
      </c>
      <c r="D84" s="24">
        <v>8</v>
      </c>
      <c r="E84" s="74">
        <f t="shared" si="7"/>
        <v>54.72</v>
      </c>
      <c r="F84" s="11">
        <f t="shared" si="4"/>
        <v>2.8332821410818712</v>
      </c>
      <c r="G84" s="12">
        <f t="shared" si="5"/>
        <v>19.379649844999999</v>
      </c>
      <c r="N84" s="20">
        <v>250.05999800000001</v>
      </c>
    </row>
    <row r="85" spans="1:14">
      <c r="A85" s="218"/>
      <c r="B85" s="13" t="s">
        <v>171</v>
      </c>
      <c r="C85" s="72">
        <f t="shared" si="6"/>
        <v>155.57039875999999</v>
      </c>
      <c r="D85" s="24">
        <v>8</v>
      </c>
      <c r="E85" s="74">
        <f t="shared" si="7"/>
        <v>54.72</v>
      </c>
      <c r="F85" s="11">
        <f t="shared" si="4"/>
        <v>2.8430262931286547</v>
      </c>
      <c r="G85" s="12">
        <f t="shared" si="5"/>
        <v>19.446299844999999</v>
      </c>
      <c r="N85" s="20">
        <v>250.91999799999999</v>
      </c>
    </row>
    <row r="86" spans="1:14">
      <c r="A86" s="218"/>
      <c r="B86" s="13" t="s">
        <v>172</v>
      </c>
      <c r="C86" s="72">
        <f t="shared" si="6"/>
        <v>157.19479566000001</v>
      </c>
      <c r="D86" s="24">
        <v>8</v>
      </c>
      <c r="E86" s="74">
        <f t="shared" si="7"/>
        <v>54.72</v>
      </c>
      <c r="F86" s="11">
        <f t="shared" si="4"/>
        <v>2.8727119089912283</v>
      </c>
      <c r="G86" s="12">
        <f t="shared" si="5"/>
        <v>19.649349457500001</v>
      </c>
      <c r="N86" s="20">
        <v>253.53999300000001</v>
      </c>
    </row>
    <row r="87" spans="1:14">
      <c r="A87" s="218"/>
      <c r="B87" s="13" t="s">
        <v>173</v>
      </c>
      <c r="C87" s="72">
        <f t="shared" si="6"/>
        <v>154.34899813999999</v>
      </c>
      <c r="D87" s="24">
        <v>8</v>
      </c>
      <c r="E87" s="74">
        <f t="shared" si="7"/>
        <v>54.72</v>
      </c>
      <c r="F87" s="11">
        <f t="shared" si="4"/>
        <v>2.8207053753654971</v>
      </c>
      <c r="G87" s="12">
        <f t="shared" si="5"/>
        <v>19.293624767499999</v>
      </c>
      <c r="N87" s="20">
        <v>248.949997</v>
      </c>
    </row>
    <row r="88" spans="1:14">
      <c r="A88" s="219"/>
      <c r="B88" s="13" t="s">
        <v>174</v>
      </c>
      <c r="C88" s="72">
        <f t="shared" si="6"/>
        <v>133.44259751999999</v>
      </c>
      <c r="D88" s="24">
        <v>8</v>
      </c>
      <c r="E88" s="74">
        <f t="shared" si="7"/>
        <v>54.72</v>
      </c>
      <c r="F88" s="11">
        <f t="shared" si="4"/>
        <v>2.4386439605263157</v>
      </c>
      <c r="G88" s="12">
        <f t="shared" si="5"/>
        <v>16.680324689999999</v>
      </c>
      <c r="N88" s="20">
        <v>215.229996</v>
      </c>
    </row>
    <row r="89" spans="1:14">
      <c r="A89" s="215" t="s">
        <v>175</v>
      </c>
      <c r="B89" s="13" t="s">
        <v>176</v>
      </c>
      <c r="C89" s="72">
        <f t="shared" si="6"/>
        <v>156.46939689999999</v>
      </c>
      <c r="D89" s="24">
        <v>8</v>
      </c>
      <c r="E89" s="74">
        <f t="shared" si="7"/>
        <v>54.72</v>
      </c>
      <c r="F89" s="11">
        <f t="shared" si="4"/>
        <v>2.8594553527046784</v>
      </c>
      <c r="G89" s="12">
        <f t="shared" si="5"/>
        <v>19.558674612499999</v>
      </c>
      <c r="N89" s="20">
        <v>252.36999499999999</v>
      </c>
    </row>
    <row r="90" spans="1:14">
      <c r="A90" s="218"/>
      <c r="B90" s="13" t="s">
        <v>177</v>
      </c>
      <c r="C90" s="72">
        <f t="shared" si="6"/>
        <v>154.54119689999999</v>
      </c>
      <c r="D90" s="24">
        <v>8</v>
      </c>
      <c r="E90" s="74">
        <f t="shared" si="7"/>
        <v>54.72</v>
      </c>
      <c r="F90" s="11">
        <f t="shared" si="4"/>
        <v>2.824217779605263</v>
      </c>
      <c r="G90" s="12">
        <f t="shared" si="5"/>
        <v>19.317649612499999</v>
      </c>
      <c r="N90" s="20">
        <v>249.259995</v>
      </c>
    </row>
    <row r="91" spans="1:14">
      <c r="A91" s="218"/>
      <c r="B91" s="13" t="s">
        <v>178</v>
      </c>
      <c r="C91" s="72">
        <f t="shared" si="6"/>
        <v>153.64840434000001</v>
      </c>
      <c r="D91" s="24">
        <v>8</v>
      </c>
      <c r="E91" s="74">
        <f t="shared" si="7"/>
        <v>54.72</v>
      </c>
      <c r="F91" s="11">
        <f t="shared" si="4"/>
        <v>2.8079021260964914</v>
      </c>
      <c r="G91" s="12">
        <f t="shared" si="5"/>
        <v>19.206050542500002</v>
      </c>
      <c r="N91" s="20">
        <v>247.820007</v>
      </c>
    </row>
    <row r="92" spans="1:14">
      <c r="A92" s="218"/>
      <c r="B92" s="13" t="s">
        <v>179</v>
      </c>
      <c r="C92" s="72">
        <f t="shared" si="6"/>
        <v>152.71840434000001</v>
      </c>
      <c r="D92" s="24">
        <v>8</v>
      </c>
      <c r="E92" s="74">
        <f t="shared" si="7"/>
        <v>54.72</v>
      </c>
      <c r="F92" s="11">
        <f t="shared" si="4"/>
        <v>2.7909065120614036</v>
      </c>
      <c r="G92" s="12">
        <f t="shared" si="5"/>
        <v>19.089800542500001</v>
      </c>
      <c r="N92" s="20">
        <v>246.320007</v>
      </c>
    </row>
    <row r="93" spans="1:14">
      <c r="A93" s="219"/>
      <c r="B93" s="13" t="s">
        <v>180</v>
      </c>
      <c r="C93" s="72">
        <f t="shared" si="6"/>
        <v>153.92740248000001</v>
      </c>
      <c r="D93" s="24">
        <v>8</v>
      </c>
      <c r="E93" s="74">
        <f t="shared" si="7"/>
        <v>54.72</v>
      </c>
      <c r="F93" s="11">
        <f t="shared" si="4"/>
        <v>2.8130007763157896</v>
      </c>
      <c r="G93" s="12">
        <f t="shared" si="5"/>
        <v>19.240925310000002</v>
      </c>
      <c r="N93" s="20">
        <v>248.270004</v>
      </c>
    </row>
    <row r="94" spans="1:14">
      <c r="A94" s="215" t="s">
        <v>181</v>
      </c>
      <c r="B94" s="13" t="s">
        <v>182</v>
      </c>
      <c r="C94" s="72">
        <f t="shared" si="6"/>
        <v>153.39420247999999</v>
      </c>
      <c r="D94" s="24">
        <v>8</v>
      </c>
      <c r="E94" s="74">
        <f t="shared" si="7"/>
        <v>54.72</v>
      </c>
      <c r="F94" s="11">
        <f t="shared" si="4"/>
        <v>2.8032566242690056</v>
      </c>
      <c r="G94" s="12">
        <f t="shared" si="5"/>
        <v>19.174275309999999</v>
      </c>
      <c r="N94" s="20">
        <v>247.41000399999999</v>
      </c>
    </row>
    <row r="95" spans="1:14">
      <c r="A95" s="218"/>
      <c r="B95" s="13" t="s">
        <v>183</v>
      </c>
      <c r="C95" s="72">
        <f t="shared" si="6"/>
        <v>152.94780123999999</v>
      </c>
      <c r="D95" s="24">
        <v>8</v>
      </c>
      <c r="E95" s="74">
        <f t="shared" si="7"/>
        <v>54.72</v>
      </c>
      <c r="F95" s="11">
        <f t="shared" si="4"/>
        <v>2.7950987068713449</v>
      </c>
      <c r="G95" s="12">
        <f t="shared" si="5"/>
        <v>19.118475154999999</v>
      </c>
      <c r="N95" s="20">
        <v>246.69000199999999</v>
      </c>
    </row>
    <row r="96" spans="1:14">
      <c r="A96" s="218"/>
      <c r="B96" s="13" t="s">
        <v>184</v>
      </c>
      <c r="C96" s="72">
        <f t="shared" si="6"/>
        <v>152.94780123999999</v>
      </c>
      <c r="D96" s="24">
        <v>8</v>
      </c>
      <c r="E96" s="74">
        <f t="shared" si="7"/>
        <v>54.72</v>
      </c>
      <c r="F96" s="11">
        <f t="shared" si="4"/>
        <v>2.7950987068713449</v>
      </c>
      <c r="G96" s="12">
        <f t="shared" si="5"/>
        <v>19.118475154999999</v>
      </c>
      <c r="N96" s="20">
        <v>246.69000199999999</v>
      </c>
    </row>
    <row r="97" spans="1:14">
      <c r="A97" s="218"/>
      <c r="B97" s="13" t="s">
        <v>185</v>
      </c>
      <c r="C97" s="72">
        <f t="shared" si="6"/>
        <v>152.94159565999999</v>
      </c>
      <c r="D97" s="24">
        <v>8</v>
      </c>
      <c r="E97" s="74">
        <f t="shared" si="7"/>
        <v>54.72</v>
      </c>
      <c r="F97" s="11">
        <f t="shared" si="4"/>
        <v>2.7949853008040932</v>
      </c>
      <c r="G97" s="12">
        <f t="shared" si="5"/>
        <v>19.117699457499999</v>
      </c>
      <c r="N97" s="20">
        <v>246.679993</v>
      </c>
    </row>
    <row r="98" spans="1:14">
      <c r="A98" s="219"/>
      <c r="B98" s="13" t="s">
        <v>186</v>
      </c>
      <c r="C98" s="72">
        <f t="shared" si="6"/>
        <v>153.66079752000002</v>
      </c>
      <c r="D98" s="24">
        <v>8</v>
      </c>
      <c r="E98" s="74">
        <f t="shared" si="7"/>
        <v>54.72</v>
      </c>
      <c r="F98" s="11">
        <f t="shared" si="4"/>
        <v>2.8081286096491231</v>
      </c>
      <c r="G98" s="12">
        <f t="shared" si="5"/>
        <v>19.207599690000002</v>
      </c>
      <c r="N98" s="20">
        <v>247.83999600000001</v>
      </c>
    </row>
    <row r="99" spans="1:14">
      <c r="A99" s="215" t="s">
        <v>187</v>
      </c>
      <c r="B99" s="13" t="s">
        <v>188</v>
      </c>
      <c r="C99" s="72">
        <f t="shared" si="6"/>
        <v>152.89820062000001</v>
      </c>
      <c r="D99" s="24">
        <v>8</v>
      </c>
      <c r="E99" s="74">
        <f t="shared" si="7"/>
        <v>54.72</v>
      </c>
      <c r="F99" s="11">
        <f t="shared" si="4"/>
        <v>2.7941922627923979</v>
      </c>
      <c r="G99" s="12">
        <f t="shared" si="5"/>
        <v>19.112275077500001</v>
      </c>
      <c r="N99" s="20">
        <v>246.61000100000001</v>
      </c>
    </row>
    <row r="100" spans="1:14">
      <c r="A100" s="218"/>
      <c r="B100" s="13" t="s">
        <v>189</v>
      </c>
      <c r="C100" s="72">
        <f t="shared" si="6"/>
        <v>155.29140061999999</v>
      </c>
      <c r="D100" s="24">
        <v>8</v>
      </c>
      <c r="E100" s="74">
        <f t="shared" si="7"/>
        <v>54.72</v>
      </c>
      <c r="F100" s="11">
        <f t="shared" si="4"/>
        <v>2.8379276429093565</v>
      </c>
      <c r="G100" s="12">
        <f t="shared" si="5"/>
        <v>19.411425077499999</v>
      </c>
      <c r="N100" s="20">
        <v>250.470001</v>
      </c>
    </row>
    <row r="101" spans="1:14">
      <c r="A101" s="218"/>
      <c r="B101" s="13" t="s">
        <v>190</v>
      </c>
      <c r="C101" s="72">
        <f t="shared" si="6"/>
        <v>155.45880309999998</v>
      </c>
      <c r="D101" s="24">
        <v>8</v>
      </c>
      <c r="E101" s="74">
        <f t="shared" si="7"/>
        <v>54.72</v>
      </c>
      <c r="F101" s="11">
        <f t="shared" si="4"/>
        <v>2.8409868987573095</v>
      </c>
      <c r="G101" s="12">
        <f t="shared" si="5"/>
        <v>19.432350387499998</v>
      </c>
      <c r="N101" s="20">
        <v>250.740005</v>
      </c>
    </row>
    <row r="102" spans="1:14">
      <c r="A102" s="218"/>
      <c r="B102" s="13" t="s">
        <v>191</v>
      </c>
      <c r="C102" s="72">
        <f t="shared" si="6"/>
        <v>155.54560309999999</v>
      </c>
      <c r="D102" s="24">
        <v>8</v>
      </c>
      <c r="E102" s="74">
        <f t="shared" si="7"/>
        <v>54.72</v>
      </c>
      <c r="F102" s="11">
        <f t="shared" si="4"/>
        <v>2.8425731560672514</v>
      </c>
      <c r="G102" s="12">
        <f t="shared" si="5"/>
        <v>19.443200387499999</v>
      </c>
      <c r="N102" s="20">
        <v>250.88000500000001</v>
      </c>
    </row>
    <row r="103" spans="1:14">
      <c r="A103" s="219"/>
      <c r="B103" s="13" t="s">
        <v>192</v>
      </c>
      <c r="C103" s="72">
        <f t="shared" si="6"/>
        <v>134.62060310000001</v>
      </c>
      <c r="D103" s="24">
        <v>7</v>
      </c>
      <c r="E103" s="74">
        <f t="shared" si="7"/>
        <v>47.879999999999995</v>
      </c>
      <c r="F103" s="11">
        <f t="shared" si="4"/>
        <v>2.8116249603174608</v>
      </c>
      <c r="G103" s="12">
        <f t="shared" si="5"/>
        <v>19.23151472857143</v>
      </c>
      <c r="N103" s="77">
        <v>217.13000500000001</v>
      </c>
    </row>
    <row r="104" spans="1:14">
      <c r="A104" s="215" t="s">
        <v>193</v>
      </c>
      <c r="B104" s="13" t="s">
        <v>194</v>
      </c>
      <c r="C104" s="72">
        <f t="shared" si="6"/>
        <v>154.29320061999999</v>
      </c>
      <c r="D104" s="24">
        <v>8</v>
      </c>
      <c r="E104" s="74">
        <f t="shared" si="7"/>
        <v>54.72</v>
      </c>
      <c r="F104" s="11">
        <f t="shared" si="4"/>
        <v>2.8196856838450293</v>
      </c>
      <c r="G104" s="12">
        <f t="shared" si="5"/>
        <v>19.286650077499999</v>
      </c>
      <c r="N104" s="20">
        <v>248.86000100000001</v>
      </c>
    </row>
    <row r="105" spans="1:14">
      <c r="A105" s="218"/>
      <c r="B105" s="13" t="s">
        <v>195</v>
      </c>
      <c r="C105" s="72">
        <f t="shared" si="6"/>
        <v>153.43759752</v>
      </c>
      <c r="D105" s="24">
        <v>8</v>
      </c>
      <c r="E105" s="74">
        <f t="shared" si="7"/>
        <v>54.72</v>
      </c>
      <c r="F105" s="11">
        <f t="shared" si="4"/>
        <v>2.8040496622807018</v>
      </c>
      <c r="G105" s="12">
        <f t="shared" si="5"/>
        <v>19.17969969</v>
      </c>
      <c r="N105" s="20">
        <v>247.479996</v>
      </c>
    </row>
    <row r="106" spans="1:14">
      <c r="A106" s="218"/>
      <c r="B106" s="13" t="s">
        <v>196</v>
      </c>
      <c r="C106" s="72">
        <f t="shared" si="6"/>
        <v>154.72100186</v>
      </c>
      <c r="D106" s="24">
        <v>8</v>
      </c>
      <c r="E106" s="74">
        <f t="shared" si="7"/>
        <v>54.72</v>
      </c>
      <c r="F106" s="11">
        <f t="shared" si="4"/>
        <v>2.8275036889619884</v>
      </c>
      <c r="G106" s="12">
        <f t="shared" si="5"/>
        <v>19.3401252325</v>
      </c>
      <c r="N106" s="20">
        <v>249.550003</v>
      </c>
    </row>
    <row r="107" spans="1:14">
      <c r="A107" s="219"/>
      <c r="B107" s="13" t="s">
        <v>197</v>
      </c>
      <c r="C107" s="72">
        <f t="shared" si="6"/>
        <v>155.39060309999999</v>
      </c>
      <c r="D107" s="24">
        <v>8</v>
      </c>
      <c r="E107" s="74">
        <f t="shared" si="7"/>
        <v>54.72</v>
      </c>
      <c r="F107" s="11">
        <f t="shared" si="4"/>
        <v>2.83974055372807</v>
      </c>
      <c r="G107" s="12">
        <f t="shared" si="5"/>
        <v>19.423825387499999</v>
      </c>
      <c r="N107" s="20">
        <v>250.63000500000001</v>
      </c>
    </row>
    <row r="108" spans="1:14">
      <c r="A108" s="215" t="s">
        <v>198</v>
      </c>
      <c r="B108" s="13" t="s">
        <v>199</v>
      </c>
      <c r="C108" s="72">
        <f t="shared" si="6"/>
        <v>156.72359938</v>
      </c>
      <c r="D108" s="24">
        <v>8</v>
      </c>
      <c r="E108" s="74">
        <f t="shared" si="7"/>
        <v>54.72</v>
      </c>
      <c r="F108" s="11">
        <f t="shared" si="4"/>
        <v>2.8641008658625733</v>
      </c>
      <c r="G108" s="12">
        <f t="shared" si="5"/>
        <v>19.5904499225</v>
      </c>
      <c r="N108" s="20">
        <v>252.779999</v>
      </c>
    </row>
    <row r="109" spans="1:14">
      <c r="A109" s="218"/>
      <c r="B109" s="13" t="s">
        <v>200</v>
      </c>
      <c r="C109" s="72">
        <f t="shared" si="6"/>
        <v>157.11420247999999</v>
      </c>
      <c r="D109" s="24">
        <v>8</v>
      </c>
      <c r="E109" s="74">
        <f t="shared" si="7"/>
        <v>54.72</v>
      </c>
      <c r="F109" s="11">
        <f t="shared" si="4"/>
        <v>2.8712390804093566</v>
      </c>
      <c r="G109" s="12">
        <f t="shared" si="5"/>
        <v>19.639275309999999</v>
      </c>
      <c r="N109" s="20">
        <v>253.41000399999999</v>
      </c>
    </row>
    <row r="110" spans="1:14">
      <c r="A110" s="218"/>
      <c r="B110" s="13" t="s">
        <v>201</v>
      </c>
      <c r="C110" s="72">
        <f t="shared" si="6"/>
        <v>156.41979566000001</v>
      </c>
      <c r="D110" s="24">
        <v>8</v>
      </c>
      <c r="E110" s="74">
        <f t="shared" si="7"/>
        <v>54.72</v>
      </c>
      <c r="F110" s="11">
        <f t="shared" si="4"/>
        <v>2.8585488972953219</v>
      </c>
      <c r="G110" s="12">
        <f t="shared" si="5"/>
        <v>19.552474457500001</v>
      </c>
      <c r="N110" s="20">
        <v>252.28999300000001</v>
      </c>
    </row>
    <row r="111" spans="1:14">
      <c r="A111" s="218"/>
      <c r="B111" s="13" t="s">
        <v>202</v>
      </c>
      <c r="C111" s="72">
        <f t="shared" si="6"/>
        <v>156.53759751999999</v>
      </c>
      <c r="D111" s="24">
        <v>8</v>
      </c>
      <c r="E111" s="74">
        <f t="shared" si="7"/>
        <v>54.72</v>
      </c>
      <c r="F111" s="11">
        <f t="shared" si="4"/>
        <v>2.8607017090643274</v>
      </c>
      <c r="G111" s="12">
        <f t="shared" si="5"/>
        <v>19.567199689999999</v>
      </c>
      <c r="N111" s="20">
        <v>252.479996</v>
      </c>
    </row>
    <row r="112" spans="1:14">
      <c r="A112" s="219"/>
      <c r="B112" s="13" t="s">
        <v>203</v>
      </c>
      <c r="C112" s="72">
        <f t="shared" si="6"/>
        <v>154.88840433999999</v>
      </c>
      <c r="D112" s="24">
        <v>8</v>
      </c>
      <c r="E112" s="74">
        <f t="shared" si="7"/>
        <v>54.72</v>
      </c>
      <c r="F112" s="11">
        <f t="shared" si="4"/>
        <v>2.8305629448099414</v>
      </c>
      <c r="G112" s="12">
        <f t="shared" si="5"/>
        <v>19.361050542499999</v>
      </c>
      <c r="N112" s="20">
        <v>249.820007</v>
      </c>
    </row>
    <row r="113" spans="1:14">
      <c r="A113" s="215" t="s">
        <v>204</v>
      </c>
      <c r="B113" s="13" t="s">
        <v>205</v>
      </c>
      <c r="C113" s="72">
        <f t="shared" si="6"/>
        <v>156.74219876000001</v>
      </c>
      <c r="D113" s="24">
        <v>8</v>
      </c>
      <c r="E113" s="74">
        <f t="shared" si="7"/>
        <v>54.72</v>
      </c>
      <c r="F113" s="11">
        <f t="shared" si="4"/>
        <v>2.8644407668128657</v>
      </c>
      <c r="G113" s="12">
        <f t="shared" si="5"/>
        <v>19.592774845000001</v>
      </c>
      <c r="N113" s="20">
        <v>252.80999800000001</v>
      </c>
    </row>
    <row r="114" spans="1:14">
      <c r="A114" s="218"/>
      <c r="B114" s="13" t="s">
        <v>206</v>
      </c>
      <c r="C114" s="72">
        <f t="shared" si="6"/>
        <v>156.37020433999999</v>
      </c>
      <c r="D114" s="24">
        <v>8</v>
      </c>
      <c r="E114" s="74">
        <f t="shared" si="7"/>
        <v>54.72</v>
      </c>
      <c r="F114" s="11">
        <f t="shared" si="4"/>
        <v>2.8576426231725143</v>
      </c>
      <c r="G114" s="12">
        <f t="shared" si="5"/>
        <v>19.546275542499998</v>
      </c>
      <c r="N114" s="20">
        <v>252.21000699999999</v>
      </c>
    </row>
    <row r="115" spans="1:14">
      <c r="A115" s="218"/>
      <c r="B115" s="13" t="s">
        <v>207</v>
      </c>
      <c r="C115" s="72">
        <f t="shared" si="6"/>
        <v>155.29759752000001</v>
      </c>
      <c r="D115" s="24">
        <v>8</v>
      </c>
      <c r="E115" s="74">
        <f t="shared" si="7"/>
        <v>54.72</v>
      </c>
      <c r="F115" s="11">
        <f t="shared" si="4"/>
        <v>2.8380408903508774</v>
      </c>
      <c r="G115" s="12">
        <f t="shared" si="5"/>
        <v>19.412199690000001</v>
      </c>
      <c r="N115" s="20">
        <v>250.479996</v>
      </c>
    </row>
    <row r="116" spans="1:14">
      <c r="A116" s="218"/>
      <c r="B116" s="13" t="s">
        <v>208</v>
      </c>
      <c r="C116" s="72">
        <f t="shared" si="6"/>
        <v>155.27280124000001</v>
      </c>
      <c r="D116" s="24">
        <v>8</v>
      </c>
      <c r="E116" s="74">
        <f t="shared" si="7"/>
        <v>54.72</v>
      </c>
      <c r="F116" s="11">
        <f t="shared" si="4"/>
        <v>2.8375877419590645</v>
      </c>
      <c r="G116" s="12">
        <f t="shared" si="5"/>
        <v>19.409100155000001</v>
      </c>
      <c r="N116" s="20">
        <v>250.44000199999999</v>
      </c>
    </row>
    <row r="117" spans="1:14">
      <c r="A117" s="219"/>
      <c r="B117" s="13" t="s">
        <v>209</v>
      </c>
      <c r="C117" s="72">
        <f t="shared" si="6"/>
        <v>154.96280124</v>
      </c>
      <c r="D117" s="24">
        <v>8</v>
      </c>
      <c r="E117" s="74">
        <f t="shared" si="7"/>
        <v>54.72</v>
      </c>
      <c r="F117" s="11">
        <f t="shared" si="4"/>
        <v>2.8319225372807018</v>
      </c>
      <c r="G117" s="12">
        <f t="shared" si="5"/>
        <v>19.370350155000001</v>
      </c>
      <c r="N117" s="20">
        <v>249.94000199999999</v>
      </c>
    </row>
    <row r="118" spans="1:14">
      <c r="A118" s="215" t="s">
        <v>210</v>
      </c>
      <c r="B118" s="13" t="s">
        <v>211</v>
      </c>
      <c r="C118" s="72">
        <f t="shared" si="6"/>
        <v>155.51460123999999</v>
      </c>
      <c r="D118" s="24">
        <v>8</v>
      </c>
      <c r="E118" s="74">
        <f t="shared" si="7"/>
        <v>54.72</v>
      </c>
      <c r="F118" s="11">
        <f t="shared" si="4"/>
        <v>2.8420066016081869</v>
      </c>
      <c r="G118" s="12">
        <f t="shared" si="5"/>
        <v>19.439325154999999</v>
      </c>
      <c r="N118" s="20">
        <v>250.83000200000001</v>
      </c>
    </row>
    <row r="119" spans="1:14">
      <c r="A119" s="218"/>
      <c r="B119" s="13" t="s">
        <v>212</v>
      </c>
      <c r="C119" s="72">
        <f t="shared" si="6"/>
        <v>155.21079752</v>
      </c>
      <c r="D119" s="24">
        <v>8</v>
      </c>
      <c r="E119" s="74">
        <f t="shared" si="7"/>
        <v>54.72</v>
      </c>
      <c r="F119" s="11">
        <f t="shared" si="4"/>
        <v>2.8364546330409359</v>
      </c>
      <c r="G119" s="12">
        <f t="shared" si="5"/>
        <v>19.40134969</v>
      </c>
      <c r="N119" s="20">
        <v>250.33999600000001</v>
      </c>
    </row>
    <row r="120" spans="1:14">
      <c r="A120" s="218"/>
      <c r="B120" s="13" t="s">
        <v>213</v>
      </c>
      <c r="C120" s="72">
        <f t="shared" si="6"/>
        <v>155.32859938000001</v>
      </c>
      <c r="D120" s="24">
        <v>8</v>
      </c>
      <c r="E120" s="74">
        <f t="shared" si="7"/>
        <v>54.72</v>
      </c>
      <c r="F120" s="11">
        <f t="shared" si="4"/>
        <v>2.8386074448099419</v>
      </c>
      <c r="G120" s="12">
        <f t="shared" si="5"/>
        <v>19.416074922500002</v>
      </c>
      <c r="N120" s="20">
        <v>250.529999</v>
      </c>
    </row>
    <row r="121" spans="1:14">
      <c r="A121" s="218"/>
      <c r="B121" s="13" t="s">
        <v>214</v>
      </c>
      <c r="C121" s="72">
        <f t="shared" si="6"/>
        <v>153.70420247999999</v>
      </c>
      <c r="D121" s="24">
        <v>8</v>
      </c>
      <c r="E121" s="74">
        <f t="shared" si="7"/>
        <v>54.72</v>
      </c>
      <c r="F121" s="11">
        <f t="shared" si="4"/>
        <v>2.8089218289473683</v>
      </c>
      <c r="G121" s="12">
        <f t="shared" si="5"/>
        <v>19.213025309999999</v>
      </c>
      <c r="N121" s="20">
        <v>247.91000399999999</v>
      </c>
    </row>
    <row r="122" spans="1:14">
      <c r="A122" s="219"/>
      <c r="B122" s="13" t="s">
        <v>215</v>
      </c>
      <c r="C122" s="72">
        <f t="shared" si="6"/>
        <v>153.72280124</v>
      </c>
      <c r="D122" s="24">
        <v>8</v>
      </c>
      <c r="E122" s="74">
        <f t="shared" si="7"/>
        <v>54.72</v>
      </c>
      <c r="F122" s="11">
        <f t="shared" si="4"/>
        <v>2.8092617185672513</v>
      </c>
      <c r="G122" s="12">
        <f t="shared" si="5"/>
        <v>19.215350154999999</v>
      </c>
      <c r="N122" s="20">
        <v>247.94000199999999</v>
      </c>
    </row>
    <row r="123" spans="1:14">
      <c r="A123" s="215" t="s">
        <v>216</v>
      </c>
      <c r="B123" s="13" t="s">
        <v>217</v>
      </c>
      <c r="C123" s="72">
        <f t="shared" si="6"/>
        <v>153.24539876</v>
      </c>
      <c r="D123" s="24">
        <v>8</v>
      </c>
      <c r="E123" s="74">
        <f t="shared" si="7"/>
        <v>54.72</v>
      </c>
      <c r="F123" s="11">
        <f t="shared" si="4"/>
        <v>2.8005372580409356</v>
      </c>
      <c r="G123" s="12">
        <f t="shared" si="5"/>
        <v>19.155674845</v>
      </c>
      <c r="N123" s="20">
        <v>247.16999799999999</v>
      </c>
    </row>
    <row r="124" spans="1:14">
      <c r="A124" s="218"/>
      <c r="B124" s="13" t="s">
        <v>218</v>
      </c>
      <c r="C124" s="72">
        <f t="shared" si="6"/>
        <v>155.4711969</v>
      </c>
      <c r="D124" s="24">
        <v>8</v>
      </c>
      <c r="E124" s="74">
        <f t="shared" si="7"/>
        <v>54.72</v>
      </c>
      <c r="F124" s="11">
        <f t="shared" si="4"/>
        <v>2.8412133936403507</v>
      </c>
      <c r="G124" s="12">
        <f t="shared" si="5"/>
        <v>19.433899612499999</v>
      </c>
      <c r="N124" s="20">
        <v>250.759995</v>
      </c>
    </row>
    <row r="125" spans="1:14">
      <c r="A125" s="218"/>
      <c r="B125" s="13" t="s">
        <v>219</v>
      </c>
      <c r="C125" s="72">
        <f t="shared" si="6"/>
        <v>154.845</v>
      </c>
      <c r="D125" s="24">
        <v>8</v>
      </c>
      <c r="E125" s="74">
        <f t="shared" si="7"/>
        <v>54.72</v>
      </c>
      <c r="F125" s="11">
        <f t="shared" si="4"/>
        <v>2.8297697368421053</v>
      </c>
      <c r="G125" s="12">
        <f t="shared" si="5"/>
        <v>19.355625</v>
      </c>
      <c r="N125" s="20">
        <v>249.75</v>
      </c>
    </row>
    <row r="126" spans="1:14">
      <c r="A126" s="218"/>
      <c r="B126" s="13" t="s">
        <v>220</v>
      </c>
      <c r="C126" s="72">
        <f t="shared" si="6"/>
        <v>155.32240247999999</v>
      </c>
      <c r="D126" s="24">
        <v>8</v>
      </c>
      <c r="E126" s="74">
        <f t="shared" si="7"/>
        <v>54.72</v>
      </c>
      <c r="F126" s="11">
        <f t="shared" si="4"/>
        <v>2.838494197368421</v>
      </c>
      <c r="G126" s="12">
        <f t="shared" si="5"/>
        <v>19.415300309999999</v>
      </c>
      <c r="N126" s="20">
        <v>250.520004</v>
      </c>
    </row>
    <row r="127" spans="1:14">
      <c r="A127" s="219"/>
      <c r="B127" s="13" t="s">
        <v>221</v>
      </c>
      <c r="C127" s="72">
        <f t="shared" si="6"/>
        <v>154.99380310000001</v>
      </c>
      <c r="D127" s="24">
        <v>8</v>
      </c>
      <c r="E127" s="74">
        <f t="shared" si="7"/>
        <v>54.72</v>
      </c>
      <c r="F127" s="11">
        <f t="shared" si="4"/>
        <v>2.8324890917397663</v>
      </c>
      <c r="G127" s="12">
        <f t="shared" si="5"/>
        <v>19.374225387500001</v>
      </c>
      <c r="N127" s="20">
        <v>249.990005</v>
      </c>
    </row>
    <row r="128" spans="1:14">
      <c r="A128" s="215" t="s">
        <v>222</v>
      </c>
      <c r="B128" s="13" t="s">
        <v>223</v>
      </c>
      <c r="C128" s="72">
        <f t="shared" si="6"/>
        <v>156.51280123999999</v>
      </c>
      <c r="D128" s="24">
        <v>8</v>
      </c>
      <c r="E128" s="74">
        <f t="shared" si="7"/>
        <v>54.72</v>
      </c>
      <c r="F128" s="11">
        <f t="shared" si="4"/>
        <v>2.8602485606725145</v>
      </c>
      <c r="G128" s="12">
        <f t="shared" si="5"/>
        <v>19.564100154999998</v>
      </c>
      <c r="N128" s="20">
        <v>252.44000199999999</v>
      </c>
    </row>
    <row r="129" spans="1:14">
      <c r="A129" s="218"/>
      <c r="B129" s="13" t="s">
        <v>224</v>
      </c>
      <c r="C129" s="72">
        <f t="shared" si="6"/>
        <v>156.85380309999999</v>
      </c>
      <c r="D129" s="24">
        <v>8</v>
      </c>
      <c r="E129" s="74">
        <f t="shared" si="7"/>
        <v>54.72</v>
      </c>
      <c r="F129" s="11">
        <f t="shared" si="4"/>
        <v>2.8664803198099413</v>
      </c>
      <c r="G129" s="12">
        <f t="shared" si="5"/>
        <v>19.606725387499999</v>
      </c>
      <c r="N129" s="20">
        <v>252.990005</v>
      </c>
    </row>
    <row r="130" spans="1:14">
      <c r="A130" s="218"/>
      <c r="B130" s="13" t="s">
        <v>225</v>
      </c>
      <c r="C130" s="72">
        <f t="shared" si="6"/>
        <v>156.56240248</v>
      </c>
      <c r="D130" s="24">
        <v>8</v>
      </c>
      <c r="E130" s="74">
        <f t="shared" si="7"/>
        <v>54.72</v>
      </c>
      <c r="F130" s="11">
        <f t="shared" si="4"/>
        <v>2.8611550160818715</v>
      </c>
      <c r="G130" s="12">
        <f t="shared" si="5"/>
        <v>19.57030031</v>
      </c>
      <c r="N130" s="20">
        <v>252.520004</v>
      </c>
    </row>
    <row r="131" spans="1:14">
      <c r="A131" s="218"/>
      <c r="B131" s="13" t="s">
        <v>226</v>
      </c>
      <c r="C131" s="72">
        <f t="shared" si="6"/>
        <v>156.77939689999999</v>
      </c>
      <c r="D131" s="24">
        <v>8</v>
      </c>
      <c r="E131" s="74">
        <f t="shared" si="7"/>
        <v>54.72</v>
      </c>
      <c r="F131" s="11">
        <f>C131/E131</f>
        <v>2.8651205573830407</v>
      </c>
      <c r="G131" s="12">
        <f>C131/D131</f>
        <v>19.597424612499999</v>
      </c>
      <c r="N131" s="20">
        <v>252.86999499999999</v>
      </c>
    </row>
    <row r="132" spans="1:14">
      <c r="A132" s="218"/>
      <c r="B132" s="78" t="s">
        <v>227</v>
      </c>
      <c r="C132" s="72">
        <f t="shared" ref="C132" si="8">N132*0.62</f>
        <v>155.84939689999999</v>
      </c>
      <c r="D132" s="79">
        <v>8</v>
      </c>
      <c r="E132" s="74">
        <f t="shared" si="7"/>
        <v>54.72</v>
      </c>
      <c r="F132" s="36">
        <f>C132/E132</f>
        <v>2.848124943347953</v>
      </c>
      <c r="G132" s="80">
        <f>C132/D132</f>
        <v>19.481174612499998</v>
      </c>
      <c r="N132" s="77">
        <v>251.36999499999999</v>
      </c>
    </row>
    <row r="133" spans="1:14">
      <c r="A133" s="23"/>
      <c r="B133" s="48" t="s">
        <v>228</v>
      </c>
      <c r="C133" s="81">
        <f>SUM(C3:C132)</f>
        <v>19677.442214879993</v>
      </c>
      <c r="D133" s="24">
        <f>SUM(D3:D132)</f>
        <v>1033</v>
      </c>
      <c r="E133" s="82">
        <f>SUM(E3:E132)</f>
        <v>7065.7200000000075</v>
      </c>
      <c r="F133" s="83">
        <f>AVERAGE(F3:F132)</f>
        <v>2.7846029921872009</v>
      </c>
      <c r="G133" s="84">
        <f>AVERAGE(G3:G132)</f>
        <v>19.046684466560432</v>
      </c>
    </row>
    <row r="134" spans="1:14">
      <c r="A134" s="220" t="s">
        <v>229</v>
      </c>
      <c r="B134" s="221"/>
      <c r="C134" s="222"/>
      <c r="D134" s="221"/>
      <c r="E134" s="221"/>
      <c r="F134" s="221"/>
      <c r="G134" s="223"/>
    </row>
    <row r="135" spans="1:14">
      <c r="A135" s="224"/>
      <c r="B135" s="225"/>
      <c r="C135" s="226"/>
      <c r="D135" s="225"/>
      <c r="E135" s="225"/>
      <c r="F135" s="225"/>
      <c r="G135" s="227"/>
    </row>
    <row r="136" spans="1:14">
      <c r="A136" s="224"/>
      <c r="B136" s="225"/>
      <c r="C136" s="226"/>
      <c r="D136" s="225"/>
      <c r="E136" s="225"/>
      <c r="F136" s="225"/>
      <c r="G136" s="227"/>
    </row>
    <row r="137" spans="1:14">
      <c r="A137" s="224"/>
      <c r="B137" s="225"/>
      <c r="C137" s="226"/>
      <c r="D137" s="225"/>
      <c r="E137" s="225"/>
      <c r="F137" s="225"/>
      <c r="G137" s="227"/>
    </row>
    <row r="138" spans="1:14">
      <c r="A138" s="228"/>
      <c r="B138" s="229"/>
      <c r="C138" s="230"/>
      <c r="D138" s="229"/>
      <c r="E138" s="229"/>
      <c r="F138" s="229"/>
      <c r="G138" s="231"/>
    </row>
    <row r="145" spans="3:3">
      <c r="C145" s="85"/>
    </row>
  </sheetData>
  <mergeCells count="31">
    <mergeCell ref="A134:G138"/>
    <mergeCell ref="A108:A112"/>
    <mergeCell ref="A113:A117"/>
    <mergeCell ref="A118:A122"/>
    <mergeCell ref="A123:A127"/>
    <mergeCell ref="A128:A132"/>
    <mergeCell ref="A84:A88"/>
    <mergeCell ref="A89:A93"/>
    <mergeCell ref="A94:A98"/>
    <mergeCell ref="A99:A103"/>
    <mergeCell ref="A104:A107"/>
    <mergeCell ref="A62:A65"/>
    <mergeCell ref="A66:A70"/>
    <mergeCell ref="A71:A75"/>
    <mergeCell ref="A76:A79"/>
    <mergeCell ref="A80:A83"/>
    <mergeCell ref="A40:A43"/>
    <mergeCell ref="A44:A48"/>
    <mergeCell ref="A49:A52"/>
    <mergeCell ref="A53:A56"/>
    <mergeCell ref="A57:A61"/>
    <mergeCell ref="A16:A20"/>
    <mergeCell ref="A21:A25"/>
    <mergeCell ref="A26:A30"/>
    <mergeCell ref="A31:A35"/>
    <mergeCell ref="A36:A39"/>
    <mergeCell ref="A1:B1"/>
    <mergeCell ref="C1:D1"/>
    <mergeCell ref="A3:A6"/>
    <mergeCell ref="A7:A10"/>
    <mergeCell ref="A11:A15"/>
  </mergeCells>
  <phoneticPr fontId="10" type="noConversion"/>
  <conditionalFormatting sqref="F3:F133">
    <cfRule type="top10" dxfId="4" priority="1" bottom="1" rank="3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0"/>
  <sheetViews>
    <sheetView topLeftCell="B13" workbookViewId="0">
      <selection activeCell="C3" sqref="C3:C236"/>
    </sheetView>
  </sheetViews>
  <sheetFormatPr defaultColWidth="9" defaultRowHeight="14.25"/>
  <cols>
    <col min="1" max="5" width="13.5" style="1" customWidth="1"/>
    <col min="6" max="6" width="13.75" style="1" customWidth="1"/>
    <col min="7" max="7" width="13.5" style="1" customWidth="1"/>
    <col min="8" max="8" width="9" style="1"/>
    <col min="9" max="9" width="21.5" style="1" customWidth="1"/>
    <col min="10" max="10" width="8.125" style="1" customWidth="1"/>
    <col min="11" max="11" width="9.75" style="1" hidden="1" customWidth="1"/>
    <col min="12" max="12" width="23.875" style="1" customWidth="1"/>
    <col min="13" max="13" width="23" style="1" customWidth="1"/>
    <col min="14" max="14" width="36.375" style="1" customWidth="1"/>
    <col min="15" max="15" width="0.75" style="1" hidden="1" customWidth="1"/>
    <col min="16" max="16" width="6.25" style="1" hidden="1" customWidth="1"/>
    <col min="17" max="17" width="11.5" style="1" customWidth="1"/>
    <col min="18" max="18" width="5.5" style="1" customWidth="1"/>
    <col min="19" max="16384" width="9" style="1"/>
  </cols>
  <sheetData>
    <row r="1" spans="1:18" ht="20.25">
      <c r="A1" s="232" t="s">
        <v>230</v>
      </c>
      <c r="B1" s="233"/>
      <c r="C1" s="232">
        <f>南高齿报表总!F2</f>
        <v>43466</v>
      </c>
      <c r="D1" s="214"/>
      <c r="E1" s="42" t="s">
        <v>63</v>
      </c>
      <c r="F1" s="42"/>
      <c r="G1" s="43"/>
    </row>
    <row r="2" spans="1:18">
      <c r="A2" s="4" t="s">
        <v>64</v>
      </c>
      <c r="B2" s="5" t="s">
        <v>65</v>
      </c>
      <c r="C2" s="5" t="s">
        <v>43</v>
      </c>
      <c r="D2" s="5" t="s">
        <v>66</v>
      </c>
      <c r="E2" s="44" t="s">
        <v>67</v>
      </c>
      <c r="F2" s="6" t="s">
        <v>68</v>
      </c>
      <c r="G2" s="45" t="s">
        <v>69</v>
      </c>
      <c r="J2"/>
      <c r="O2" s="58">
        <v>73.379997000000003</v>
      </c>
      <c r="P2" s="1">
        <v>0.34</v>
      </c>
    </row>
    <row r="3" spans="1:18">
      <c r="A3" s="234" t="s">
        <v>70</v>
      </c>
      <c r="B3" s="57" t="s">
        <v>231</v>
      </c>
      <c r="C3" s="58">
        <v>111.480003</v>
      </c>
      <c r="D3" s="24">
        <v>7</v>
      </c>
      <c r="E3" s="59">
        <f>0.285*D3*24</f>
        <v>47.879999999999995</v>
      </c>
      <c r="F3" s="24">
        <f>C3/E3</f>
        <v>2.3283208646616544</v>
      </c>
      <c r="G3" s="60">
        <f>C3/D3</f>
        <v>15.925714714285714</v>
      </c>
      <c r="J3"/>
      <c r="K3" s="58">
        <v>14.01</v>
      </c>
      <c r="O3" s="61">
        <v>82.160004000000001</v>
      </c>
      <c r="P3" s="1">
        <v>0.34</v>
      </c>
      <c r="R3" s="58">
        <v>146.449997</v>
      </c>
    </row>
    <row r="4" spans="1:18">
      <c r="A4" s="235"/>
      <c r="B4" s="57" t="s">
        <v>232</v>
      </c>
      <c r="C4" s="61">
        <v>127.209999</v>
      </c>
      <c r="D4" s="24">
        <v>8</v>
      </c>
      <c r="E4" s="59">
        <f t="shared" ref="E4:E67" si="0">0.285*D4*24</f>
        <v>54.72</v>
      </c>
      <c r="F4" s="24">
        <f t="shared" ref="F4:F67" si="1">C4/E4</f>
        <v>2.3247441337719299</v>
      </c>
      <c r="G4" s="60">
        <f t="shared" ref="G4:G67" si="2">C4/D4</f>
        <v>15.901249875</v>
      </c>
      <c r="J4"/>
      <c r="K4" s="61">
        <v>16.5</v>
      </c>
      <c r="O4" s="62">
        <v>80.419998000000007</v>
      </c>
      <c r="P4" s="1">
        <v>0.34</v>
      </c>
      <c r="R4" s="61">
        <v>167.729996</v>
      </c>
    </row>
    <row r="5" spans="1:18">
      <c r="A5" s="235"/>
      <c r="B5" s="57" t="s">
        <v>233</v>
      </c>
      <c r="C5" s="62">
        <v>125.5</v>
      </c>
      <c r="D5" s="24">
        <v>8</v>
      </c>
      <c r="E5" s="59">
        <f t="shared" si="0"/>
        <v>54.72</v>
      </c>
      <c r="F5" s="24">
        <f t="shared" si="1"/>
        <v>2.2934941520467835</v>
      </c>
      <c r="G5" s="60">
        <f t="shared" si="2"/>
        <v>15.6875</v>
      </c>
      <c r="J5"/>
      <c r="K5" s="62">
        <v>15.99</v>
      </c>
      <c r="O5" s="62">
        <v>82.980002999999996</v>
      </c>
      <c r="P5" s="1">
        <v>0.34</v>
      </c>
      <c r="R5" s="62">
        <v>165.33999600000001</v>
      </c>
    </row>
    <row r="6" spans="1:18">
      <c r="A6" s="235"/>
      <c r="B6" s="57" t="s">
        <v>234</v>
      </c>
      <c r="C6" s="62">
        <v>125.610001</v>
      </c>
      <c r="D6" s="24">
        <v>8</v>
      </c>
      <c r="E6" s="59">
        <f t="shared" si="0"/>
        <v>54.72</v>
      </c>
      <c r="F6" s="24">
        <f t="shared" si="1"/>
        <v>2.2955044042397659</v>
      </c>
      <c r="G6" s="60">
        <f t="shared" si="2"/>
        <v>15.701250125</v>
      </c>
      <c r="J6"/>
      <c r="K6" s="62">
        <v>16.32</v>
      </c>
      <c r="O6" s="62">
        <v>82.059997999999993</v>
      </c>
      <c r="P6" s="1">
        <v>0.34</v>
      </c>
      <c r="R6" s="62">
        <v>166.75</v>
      </c>
    </row>
    <row r="7" spans="1:18">
      <c r="A7" s="236"/>
      <c r="B7" s="57" t="s">
        <v>235</v>
      </c>
      <c r="C7" s="62">
        <v>116.910004</v>
      </c>
      <c r="D7" s="24">
        <v>8</v>
      </c>
      <c r="E7" s="59">
        <f t="shared" si="0"/>
        <v>54.72</v>
      </c>
      <c r="F7" s="24">
        <f t="shared" si="1"/>
        <v>2.1365132309941521</v>
      </c>
      <c r="G7" s="60">
        <f t="shared" si="2"/>
        <v>14.6137505</v>
      </c>
      <c r="J7"/>
      <c r="K7" s="62">
        <v>15.58</v>
      </c>
      <c r="O7" s="62">
        <v>76.449996999999996</v>
      </c>
      <c r="P7" s="1">
        <v>0.34</v>
      </c>
      <c r="R7" s="62">
        <v>154.88999899999999</v>
      </c>
    </row>
    <row r="8" spans="1:18">
      <c r="A8" s="234" t="s">
        <v>75</v>
      </c>
      <c r="B8" s="57" t="s">
        <v>76</v>
      </c>
      <c r="C8" s="62">
        <v>109.470001</v>
      </c>
      <c r="D8" s="24">
        <v>8</v>
      </c>
      <c r="E8" s="59">
        <f t="shared" si="0"/>
        <v>54.72</v>
      </c>
      <c r="F8" s="24">
        <f t="shared" si="1"/>
        <v>2.0005482638888887</v>
      </c>
      <c r="G8" s="60">
        <f t="shared" si="2"/>
        <v>13.683750125</v>
      </c>
      <c r="J8"/>
      <c r="K8" s="62">
        <v>14.75</v>
      </c>
      <c r="O8" s="62">
        <v>77.480002999999996</v>
      </c>
      <c r="P8" s="1">
        <v>0.34</v>
      </c>
      <c r="R8" s="62">
        <v>154.66000399999999</v>
      </c>
    </row>
    <row r="9" spans="1:18">
      <c r="A9" s="235"/>
      <c r="B9" s="57" t="s">
        <v>77</v>
      </c>
      <c r="C9" s="62">
        <v>107.459999</v>
      </c>
      <c r="D9" s="24">
        <v>8</v>
      </c>
      <c r="E9" s="59">
        <f t="shared" si="0"/>
        <v>54.72</v>
      </c>
      <c r="F9" s="24">
        <f t="shared" si="1"/>
        <v>1.9638157711988304</v>
      </c>
      <c r="G9" s="60">
        <f t="shared" si="2"/>
        <v>13.432499875</v>
      </c>
      <c r="J9"/>
      <c r="K9" s="62">
        <v>15.24</v>
      </c>
      <c r="O9" s="62">
        <v>78.129997000000003</v>
      </c>
      <c r="P9" s="1">
        <v>0.34</v>
      </c>
      <c r="R9" s="62">
        <v>157.33999600000001</v>
      </c>
    </row>
    <row r="10" spans="1:18">
      <c r="A10" s="235"/>
      <c r="B10" s="57" t="s">
        <v>78</v>
      </c>
      <c r="C10" s="62">
        <v>110.610001</v>
      </c>
      <c r="D10" s="24">
        <v>8</v>
      </c>
      <c r="E10" s="59">
        <f t="shared" si="0"/>
        <v>54.72</v>
      </c>
      <c r="F10" s="24">
        <f t="shared" si="1"/>
        <v>2.0213815972222222</v>
      </c>
      <c r="G10" s="60">
        <f t="shared" si="2"/>
        <v>13.826250125</v>
      </c>
      <c r="J10"/>
      <c r="K10" s="62">
        <v>15.41</v>
      </c>
      <c r="O10" s="62">
        <v>80.620002999999997</v>
      </c>
      <c r="P10" s="1">
        <v>0.34</v>
      </c>
      <c r="R10" s="58">
        <v>155.91999799999999</v>
      </c>
    </row>
    <row r="11" spans="1:18">
      <c r="A11" s="236"/>
      <c r="B11" s="57" t="s">
        <v>79</v>
      </c>
      <c r="C11" s="62">
        <v>111.889999</v>
      </c>
      <c r="D11" s="24">
        <v>8</v>
      </c>
      <c r="E11" s="59">
        <f t="shared" si="0"/>
        <v>54.72</v>
      </c>
      <c r="F11" s="24">
        <f t="shared" si="1"/>
        <v>2.0447733735380118</v>
      </c>
      <c r="G11" s="60">
        <f t="shared" si="2"/>
        <v>13.986249875</v>
      </c>
      <c r="J11"/>
      <c r="K11" s="62">
        <v>15.54</v>
      </c>
      <c r="O11" s="62">
        <v>77.800003000000004</v>
      </c>
      <c r="P11" s="1">
        <v>0.34</v>
      </c>
      <c r="R11" s="62">
        <v>159.41999799999999</v>
      </c>
    </row>
    <row r="12" spans="1:18">
      <c r="A12" s="234" t="s">
        <v>80</v>
      </c>
      <c r="B12" s="57" t="s">
        <v>81</v>
      </c>
      <c r="C12" s="62">
        <v>110.660004</v>
      </c>
      <c r="D12" s="24">
        <v>8</v>
      </c>
      <c r="E12" s="59">
        <f t="shared" si="0"/>
        <v>54.72</v>
      </c>
      <c r="F12" s="24">
        <f t="shared" si="1"/>
        <v>2.0222953947368421</v>
      </c>
      <c r="G12" s="60">
        <f t="shared" si="2"/>
        <v>13.8325005</v>
      </c>
      <c r="J12"/>
      <c r="K12" s="62">
        <v>15.31</v>
      </c>
      <c r="O12" s="62">
        <v>78.099997999999999</v>
      </c>
      <c r="P12" s="1">
        <v>0.34</v>
      </c>
      <c r="R12" s="62">
        <v>155.13999899999999</v>
      </c>
    </row>
    <row r="13" spans="1:18">
      <c r="A13" s="235"/>
      <c r="B13" s="57" t="s">
        <v>82</v>
      </c>
      <c r="C13" s="62">
        <v>110.650002</v>
      </c>
      <c r="D13" s="24">
        <v>8</v>
      </c>
      <c r="E13" s="59">
        <f t="shared" si="0"/>
        <v>54.72</v>
      </c>
      <c r="F13" s="24">
        <f t="shared" si="1"/>
        <v>2.0221126096491226</v>
      </c>
      <c r="G13" s="60">
        <f t="shared" si="2"/>
        <v>13.83125025</v>
      </c>
      <c r="J13"/>
      <c r="K13" s="62">
        <v>15.79</v>
      </c>
      <c r="O13" s="62">
        <v>80.269997000000004</v>
      </c>
      <c r="P13" s="1">
        <v>0.34</v>
      </c>
      <c r="R13" s="62">
        <v>157.86000100000001</v>
      </c>
    </row>
    <row r="14" spans="1:18">
      <c r="A14" s="235"/>
      <c r="B14" s="57" t="s">
        <v>83</v>
      </c>
      <c r="C14" s="62">
        <v>112.879997</v>
      </c>
      <c r="D14" s="24">
        <v>8</v>
      </c>
      <c r="E14" s="59">
        <f t="shared" si="0"/>
        <v>54.72</v>
      </c>
      <c r="F14" s="24">
        <f t="shared" si="1"/>
        <v>2.0628654422514621</v>
      </c>
      <c r="G14" s="60">
        <f t="shared" si="2"/>
        <v>14.109999625</v>
      </c>
      <c r="J14"/>
      <c r="K14" s="62">
        <v>16.02</v>
      </c>
      <c r="O14" s="62">
        <v>79.370002999999997</v>
      </c>
      <c r="P14" s="1">
        <v>0.34</v>
      </c>
      <c r="R14" s="62">
        <v>159.13000500000001</v>
      </c>
    </row>
    <row r="15" spans="1:18">
      <c r="A15" s="236"/>
      <c r="B15" s="57" t="s">
        <v>84</v>
      </c>
      <c r="C15" s="62">
        <v>109.889999</v>
      </c>
      <c r="D15" s="24">
        <v>8</v>
      </c>
      <c r="E15" s="59">
        <f t="shared" si="0"/>
        <v>54.72</v>
      </c>
      <c r="F15" s="24">
        <f t="shared" si="1"/>
        <v>2.0082236659356725</v>
      </c>
      <c r="G15" s="60">
        <f t="shared" si="2"/>
        <v>13.736249875</v>
      </c>
      <c r="J15"/>
      <c r="K15" s="62">
        <v>15.78</v>
      </c>
      <c r="O15" s="62">
        <v>79.720000999999996</v>
      </c>
      <c r="P15" s="1">
        <v>0.34</v>
      </c>
      <c r="R15" s="62">
        <v>154.16000399999999</v>
      </c>
    </row>
    <row r="16" spans="1:18">
      <c r="A16" s="234" t="s">
        <v>86</v>
      </c>
      <c r="B16" s="57" t="s">
        <v>87</v>
      </c>
      <c r="C16" s="62">
        <v>124.699997</v>
      </c>
      <c r="D16" s="24">
        <v>8</v>
      </c>
      <c r="E16" s="59">
        <f t="shared" si="0"/>
        <v>54.72</v>
      </c>
      <c r="F16" s="24">
        <f t="shared" si="1"/>
        <v>2.2788742141812866</v>
      </c>
      <c r="G16" s="60">
        <f t="shared" si="2"/>
        <v>15.587499625</v>
      </c>
      <c r="J16"/>
      <c r="K16" s="62">
        <v>16.219999000000001</v>
      </c>
      <c r="O16" s="62">
        <v>80.440002000000007</v>
      </c>
      <c r="P16" s="1">
        <v>0.34</v>
      </c>
      <c r="R16" s="62">
        <v>159.30999800000001</v>
      </c>
    </row>
    <row r="17" spans="1:18">
      <c r="A17" s="235"/>
      <c r="B17" s="57" t="s">
        <v>88</v>
      </c>
      <c r="C17" s="62">
        <v>123.769997</v>
      </c>
      <c r="D17" s="24">
        <v>8</v>
      </c>
      <c r="E17" s="59">
        <f t="shared" si="0"/>
        <v>54.72</v>
      </c>
      <c r="F17" s="24">
        <f t="shared" si="1"/>
        <v>2.2618786001461988</v>
      </c>
      <c r="G17" s="60">
        <f t="shared" si="2"/>
        <v>15.471249625</v>
      </c>
      <c r="J17"/>
      <c r="K17" s="62">
        <v>15.25</v>
      </c>
      <c r="O17" s="62">
        <v>82.660004000000001</v>
      </c>
      <c r="P17" s="1">
        <v>0.34</v>
      </c>
      <c r="R17" s="62">
        <v>161.63999899999999</v>
      </c>
    </row>
    <row r="18" spans="1:18">
      <c r="A18" s="235"/>
      <c r="B18" s="57" t="s">
        <v>89</v>
      </c>
      <c r="C18" s="62">
        <v>126.07</v>
      </c>
      <c r="D18" s="24">
        <v>8</v>
      </c>
      <c r="E18" s="59">
        <f t="shared" si="0"/>
        <v>54.72</v>
      </c>
      <c r="F18" s="24">
        <f t="shared" si="1"/>
        <v>2.30391081871345</v>
      </c>
      <c r="G18" s="60">
        <f t="shared" si="2"/>
        <v>15.758749999999999</v>
      </c>
      <c r="J18"/>
      <c r="K18" s="62">
        <v>15.57</v>
      </c>
      <c r="O18" s="62">
        <v>83.82</v>
      </c>
      <c r="P18" s="1">
        <v>0.34</v>
      </c>
      <c r="R18" s="62">
        <v>165.990005</v>
      </c>
    </row>
    <row r="19" spans="1:18">
      <c r="A19" s="235"/>
      <c r="B19" s="57" t="s">
        <v>90</v>
      </c>
      <c r="C19" s="62">
        <v>127.57</v>
      </c>
      <c r="D19" s="24">
        <v>8</v>
      </c>
      <c r="E19" s="59">
        <f t="shared" si="0"/>
        <v>54.72</v>
      </c>
      <c r="F19" s="24">
        <f t="shared" si="1"/>
        <v>2.3313230994152048</v>
      </c>
      <c r="G19" s="60">
        <f t="shared" si="2"/>
        <v>15.946249999999999</v>
      </c>
      <c r="J19"/>
      <c r="K19" s="62">
        <v>16.18</v>
      </c>
      <c r="O19" s="62">
        <v>84.309997999999993</v>
      </c>
      <c r="P19" s="1">
        <v>0.34</v>
      </c>
      <c r="R19" s="62">
        <v>167.60000600000001</v>
      </c>
    </row>
    <row r="20" spans="1:18">
      <c r="A20" s="236"/>
      <c r="B20" s="57" t="s">
        <v>91</v>
      </c>
      <c r="C20" s="62">
        <v>127.989998</v>
      </c>
      <c r="D20" s="24">
        <v>8</v>
      </c>
      <c r="E20" s="59">
        <f t="shared" si="0"/>
        <v>54.72</v>
      </c>
      <c r="F20" s="24">
        <f t="shared" si="1"/>
        <v>2.3389985014619885</v>
      </c>
      <c r="G20" s="60">
        <f t="shared" si="2"/>
        <v>15.99874975</v>
      </c>
      <c r="J20"/>
      <c r="K20" s="62">
        <v>16.370000999999998</v>
      </c>
      <c r="O20" s="62">
        <v>84.339995999999999</v>
      </c>
      <c r="P20" s="1">
        <v>0.34</v>
      </c>
      <c r="R20" s="62">
        <v>167.33000200000001</v>
      </c>
    </row>
    <row r="21" spans="1:18">
      <c r="A21" s="234" t="s">
        <v>92</v>
      </c>
      <c r="B21" s="57" t="s">
        <v>93</v>
      </c>
      <c r="C21" s="62">
        <v>127.05999799999999</v>
      </c>
      <c r="D21" s="24">
        <v>8</v>
      </c>
      <c r="E21" s="59">
        <f t="shared" si="0"/>
        <v>54.72</v>
      </c>
      <c r="F21" s="24">
        <f t="shared" si="1"/>
        <v>2.3220028874269003</v>
      </c>
      <c r="G21" s="60">
        <f t="shared" si="2"/>
        <v>15.882499749999999</v>
      </c>
      <c r="J21"/>
      <c r="K21" s="62">
        <v>15.91</v>
      </c>
      <c r="O21" s="62">
        <v>84.610000999999997</v>
      </c>
      <c r="P21" s="1">
        <v>0.34</v>
      </c>
      <c r="R21" s="62">
        <v>169.88999899999999</v>
      </c>
    </row>
    <row r="22" spans="1:18">
      <c r="A22" s="235"/>
      <c r="B22" s="57" t="s">
        <v>94</v>
      </c>
      <c r="C22" s="62">
        <v>126.860001</v>
      </c>
      <c r="D22" s="24">
        <v>8</v>
      </c>
      <c r="E22" s="59">
        <f t="shared" si="0"/>
        <v>54.72</v>
      </c>
      <c r="F22" s="24">
        <f t="shared" si="1"/>
        <v>2.3183479714912281</v>
      </c>
      <c r="G22" s="60">
        <f t="shared" si="2"/>
        <v>15.857500125</v>
      </c>
      <c r="J22"/>
      <c r="K22" s="62">
        <v>16.25</v>
      </c>
      <c r="O22" s="62">
        <v>83.43</v>
      </c>
      <c r="P22" s="1">
        <v>0.34</v>
      </c>
      <c r="R22" s="62">
        <v>168.63999899999999</v>
      </c>
    </row>
    <row r="23" spans="1:18">
      <c r="A23" s="235"/>
      <c r="B23" s="57" t="s">
        <v>95</v>
      </c>
      <c r="C23" s="62">
        <v>125.269997</v>
      </c>
      <c r="D23" s="24">
        <v>8</v>
      </c>
      <c r="E23" s="59">
        <f t="shared" si="0"/>
        <v>54.72</v>
      </c>
      <c r="F23" s="24">
        <f t="shared" si="1"/>
        <v>2.2892908808479535</v>
      </c>
      <c r="G23" s="60">
        <f t="shared" si="2"/>
        <v>15.658749625</v>
      </c>
      <c r="J23"/>
      <c r="K23" s="62">
        <v>16</v>
      </c>
      <c r="O23" s="62">
        <v>87.120002999999997</v>
      </c>
      <c r="P23" s="1">
        <v>0.34</v>
      </c>
      <c r="R23" s="62">
        <v>167.64999399999999</v>
      </c>
    </row>
    <row r="24" spans="1:18">
      <c r="A24" s="236"/>
      <c r="B24" s="57" t="s">
        <v>96</v>
      </c>
      <c r="C24" s="62">
        <v>126.5</v>
      </c>
      <c r="D24" s="24">
        <v>8</v>
      </c>
      <c r="E24" s="59">
        <f t="shared" si="0"/>
        <v>54.72</v>
      </c>
      <c r="F24" s="24">
        <f t="shared" si="1"/>
        <v>2.3117690058479532</v>
      </c>
      <c r="G24" s="60">
        <f t="shared" si="2"/>
        <v>15.8125</v>
      </c>
      <c r="J24"/>
      <c r="K24" s="62">
        <v>16.73</v>
      </c>
      <c r="O24" s="62">
        <v>74.190002000000007</v>
      </c>
      <c r="P24" s="1">
        <v>0.34</v>
      </c>
      <c r="R24" s="62">
        <v>166.479996</v>
      </c>
    </row>
    <row r="25" spans="1:18">
      <c r="A25" s="234" t="s">
        <v>98</v>
      </c>
      <c r="B25" s="57" t="s">
        <v>99</v>
      </c>
      <c r="C25" s="62">
        <v>105.849998</v>
      </c>
      <c r="D25" s="24">
        <v>8</v>
      </c>
      <c r="E25" s="59">
        <f t="shared" si="0"/>
        <v>54.72</v>
      </c>
      <c r="F25" s="24">
        <f t="shared" si="1"/>
        <v>1.9343932383040936</v>
      </c>
      <c r="G25" s="60">
        <f t="shared" si="2"/>
        <v>13.23124975</v>
      </c>
      <c r="J25"/>
      <c r="K25" s="62">
        <v>14.69</v>
      </c>
      <c r="O25" s="62">
        <v>75.769997000000004</v>
      </c>
      <c r="P25" s="1">
        <v>0.34</v>
      </c>
      <c r="R25" s="62">
        <v>143.199997</v>
      </c>
    </row>
    <row r="26" spans="1:18">
      <c r="A26" s="235"/>
      <c r="B26" s="57" t="s">
        <v>100</v>
      </c>
      <c r="C26" s="62">
        <v>108.410004</v>
      </c>
      <c r="D26" s="24">
        <v>8</v>
      </c>
      <c r="E26" s="59">
        <f t="shared" si="0"/>
        <v>54.72</v>
      </c>
      <c r="F26" s="24">
        <f t="shared" si="1"/>
        <v>1.9811769736842106</v>
      </c>
      <c r="G26" s="60">
        <f t="shared" si="2"/>
        <v>13.5512505</v>
      </c>
      <c r="J26"/>
      <c r="K26" s="62">
        <v>15.04</v>
      </c>
      <c r="O26" s="62">
        <v>79.440002000000007</v>
      </c>
      <c r="P26" s="1">
        <v>0.34</v>
      </c>
      <c r="R26" s="62">
        <v>148.46000699999999</v>
      </c>
    </row>
    <row r="27" spans="1:18">
      <c r="A27" s="235"/>
      <c r="B27" s="57" t="s">
        <v>101</v>
      </c>
      <c r="C27" s="62">
        <v>110.82</v>
      </c>
      <c r="D27" s="24">
        <v>8</v>
      </c>
      <c r="E27" s="59">
        <f t="shared" si="0"/>
        <v>54.72</v>
      </c>
      <c r="F27" s="24">
        <f t="shared" si="1"/>
        <v>2.0252192982456139</v>
      </c>
      <c r="G27" s="60">
        <f t="shared" si="2"/>
        <v>13.852499999999999</v>
      </c>
      <c r="J27"/>
      <c r="K27" s="62">
        <v>15.73</v>
      </c>
      <c r="O27" s="62">
        <v>78.839995999999999</v>
      </c>
      <c r="P27" s="1">
        <v>0.34</v>
      </c>
      <c r="R27" s="62">
        <v>154.770004</v>
      </c>
    </row>
    <row r="28" spans="1:18">
      <c r="A28" s="235"/>
      <c r="B28" s="57" t="s">
        <v>102</v>
      </c>
      <c r="C28" s="62">
        <v>110.379997</v>
      </c>
      <c r="D28" s="24">
        <v>8</v>
      </c>
      <c r="E28" s="59">
        <f t="shared" si="0"/>
        <v>54.72</v>
      </c>
      <c r="F28" s="24">
        <f t="shared" si="1"/>
        <v>2.0171783077485381</v>
      </c>
      <c r="G28" s="60">
        <f t="shared" si="2"/>
        <v>13.797499625</v>
      </c>
      <c r="J28"/>
      <c r="K28" s="62">
        <v>15.68</v>
      </c>
      <c r="O28" s="63">
        <v>78.529999000000004</v>
      </c>
      <c r="P28" s="1">
        <v>0.34</v>
      </c>
      <c r="R28" s="62">
        <v>157.029999</v>
      </c>
    </row>
    <row r="29" spans="1:18">
      <c r="A29" s="236"/>
      <c r="B29" s="57" t="s">
        <v>103</v>
      </c>
      <c r="C29" s="63">
        <v>110.360001</v>
      </c>
      <c r="D29" s="24">
        <v>8</v>
      </c>
      <c r="E29" s="59">
        <f t="shared" si="0"/>
        <v>54.72</v>
      </c>
      <c r="F29" s="24">
        <f t="shared" si="1"/>
        <v>2.0168128837719297</v>
      </c>
      <c r="G29" s="60">
        <f t="shared" si="2"/>
        <v>13.795000125</v>
      </c>
      <c r="J29"/>
      <c r="K29" s="66">
        <v>15.79</v>
      </c>
      <c r="O29" s="63">
        <v>81.519997000000004</v>
      </c>
      <c r="P29" s="1">
        <v>0.34</v>
      </c>
      <c r="R29" s="63">
        <v>155.029999</v>
      </c>
    </row>
    <row r="30" spans="1:18">
      <c r="A30" s="234" t="s">
        <v>104</v>
      </c>
      <c r="B30" s="57" t="s">
        <v>105</v>
      </c>
      <c r="C30" s="63">
        <v>112.300003</v>
      </c>
      <c r="D30" s="24">
        <v>8</v>
      </c>
      <c r="E30" s="59">
        <f t="shared" si="0"/>
        <v>54.72</v>
      </c>
      <c r="F30" s="24">
        <f t="shared" si="1"/>
        <v>2.0522661366959065</v>
      </c>
      <c r="G30" s="60">
        <f t="shared" si="2"/>
        <v>14.037500375</v>
      </c>
      <c r="J30"/>
      <c r="K30" s="66">
        <v>16.719999000000001</v>
      </c>
      <c r="O30" s="63">
        <v>80.540001000000004</v>
      </c>
      <c r="P30" s="1">
        <v>0.34</v>
      </c>
      <c r="R30" s="63">
        <v>156.929993</v>
      </c>
    </row>
    <row r="31" spans="1:18">
      <c r="A31" s="235"/>
      <c r="B31" s="57" t="s">
        <v>106</v>
      </c>
      <c r="C31" s="63">
        <v>111.32</v>
      </c>
      <c r="D31" s="24">
        <v>8</v>
      </c>
      <c r="E31" s="59">
        <f t="shared" si="0"/>
        <v>54.72</v>
      </c>
      <c r="F31" s="24">
        <f t="shared" si="1"/>
        <v>2.0343567251461989</v>
      </c>
      <c r="G31" s="60">
        <f t="shared" si="2"/>
        <v>13.914999999999999</v>
      </c>
      <c r="J31"/>
      <c r="K31" s="66">
        <v>15.78</v>
      </c>
      <c r="O31" s="64">
        <v>84.459998999999996</v>
      </c>
      <c r="P31" s="1">
        <v>0.34</v>
      </c>
      <c r="R31" s="63">
        <v>153.279999</v>
      </c>
    </row>
    <row r="32" spans="1:18">
      <c r="A32" s="235"/>
      <c r="B32" s="57" t="s">
        <v>107</v>
      </c>
      <c r="C32" s="64">
        <v>122.360001</v>
      </c>
      <c r="D32" s="24">
        <v>8</v>
      </c>
      <c r="E32" s="59">
        <f t="shared" si="0"/>
        <v>54.72</v>
      </c>
      <c r="F32" s="24">
        <f t="shared" si="1"/>
        <v>2.2361111293859648</v>
      </c>
      <c r="G32" s="60">
        <f t="shared" si="2"/>
        <v>15.295000125</v>
      </c>
      <c r="J32"/>
      <c r="K32" s="64">
        <v>15.55</v>
      </c>
      <c r="O32" s="64">
        <v>87.309997999999993</v>
      </c>
      <c r="P32" s="1">
        <v>0.34</v>
      </c>
      <c r="R32" s="64">
        <v>159.55999800000001</v>
      </c>
    </row>
    <row r="33" spans="1:18">
      <c r="A33" s="235"/>
      <c r="B33" s="57" t="s">
        <v>108</v>
      </c>
      <c r="C33" s="64">
        <v>125.989998</v>
      </c>
      <c r="D33" s="24">
        <v>8</v>
      </c>
      <c r="E33" s="59">
        <f t="shared" si="0"/>
        <v>54.72</v>
      </c>
      <c r="F33" s="24">
        <f t="shared" si="1"/>
        <v>2.3024487938596492</v>
      </c>
      <c r="G33" s="60">
        <f t="shared" si="2"/>
        <v>15.74874975</v>
      </c>
      <c r="J33"/>
      <c r="K33" s="64">
        <v>16.209999</v>
      </c>
      <c r="O33" s="65">
        <v>83.870002999999997</v>
      </c>
      <c r="P33" s="1">
        <v>0.34</v>
      </c>
      <c r="R33" s="64">
        <v>170.21000699999999</v>
      </c>
    </row>
    <row r="34" spans="1:18">
      <c r="A34" s="236"/>
      <c r="B34" s="57" t="s">
        <v>109</v>
      </c>
      <c r="C34" s="65">
        <v>123.129997</v>
      </c>
      <c r="D34" s="24">
        <v>8</v>
      </c>
      <c r="E34" s="59">
        <f t="shared" si="0"/>
        <v>54.72</v>
      </c>
      <c r="F34" s="24">
        <f t="shared" si="1"/>
        <v>2.2501826937134504</v>
      </c>
      <c r="G34" s="60">
        <f t="shared" si="2"/>
        <v>15.391249625</v>
      </c>
      <c r="J34"/>
      <c r="K34" s="65">
        <v>15.81</v>
      </c>
      <c r="O34" s="65">
        <v>82.040001000000004</v>
      </c>
      <c r="P34" s="1">
        <v>0.34</v>
      </c>
      <c r="R34" s="64">
        <v>164.770004</v>
      </c>
    </row>
    <row r="35" spans="1:18">
      <c r="A35" s="234" t="s">
        <v>110</v>
      </c>
      <c r="B35" s="57" t="s">
        <v>111</v>
      </c>
      <c r="C35" s="65">
        <v>128.63000500000001</v>
      </c>
      <c r="D35" s="24">
        <v>8</v>
      </c>
      <c r="E35" s="59">
        <f t="shared" si="0"/>
        <v>54.72</v>
      </c>
      <c r="F35" s="24">
        <f t="shared" si="1"/>
        <v>2.3506945358187137</v>
      </c>
      <c r="G35" s="60">
        <f t="shared" si="2"/>
        <v>16.078750625000001</v>
      </c>
      <c r="J35"/>
      <c r="K35" s="65">
        <v>15.69</v>
      </c>
      <c r="O35" s="64">
        <v>83.809997999999993</v>
      </c>
      <c r="P35" s="1">
        <v>0.34</v>
      </c>
      <c r="R35" s="64">
        <v>163.050003</v>
      </c>
    </row>
    <row r="36" spans="1:18">
      <c r="A36" s="235"/>
      <c r="B36" s="57" t="s">
        <v>112</v>
      </c>
      <c r="C36" s="64">
        <v>128.08999600000001</v>
      </c>
      <c r="D36" s="24">
        <v>8</v>
      </c>
      <c r="E36" s="59">
        <f t="shared" si="0"/>
        <v>54.72</v>
      </c>
      <c r="F36" s="24">
        <f t="shared" si="1"/>
        <v>2.3408259502923978</v>
      </c>
      <c r="G36" s="60">
        <f t="shared" si="2"/>
        <v>16.011249500000002</v>
      </c>
      <c r="J36"/>
      <c r="K36" s="64">
        <v>16.399999999999999</v>
      </c>
      <c r="O36" s="64">
        <v>83.32</v>
      </c>
      <c r="P36" s="1">
        <v>0.34</v>
      </c>
      <c r="R36" s="64">
        <v>164.36000100000001</v>
      </c>
    </row>
    <row r="37" spans="1:18">
      <c r="A37" s="235"/>
      <c r="B37" s="57" t="s">
        <v>113</v>
      </c>
      <c r="C37" s="64">
        <v>126.44000200000001</v>
      </c>
      <c r="D37" s="24">
        <v>8</v>
      </c>
      <c r="E37" s="59">
        <f t="shared" si="0"/>
        <v>54.72</v>
      </c>
      <c r="F37" s="24">
        <f t="shared" si="1"/>
        <v>2.3106725511695907</v>
      </c>
      <c r="G37" s="60">
        <f t="shared" si="2"/>
        <v>15.805000250000001</v>
      </c>
      <c r="J37"/>
      <c r="K37" s="64">
        <v>16.129999000000002</v>
      </c>
      <c r="O37" s="64">
        <v>84.650002000000001</v>
      </c>
      <c r="P37" s="1">
        <v>0.34</v>
      </c>
      <c r="R37" s="64">
        <v>164.61999499999999</v>
      </c>
    </row>
    <row r="38" spans="1:18">
      <c r="A38" s="235"/>
      <c r="B38" s="57" t="s">
        <v>114</v>
      </c>
      <c r="C38" s="64">
        <v>126.040001</v>
      </c>
      <c r="D38" s="24">
        <v>8</v>
      </c>
      <c r="E38" s="59">
        <f t="shared" si="0"/>
        <v>54.72</v>
      </c>
      <c r="F38" s="24">
        <f t="shared" si="1"/>
        <v>2.303362591374269</v>
      </c>
      <c r="G38" s="60">
        <f t="shared" si="2"/>
        <v>15.755000125</v>
      </c>
      <c r="J38"/>
      <c r="K38" s="64">
        <v>15.59</v>
      </c>
      <c r="O38" s="64">
        <v>84.190002000000007</v>
      </c>
      <c r="P38" s="1">
        <v>0.34</v>
      </c>
      <c r="R38" s="64">
        <v>164.30999800000001</v>
      </c>
    </row>
    <row r="39" spans="1:18">
      <c r="A39" s="235"/>
      <c r="B39" s="57" t="s">
        <v>236</v>
      </c>
      <c r="C39" s="64">
        <v>124.389999</v>
      </c>
      <c r="D39" s="24">
        <v>8</v>
      </c>
      <c r="E39" s="59">
        <f t="shared" si="0"/>
        <v>54.72</v>
      </c>
      <c r="F39" s="24">
        <f t="shared" si="1"/>
        <v>2.2732090460526315</v>
      </c>
      <c r="G39" s="60">
        <f t="shared" si="2"/>
        <v>15.548749875</v>
      </c>
      <c r="J39"/>
      <c r="K39" s="64">
        <v>16.010000000000002</v>
      </c>
      <c r="O39" s="64">
        <v>77.209998999999996</v>
      </c>
      <c r="P39" s="1">
        <v>0.34</v>
      </c>
      <c r="R39" s="64">
        <v>165.94000199999999</v>
      </c>
    </row>
    <row r="40" spans="1:18">
      <c r="A40" s="234" t="s">
        <v>237</v>
      </c>
      <c r="B40" s="57" t="s">
        <v>238</v>
      </c>
      <c r="C40" s="64">
        <v>109.480003</v>
      </c>
      <c r="D40" s="24">
        <v>8</v>
      </c>
      <c r="E40" s="59">
        <f t="shared" si="0"/>
        <v>54.72</v>
      </c>
      <c r="F40" s="24">
        <f t="shared" si="1"/>
        <v>2.0007310489766081</v>
      </c>
      <c r="G40" s="60">
        <f t="shared" si="2"/>
        <v>13.685000375</v>
      </c>
      <c r="J40"/>
      <c r="K40" s="64">
        <v>15.11</v>
      </c>
      <c r="O40" s="64">
        <v>76.379997000000003</v>
      </c>
      <c r="P40" s="1">
        <v>0.34</v>
      </c>
      <c r="R40" s="64">
        <v>147.19000199999999</v>
      </c>
    </row>
    <row r="41" spans="1:18">
      <c r="A41" s="235"/>
      <c r="B41" s="57" t="s">
        <v>239</v>
      </c>
      <c r="C41" s="64">
        <v>110.68</v>
      </c>
      <c r="D41" s="24">
        <v>8</v>
      </c>
      <c r="E41" s="59">
        <f t="shared" si="0"/>
        <v>54.72</v>
      </c>
      <c r="F41" s="24">
        <f t="shared" si="1"/>
        <v>2.0226608187134505</v>
      </c>
      <c r="G41" s="60">
        <f t="shared" si="2"/>
        <v>13.835000000000001</v>
      </c>
      <c r="J41"/>
      <c r="K41" s="64">
        <v>14.81</v>
      </c>
      <c r="O41" s="64">
        <v>77.279999000000004</v>
      </c>
      <c r="P41" s="1">
        <v>0.34</v>
      </c>
      <c r="R41" s="64">
        <v>147.86000100000001</v>
      </c>
    </row>
    <row r="42" spans="1:18">
      <c r="A42" s="235"/>
      <c r="B42" s="57" t="s">
        <v>240</v>
      </c>
      <c r="C42" s="64">
        <v>110.970001</v>
      </c>
      <c r="D42" s="24">
        <v>8</v>
      </c>
      <c r="E42" s="59">
        <f t="shared" si="0"/>
        <v>54.72</v>
      </c>
      <c r="F42" s="24">
        <f t="shared" si="1"/>
        <v>2.0279605445906435</v>
      </c>
      <c r="G42" s="60">
        <f t="shared" si="2"/>
        <v>13.871250125</v>
      </c>
      <c r="J42"/>
      <c r="K42" s="64">
        <v>15.58</v>
      </c>
      <c r="O42" s="64">
        <v>77.069999999999993</v>
      </c>
      <c r="P42" s="1">
        <v>0.34</v>
      </c>
      <c r="R42" s="64">
        <v>151.63999899999999</v>
      </c>
    </row>
    <row r="43" spans="1:18">
      <c r="A43" s="235"/>
      <c r="B43" s="57" t="s">
        <v>241</v>
      </c>
      <c r="C43" s="64">
        <v>109.68</v>
      </c>
      <c r="D43" s="24">
        <v>8</v>
      </c>
      <c r="E43" s="59">
        <f t="shared" si="0"/>
        <v>54.72</v>
      </c>
      <c r="F43" s="24">
        <f t="shared" si="1"/>
        <v>2.0043859649122808</v>
      </c>
      <c r="G43" s="60">
        <f t="shared" si="2"/>
        <v>13.71</v>
      </c>
      <c r="J43"/>
      <c r="K43" s="64">
        <v>15.69</v>
      </c>
      <c r="O43" s="64">
        <v>76.080001999999993</v>
      </c>
      <c r="P43" s="1">
        <v>0.34</v>
      </c>
      <c r="R43" s="64">
        <v>150.75</v>
      </c>
    </row>
    <row r="44" spans="1:18">
      <c r="A44" s="235"/>
      <c r="B44" s="57" t="s">
        <v>242</v>
      </c>
      <c r="C44" s="64">
        <v>105.160004</v>
      </c>
      <c r="D44" s="24">
        <v>8</v>
      </c>
      <c r="E44" s="59">
        <f t="shared" si="0"/>
        <v>54.72</v>
      </c>
      <c r="F44" s="24">
        <f t="shared" si="1"/>
        <v>1.9217836988304093</v>
      </c>
      <c r="G44" s="60">
        <f t="shared" si="2"/>
        <v>13.1450005</v>
      </c>
      <c r="J44"/>
      <c r="K44" s="64">
        <v>15.42</v>
      </c>
      <c r="O44" s="64">
        <v>76.940002000000007</v>
      </c>
      <c r="P44" s="1">
        <v>0.34</v>
      </c>
      <c r="R44" s="64">
        <v>157.320007</v>
      </c>
    </row>
    <row r="45" spans="1:18">
      <c r="A45" s="237" t="s">
        <v>243</v>
      </c>
      <c r="B45" s="57" t="s">
        <v>116</v>
      </c>
      <c r="C45" s="64">
        <v>113.470001</v>
      </c>
      <c r="D45" s="24">
        <v>8</v>
      </c>
      <c r="E45" s="59">
        <f t="shared" si="0"/>
        <v>54.72</v>
      </c>
      <c r="F45" s="24">
        <f t="shared" si="1"/>
        <v>2.0736476790935674</v>
      </c>
      <c r="G45" s="60">
        <f t="shared" si="2"/>
        <v>14.183750125</v>
      </c>
      <c r="J45"/>
      <c r="K45" s="64">
        <v>16.16</v>
      </c>
      <c r="O45" s="64">
        <v>77.569999999999993</v>
      </c>
      <c r="P45" s="1">
        <v>0.34</v>
      </c>
      <c r="R45" s="64">
        <v>153.020004</v>
      </c>
    </row>
    <row r="46" spans="1:18">
      <c r="A46" s="237"/>
      <c r="B46" s="57" t="s">
        <v>117</v>
      </c>
      <c r="C46" s="64">
        <v>115.370003</v>
      </c>
      <c r="D46" s="24">
        <v>8</v>
      </c>
      <c r="E46" s="59">
        <f t="shared" si="0"/>
        <v>54.72</v>
      </c>
      <c r="F46" s="24">
        <f t="shared" si="1"/>
        <v>2.108369937865497</v>
      </c>
      <c r="G46" s="60">
        <f t="shared" si="2"/>
        <v>14.421250375</v>
      </c>
      <c r="J46"/>
      <c r="K46" s="64">
        <v>15.46</v>
      </c>
      <c r="O46" s="64">
        <v>77.910004000000001</v>
      </c>
      <c r="P46" s="1">
        <v>0.34</v>
      </c>
      <c r="R46" s="64">
        <v>156.66000399999999</v>
      </c>
    </row>
    <row r="47" spans="1:18">
      <c r="A47" s="237"/>
      <c r="B47" s="57" t="s">
        <v>118</v>
      </c>
      <c r="C47" s="64">
        <v>116.040001</v>
      </c>
      <c r="D47" s="24">
        <v>8</v>
      </c>
      <c r="E47" s="59">
        <f t="shared" si="0"/>
        <v>54.72</v>
      </c>
      <c r="F47" s="24">
        <f t="shared" si="1"/>
        <v>2.1206140533625732</v>
      </c>
      <c r="G47" s="60">
        <f t="shared" si="2"/>
        <v>14.505000125</v>
      </c>
      <c r="J47"/>
      <c r="K47" s="64">
        <v>15.61</v>
      </c>
      <c r="O47" s="64">
        <v>78.819999999999993</v>
      </c>
      <c r="P47" s="1">
        <v>0.34</v>
      </c>
      <c r="R47" s="64">
        <v>156.529999</v>
      </c>
    </row>
    <row r="48" spans="1:18">
      <c r="A48" s="237"/>
      <c r="B48" s="57" t="s">
        <v>119</v>
      </c>
      <c r="C48" s="64">
        <v>116.769997</v>
      </c>
      <c r="D48" s="24">
        <v>8</v>
      </c>
      <c r="E48" s="59">
        <f t="shared" si="0"/>
        <v>54.72</v>
      </c>
      <c r="F48" s="24">
        <f t="shared" si="1"/>
        <v>2.133954623538012</v>
      </c>
      <c r="G48" s="60">
        <f t="shared" si="2"/>
        <v>14.596249625</v>
      </c>
      <c r="J48"/>
      <c r="K48" s="64">
        <v>15.78</v>
      </c>
      <c r="O48" s="64">
        <v>85.260002</v>
      </c>
      <c r="P48" s="1">
        <v>0.34</v>
      </c>
      <c r="R48" s="64">
        <v>159.979996</v>
      </c>
    </row>
    <row r="49" spans="1:18">
      <c r="A49" s="237"/>
      <c r="B49" s="57" t="s">
        <v>244</v>
      </c>
      <c r="C49" s="64">
        <v>123.879997</v>
      </c>
      <c r="D49" s="24">
        <v>8</v>
      </c>
      <c r="E49" s="59">
        <f t="shared" si="0"/>
        <v>54.72</v>
      </c>
      <c r="F49" s="24">
        <f t="shared" si="1"/>
        <v>2.2638888340643275</v>
      </c>
      <c r="G49" s="60">
        <f t="shared" si="2"/>
        <v>15.484999625</v>
      </c>
      <c r="J49"/>
      <c r="K49" s="64">
        <v>15.75</v>
      </c>
      <c r="O49" s="64">
        <v>85.309997999999993</v>
      </c>
      <c r="P49" s="1">
        <v>0.34</v>
      </c>
      <c r="R49" s="64">
        <v>162.5</v>
      </c>
    </row>
    <row r="50" spans="1:18">
      <c r="A50" s="237" t="s">
        <v>120</v>
      </c>
      <c r="B50" s="57" t="s">
        <v>121</v>
      </c>
      <c r="C50" s="64">
        <v>123.05999799999999</v>
      </c>
      <c r="D50" s="24">
        <v>8</v>
      </c>
      <c r="E50" s="59">
        <f t="shared" si="0"/>
        <v>54.72</v>
      </c>
      <c r="F50" s="24">
        <f t="shared" si="1"/>
        <v>2.2489034722222221</v>
      </c>
      <c r="G50" s="60">
        <f t="shared" si="2"/>
        <v>15.382499749999999</v>
      </c>
      <c r="J50"/>
      <c r="K50" s="64">
        <v>16.07</v>
      </c>
      <c r="O50" s="64">
        <v>85.739998</v>
      </c>
      <c r="P50" s="1">
        <v>0.34</v>
      </c>
      <c r="R50" s="64">
        <v>161.990005</v>
      </c>
    </row>
    <row r="51" spans="1:18">
      <c r="A51" s="237"/>
      <c r="B51" s="57" t="s">
        <v>122</v>
      </c>
      <c r="C51" s="64">
        <v>123.449997</v>
      </c>
      <c r="D51" s="24">
        <v>8</v>
      </c>
      <c r="E51" s="59">
        <f t="shared" si="0"/>
        <v>54.72</v>
      </c>
      <c r="F51" s="24">
        <f t="shared" si="1"/>
        <v>2.2560306469298244</v>
      </c>
      <c r="G51" s="60">
        <f t="shared" si="2"/>
        <v>15.431249625</v>
      </c>
      <c r="J51"/>
      <c r="K51" s="64">
        <v>15.81</v>
      </c>
      <c r="O51" s="64">
        <v>85.209998999999996</v>
      </c>
      <c r="P51" s="1">
        <v>0.34</v>
      </c>
      <c r="R51" s="64">
        <v>162.929993</v>
      </c>
    </row>
    <row r="52" spans="1:18">
      <c r="A52" s="237"/>
      <c r="B52" s="57" t="s">
        <v>123</v>
      </c>
      <c r="C52" s="64">
        <v>123.849998</v>
      </c>
      <c r="D52" s="24">
        <v>8</v>
      </c>
      <c r="E52" s="59">
        <f t="shared" si="0"/>
        <v>54.72</v>
      </c>
      <c r="F52" s="24">
        <f t="shared" si="1"/>
        <v>2.263340606725146</v>
      </c>
      <c r="G52" s="60">
        <f t="shared" si="2"/>
        <v>15.48124975</v>
      </c>
      <c r="J52"/>
      <c r="K52" s="64">
        <v>15.87</v>
      </c>
      <c r="O52" s="64">
        <v>89.019997000000004</v>
      </c>
      <c r="P52" s="1">
        <v>0.34</v>
      </c>
      <c r="R52" s="64">
        <v>162.85000600000001</v>
      </c>
    </row>
    <row r="53" spans="1:18">
      <c r="A53" s="237"/>
      <c r="B53" s="57" t="s">
        <v>124</v>
      </c>
      <c r="C53" s="64">
        <v>126.18</v>
      </c>
      <c r="D53" s="24">
        <v>8</v>
      </c>
      <c r="E53" s="59">
        <f t="shared" si="0"/>
        <v>54.72</v>
      </c>
      <c r="F53" s="24">
        <f t="shared" si="1"/>
        <v>2.3059210526315792</v>
      </c>
      <c r="G53" s="60">
        <f t="shared" si="2"/>
        <v>15.772500000000001</v>
      </c>
      <c r="J53"/>
      <c r="K53" s="64">
        <v>16.079999999999998</v>
      </c>
      <c r="O53" s="64">
        <v>87.639999000000003</v>
      </c>
      <c r="P53" s="1">
        <v>0.34</v>
      </c>
      <c r="R53" s="64">
        <v>164.279999</v>
      </c>
    </row>
    <row r="54" spans="1:18">
      <c r="A54" s="237"/>
      <c r="B54" s="57" t="s">
        <v>125</v>
      </c>
      <c r="C54" s="64">
        <v>126.230003</v>
      </c>
      <c r="D54" s="24">
        <v>8</v>
      </c>
      <c r="E54" s="59">
        <f t="shared" si="0"/>
        <v>54.72</v>
      </c>
      <c r="F54" s="24">
        <f t="shared" si="1"/>
        <v>2.3068348501461986</v>
      </c>
      <c r="G54" s="60">
        <f t="shared" si="2"/>
        <v>15.778750375</v>
      </c>
      <c r="J54"/>
      <c r="K54" s="64">
        <v>16.59</v>
      </c>
      <c r="O54" s="64">
        <v>76.900002000000001</v>
      </c>
      <c r="P54" s="1">
        <v>0.34</v>
      </c>
      <c r="R54" s="64">
        <v>162.28999300000001</v>
      </c>
    </row>
    <row r="55" spans="1:18">
      <c r="A55" s="237" t="s">
        <v>245</v>
      </c>
      <c r="B55" s="57" t="s">
        <v>127</v>
      </c>
      <c r="C55" s="64">
        <v>112.239998</v>
      </c>
      <c r="D55" s="24">
        <v>8</v>
      </c>
      <c r="E55" s="59">
        <f t="shared" si="0"/>
        <v>54.72</v>
      </c>
      <c r="F55" s="24">
        <f t="shared" si="1"/>
        <v>2.0511695540935673</v>
      </c>
      <c r="G55" s="60">
        <f t="shared" si="2"/>
        <v>14.02999975</v>
      </c>
      <c r="J55"/>
      <c r="K55" s="64">
        <v>15.89</v>
      </c>
      <c r="O55" s="64">
        <v>76.569999999999993</v>
      </c>
      <c r="P55" s="1">
        <v>0.34</v>
      </c>
      <c r="R55" s="64">
        <v>156.41999799999999</v>
      </c>
    </row>
    <row r="56" spans="1:18">
      <c r="A56" s="237"/>
      <c r="B56" s="57" t="s">
        <v>128</v>
      </c>
      <c r="C56" s="64">
        <v>111.989998</v>
      </c>
      <c r="D56" s="24">
        <v>8</v>
      </c>
      <c r="E56" s="59">
        <f t="shared" si="0"/>
        <v>54.72</v>
      </c>
      <c r="F56" s="24">
        <f t="shared" si="1"/>
        <v>2.0466008406432747</v>
      </c>
      <c r="G56" s="60">
        <f t="shared" si="2"/>
        <v>13.99874975</v>
      </c>
      <c r="J56"/>
      <c r="K56" s="64">
        <v>15.84</v>
      </c>
      <c r="O56" s="64">
        <v>75.480002999999996</v>
      </c>
      <c r="P56" s="1">
        <v>0.34</v>
      </c>
      <c r="R56" s="64">
        <v>157.009995</v>
      </c>
    </row>
    <row r="57" spans="1:18">
      <c r="A57" s="237"/>
      <c r="B57" s="57" t="s">
        <v>129</v>
      </c>
      <c r="C57" s="64">
        <v>110.91999800000001</v>
      </c>
      <c r="D57" s="24">
        <v>8</v>
      </c>
      <c r="E57" s="59">
        <f t="shared" si="0"/>
        <v>54.72</v>
      </c>
      <c r="F57" s="24">
        <f t="shared" si="1"/>
        <v>2.0270467470760236</v>
      </c>
      <c r="G57" s="60">
        <f t="shared" si="2"/>
        <v>13.864999750000001</v>
      </c>
      <c r="J57"/>
      <c r="K57" s="64">
        <v>15.85</v>
      </c>
      <c r="O57" s="64">
        <v>77.360000999999997</v>
      </c>
      <c r="P57" s="1">
        <v>0.34</v>
      </c>
      <c r="R57" s="64">
        <v>155.44000199999999</v>
      </c>
    </row>
    <row r="58" spans="1:18">
      <c r="A58" s="237"/>
      <c r="B58" s="57" t="s">
        <v>130</v>
      </c>
      <c r="C58" s="64">
        <v>112.410004</v>
      </c>
      <c r="D58" s="24">
        <v>8</v>
      </c>
      <c r="E58" s="59">
        <f t="shared" si="0"/>
        <v>54.72</v>
      </c>
      <c r="F58" s="24">
        <f t="shared" si="1"/>
        <v>2.0542763888888889</v>
      </c>
      <c r="G58" s="60">
        <f t="shared" si="2"/>
        <v>14.0512505</v>
      </c>
      <c r="J58"/>
      <c r="K58" s="64">
        <v>15.81</v>
      </c>
      <c r="O58" s="64">
        <v>74.860000999999997</v>
      </c>
      <c r="P58" s="1">
        <v>0.34</v>
      </c>
      <c r="R58" s="64">
        <v>157.61999499999999</v>
      </c>
    </row>
    <row r="59" spans="1:18">
      <c r="A59" s="237" t="s">
        <v>246</v>
      </c>
      <c r="B59" s="57" t="s">
        <v>132</v>
      </c>
      <c r="C59" s="64">
        <v>109.870003</v>
      </c>
      <c r="D59" s="24">
        <v>8</v>
      </c>
      <c r="E59" s="59">
        <f t="shared" si="0"/>
        <v>54.72</v>
      </c>
      <c r="F59" s="24">
        <f t="shared" si="1"/>
        <v>2.0078582419590645</v>
      </c>
      <c r="G59" s="60">
        <f t="shared" si="2"/>
        <v>13.733750375</v>
      </c>
      <c r="J59"/>
      <c r="K59" s="64">
        <v>15.68</v>
      </c>
      <c r="O59" s="64">
        <v>87.589995999999999</v>
      </c>
      <c r="P59" s="1">
        <v>0.34</v>
      </c>
      <c r="R59" s="64">
        <v>153.14999399999999</v>
      </c>
    </row>
    <row r="60" spans="1:18">
      <c r="A60" s="237"/>
      <c r="B60" s="57" t="s">
        <v>133</v>
      </c>
      <c r="C60" s="64">
        <v>125.779999</v>
      </c>
      <c r="D60" s="24">
        <v>8</v>
      </c>
      <c r="E60" s="59">
        <f t="shared" si="0"/>
        <v>54.72</v>
      </c>
      <c r="F60" s="24">
        <f t="shared" si="1"/>
        <v>2.2986110928362575</v>
      </c>
      <c r="G60" s="60">
        <f t="shared" si="2"/>
        <v>15.722499875</v>
      </c>
      <c r="J60"/>
      <c r="K60" s="64">
        <v>16.66</v>
      </c>
      <c r="O60" s="64">
        <v>84.089995999999999</v>
      </c>
      <c r="P60" s="1">
        <v>0.34</v>
      </c>
      <c r="R60" s="64">
        <v>166.070007</v>
      </c>
    </row>
    <row r="61" spans="1:18">
      <c r="A61" s="237"/>
      <c r="B61" s="57" t="s">
        <v>134</v>
      </c>
      <c r="C61" s="64">
        <v>122.639999</v>
      </c>
      <c r="D61" s="24">
        <v>8</v>
      </c>
      <c r="E61" s="59">
        <f t="shared" si="0"/>
        <v>54.72</v>
      </c>
      <c r="F61" s="24">
        <f t="shared" si="1"/>
        <v>2.2412280519005847</v>
      </c>
      <c r="G61" s="60">
        <f t="shared" si="2"/>
        <v>15.329999875</v>
      </c>
      <c r="J61"/>
      <c r="K61" s="64">
        <v>15.41</v>
      </c>
      <c r="O61" s="64">
        <v>84.860000999999997</v>
      </c>
      <c r="P61" s="1">
        <v>0.34</v>
      </c>
      <c r="R61" s="64">
        <v>160.61000100000001</v>
      </c>
    </row>
    <row r="62" spans="1:18">
      <c r="A62" s="237"/>
      <c r="B62" s="57" t="s">
        <v>135</v>
      </c>
      <c r="C62" s="64">
        <v>122.05999799999999</v>
      </c>
      <c r="D62" s="24">
        <v>8</v>
      </c>
      <c r="E62" s="59">
        <f t="shared" si="0"/>
        <v>54.72</v>
      </c>
      <c r="F62" s="24">
        <f t="shared" si="1"/>
        <v>2.2306286184210524</v>
      </c>
      <c r="G62" s="60">
        <f t="shared" si="2"/>
        <v>15.257499749999999</v>
      </c>
      <c r="J62"/>
      <c r="K62" s="64">
        <v>16.459999</v>
      </c>
      <c r="O62" s="64">
        <v>83.669998000000007</v>
      </c>
      <c r="P62" s="1">
        <v>0.34</v>
      </c>
      <c r="R62" s="64">
        <v>163.11999499999999</v>
      </c>
    </row>
    <row r="63" spans="1:18">
      <c r="A63" s="237" t="s">
        <v>247</v>
      </c>
      <c r="B63" s="57" t="s">
        <v>137</v>
      </c>
      <c r="C63" s="64">
        <v>121.55999799999999</v>
      </c>
      <c r="D63" s="24">
        <v>8</v>
      </c>
      <c r="E63" s="59">
        <f t="shared" si="0"/>
        <v>54.72</v>
      </c>
      <c r="F63" s="24">
        <f t="shared" si="1"/>
        <v>2.2214911915204678</v>
      </c>
      <c r="G63" s="60">
        <f t="shared" si="2"/>
        <v>15.194999749999999</v>
      </c>
      <c r="J63"/>
      <c r="K63" s="64">
        <v>15.9</v>
      </c>
      <c r="O63" s="64">
        <v>85.019997000000004</v>
      </c>
      <c r="P63" s="1">
        <v>0.34</v>
      </c>
      <c r="R63" s="64">
        <v>157.86999499999999</v>
      </c>
    </row>
    <row r="64" spans="1:18">
      <c r="A64" s="237"/>
      <c r="B64" s="57" t="s">
        <v>138</v>
      </c>
      <c r="C64" s="64">
        <v>122.5</v>
      </c>
      <c r="D64" s="24">
        <v>8</v>
      </c>
      <c r="E64" s="59">
        <f t="shared" si="0"/>
        <v>54.72</v>
      </c>
      <c r="F64" s="24">
        <f t="shared" si="1"/>
        <v>2.238669590643275</v>
      </c>
      <c r="G64" s="60">
        <f t="shared" si="2"/>
        <v>15.3125</v>
      </c>
      <c r="J64"/>
      <c r="K64" s="64">
        <v>16.030000999999999</v>
      </c>
      <c r="O64" s="64">
        <v>85.07</v>
      </c>
      <c r="P64" s="1">
        <v>0.34</v>
      </c>
      <c r="R64" s="64">
        <v>162.89999399999999</v>
      </c>
    </row>
    <row r="65" spans="1:18">
      <c r="A65" s="237"/>
      <c r="B65" s="57" t="s">
        <v>139</v>
      </c>
      <c r="C65" s="64">
        <v>124.370003</v>
      </c>
      <c r="D65" s="24">
        <v>8</v>
      </c>
      <c r="E65" s="59">
        <f t="shared" si="0"/>
        <v>54.72</v>
      </c>
      <c r="F65" s="24">
        <f t="shared" si="1"/>
        <v>2.2728436220760235</v>
      </c>
      <c r="G65" s="60">
        <f t="shared" si="2"/>
        <v>15.546250375</v>
      </c>
      <c r="J65"/>
      <c r="K65" s="64">
        <v>15.88</v>
      </c>
      <c r="O65" s="64">
        <v>86.059997999999993</v>
      </c>
      <c r="P65" s="1">
        <v>0.34</v>
      </c>
      <c r="R65" s="64">
        <v>160.229996</v>
      </c>
    </row>
    <row r="66" spans="1:18">
      <c r="A66" s="237"/>
      <c r="B66" s="57" t="s">
        <v>140</v>
      </c>
      <c r="C66" s="64">
        <v>123.989998</v>
      </c>
      <c r="D66" s="24">
        <v>8</v>
      </c>
      <c r="E66" s="59">
        <f t="shared" si="0"/>
        <v>54.72</v>
      </c>
      <c r="F66" s="24">
        <f t="shared" si="1"/>
        <v>2.2658990862573098</v>
      </c>
      <c r="G66" s="60">
        <f t="shared" si="2"/>
        <v>15.49874975</v>
      </c>
      <c r="J66"/>
      <c r="K66" s="64">
        <v>16.25</v>
      </c>
      <c r="O66" s="64">
        <v>73.660004000000001</v>
      </c>
      <c r="P66" s="1">
        <v>0.34</v>
      </c>
      <c r="R66" s="64">
        <v>161.779999</v>
      </c>
    </row>
    <row r="67" spans="1:18">
      <c r="A67" s="237" t="s">
        <v>248</v>
      </c>
      <c r="B67" s="57" t="s">
        <v>143</v>
      </c>
      <c r="C67" s="64">
        <v>105.019997</v>
      </c>
      <c r="D67" s="24">
        <v>8</v>
      </c>
      <c r="E67" s="59">
        <f t="shared" si="0"/>
        <v>54.72</v>
      </c>
      <c r="F67" s="24">
        <f t="shared" si="1"/>
        <v>1.9192250913742692</v>
      </c>
      <c r="G67" s="60">
        <f t="shared" si="2"/>
        <v>13.127499625</v>
      </c>
      <c r="J67"/>
      <c r="K67" s="64">
        <v>16.309999000000001</v>
      </c>
      <c r="O67" s="64">
        <v>74.25</v>
      </c>
      <c r="P67" s="1">
        <v>0.34</v>
      </c>
      <c r="R67" s="64">
        <v>156.69000199999999</v>
      </c>
    </row>
    <row r="68" spans="1:18">
      <c r="A68" s="237"/>
      <c r="B68" s="57" t="s">
        <v>144</v>
      </c>
      <c r="C68" s="64">
        <v>107.360001</v>
      </c>
      <c r="D68" s="24">
        <v>8</v>
      </c>
      <c r="E68" s="59">
        <f t="shared" ref="E68:E131" si="3">0.285*D68*24</f>
        <v>54.72</v>
      </c>
      <c r="F68" s="24">
        <f t="shared" ref="F68:F131" si="4">C68/E68</f>
        <v>1.9619883223684211</v>
      </c>
      <c r="G68" s="60">
        <f t="shared" ref="G68:G131" si="5">C68/D68</f>
        <v>13.420000125</v>
      </c>
      <c r="J68"/>
      <c r="K68" s="64">
        <v>16.389999</v>
      </c>
      <c r="O68" s="64">
        <v>75.220000999999996</v>
      </c>
      <c r="P68" s="1">
        <v>0.34</v>
      </c>
      <c r="R68" s="64">
        <v>156.88000500000001</v>
      </c>
    </row>
    <row r="69" spans="1:18">
      <c r="A69" s="237"/>
      <c r="B69" s="57" t="s">
        <v>145</v>
      </c>
      <c r="C69" s="64">
        <v>106.269997</v>
      </c>
      <c r="D69" s="24">
        <v>8</v>
      </c>
      <c r="E69" s="59">
        <f t="shared" si="3"/>
        <v>54.72</v>
      </c>
      <c r="F69" s="24">
        <f t="shared" si="4"/>
        <v>1.9420686586257312</v>
      </c>
      <c r="G69" s="60">
        <f t="shared" si="5"/>
        <v>13.283749625</v>
      </c>
      <c r="J69"/>
      <c r="K69" s="64">
        <v>16.280000999999999</v>
      </c>
      <c r="O69" s="64">
        <v>83.790001000000004</v>
      </c>
      <c r="P69" s="1">
        <v>0.34</v>
      </c>
      <c r="R69" s="64">
        <v>157.86000100000001</v>
      </c>
    </row>
    <row r="70" spans="1:18">
      <c r="A70" s="237"/>
      <c r="B70" s="57" t="s">
        <v>146</v>
      </c>
      <c r="C70" s="64">
        <v>117.769997</v>
      </c>
      <c r="D70" s="24">
        <v>8</v>
      </c>
      <c r="E70" s="59">
        <f t="shared" si="3"/>
        <v>54.72</v>
      </c>
      <c r="F70" s="24">
        <f t="shared" si="4"/>
        <v>2.1522294773391812</v>
      </c>
      <c r="G70" s="60">
        <f t="shared" si="5"/>
        <v>14.721249625</v>
      </c>
      <c r="J70"/>
      <c r="K70" s="64">
        <v>15.94</v>
      </c>
      <c r="O70" s="64">
        <v>83.239998</v>
      </c>
      <c r="P70" s="1">
        <v>0.34</v>
      </c>
      <c r="R70" s="64">
        <v>159.050003</v>
      </c>
    </row>
    <row r="71" spans="1:18">
      <c r="A71" s="237"/>
      <c r="B71" s="57" t="s">
        <v>249</v>
      </c>
      <c r="C71" s="64">
        <v>114.57</v>
      </c>
      <c r="D71" s="24">
        <v>8</v>
      </c>
      <c r="E71" s="59">
        <f t="shared" si="3"/>
        <v>54.72</v>
      </c>
      <c r="F71" s="24">
        <f t="shared" si="4"/>
        <v>2.09375</v>
      </c>
      <c r="G71" s="60">
        <f t="shared" si="5"/>
        <v>14.321249999999999</v>
      </c>
      <c r="J71"/>
      <c r="K71" s="64">
        <v>16.5</v>
      </c>
      <c r="O71" s="64">
        <v>84.080001999999993</v>
      </c>
      <c r="P71" s="1">
        <v>0.34</v>
      </c>
      <c r="R71" s="64">
        <v>157.80999800000001</v>
      </c>
    </row>
    <row r="72" spans="1:18">
      <c r="A72" s="237" t="s">
        <v>250</v>
      </c>
      <c r="B72" s="57" t="s">
        <v>148</v>
      </c>
      <c r="C72" s="64">
        <v>117.93</v>
      </c>
      <c r="D72" s="24">
        <v>8</v>
      </c>
      <c r="E72" s="59">
        <f t="shared" si="3"/>
        <v>54.72</v>
      </c>
      <c r="F72" s="24">
        <f t="shared" si="4"/>
        <v>2.1551535087719298</v>
      </c>
      <c r="G72" s="60">
        <f t="shared" si="5"/>
        <v>14.741250000000001</v>
      </c>
      <c r="J72"/>
      <c r="K72" s="64">
        <v>16.200001</v>
      </c>
      <c r="O72" s="64">
        <v>77.949996999999996</v>
      </c>
      <c r="P72" s="1">
        <v>0.34</v>
      </c>
      <c r="R72" s="64">
        <v>159.41999799999999</v>
      </c>
    </row>
    <row r="73" spans="1:18">
      <c r="A73" s="237"/>
      <c r="B73" s="57" t="s">
        <v>149</v>
      </c>
      <c r="C73" s="64">
        <v>108.029999</v>
      </c>
      <c r="D73" s="24">
        <v>8</v>
      </c>
      <c r="E73" s="59">
        <f t="shared" si="3"/>
        <v>54.72</v>
      </c>
      <c r="F73" s="24">
        <f t="shared" si="4"/>
        <v>1.9742324378654972</v>
      </c>
      <c r="G73" s="60">
        <f t="shared" si="5"/>
        <v>13.503749875</v>
      </c>
      <c r="J73"/>
      <c r="K73" s="64">
        <v>16.450001</v>
      </c>
      <c r="O73" s="64">
        <v>77.349997999999999</v>
      </c>
      <c r="P73" s="1">
        <v>0.34</v>
      </c>
      <c r="R73" s="64">
        <v>158.740005</v>
      </c>
    </row>
    <row r="74" spans="1:18">
      <c r="A74" s="237"/>
      <c r="B74" s="57" t="s">
        <v>150</v>
      </c>
      <c r="C74" s="64">
        <v>109.18</v>
      </c>
      <c r="D74" s="24">
        <v>8</v>
      </c>
      <c r="E74" s="59">
        <f t="shared" si="3"/>
        <v>54.72</v>
      </c>
      <c r="F74" s="24">
        <f t="shared" si="4"/>
        <v>1.995248538011696</v>
      </c>
      <c r="G74" s="60">
        <f t="shared" si="5"/>
        <v>13.647500000000001</v>
      </c>
      <c r="J74"/>
      <c r="K74" s="64">
        <v>16.639999</v>
      </c>
      <c r="O74" s="64">
        <v>77.339995999999999</v>
      </c>
      <c r="P74" s="1">
        <v>0.34</v>
      </c>
      <c r="R74" s="64">
        <v>157.11000100000001</v>
      </c>
    </row>
    <row r="75" spans="1:18">
      <c r="A75" s="237"/>
      <c r="B75" s="57" t="s">
        <v>151</v>
      </c>
      <c r="C75" s="64">
        <v>109.08000199999999</v>
      </c>
      <c r="D75" s="24">
        <v>8</v>
      </c>
      <c r="E75" s="59">
        <f t="shared" si="3"/>
        <v>54.72</v>
      </c>
      <c r="F75" s="24">
        <f t="shared" si="4"/>
        <v>1.9934210891812865</v>
      </c>
      <c r="G75" s="60">
        <f t="shared" si="5"/>
        <v>13.635000249999999</v>
      </c>
      <c r="J75"/>
      <c r="K75" s="64">
        <v>16.379999000000002</v>
      </c>
      <c r="O75" s="64">
        <v>76.089995999999999</v>
      </c>
      <c r="P75" s="1">
        <v>0.34</v>
      </c>
      <c r="R75" s="64">
        <v>158.71000699999999</v>
      </c>
    </row>
    <row r="76" spans="1:18">
      <c r="A76" s="237"/>
      <c r="B76" s="57" t="s">
        <v>152</v>
      </c>
      <c r="C76" s="64">
        <v>109.790001</v>
      </c>
      <c r="D76" s="24">
        <v>8</v>
      </c>
      <c r="E76" s="59">
        <f t="shared" si="3"/>
        <v>54.72</v>
      </c>
      <c r="F76" s="24">
        <f t="shared" si="4"/>
        <v>2.0063962171052632</v>
      </c>
      <c r="G76" s="60">
        <f t="shared" si="5"/>
        <v>13.723750125</v>
      </c>
      <c r="J76"/>
      <c r="K76" s="64">
        <v>15.98</v>
      </c>
      <c r="O76" s="64">
        <v>79.059997999999993</v>
      </c>
      <c r="P76" s="1">
        <v>0.34</v>
      </c>
      <c r="R76" s="64">
        <v>157.13000500000001</v>
      </c>
    </row>
    <row r="77" spans="1:18">
      <c r="A77" s="237" t="s">
        <v>251</v>
      </c>
      <c r="B77" s="57" t="s">
        <v>154</v>
      </c>
      <c r="C77" s="64">
        <v>108.889999</v>
      </c>
      <c r="D77" s="24">
        <v>8</v>
      </c>
      <c r="E77" s="59">
        <f t="shared" si="3"/>
        <v>54.72</v>
      </c>
      <c r="F77" s="24">
        <f t="shared" si="4"/>
        <v>1.989948812134503</v>
      </c>
      <c r="G77" s="60">
        <f t="shared" si="5"/>
        <v>13.611249875</v>
      </c>
      <c r="J77"/>
      <c r="K77" s="64">
        <v>16.739999999999998</v>
      </c>
      <c r="O77" s="64">
        <v>76.639999000000003</v>
      </c>
      <c r="P77" s="1">
        <v>0.34</v>
      </c>
      <c r="R77" s="64">
        <v>162.41999799999999</v>
      </c>
    </row>
    <row r="78" spans="1:18">
      <c r="A78" s="237"/>
      <c r="B78" s="57" t="s">
        <v>155</v>
      </c>
      <c r="C78" s="64">
        <v>106.91999800000001</v>
      </c>
      <c r="D78" s="24">
        <v>8</v>
      </c>
      <c r="E78" s="59">
        <f t="shared" si="3"/>
        <v>54.72</v>
      </c>
      <c r="F78" s="24">
        <f t="shared" si="4"/>
        <v>1.9539473318713452</v>
      </c>
      <c r="G78" s="60">
        <f t="shared" si="5"/>
        <v>13.364999750000001</v>
      </c>
      <c r="J78"/>
      <c r="K78" s="64">
        <v>16.469999000000001</v>
      </c>
      <c r="O78" s="64">
        <v>74.930000000000007</v>
      </c>
      <c r="P78" s="1">
        <v>0.34</v>
      </c>
      <c r="R78" s="64">
        <v>159.11000100000001</v>
      </c>
    </row>
    <row r="79" spans="1:18">
      <c r="A79" s="237"/>
      <c r="B79" s="57" t="s">
        <v>156</v>
      </c>
      <c r="C79" s="64">
        <v>106.220001</v>
      </c>
      <c r="D79" s="24">
        <v>8</v>
      </c>
      <c r="E79" s="59">
        <f t="shared" si="3"/>
        <v>54.72</v>
      </c>
      <c r="F79" s="24">
        <f t="shared" si="4"/>
        <v>1.9411549890350877</v>
      </c>
      <c r="G79" s="60">
        <f t="shared" si="5"/>
        <v>13.277500125</v>
      </c>
      <c r="J79"/>
      <c r="K79" s="64">
        <v>15.99</v>
      </c>
      <c r="O79" s="64">
        <v>86.199996999999996</v>
      </c>
      <c r="P79" s="1">
        <v>0.34</v>
      </c>
      <c r="R79" s="64">
        <v>157.39999399999999</v>
      </c>
    </row>
    <row r="80" spans="1:18">
      <c r="A80" s="237"/>
      <c r="B80" s="57" t="s">
        <v>157</v>
      </c>
      <c r="C80" s="64">
        <v>120.220001</v>
      </c>
      <c r="D80" s="24">
        <v>8</v>
      </c>
      <c r="E80" s="59">
        <f t="shared" si="3"/>
        <v>54.72</v>
      </c>
      <c r="F80" s="24">
        <f t="shared" si="4"/>
        <v>2.1970029422514621</v>
      </c>
      <c r="G80" s="60">
        <f t="shared" si="5"/>
        <v>15.027500125</v>
      </c>
      <c r="J80"/>
      <c r="K80" s="64">
        <v>16.07</v>
      </c>
      <c r="O80" s="64">
        <v>87.050003000000004</v>
      </c>
      <c r="P80" s="1">
        <v>0.34</v>
      </c>
      <c r="R80" s="64">
        <v>164.21000699999999</v>
      </c>
    </row>
    <row r="81" spans="1:18">
      <c r="A81" s="237"/>
      <c r="B81" s="57" t="s">
        <v>158</v>
      </c>
      <c r="C81" s="64">
        <v>120.599998</v>
      </c>
      <c r="D81" s="24">
        <v>8</v>
      </c>
      <c r="E81" s="59">
        <f t="shared" si="3"/>
        <v>54.72</v>
      </c>
      <c r="F81" s="24">
        <f t="shared" si="4"/>
        <v>2.203947331871345</v>
      </c>
      <c r="G81" s="60">
        <f t="shared" si="5"/>
        <v>15.07499975</v>
      </c>
      <c r="J81"/>
      <c r="K81" s="64">
        <v>16.489999999999998</v>
      </c>
      <c r="O81" s="64">
        <v>85.260002</v>
      </c>
      <c r="P81" s="1">
        <v>0.34</v>
      </c>
      <c r="R81" s="64">
        <v>169.179993</v>
      </c>
    </row>
    <row r="82" spans="1:18">
      <c r="A82" s="237" t="s">
        <v>252</v>
      </c>
      <c r="B82" s="57" t="s">
        <v>253</v>
      </c>
      <c r="C82" s="64">
        <v>118.660004</v>
      </c>
      <c r="D82" s="24">
        <v>8</v>
      </c>
      <c r="E82" s="59">
        <f t="shared" si="3"/>
        <v>54.72</v>
      </c>
      <c r="F82" s="24">
        <f t="shared" si="4"/>
        <v>2.1684942251461989</v>
      </c>
      <c r="G82" s="60">
        <f t="shared" si="5"/>
        <v>14.8325005</v>
      </c>
      <c r="J82"/>
      <c r="K82" s="64">
        <v>16.719999000000001</v>
      </c>
      <c r="O82" s="64">
        <v>85.220000999999996</v>
      </c>
      <c r="P82" s="1">
        <v>0.34</v>
      </c>
      <c r="R82" s="64">
        <v>159.779999</v>
      </c>
    </row>
    <row r="83" spans="1:18">
      <c r="A83" s="237"/>
      <c r="B83" s="57" t="s">
        <v>254</v>
      </c>
      <c r="C83" s="64">
        <v>116.769997</v>
      </c>
      <c r="D83" s="24">
        <v>8</v>
      </c>
      <c r="E83" s="59">
        <f t="shared" si="3"/>
        <v>54.72</v>
      </c>
      <c r="F83" s="24">
        <f t="shared" si="4"/>
        <v>2.133954623538012</v>
      </c>
      <c r="G83" s="60">
        <f t="shared" si="5"/>
        <v>14.596249625</v>
      </c>
      <c r="J83"/>
      <c r="K83" s="64">
        <v>16.360001</v>
      </c>
      <c r="O83" s="64">
        <v>86.690002000000007</v>
      </c>
      <c r="P83" s="1">
        <v>0.34</v>
      </c>
      <c r="R83" s="64">
        <v>158.770004</v>
      </c>
    </row>
    <row r="84" spans="1:18">
      <c r="A84" s="237"/>
      <c r="B84" s="57" t="s">
        <v>255</v>
      </c>
      <c r="C84" s="64">
        <v>119.139999</v>
      </c>
      <c r="D84" s="24">
        <v>8</v>
      </c>
      <c r="E84" s="59">
        <f t="shared" si="3"/>
        <v>54.72</v>
      </c>
      <c r="F84" s="24">
        <f t="shared" si="4"/>
        <v>2.1772660635964911</v>
      </c>
      <c r="G84" s="60">
        <f t="shared" si="5"/>
        <v>14.892499875</v>
      </c>
      <c r="J84"/>
      <c r="K84" s="64">
        <v>16.379999000000002</v>
      </c>
      <c r="O84" s="64">
        <v>83.629997000000003</v>
      </c>
      <c r="P84" s="1">
        <v>0.34</v>
      </c>
      <c r="R84" s="64">
        <v>164.449997</v>
      </c>
    </row>
    <row r="85" spans="1:18">
      <c r="A85" s="237"/>
      <c r="B85" s="57" t="s">
        <v>256</v>
      </c>
      <c r="C85" s="64">
        <v>116.68</v>
      </c>
      <c r="D85" s="24">
        <v>8</v>
      </c>
      <c r="E85" s="59">
        <f t="shared" si="3"/>
        <v>54.72</v>
      </c>
      <c r="F85" s="24">
        <f t="shared" si="4"/>
        <v>2.132309941520468</v>
      </c>
      <c r="G85" s="60">
        <f t="shared" si="5"/>
        <v>14.585000000000001</v>
      </c>
      <c r="J85"/>
      <c r="K85" s="64">
        <v>16.549999</v>
      </c>
      <c r="O85" s="64">
        <v>80.699996999999996</v>
      </c>
      <c r="P85" s="1">
        <v>0.34</v>
      </c>
      <c r="R85" s="64">
        <v>163.050003</v>
      </c>
    </row>
    <row r="86" spans="1:18">
      <c r="A86" s="237"/>
      <c r="B86" s="57" t="s">
        <v>257</v>
      </c>
      <c r="C86" s="64">
        <v>117.589996</v>
      </c>
      <c r="D86" s="24">
        <v>8</v>
      </c>
      <c r="E86" s="59">
        <f t="shared" si="3"/>
        <v>54.72</v>
      </c>
      <c r="F86" s="24">
        <f t="shared" si="4"/>
        <v>2.148939985380117</v>
      </c>
      <c r="G86" s="60">
        <f t="shared" si="5"/>
        <v>14.6987495</v>
      </c>
      <c r="J86"/>
      <c r="K86" s="64">
        <v>16.25</v>
      </c>
      <c r="O86" s="64">
        <v>77.470000999999996</v>
      </c>
      <c r="P86" s="1">
        <v>0.34</v>
      </c>
      <c r="R86" s="64">
        <v>158.19000199999999</v>
      </c>
    </row>
    <row r="87" spans="1:18">
      <c r="A87" s="238" t="s">
        <v>258</v>
      </c>
      <c r="B87" s="57" t="s">
        <v>160</v>
      </c>
      <c r="C87" s="64">
        <v>116.160004</v>
      </c>
      <c r="D87" s="24">
        <v>8</v>
      </c>
      <c r="E87" s="59">
        <f t="shared" si="3"/>
        <v>54.72</v>
      </c>
      <c r="F87" s="24">
        <f t="shared" si="4"/>
        <v>2.122807090643275</v>
      </c>
      <c r="G87" s="60">
        <f t="shared" si="5"/>
        <v>14.5200005</v>
      </c>
      <c r="J87"/>
      <c r="K87" s="64">
        <v>15.45</v>
      </c>
      <c r="O87" s="64">
        <v>77.620002999999997</v>
      </c>
      <c r="P87" s="1">
        <v>0.34</v>
      </c>
      <c r="R87" s="64">
        <v>157.61000100000001</v>
      </c>
    </row>
    <row r="88" spans="1:18">
      <c r="A88" s="239"/>
      <c r="B88" s="57" t="s">
        <v>161</v>
      </c>
      <c r="C88" s="64">
        <v>117.360001</v>
      </c>
      <c r="D88" s="24">
        <v>8</v>
      </c>
      <c r="E88" s="59">
        <f t="shared" si="3"/>
        <v>54.72</v>
      </c>
      <c r="F88" s="24">
        <f t="shared" si="4"/>
        <v>2.1447368603801169</v>
      </c>
      <c r="G88" s="60">
        <f t="shared" si="5"/>
        <v>14.670000125</v>
      </c>
      <c r="J88"/>
      <c r="K88" s="64">
        <v>16.239999999999998</v>
      </c>
      <c r="O88" s="64">
        <v>78.269997000000004</v>
      </c>
      <c r="P88" s="1">
        <v>0.34</v>
      </c>
      <c r="R88" s="64">
        <v>160.89999399999999</v>
      </c>
    </row>
    <row r="89" spans="1:18">
      <c r="A89" s="239"/>
      <c r="B89" s="57" t="s">
        <v>162</v>
      </c>
      <c r="C89" s="64">
        <v>115.839996</v>
      </c>
      <c r="D89" s="24">
        <v>8</v>
      </c>
      <c r="E89" s="59">
        <f t="shared" si="3"/>
        <v>54.72</v>
      </c>
      <c r="F89" s="24">
        <f t="shared" si="4"/>
        <v>2.1169589912280702</v>
      </c>
      <c r="G89" s="60">
        <f t="shared" si="5"/>
        <v>14.4799995</v>
      </c>
      <c r="J89"/>
      <c r="K89" s="64">
        <v>15.67</v>
      </c>
      <c r="O89" s="64">
        <v>80.830001999999993</v>
      </c>
      <c r="P89" s="1">
        <v>0.34</v>
      </c>
      <c r="R89" s="64">
        <v>159.509995</v>
      </c>
    </row>
    <row r="90" spans="1:18">
      <c r="A90" s="240"/>
      <c r="B90" s="57" t="s">
        <v>163</v>
      </c>
      <c r="C90" s="64">
        <v>119.019997</v>
      </c>
      <c r="D90" s="24">
        <v>8</v>
      </c>
      <c r="E90" s="59">
        <f t="shared" si="3"/>
        <v>54.72</v>
      </c>
      <c r="F90" s="24">
        <f t="shared" si="4"/>
        <v>2.1750730445906434</v>
      </c>
      <c r="G90" s="60">
        <f t="shared" si="5"/>
        <v>14.877499625</v>
      </c>
      <c r="J90"/>
      <c r="K90" s="64">
        <v>16.969999000000001</v>
      </c>
      <c r="O90" s="64">
        <v>85.669998000000007</v>
      </c>
      <c r="P90" s="1">
        <v>0.34</v>
      </c>
      <c r="R90" s="64">
        <v>161.320007</v>
      </c>
    </row>
    <row r="91" spans="1:18">
      <c r="A91" s="238" t="s">
        <v>259</v>
      </c>
      <c r="B91" s="57" t="s">
        <v>165</v>
      </c>
      <c r="C91" s="64">
        <v>125.449997</v>
      </c>
      <c r="D91" s="24">
        <v>8</v>
      </c>
      <c r="E91" s="59">
        <f t="shared" si="3"/>
        <v>54.72</v>
      </c>
      <c r="F91" s="24">
        <f t="shared" si="4"/>
        <v>2.2925803545321637</v>
      </c>
      <c r="G91" s="60">
        <f t="shared" si="5"/>
        <v>15.681249625</v>
      </c>
      <c r="J91"/>
      <c r="K91" s="64">
        <v>16.489999999999998</v>
      </c>
      <c r="O91" s="64">
        <v>85.68</v>
      </c>
      <c r="P91" s="1">
        <v>0.34</v>
      </c>
      <c r="R91" s="64">
        <v>162.429993</v>
      </c>
    </row>
    <row r="92" spans="1:18">
      <c r="A92" s="239"/>
      <c r="B92" s="57" t="s">
        <v>166</v>
      </c>
      <c r="C92" s="64">
        <v>125.760002</v>
      </c>
      <c r="D92" s="24">
        <v>8</v>
      </c>
      <c r="E92" s="59">
        <f t="shared" si="3"/>
        <v>54.72</v>
      </c>
      <c r="F92" s="24">
        <f t="shared" si="4"/>
        <v>2.2982456505847955</v>
      </c>
      <c r="G92" s="60">
        <f t="shared" si="5"/>
        <v>15.72000025</v>
      </c>
      <c r="J92"/>
      <c r="K92" s="64">
        <v>16.309999000000001</v>
      </c>
      <c r="O92" s="64">
        <v>84.669998000000007</v>
      </c>
      <c r="P92" s="1">
        <v>0.34</v>
      </c>
      <c r="R92" s="64">
        <v>165.61000100000001</v>
      </c>
    </row>
    <row r="93" spans="1:18">
      <c r="A93" s="239"/>
      <c r="B93" s="57" t="s">
        <v>167</v>
      </c>
      <c r="C93" s="64">
        <v>124.57</v>
      </c>
      <c r="D93" s="24">
        <v>8</v>
      </c>
      <c r="E93" s="59">
        <f t="shared" si="3"/>
        <v>54.72</v>
      </c>
      <c r="F93" s="24">
        <f t="shared" si="4"/>
        <v>2.2764985380116958</v>
      </c>
      <c r="G93" s="60">
        <f t="shared" si="5"/>
        <v>15.571249999999999</v>
      </c>
      <c r="J93"/>
      <c r="K93" s="64">
        <v>15.67</v>
      </c>
      <c r="O93" s="64">
        <v>85.260002</v>
      </c>
      <c r="P93" s="1">
        <v>0.34</v>
      </c>
      <c r="R93" s="64">
        <v>162.970001</v>
      </c>
    </row>
    <row r="94" spans="1:18">
      <c r="A94" s="240"/>
      <c r="B94" s="57" t="s">
        <v>168</v>
      </c>
      <c r="C94" s="64">
        <v>124.620003</v>
      </c>
      <c r="D94" s="24">
        <v>8</v>
      </c>
      <c r="E94" s="59">
        <f t="shared" si="3"/>
        <v>54.72</v>
      </c>
      <c r="F94" s="24">
        <f t="shared" si="4"/>
        <v>2.2774123355263156</v>
      </c>
      <c r="G94" s="60">
        <f t="shared" si="5"/>
        <v>15.577500375</v>
      </c>
      <c r="J94"/>
      <c r="K94" s="64">
        <v>15.9</v>
      </c>
      <c r="O94" s="64">
        <v>87.870002999999997</v>
      </c>
      <c r="P94" s="1">
        <v>0.34</v>
      </c>
      <c r="R94" s="64">
        <v>161.729996</v>
      </c>
    </row>
    <row r="95" spans="1:18">
      <c r="A95" s="238" t="s">
        <v>260</v>
      </c>
      <c r="B95" s="57" t="s">
        <v>170</v>
      </c>
      <c r="C95" s="64">
        <v>126.66999800000001</v>
      </c>
      <c r="D95" s="24">
        <v>8</v>
      </c>
      <c r="E95" s="59">
        <f t="shared" si="3"/>
        <v>54.72</v>
      </c>
      <c r="F95" s="24">
        <f t="shared" si="4"/>
        <v>2.3148756944444444</v>
      </c>
      <c r="G95" s="60">
        <f t="shared" si="5"/>
        <v>15.833749750000001</v>
      </c>
      <c r="J95"/>
      <c r="K95" s="64">
        <v>16.420000000000002</v>
      </c>
      <c r="O95" s="64">
        <v>86.559997999999993</v>
      </c>
      <c r="P95" s="1">
        <v>0.34</v>
      </c>
      <c r="R95" s="64">
        <v>164.949997</v>
      </c>
    </row>
    <row r="96" spans="1:18">
      <c r="A96" s="239"/>
      <c r="B96" s="57" t="s">
        <v>171</v>
      </c>
      <c r="C96" s="64">
        <v>124.860001</v>
      </c>
      <c r="D96" s="24">
        <v>8</v>
      </c>
      <c r="E96" s="59">
        <f t="shared" si="3"/>
        <v>54.72</v>
      </c>
      <c r="F96" s="24">
        <f t="shared" si="4"/>
        <v>2.2817982638888887</v>
      </c>
      <c r="G96" s="60">
        <f t="shared" si="5"/>
        <v>15.607500125</v>
      </c>
      <c r="J96"/>
      <c r="K96" s="64">
        <v>16.219999000000001</v>
      </c>
      <c r="O96" s="64">
        <v>86.459998999999996</v>
      </c>
      <c r="P96" s="1">
        <v>0.34</v>
      </c>
      <c r="R96" s="64">
        <v>164.91999799999999</v>
      </c>
    </row>
    <row r="97" spans="1:18">
      <c r="A97" s="239"/>
      <c r="B97" s="57" t="s">
        <v>172</v>
      </c>
      <c r="C97" s="64">
        <v>125.639999</v>
      </c>
      <c r="D97" s="24">
        <v>8</v>
      </c>
      <c r="E97" s="59">
        <f t="shared" si="3"/>
        <v>54.72</v>
      </c>
      <c r="F97" s="24">
        <f t="shared" si="4"/>
        <v>2.2960526133040937</v>
      </c>
      <c r="G97" s="60">
        <f t="shared" si="5"/>
        <v>15.704999875</v>
      </c>
      <c r="J97"/>
      <c r="K97" s="64">
        <v>16.639999</v>
      </c>
      <c r="O97" s="64">
        <v>84.599997999999999</v>
      </c>
      <c r="P97" s="1">
        <v>0.34</v>
      </c>
      <c r="R97" s="64">
        <v>165.64999399999999</v>
      </c>
    </row>
    <row r="98" spans="1:18">
      <c r="A98" s="240"/>
      <c r="B98" s="57" t="s">
        <v>173</v>
      </c>
      <c r="C98" s="64">
        <v>123.5</v>
      </c>
      <c r="D98" s="24">
        <v>8</v>
      </c>
      <c r="E98" s="59">
        <f t="shared" si="3"/>
        <v>54.72</v>
      </c>
      <c r="F98" s="24">
        <f t="shared" si="4"/>
        <v>2.2569444444444446</v>
      </c>
      <c r="G98" s="60">
        <f t="shared" si="5"/>
        <v>15.4375</v>
      </c>
      <c r="J98"/>
      <c r="K98" s="64">
        <v>15.73</v>
      </c>
      <c r="O98" s="64">
        <v>75.209998999999996</v>
      </c>
      <c r="P98" s="1">
        <v>0.34</v>
      </c>
      <c r="R98" s="64">
        <v>164.679993</v>
      </c>
    </row>
    <row r="99" spans="1:18">
      <c r="A99" s="238" t="s">
        <v>261</v>
      </c>
      <c r="B99" s="57" t="s">
        <v>176</v>
      </c>
      <c r="C99" s="64">
        <v>110.80999799999999</v>
      </c>
      <c r="D99" s="24">
        <v>8</v>
      </c>
      <c r="E99" s="59">
        <f t="shared" si="3"/>
        <v>54.72</v>
      </c>
      <c r="F99" s="24">
        <f t="shared" si="4"/>
        <v>2.0250365131578945</v>
      </c>
      <c r="G99" s="60">
        <f t="shared" si="5"/>
        <v>13.851249749999999</v>
      </c>
      <c r="J99"/>
      <c r="K99" s="64">
        <v>15.92</v>
      </c>
      <c r="O99" s="64">
        <v>77.529999000000004</v>
      </c>
      <c r="P99" s="1">
        <v>0.34</v>
      </c>
      <c r="R99" s="64">
        <v>153.91000399999999</v>
      </c>
    </row>
    <row r="100" spans="1:18">
      <c r="A100" s="239"/>
      <c r="B100" s="57" t="s">
        <v>177</v>
      </c>
      <c r="C100" s="64">
        <v>113.269997</v>
      </c>
      <c r="D100" s="24">
        <v>8</v>
      </c>
      <c r="E100" s="59">
        <f t="shared" si="3"/>
        <v>54.72</v>
      </c>
      <c r="F100" s="24">
        <f t="shared" si="4"/>
        <v>2.0699926352339184</v>
      </c>
      <c r="G100" s="60">
        <f t="shared" si="5"/>
        <v>14.158749625</v>
      </c>
      <c r="J100"/>
      <c r="K100" s="64">
        <v>16.620000999999998</v>
      </c>
      <c r="O100" s="64">
        <v>77.290001000000004</v>
      </c>
      <c r="P100" s="1">
        <v>0.34</v>
      </c>
      <c r="R100" s="64">
        <v>157.479996</v>
      </c>
    </row>
    <row r="101" spans="1:18">
      <c r="A101" s="239"/>
      <c r="B101" s="57" t="s">
        <v>178</v>
      </c>
      <c r="C101" s="64">
        <v>113.120003</v>
      </c>
      <c r="D101" s="24">
        <v>8</v>
      </c>
      <c r="E101" s="59">
        <f t="shared" si="3"/>
        <v>54.72</v>
      </c>
      <c r="F101" s="24">
        <f t="shared" si="4"/>
        <v>2.0672515168128656</v>
      </c>
      <c r="G101" s="60">
        <f t="shared" si="5"/>
        <v>14.140000375</v>
      </c>
      <c r="J101"/>
      <c r="K101" s="64">
        <v>15.96</v>
      </c>
      <c r="O101" s="64">
        <v>76.739998</v>
      </c>
      <c r="P101" s="1">
        <v>0.34</v>
      </c>
      <c r="R101" s="64">
        <v>157.78999300000001</v>
      </c>
    </row>
    <row r="102" spans="1:18">
      <c r="A102" s="239"/>
      <c r="B102" s="57" t="s">
        <v>179</v>
      </c>
      <c r="C102" s="64">
        <v>112.150002</v>
      </c>
      <c r="D102" s="24">
        <v>8</v>
      </c>
      <c r="E102" s="59">
        <f t="shared" si="3"/>
        <v>54.72</v>
      </c>
      <c r="F102" s="24">
        <f t="shared" si="4"/>
        <v>2.0495248903508774</v>
      </c>
      <c r="G102" s="60">
        <f t="shared" si="5"/>
        <v>14.01875025</v>
      </c>
      <c r="J102"/>
      <c r="K102" s="64">
        <v>15.89</v>
      </c>
      <c r="O102" s="64">
        <v>76.199996999999996</v>
      </c>
      <c r="P102" s="1">
        <v>0.34</v>
      </c>
      <c r="R102" s="64">
        <v>157.08999600000001</v>
      </c>
    </row>
    <row r="103" spans="1:18">
      <c r="A103" s="240"/>
      <c r="B103" s="57" t="s">
        <v>180</v>
      </c>
      <c r="C103" s="64">
        <v>112.639999</v>
      </c>
      <c r="D103" s="24">
        <v>8</v>
      </c>
      <c r="E103" s="59">
        <f t="shared" si="3"/>
        <v>54.72</v>
      </c>
      <c r="F103" s="24">
        <f t="shared" si="4"/>
        <v>2.0584795138888889</v>
      </c>
      <c r="G103" s="60">
        <f t="shared" si="5"/>
        <v>14.079999875</v>
      </c>
      <c r="J103"/>
      <c r="K103" s="64">
        <v>15.9</v>
      </c>
      <c r="O103" s="64">
        <v>83.830001999999993</v>
      </c>
      <c r="P103" s="1">
        <v>0.34</v>
      </c>
      <c r="R103" s="64">
        <v>158.83999600000001</v>
      </c>
    </row>
    <row r="104" spans="1:18">
      <c r="A104" s="238" t="s">
        <v>262</v>
      </c>
      <c r="B104" s="57" t="s">
        <v>182</v>
      </c>
      <c r="C104" s="64">
        <v>122.379997</v>
      </c>
      <c r="D104" s="24">
        <v>8</v>
      </c>
      <c r="E104" s="59">
        <f t="shared" si="3"/>
        <v>54.72</v>
      </c>
      <c r="F104" s="24">
        <f t="shared" si="4"/>
        <v>2.2364765533625732</v>
      </c>
      <c r="G104" s="60">
        <f t="shared" si="5"/>
        <v>15.297499625</v>
      </c>
      <c r="J104"/>
      <c r="K104" s="64">
        <v>15.67</v>
      </c>
      <c r="O104" s="64">
        <v>81.730002999999996</v>
      </c>
      <c r="P104" s="1">
        <v>0.34</v>
      </c>
      <c r="R104" s="64">
        <v>160.86999499999999</v>
      </c>
    </row>
    <row r="105" spans="1:18">
      <c r="A105" s="239"/>
      <c r="B105" s="57" t="s">
        <v>183</v>
      </c>
      <c r="C105" s="64">
        <v>119.599998</v>
      </c>
      <c r="D105" s="24">
        <v>8</v>
      </c>
      <c r="E105" s="59">
        <f t="shared" si="3"/>
        <v>54.72</v>
      </c>
      <c r="F105" s="24">
        <f t="shared" si="4"/>
        <v>2.1856724780701753</v>
      </c>
      <c r="G105" s="60">
        <f t="shared" si="5"/>
        <v>14.94999975</v>
      </c>
      <c r="J105"/>
      <c r="K105" s="64">
        <v>15.81</v>
      </c>
      <c r="O105" s="64">
        <v>82.879997000000003</v>
      </c>
      <c r="P105" s="1">
        <v>0.34</v>
      </c>
      <c r="R105" s="64">
        <v>156.509995</v>
      </c>
    </row>
    <row r="106" spans="1:18">
      <c r="A106" s="239"/>
      <c r="B106" s="57" t="s">
        <v>184</v>
      </c>
      <c r="C106" s="64">
        <v>122.779999</v>
      </c>
      <c r="D106" s="24">
        <v>8</v>
      </c>
      <c r="E106" s="59">
        <f t="shared" si="3"/>
        <v>54.72</v>
      </c>
      <c r="F106" s="24">
        <f t="shared" si="4"/>
        <v>2.2437865314327485</v>
      </c>
      <c r="G106" s="60">
        <f t="shared" si="5"/>
        <v>15.347499875</v>
      </c>
      <c r="J106"/>
      <c r="K106" s="64">
        <v>16</v>
      </c>
      <c r="O106" s="64">
        <v>83.459998999999996</v>
      </c>
      <c r="P106" s="1">
        <v>0.34</v>
      </c>
      <c r="R106" s="64">
        <v>159.28999300000001</v>
      </c>
    </row>
    <row r="107" spans="1:18">
      <c r="A107" s="239"/>
      <c r="B107" s="57" t="s">
        <v>185</v>
      </c>
      <c r="C107" s="64">
        <v>123.360001</v>
      </c>
      <c r="D107" s="24">
        <v>8</v>
      </c>
      <c r="E107" s="59">
        <f t="shared" si="3"/>
        <v>54.72</v>
      </c>
      <c r="F107" s="24">
        <f t="shared" si="4"/>
        <v>2.2543859831871345</v>
      </c>
      <c r="G107" s="60">
        <f t="shared" si="5"/>
        <v>15.420000125</v>
      </c>
      <c r="J107"/>
      <c r="K107" s="64">
        <v>16.389999</v>
      </c>
      <c r="O107" s="64">
        <v>85.07</v>
      </c>
      <c r="P107" s="1">
        <v>0.34</v>
      </c>
      <c r="R107" s="64">
        <v>161.5</v>
      </c>
    </row>
    <row r="108" spans="1:18">
      <c r="A108" s="240"/>
      <c r="B108" s="57" t="s">
        <v>186</v>
      </c>
      <c r="C108" s="64">
        <v>123.220001</v>
      </c>
      <c r="D108" s="24">
        <v>8</v>
      </c>
      <c r="E108" s="59">
        <f t="shared" si="3"/>
        <v>54.72</v>
      </c>
      <c r="F108" s="24">
        <f t="shared" si="4"/>
        <v>2.2518275036549706</v>
      </c>
      <c r="G108" s="60">
        <f t="shared" si="5"/>
        <v>15.402500125</v>
      </c>
      <c r="J108"/>
      <c r="K108" s="64">
        <v>16.739999999999998</v>
      </c>
      <c r="O108" s="64">
        <v>86.169998000000007</v>
      </c>
      <c r="P108" s="1">
        <v>0.34</v>
      </c>
      <c r="R108" s="64">
        <v>160.199997</v>
      </c>
    </row>
    <row r="109" spans="1:18">
      <c r="A109" s="238" t="s">
        <v>263</v>
      </c>
      <c r="B109" s="57" t="s">
        <v>188</v>
      </c>
      <c r="C109" s="64">
        <v>123.550003</v>
      </c>
      <c r="D109" s="24">
        <v>8</v>
      </c>
      <c r="E109" s="59">
        <f t="shared" si="3"/>
        <v>54.72</v>
      </c>
      <c r="F109" s="24">
        <f t="shared" si="4"/>
        <v>2.2578582419590645</v>
      </c>
      <c r="G109" s="60">
        <f t="shared" si="5"/>
        <v>15.443750375</v>
      </c>
      <c r="J109"/>
      <c r="K109" s="64">
        <v>16.23</v>
      </c>
      <c r="O109" s="64">
        <v>83.519997000000004</v>
      </c>
      <c r="P109" s="1">
        <v>0.34</v>
      </c>
      <c r="R109" s="64">
        <v>164.270004</v>
      </c>
    </row>
    <row r="110" spans="1:18">
      <c r="A110" s="239"/>
      <c r="B110" s="57" t="s">
        <v>189</v>
      </c>
      <c r="C110" s="64">
        <v>121.519997</v>
      </c>
      <c r="D110" s="24">
        <v>8</v>
      </c>
      <c r="E110" s="59">
        <f t="shared" si="3"/>
        <v>54.72</v>
      </c>
      <c r="F110" s="24">
        <f t="shared" si="4"/>
        <v>2.2207601790935674</v>
      </c>
      <c r="G110" s="60">
        <f t="shared" si="5"/>
        <v>15.189999625</v>
      </c>
      <c r="J110"/>
      <c r="K110" s="64">
        <v>15.93</v>
      </c>
      <c r="O110" s="64">
        <v>84.269997000000004</v>
      </c>
      <c r="P110" s="1">
        <v>0.34</v>
      </c>
      <c r="R110" s="64">
        <v>164.83000200000001</v>
      </c>
    </row>
    <row r="111" spans="1:18">
      <c r="A111" s="239"/>
      <c r="B111" s="57" t="s">
        <v>190</v>
      </c>
      <c r="C111" s="64">
        <v>122.260002</v>
      </c>
      <c r="D111" s="24">
        <v>8</v>
      </c>
      <c r="E111" s="59">
        <f t="shared" si="3"/>
        <v>54.72</v>
      </c>
      <c r="F111" s="24">
        <f t="shared" si="4"/>
        <v>2.2342836622807019</v>
      </c>
      <c r="G111" s="60">
        <f t="shared" si="5"/>
        <v>15.28250025</v>
      </c>
      <c r="J111"/>
      <c r="K111" s="64">
        <v>15.88</v>
      </c>
      <c r="O111" s="64">
        <v>73.169998000000007</v>
      </c>
      <c r="P111" s="1">
        <v>0.34</v>
      </c>
      <c r="R111" s="64">
        <v>164.71000699999999</v>
      </c>
    </row>
    <row r="112" spans="1:18">
      <c r="A112" s="239"/>
      <c r="B112" s="57" t="s">
        <v>191</v>
      </c>
      <c r="C112" s="64">
        <v>111.230003</v>
      </c>
      <c r="D112" s="24">
        <v>8</v>
      </c>
      <c r="E112" s="59">
        <f t="shared" si="3"/>
        <v>54.72</v>
      </c>
      <c r="F112" s="24">
        <f t="shared" si="4"/>
        <v>2.0327120431286549</v>
      </c>
      <c r="G112" s="60">
        <f t="shared" si="5"/>
        <v>13.903750375</v>
      </c>
      <c r="J112"/>
      <c r="K112" s="64">
        <v>16.48</v>
      </c>
      <c r="O112" s="64">
        <v>71.519997000000004</v>
      </c>
      <c r="P112" s="1">
        <v>0.34</v>
      </c>
      <c r="R112" s="64">
        <v>153.050003</v>
      </c>
    </row>
    <row r="113" spans="1:18">
      <c r="A113" s="240"/>
      <c r="B113" s="57" t="s">
        <v>192</v>
      </c>
      <c r="C113" s="64">
        <v>111.900002</v>
      </c>
      <c r="D113" s="24">
        <v>8</v>
      </c>
      <c r="E113" s="59">
        <f t="shared" si="3"/>
        <v>54.72</v>
      </c>
      <c r="F113" s="24">
        <f t="shared" si="4"/>
        <v>2.0449561769005848</v>
      </c>
      <c r="G113" s="60">
        <f t="shared" si="5"/>
        <v>13.98750025</v>
      </c>
      <c r="J113"/>
      <c r="K113" s="64">
        <v>16.360001</v>
      </c>
      <c r="O113" s="64">
        <v>80.870002999999997</v>
      </c>
      <c r="P113" s="1">
        <v>0.34</v>
      </c>
      <c r="R113" s="64">
        <v>152.63999899999999</v>
      </c>
    </row>
    <row r="114" spans="1:18">
      <c r="A114" s="238" t="s">
        <v>264</v>
      </c>
      <c r="B114" s="57" t="s">
        <v>265</v>
      </c>
      <c r="C114" s="64">
        <v>123.220001</v>
      </c>
      <c r="D114" s="24">
        <v>8</v>
      </c>
      <c r="E114" s="59">
        <f t="shared" si="3"/>
        <v>54.72</v>
      </c>
      <c r="F114" s="24">
        <f t="shared" si="4"/>
        <v>2.2518275036549706</v>
      </c>
      <c r="G114" s="60">
        <f t="shared" si="5"/>
        <v>15.402500125</v>
      </c>
      <c r="J114"/>
      <c r="K114" s="64">
        <v>15.92</v>
      </c>
      <c r="O114" s="64">
        <v>80.510002</v>
      </c>
      <c r="P114" s="1">
        <v>0.34</v>
      </c>
      <c r="R114" s="64">
        <v>159.83000200000001</v>
      </c>
    </row>
    <row r="115" spans="1:18">
      <c r="A115" s="239"/>
      <c r="B115" s="57" t="s">
        <v>266</v>
      </c>
      <c r="C115" s="64">
        <v>123.050003</v>
      </c>
      <c r="D115" s="24">
        <v>8</v>
      </c>
      <c r="E115" s="59">
        <f t="shared" si="3"/>
        <v>54.72</v>
      </c>
      <c r="F115" s="24">
        <f t="shared" si="4"/>
        <v>2.2487208150584794</v>
      </c>
      <c r="G115" s="60">
        <f t="shared" si="5"/>
        <v>15.381250375</v>
      </c>
      <c r="J115"/>
      <c r="K115" s="64">
        <v>15.7</v>
      </c>
      <c r="O115" s="64">
        <v>80.610000999999997</v>
      </c>
      <c r="P115" s="1">
        <v>0.34</v>
      </c>
      <c r="R115" s="64">
        <v>157.05999800000001</v>
      </c>
    </row>
    <row r="116" spans="1:18">
      <c r="A116" s="239"/>
      <c r="B116" s="57" t="s">
        <v>267</v>
      </c>
      <c r="C116" s="64">
        <v>123.889999</v>
      </c>
      <c r="D116" s="24">
        <v>8</v>
      </c>
      <c r="E116" s="59">
        <f t="shared" si="3"/>
        <v>54.72</v>
      </c>
      <c r="F116" s="24">
        <f t="shared" si="4"/>
        <v>2.2640716191520469</v>
      </c>
      <c r="G116" s="60">
        <f t="shared" si="5"/>
        <v>15.486249875</v>
      </c>
      <c r="J116"/>
      <c r="K116" s="64">
        <v>15.75</v>
      </c>
      <c r="O116" s="64">
        <v>76.800003000000004</v>
      </c>
      <c r="P116" s="1">
        <v>0.34</v>
      </c>
      <c r="R116" s="64">
        <v>161.08999600000001</v>
      </c>
    </row>
    <row r="117" spans="1:18">
      <c r="A117" s="239"/>
      <c r="B117" s="57" t="s">
        <v>268</v>
      </c>
      <c r="C117" s="64">
        <v>113</v>
      </c>
      <c r="D117" s="24">
        <v>8</v>
      </c>
      <c r="E117" s="59">
        <f t="shared" si="3"/>
        <v>54.72</v>
      </c>
      <c r="F117" s="24">
        <f t="shared" si="4"/>
        <v>2.0650584795321638</v>
      </c>
      <c r="G117" s="60">
        <f t="shared" si="5"/>
        <v>14.125</v>
      </c>
      <c r="J117"/>
      <c r="K117" s="64">
        <v>17</v>
      </c>
      <c r="O117" s="64">
        <v>76.050003000000004</v>
      </c>
      <c r="P117" s="1">
        <v>0.34</v>
      </c>
      <c r="R117" s="64">
        <v>157.36999499999999</v>
      </c>
    </row>
    <row r="118" spans="1:18">
      <c r="A118" s="240"/>
      <c r="B118" s="57" t="s">
        <v>269</v>
      </c>
      <c r="C118" s="64">
        <v>111.900002</v>
      </c>
      <c r="D118" s="24">
        <v>8</v>
      </c>
      <c r="E118" s="59">
        <f t="shared" si="3"/>
        <v>54.72</v>
      </c>
      <c r="F118" s="24">
        <f t="shared" si="4"/>
        <v>2.0449561769005848</v>
      </c>
      <c r="G118" s="60">
        <f t="shared" si="5"/>
        <v>13.98750025</v>
      </c>
      <c r="J118"/>
      <c r="K118" s="64">
        <v>16.329999999999998</v>
      </c>
      <c r="O118" s="64">
        <v>75.089995999999999</v>
      </c>
      <c r="P118" s="1">
        <v>0.34</v>
      </c>
      <c r="R118" s="64">
        <v>158.229996</v>
      </c>
    </row>
    <row r="119" spans="1:18">
      <c r="A119" s="238" t="s">
        <v>270</v>
      </c>
      <c r="B119" s="57" t="s">
        <v>271</v>
      </c>
      <c r="C119" s="64">
        <v>110.349998</v>
      </c>
      <c r="D119" s="24">
        <v>8</v>
      </c>
      <c r="E119" s="59">
        <f t="shared" si="3"/>
        <v>54.72</v>
      </c>
      <c r="F119" s="24">
        <f t="shared" si="4"/>
        <v>2.0166300804093567</v>
      </c>
      <c r="G119" s="60">
        <f t="shared" si="5"/>
        <v>13.79374975</v>
      </c>
      <c r="J119"/>
      <c r="K119" s="64">
        <v>16.280000999999999</v>
      </c>
      <c r="O119" s="64">
        <v>75.339995999999999</v>
      </c>
      <c r="P119" s="1">
        <v>0.34</v>
      </c>
      <c r="R119" s="64">
        <v>156.820007</v>
      </c>
    </row>
    <row r="120" spans="1:18">
      <c r="A120" s="239"/>
      <c r="B120" s="57" t="s">
        <v>272</v>
      </c>
      <c r="C120" s="64">
        <v>111.989998</v>
      </c>
      <c r="D120" s="24">
        <v>8</v>
      </c>
      <c r="E120" s="59">
        <f t="shared" si="3"/>
        <v>54.72</v>
      </c>
      <c r="F120" s="24">
        <f t="shared" si="4"/>
        <v>2.0466008406432747</v>
      </c>
      <c r="G120" s="60">
        <f t="shared" si="5"/>
        <v>13.99874975</v>
      </c>
      <c r="J120"/>
      <c r="K120" s="64">
        <v>16.100000000000001</v>
      </c>
      <c r="O120" s="64">
        <v>79.010002</v>
      </c>
      <c r="P120" s="1">
        <v>0.34</v>
      </c>
      <c r="R120" s="64">
        <v>153.83999600000001</v>
      </c>
    </row>
    <row r="121" spans="1:18">
      <c r="A121" s="239"/>
      <c r="B121" s="57" t="s">
        <v>273</v>
      </c>
      <c r="C121" s="64">
        <v>114.599998</v>
      </c>
      <c r="D121" s="24">
        <v>8</v>
      </c>
      <c r="E121" s="59">
        <f t="shared" si="3"/>
        <v>54.72</v>
      </c>
      <c r="F121" s="24">
        <f t="shared" si="4"/>
        <v>2.0942982090643274</v>
      </c>
      <c r="G121" s="60">
        <f t="shared" si="5"/>
        <v>14.32499975</v>
      </c>
      <c r="J121"/>
      <c r="K121" s="64">
        <v>16.77</v>
      </c>
      <c r="O121" s="64">
        <v>76.440002000000007</v>
      </c>
      <c r="P121" s="1">
        <v>0.34</v>
      </c>
      <c r="R121" s="64">
        <v>158.53999300000001</v>
      </c>
    </row>
    <row r="122" spans="1:18">
      <c r="A122" s="239"/>
      <c r="B122" s="57" t="s">
        <v>274</v>
      </c>
      <c r="C122" s="64">
        <v>112.459999</v>
      </c>
      <c r="D122" s="24">
        <v>8</v>
      </c>
      <c r="E122" s="59">
        <f t="shared" si="3"/>
        <v>54.72</v>
      </c>
      <c r="F122" s="24">
        <f t="shared" si="4"/>
        <v>2.0551900402046783</v>
      </c>
      <c r="G122" s="60">
        <f t="shared" si="5"/>
        <v>14.057499875</v>
      </c>
      <c r="J122"/>
      <c r="K122" s="64">
        <v>16.690000999999999</v>
      </c>
      <c r="O122" s="64">
        <v>86.059997999999993</v>
      </c>
      <c r="P122" s="1">
        <v>0.34</v>
      </c>
      <c r="R122" s="64">
        <v>155.720001</v>
      </c>
    </row>
    <row r="123" spans="1:18">
      <c r="A123" s="240"/>
      <c r="B123" s="57" t="s">
        <v>275</v>
      </c>
      <c r="C123" s="64">
        <v>125.010002</v>
      </c>
      <c r="D123" s="24">
        <v>8</v>
      </c>
      <c r="E123" s="59">
        <f t="shared" si="3"/>
        <v>54.72</v>
      </c>
      <c r="F123" s="24">
        <f t="shared" si="4"/>
        <v>2.2845395102339183</v>
      </c>
      <c r="G123" s="60">
        <f t="shared" si="5"/>
        <v>15.62625025</v>
      </c>
      <c r="J123"/>
      <c r="K123" s="64">
        <v>16.670000000000002</v>
      </c>
      <c r="O123" s="64">
        <v>83.839995999999999</v>
      </c>
      <c r="P123" s="1">
        <v>0.34</v>
      </c>
      <c r="R123" s="64">
        <v>169.30999800000001</v>
      </c>
    </row>
    <row r="124" spans="1:18">
      <c r="A124" s="238" t="s">
        <v>276</v>
      </c>
      <c r="B124" s="57" t="s">
        <v>277</v>
      </c>
      <c r="C124" s="64">
        <v>123.349998</v>
      </c>
      <c r="D124" s="24">
        <v>8</v>
      </c>
      <c r="E124" s="59">
        <f t="shared" si="3"/>
        <v>54.72</v>
      </c>
      <c r="F124" s="24">
        <f t="shared" si="4"/>
        <v>2.2542031798245614</v>
      </c>
      <c r="G124" s="60">
        <f t="shared" si="5"/>
        <v>15.41874975</v>
      </c>
      <c r="J124"/>
      <c r="K124" s="64">
        <v>16.52</v>
      </c>
      <c r="O124" s="64">
        <v>83.410004000000001</v>
      </c>
      <c r="P124" s="1">
        <v>0.34</v>
      </c>
      <c r="R124" s="64">
        <v>161.75</v>
      </c>
    </row>
    <row r="125" spans="1:18">
      <c r="A125" s="239"/>
      <c r="B125" s="57" t="s">
        <v>278</v>
      </c>
      <c r="C125" s="64">
        <v>125.08000199999999</v>
      </c>
      <c r="D125" s="24">
        <v>8</v>
      </c>
      <c r="E125" s="59">
        <f t="shared" si="3"/>
        <v>54.72</v>
      </c>
      <c r="F125" s="24">
        <f t="shared" si="4"/>
        <v>2.2858187499999998</v>
      </c>
      <c r="G125" s="60">
        <f t="shared" si="5"/>
        <v>15.635000249999999</v>
      </c>
      <c r="J125"/>
      <c r="K125" s="64">
        <v>16.43</v>
      </c>
      <c r="O125" s="64">
        <v>86.360000999999997</v>
      </c>
      <c r="P125" s="1">
        <v>0.34</v>
      </c>
      <c r="R125" s="64">
        <v>160.16999799999999</v>
      </c>
    </row>
    <row r="126" spans="1:18">
      <c r="A126" s="239"/>
      <c r="B126" s="57" t="s">
        <v>279</v>
      </c>
      <c r="C126" s="64">
        <v>126.16999800000001</v>
      </c>
      <c r="D126" s="24">
        <v>8</v>
      </c>
      <c r="E126" s="59">
        <f t="shared" si="3"/>
        <v>54.72</v>
      </c>
      <c r="F126" s="24">
        <f t="shared" si="4"/>
        <v>2.3057382675438598</v>
      </c>
      <c r="G126" s="60">
        <f t="shared" si="5"/>
        <v>15.771249750000001</v>
      </c>
      <c r="J126"/>
      <c r="K126" s="64">
        <v>16.889999</v>
      </c>
      <c r="O126" s="64">
        <v>81.019997000000004</v>
      </c>
      <c r="P126" s="1">
        <v>0.34</v>
      </c>
      <c r="R126" s="64">
        <v>164.96000699999999</v>
      </c>
    </row>
    <row r="127" spans="1:18">
      <c r="A127" s="239"/>
      <c r="B127" s="57" t="s">
        <v>280</v>
      </c>
      <c r="C127" s="64">
        <v>123.099998</v>
      </c>
      <c r="D127" s="24">
        <v>8</v>
      </c>
      <c r="E127" s="59">
        <f t="shared" si="3"/>
        <v>54.72</v>
      </c>
      <c r="F127" s="24">
        <f t="shared" si="4"/>
        <v>2.2496344663742689</v>
      </c>
      <c r="G127" s="60">
        <f t="shared" si="5"/>
        <v>15.38749975</v>
      </c>
      <c r="J127"/>
      <c r="K127" s="64">
        <v>16.040001</v>
      </c>
      <c r="O127" s="64">
        <v>81.580001999999993</v>
      </c>
      <c r="P127" s="1">
        <v>0.34</v>
      </c>
      <c r="R127" s="64">
        <v>160.28999300000001</v>
      </c>
    </row>
    <row r="128" spans="1:18">
      <c r="A128" s="240"/>
      <c r="B128" s="57" t="s">
        <v>281</v>
      </c>
      <c r="C128" s="64">
        <v>123.58000199999999</v>
      </c>
      <c r="D128" s="24">
        <v>8</v>
      </c>
      <c r="E128" s="59">
        <f t="shared" si="3"/>
        <v>54.72</v>
      </c>
      <c r="F128" s="24">
        <f t="shared" si="4"/>
        <v>2.2584064692982455</v>
      </c>
      <c r="G128" s="60">
        <f t="shared" si="5"/>
        <v>15.447500249999999</v>
      </c>
      <c r="J128"/>
      <c r="K128" s="64">
        <v>16.860001</v>
      </c>
      <c r="O128" s="64">
        <v>78.449996999999996</v>
      </c>
      <c r="P128" s="1">
        <v>0.34</v>
      </c>
      <c r="R128" s="64">
        <v>162.11999499999999</v>
      </c>
    </row>
    <row r="129" spans="1:18">
      <c r="A129" s="238" t="s">
        <v>282</v>
      </c>
      <c r="B129" s="57" t="s">
        <v>194</v>
      </c>
      <c r="C129" s="64">
        <v>115.910004</v>
      </c>
      <c r="D129" s="24">
        <v>8</v>
      </c>
      <c r="E129" s="59">
        <f t="shared" si="3"/>
        <v>54.72</v>
      </c>
      <c r="F129" s="24">
        <f t="shared" si="4"/>
        <v>2.1182383771929825</v>
      </c>
      <c r="G129" s="60">
        <f t="shared" si="5"/>
        <v>14.4887505</v>
      </c>
      <c r="J129"/>
      <c r="K129" s="64">
        <v>15.92</v>
      </c>
      <c r="O129" s="64">
        <v>78.769997000000004</v>
      </c>
      <c r="P129" s="1">
        <v>0.34</v>
      </c>
      <c r="R129" s="64">
        <v>158.800003</v>
      </c>
    </row>
    <row r="130" spans="1:18">
      <c r="A130" s="239"/>
      <c r="B130" s="57" t="s">
        <v>195</v>
      </c>
      <c r="C130" s="64">
        <v>116.610001</v>
      </c>
      <c r="D130" s="24">
        <v>8</v>
      </c>
      <c r="E130" s="59">
        <f t="shared" si="3"/>
        <v>54.72</v>
      </c>
      <c r="F130" s="24">
        <f t="shared" si="4"/>
        <v>2.1310307200292398</v>
      </c>
      <c r="G130" s="60">
        <f t="shared" si="5"/>
        <v>14.576250125</v>
      </c>
      <c r="J130"/>
      <c r="K130" s="64">
        <v>16.559999000000001</v>
      </c>
      <c r="O130" s="64">
        <v>76.900002000000001</v>
      </c>
      <c r="P130" s="1">
        <v>0.34</v>
      </c>
      <c r="R130" s="64">
        <v>157.699997</v>
      </c>
    </row>
    <row r="131" spans="1:18">
      <c r="A131" s="239"/>
      <c r="B131" s="57" t="s">
        <v>196</v>
      </c>
      <c r="C131" s="64">
        <v>114.32</v>
      </c>
      <c r="D131" s="24">
        <v>8</v>
      </c>
      <c r="E131" s="59">
        <f t="shared" si="3"/>
        <v>54.72</v>
      </c>
      <c r="F131" s="24">
        <f t="shared" si="4"/>
        <v>2.0891812865497075</v>
      </c>
      <c r="G131" s="60">
        <f t="shared" si="5"/>
        <v>14.29</v>
      </c>
      <c r="J131"/>
      <c r="K131" s="64">
        <v>15.51</v>
      </c>
      <c r="O131" s="64">
        <v>78.989998</v>
      </c>
      <c r="P131" s="1">
        <v>0.34</v>
      </c>
      <c r="R131" s="64">
        <v>155.220001</v>
      </c>
    </row>
    <row r="132" spans="1:18">
      <c r="A132" s="240"/>
      <c r="B132" s="57" t="s">
        <v>197</v>
      </c>
      <c r="C132" s="64">
        <v>117.480003</v>
      </c>
      <c r="D132" s="24">
        <v>8</v>
      </c>
      <c r="E132" s="59">
        <f t="shared" ref="E132:E195" si="6">0.285*D132*24</f>
        <v>54.72</v>
      </c>
      <c r="F132" s="24">
        <f t="shared" ref="F132:F195" si="7">C132/E132</f>
        <v>2.146929879385965</v>
      </c>
      <c r="G132" s="60">
        <f t="shared" ref="G132:G195" si="8">C132/D132</f>
        <v>14.685000375</v>
      </c>
      <c r="J132"/>
      <c r="K132" s="64">
        <v>15.96</v>
      </c>
      <c r="O132" s="64">
        <v>83.650002000000001</v>
      </c>
      <c r="P132" s="1">
        <v>0.34</v>
      </c>
      <c r="R132" s="64">
        <v>159.279999</v>
      </c>
    </row>
    <row r="133" spans="1:18">
      <c r="A133" s="238" t="s">
        <v>283</v>
      </c>
      <c r="B133" s="57" t="s">
        <v>199</v>
      </c>
      <c r="C133" s="64">
        <v>123.660004</v>
      </c>
      <c r="D133" s="24">
        <v>8</v>
      </c>
      <c r="E133" s="59">
        <f t="shared" si="6"/>
        <v>54.72</v>
      </c>
      <c r="F133" s="24">
        <f t="shared" si="7"/>
        <v>2.2598684941520468</v>
      </c>
      <c r="G133" s="60">
        <f t="shared" si="8"/>
        <v>15.4575005</v>
      </c>
      <c r="J133"/>
      <c r="K133" s="64">
        <v>16.110001</v>
      </c>
      <c r="O133" s="64">
        <v>83.540001000000004</v>
      </c>
      <c r="P133" s="1">
        <v>0.34</v>
      </c>
      <c r="R133" s="64">
        <v>163.19000199999999</v>
      </c>
    </row>
    <row r="134" spans="1:18">
      <c r="A134" s="239"/>
      <c r="B134" s="57" t="s">
        <v>200</v>
      </c>
      <c r="C134" s="64">
        <v>122.550003</v>
      </c>
      <c r="D134" s="24">
        <v>8</v>
      </c>
      <c r="E134" s="59">
        <f t="shared" si="6"/>
        <v>54.72</v>
      </c>
      <c r="F134" s="24">
        <f t="shared" si="7"/>
        <v>2.2395833881578948</v>
      </c>
      <c r="G134" s="60">
        <f t="shared" si="8"/>
        <v>15.318750375</v>
      </c>
      <c r="J134"/>
      <c r="K134" s="64">
        <v>15.61</v>
      </c>
      <c r="O134" s="64">
        <v>84.650002000000001</v>
      </c>
      <c r="P134" s="1">
        <v>0.34</v>
      </c>
      <c r="R134" s="64">
        <v>164.009995</v>
      </c>
    </row>
    <row r="135" spans="1:18">
      <c r="A135" s="239"/>
      <c r="B135" s="57" t="s">
        <v>201</v>
      </c>
      <c r="C135" s="64">
        <v>124.349998</v>
      </c>
      <c r="D135" s="24">
        <v>8</v>
      </c>
      <c r="E135" s="59">
        <f t="shared" si="6"/>
        <v>54.72</v>
      </c>
      <c r="F135" s="24">
        <f t="shared" si="7"/>
        <v>2.2724780336257311</v>
      </c>
      <c r="G135" s="60">
        <f t="shared" si="8"/>
        <v>15.54374975</v>
      </c>
      <c r="J135"/>
      <c r="K135" s="64">
        <v>16.739999999999998</v>
      </c>
      <c r="O135" s="64">
        <v>82.779999000000004</v>
      </c>
      <c r="P135" s="1">
        <v>0.34</v>
      </c>
      <c r="R135" s="64">
        <v>166.300003</v>
      </c>
    </row>
    <row r="136" spans="1:18">
      <c r="A136" s="239"/>
      <c r="B136" s="57" t="s">
        <v>202</v>
      </c>
      <c r="C136" s="64">
        <v>121.870003</v>
      </c>
      <c r="D136" s="24">
        <v>8</v>
      </c>
      <c r="E136" s="59">
        <f t="shared" si="6"/>
        <v>54.72</v>
      </c>
      <c r="F136" s="24">
        <f t="shared" si="7"/>
        <v>2.2271564875730996</v>
      </c>
      <c r="G136" s="60">
        <f t="shared" si="8"/>
        <v>15.233750375</v>
      </c>
      <c r="J136"/>
      <c r="K136" s="64">
        <v>15.61</v>
      </c>
      <c r="O136" s="64">
        <v>81.330001999999993</v>
      </c>
      <c r="P136" s="1">
        <v>0.34</v>
      </c>
      <c r="R136" s="64">
        <v>164.88999899999999</v>
      </c>
    </row>
    <row r="137" spans="1:18">
      <c r="A137" s="240"/>
      <c r="B137" s="57" t="s">
        <v>203</v>
      </c>
      <c r="C137" s="64">
        <v>121.57</v>
      </c>
      <c r="D137" s="24">
        <v>8</v>
      </c>
      <c r="E137" s="59">
        <f t="shared" si="6"/>
        <v>54.72</v>
      </c>
      <c r="F137" s="24">
        <f t="shared" si="7"/>
        <v>2.2216739766081872</v>
      </c>
      <c r="G137" s="60">
        <f t="shared" si="8"/>
        <v>15.196249999999999</v>
      </c>
      <c r="J137"/>
      <c r="K137" s="64">
        <v>15.63</v>
      </c>
      <c r="O137" s="64">
        <v>82.209998999999996</v>
      </c>
      <c r="P137" s="1">
        <v>0.34</v>
      </c>
      <c r="R137" s="64">
        <v>162.300003</v>
      </c>
    </row>
    <row r="138" spans="1:18">
      <c r="A138" s="238" t="s">
        <v>284</v>
      </c>
      <c r="B138" s="57" t="s">
        <v>205</v>
      </c>
      <c r="C138" s="64">
        <v>122.33000199999999</v>
      </c>
      <c r="D138" s="24">
        <v>8</v>
      </c>
      <c r="E138" s="59">
        <f t="shared" si="6"/>
        <v>54.72</v>
      </c>
      <c r="F138" s="24">
        <f t="shared" si="7"/>
        <v>2.2355629020467838</v>
      </c>
      <c r="G138" s="60">
        <f t="shared" si="8"/>
        <v>15.291250249999999</v>
      </c>
      <c r="J138"/>
      <c r="K138" s="64">
        <v>16.010000000000002</v>
      </c>
      <c r="O138" s="64">
        <v>82.419998000000007</v>
      </c>
      <c r="P138" s="1">
        <v>0.34</v>
      </c>
      <c r="R138" s="64">
        <v>164.58000200000001</v>
      </c>
    </row>
    <row r="139" spans="1:18">
      <c r="A139" s="239"/>
      <c r="B139" s="57" t="s">
        <v>206</v>
      </c>
      <c r="C139" s="64">
        <v>123</v>
      </c>
      <c r="D139" s="24">
        <v>8</v>
      </c>
      <c r="E139" s="59">
        <f t="shared" si="6"/>
        <v>54.72</v>
      </c>
      <c r="F139" s="24">
        <f t="shared" si="7"/>
        <v>2.2478070175438596</v>
      </c>
      <c r="G139" s="60">
        <f t="shared" si="8"/>
        <v>15.375</v>
      </c>
      <c r="J139"/>
      <c r="K139" s="64">
        <v>15.61</v>
      </c>
      <c r="O139" s="64">
        <v>73.879997000000003</v>
      </c>
      <c r="P139" s="1">
        <v>0.34</v>
      </c>
      <c r="R139" s="64">
        <v>164.83999600000001</v>
      </c>
    </row>
    <row r="140" spans="1:18">
      <c r="A140" s="239"/>
      <c r="B140" s="57" t="s">
        <v>207</v>
      </c>
      <c r="C140" s="64">
        <v>106.83000199999999</v>
      </c>
      <c r="D140" s="24">
        <v>8</v>
      </c>
      <c r="E140" s="59">
        <f t="shared" si="6"/>
        <v>54.72</v>
      </c>
      <c r="F140" s="24">
        <f t="shared" si="7"/>
        <v>1.9523026681286548</v>
      </c>
      <c r="G140" s="60">
        <f t="shared" si="8"/>
        <v>13.353750249999999</v>
      </c>
      <c r="J140"/>
      <c r="K140" s="64">
        <v>15.84</v>
      </c>
      <c r="O140" s="64">
        <v>76.129997000000003</v>
      </c>
      <c r="P140" s="1">
        <v>0.34</v>
      </c>
      <c r="R140" s="64">
        <v>149.33999600000001</v>
      </c>
    </row>
    <row r="141" spans="1:18">
      <c r="A141" s="239"/>
      <c r="B141" s="57" t="s">
        <v>208</v>
      </c>
      <c r="C141" s="64">
        <v>110.019997</v>
      </c>
      <c r="D141" s="24">
        <v>8</v>
      </c>
      <c r="E141" s="59">
        <f t="shared" si="6"/>
        <v>54.72</v>
      </c>
      <c r="F141" s="24">
        <f t="shared" si="7"/>
        <v>2.0105993603801169</v>
      </c>
      <c r="G141" s="60">
        <f t="shared" si="8"/>
        <v>13.752499625</v>
      </c>
      <c r="J141"/>
      <c r="K141" s="64">
        <v>15.77</v>
      </c>
      <c r="O141" s="64">
        <v>76.559997999999993</v>
      </c>
      <c r="P141" s="1">
        <v>0.34</v>
      </c>
      <c r="R141" s="64">
        <v>155.199997</v>
      </c>
    </row>
    <row r="142" spans="1:18">
      <c r="A142" s="240"/>
      <c r="B142" s="57" t="s">
        <v>209</v>
      </c>
      <c r="C142" s="64">
        <v>111.529999</v>
      </c>
      <c r="D142" s="24">
        <v>8</v>
      </c>
      <c r="E142" s="59">
        <f t="shared" si="6"/>
        <v>54.72</v>
      </c>
      <c r="F142" s="24">
        <f t="shared" si="7"/>
        <v>2.0381944261695906</v>
      </c>
      <c r="G142" s="60">
        <f t="shared" si="8"/>
        <v>13.941249875</v>
      </c>
      <c r="J142"/>
      <c r="K142" s="64">
        <v>16.639999</v>
      </c>
      <c r="O142" s="64">
        <v>76.690002000000007</v>
      </c>
      <c r="P142" s="1">
        <v>0.34</v>
      </c>
      <c r="R142" s="64">
        <v>157.33999600000001</v>
      </c>
    </row>
    <row r="143" spans="1:18">
      <c r="A143" s="238" t="s">
        <v>285</v>
      </c>
      <c r="B143" s="57" t="s">
        <v>211</v>
      </c>
      <c r="C143" s="64">
        <v>112.529999</v>
      </c>
      <c r="D143" s="24">
        <v>8</v>
      </c>
      <c r="E143" s="59">
        <f t="shared" si="6"/>
        <v>54.72</v>
      </c>
      <c r="F143" s="24">
        <f t="shared" si="7"/>
        <v>2.0564692799707602</v>
      </c>
      <c r="G143" s="60">
        <f t="shared" si="8"/>
        <v>14.066249875</v>
      </c>
      <c r="J143"/>
      <c r="K143" s="64">
        <v>16.030000999999999</v>
      </c>
      <c r="O143" s="64">
        <v>77.569999999999993</v>
      </c>
      <c r="P143" s="1">
        <v>0.34</v>
      </c>
      <c r="R143" s="64">
        <v>159.520004</v>
      </c>
    </row>
    <row r="144" spans="1:18">
      <c r="A144" s="239"/>
      <c r="B144" s="57" t="s">
        <v>212</v>
      </c>
      <c r="C144" s="64">
        <v>113.949997</v>
      </c>
      <c r="D144" s="24">
        <v>8</v>
      </c>
      <c r="E144" s="59">
        <f t="shared" si="6"/>
        <v>54.72</v>
      </c>
      <c r="F144" s="24">
        <f t="shared" si="7"/>
        <v>2.0824195358187136</v>
      </c>
      <c r="G144" s="60">
        <f t="shared" si="8"/>
        <v>14.243749625</v>
      </c>
      <c r="J144"/>
      <c r="K144" s="64">
        <v>16.610001</v>
      </c>
      <c r="O144" s="64">
        <v>76.519997000000004</v>
      </c>
      <c r="P144" s="1">
        <v>0.34</v>
      </c>
      <c r="R144" s="64">
        <v>159.979996</v>
      </c>
    </row>
    <row r="145" spans="1:18">
      <c r="A145" s="239"/>
      <c r="B145" s="57" t="s">
        <v>213</v>
      </c>
      <c r="C145" s="64">
        <v>113.040001</v>
      </c>
      <c r="D145" s="24">
        <v>8</v>
      </c>
      <c r="E145" s="59">
        <f t="shared" si="6"/>
        <v>54.72</v>
      </c>
      <c r="F145" s="24">
        <f t="shared" si="7"/>
        <v>2.0657894919590643</v>
      </c>
      <c r="G145" s="60">
        <f t="shared" si="8"/>
        <v>14.130000125</v>
      </c>
      <c r="J145"/>
      <c r="K145" s="64">
        <v>16.079999999999998</v>
      </c>
      <c r="O145" s="64">
        <v>74.040001000000004</v>
      </c>
      <c r="P145" s="1">
        <v>0.34</v>
      </c>
      <c r="R145" s="64">
        <v>157.69000199999999</v>
      </c>
    </row>
    <row r="146" spans="1:18">
      <c r="A146" s="240"/>
      <c r="B146" s="57" t="s">
        <v>214</v>
      </c>
      <c r="C146" s="64">
        <v>111.860001</v>
      </c>
      <c r="D146" s="24">
        <v>8</v>
      </c>
      <c r="E146" s="59">
        <f t="shared" si="6"/>
        <v>54.72</v>
      </c>
      <c r="F146" s="24">
        <f t="shared" si="7"/>
        <v>2.0442251644736844</v>
      </c>
      <c r="G146" s="60">
        <f t="shared" si="8"/>
        <v>13.982500125</v>
      </c>
      <c r="J146"/>
      <c r="K146" s="64">
        <v>15.73</v>
      </c>
      <c r="O146" s="64">
        <v>81.650002000000001</v>
      </c>
      <c r="P146" s="1">
        <v>0.34</v>
      </c>
      <c r="R146" s="64">
        <v>156.80999800000001</v>
      </c>
    </row>
    <row r="147" spans="1:18">
      <c r="A147" s="238" t="s">
        <v>286</v>
      </c>
      <c r="B147" s="57" t="s">
        <v>217</v>
      </c>
      <c r="C147" s="64">
        <v>121.05999799999999</v>
      </c>
      <c r="D147" s="24">
        <v>8</v>
      </c>
      <c r="E147" s="59">
        <f t="shared" si="6"/>
        <v>54.72</v>
      </c>
      <c r="F147" s="24">
        <f t="shared" si="7"/>
        <v>2.2123537646198828</v>
      </c>
      <c r="G147" s="60">
        <f t="shared" si="8"/>
        <v>15.132499749999999</v>
      </c>
      <c r="J147"/>
      <c r="K147" s="64">
        <v>15.28</v>
      </c>
      <c r="O147" s="64">
        <v>81.709998999999996</v>
      </c>
      <c r="P147" s="1">
        <v>0.34</v>
      </c>
      <c r="R147" s="64">
        <v>159.19000199999999</v>
      </c>
    </row>
    <row r="148" spans="1:18">
      <c r="A148" s="239"/>
      <c r="B148" s="57" t="s">
        <v>218</v>
      </c>
      <c r="C148" s="64">
        <v>120.69000200000001</v>
      </c>
      <c r="D148" s="24">
        <v>8</v>
      </c>
      <c r="E148" s="59">
        <f t="shared" si="6"/>
        <v>54.72</v>
      </c>
      <c r="F148" s="24">
        <f t="shared" si="7"/>
        <v>2.2055921418128657</v>
      </c>
      <c r="G148" s="60">
        <f t="shared" si="8"/>
        <v>15.086250250000001</v>
      </c>
      <c r="J148"/>
      <c r="K148" s="64">
        <v>15.8</v>
      </c>
      <c r="O148" s="64">
        <v>83.300003000000004</v>
      </c>
      <c r="P148" s="1">
        <v>0.34</v>
      </c>
      <c r="R148" s="64">
        <v>159.64999399999999</v>
      </c>
    </row>
    <row r="149" spans="1:18">
      <c r="A149" s="239"/>
      <c r="B149" s="57" t="s">
        <v>219</v>
      </c>
      <c r="C149" s="64">
        <v>121.629997</v>
      </c>
      <c r="D149" s="24">
        <v>8</v>
      </c>
      <c r="E149" s="59">
        <f t="shared" si="6"/>
        <v>54.72</v>
      </c>
      <c r="F149" s="24">
        <f t="shared" si="7"/>
        <v>2.2227704130116961</v>
      </c>
      <c r="G149" s="60">
        <f t="shared" si="8"/>
        <v>15.203749625</v>
      </c>
      <c r="J149"/>
      <c r="K149" s="64">
        <v>16.370000999999998</v>
      </c>
      <c r="O149" s="64">
        <v>82.610000999999997</v>
      </c>
      <c r="P149" s="1">
        <v>0.34</v>
      </c>
      <c r="R149" s="64">
        <v>164.429993</v>
      </c>
    </row>
    <row r="150" spans="1:18">
      <c r="A150" s="239"/>
      <c r="B150" s="57" t="s">
        <v>220</v>
      </c>
      <c r="C150" s="64">
        <v>121.220001</v>
      </c>
      <c r="D150" s="24">
        <v>8</v>
      </c>
      <c r="E150" s="59">
        <f t="shared" si="6"/>
        <v>54.72</v>
      </c>
      <c r="F150" s="24">
        <f t="shared" si="7"/>
        <v>2.2152777960526318</v>
      </c>
      <c r="G150" s="60">
        <f t="shared" si="8"/>
        <v>15.152500125</v>
      </c>
      <c r="J150"/>
      <c r="K150" s="64">
        <v>15.96</v>
      </c>
      <c r="O150" s="64">
        <v>82.129997000000003</v>
      </c>
      <c r="P150" s="1">
        <v>0.34</v>
      </c>
      <c r="R150" s="64">
        <v>162.770004</v>
      </c>
    </row>
    <row r="151" spans="1:18">
      <c r="A151" s="240"/>
      <c r="B151" s="57" t="s">
        <v>221</v>
      </c>
      <c r="C151" s="64">
        <v>120.44000200000001</v>
      </c>
      <c r="D151" s="24">
        <v>8</v>
      </c>
      <c r="E151" s="59">
        <f t="shared" si="6"/>
        <v>54.72</v>
      </c>
      <c r="F151" s="24">
        <f t="shared" si="7"/>
        <v>2.2010234283625731</v>
      </c>
      <c r="G151" s="60">
        <f t="shared" si="8"/>
        <v>15.055000250000001</v>
      </c>
      <c r="J151"/>
      <c r="K151" s="64">
        <v>16.02</v>
      </c>
      <c r="O151" s="64">
        <v>80.889999000000003</v>
      </c>
      <c r="P151" s="1">
        <v>0.34</v>
      </c>
      <c r="R151" s="64">
        <v>162.63999899999999</v>
      </c>
    </row>
    <row r="152" spans="1:18">
      <c r="A152" s="238" t="s">
        <v>287</v>
      </c>
      <c r="B152" s="57" t="s">
        <v>223</v>
      </c>
      <c r="C152" s="64">
        <v>120.480003</v>
      </c>
      <c r="D152" s="24">
        <v>8</v>
      </c>
      <c r="E152" s="59">
        <f t="shared" si="6"/>
        <v>54.72</v>
      </c>
      <c r="F152" s="24">
        <f t="shared" si="7"/>
        <v>2.2017544407894736</v>
      </c>
      <c r="G152" s="60">
        <f t="shared" si="8"/>
        <v>15.060000375</v>
      </c>
      <c r="J152"/>
      <c r="K152" s="64">
        <v>16.07</v>
      </c>
      <c r="O152" s="64">
        <v>83.980002999999996</v>
      </c>
      <c r="P152" s="1">
        <v>0.34</v>
      </c>
      <c r="R152" s="64">
        <v>157.96000699999999</v>
      </c>
    </row>
    <row r="153" spans="1:18">
      <c r="A153" s="239"/>
      <c r="B153" s="57" t="s">
        <v>224</v>
      </c>
      <c r="C153" s="64">
        <v>124.339996</v>
      </c>
      <c r="D153" s="24">
        <v>8</v>
      </c>
      <c r="E153" s="59">
        <f t="shared" si="6"/>
        <v>54.72</v>
      </c>
      <c r="F153" s="24">
        <f t="shared" si="7"/>
        <v>2.2722952485380117</v>
      </c>
      <c r="G153" s="60">
        <f t="shared" si="8"/>
        <v>15.5424995</v>
      </c>
      <c r="J153"/>
      <c r="K153" s="64">
        <v>16.290001</v>
      </c>
      <c r="O153" s="64">
        <v>86.370002999999997</v>
      </c>
      <c r="P153" s="1">
        <v>0.34</v>
      </c>
      <c r="R153" s="64">
        <v>161.03999300000001</v>
      </c>
    </row>
    <row r="154" spans="1:18">
      <c r="A154" s="239"/>
      <c r="B154" s="57" t="s">
        <v>225</v>
      </c>
      <c r="C154" s="64">
        <v>125.400002</v>
      </c>
      <c r="D154" s="24">
        <v>8</v>
      </c>
      <c r="E154" s="59">
        <f t="shared" si="6"/>
        <v>54.72</v>
      </c>
      <c r="F154" s="24">
        <f t="shared" si="7"/>
        <v>2.2916667032163742</v>
      </c>
      <c r="G154" s="60">
        <f t="shared" si="8"/>
        <v>15.67500025</v>
      </c>
      <c r="J154"/>
      <c r="K154" s="64">
        <v>16.690000999999999</v>
      </c>
      <c r="O154" s="64">
        <v>59.959999000000003</v>
      </c>
      <c r="P154" s="1">
        <v>0.34</v>
      </c>
      <c r="R154" s="64">
        <v>162.91000399999999</v>
      </c>
    </row>
    <row r="155" spans="1:18">
      <c r="A155" s="239"/>
      <c r="B155" s="57" t="s">
        <v>226</v>
      </c>
      <c r="C155" s="64">
        <v>96.669998000000007</v>
      </c>
      <c r="D155" s="24">
        <v>7</v>
      </c>
      <c r="E155" s="59">
        <f t="shared" si="6"/>
        <v>47.879999999999995</v>
      </c>
      <c r="F155" s="24">
        <f t="shared" si="7"/>
        <v>2.0190058061821223</v>
      </c>
      <c r="G155" s="60">
        <f t="shared" si="8"/>
        <v>13.809999714285714</v>
      </c>
      <c r="J155"/>
      <c r="K155" s="64">
        <v>14.28</v>
      </c>
      <c r="O155" s="64">
        <v>83.660004000000001</v>
      </c>
      <c r="P155" s="1">
        <v>0.34</v>
      </c>
      <c r="R155" s="64">
        <v>131.96000699999999</v>
      </c>
    </row>
    <row r="156" spans="1:18">
      <c r="A156" s="240"/>
      <c r="B156" s="57" t="s">
        <v>227</v>
      </c>
      <c r="C156" s="64">
        <v>127.980003</v>
      </c>
      <c r="D156" s="24">
        <v>8</v>
      </c>
      <c r="E156" s="59">
        <f t="shared" si="6"/>
        <v>54.72</v>
      </c>
      <c r="F156" s="24">
        <f t="shared" si="7"/>
        <v>2.3388158442982454</v>
      </c>
      <c r="G156" s="60">
        <f t="shared" si="8"/>
        <v>15.997500375</v>
      </c>
      <c r="J156"/>
      <c r="K156" s="64">
        <v>16.969999000000001</v>
      </c>
      <c r="O156" s="64">
        <v>79.569999999999993</v>
      </c>
      <c r="P156" s="1">
        <v>0.34</v>
      </c>
      <c r="R156" s="64">
        <v>162.929993</v>
      </c>
    </row>
    <row r="157" spans="1:18">
      <c r="A157" s="238" t="s">
        <v>288</v>
      </c>
      <c r="B157" s="57" t="s">
        <v>289</v>
      </c>
      <c r="C157" s="64">
        <v>123.040001</v>
      </c>
      <c r="D157" s="24">
        <v>8</v>
      </c>
      <c r="E157" s="59">
        <f t="shared" si="6"/>
        <v>54.72</v>
      </c>
      <c r="F157" s="24">
        <f t="shared" si="7"/>
        <v>2.2485380299707605</v>
      </c>
      <c r="G157" s="60">
        <f t="shared" si="8"/>
        <v>15.380000125</v>
      </c>
      <c r="J157"/>
      <c r="K157" s="64">
        <v>16.77</v>
      </c>
      <c r="O157" s="64">
        <v>81.330001999999993</v>
      </c>
      <c r="P157" s="1">
        <v>0.34</v>
      </c>
      <c r="R157" s="64">
        <v>158.58000200000001</v>
      </c>
    </row>
    <row r="158" spans="1:18">
      <c r="A158" s="239"/>
      <c r="B158" s="57" t="s">
        <v>290</v>
      </c>
      <c r="C158" s="64">
        <v>124.779999</v>
      </c>
      <c r="D158" s="24">
        <v>8</v>
      </c>
      <c r="E158" s="59">
        <f t="shared" si="6"/>
        <v>54.72</v>
      </c>
      <c r="F158" s="24">
        <f t="shared" si="7"/>
        <v>2.2803362390350879</v>
      </c>
      <c r="G158" s="60">
        <f t="shared" si="8"/>
        <v>15.597499875</v>
      </c>
      <c r="J158"/>
      <c r="K158" s="64">
        <v>16.48</v>
      </c>
      <c r="O158" s="64">
        <v>76.360000999999997</v>
      </c>
      <c r="P158" s="1">
        <v>0.34</v>
      </c>
      <c r="R158" s="64">
        <v>161.61999499999999</v>
      </c>
    </row>
    <row r="159" spans="1:18">
      <c r="A159" s="239"/>
      <c r="B159" s="57" t="s">
        <v>291</v>
      </c>
      <c r="C159" s="64">
        <v>112.93</v>
      </c>
      <c r="D159" s="24">
        <v>8</v>
      </c>
      <c r="E159" s="59">
        <f t="shared" si="6"/>
        <v>54.72</v>
      </c>
      <c r="F159" s="24">
        <f t="shared" si="7"/>
        <v>2.0637792397660819</v>
      </c>
      <c r="G159" s="60">
        <f t="shared" si="8"/>
        <v>14.116250000000001</v>
      </c>
      <c r="J159"/>
      <c r="K159" s="64">
        <v>16.110001</v>
      </c>
      <c r="O159" s="64">
        <v>76.260002</v>
      </c>
      <c r="P159" s="1">
        <v>0.34</v>
      </c>
      <c r="R159" s="64">
        <v>158.279999</v>
      </c>
    </row>
    <row r="160" spans="1:18">
      <c r="A160" s="239"/>
      <c r="B160" s="57" t="s">
        <v>292</v>
      </c>
      <c r="C160" s="64">
        <v>113.010002</v>
      </c>
      <c r="D160" s="24">
        <v>8</v>
      </c>
      <c r="E160" s="59">
        <f t="shared" si="6"/>
        <v>54.72</v>
      </c>
      <c r="F160" s="24">
        <f t="shared" si="7"/>
        <v>2.0652412646198832</v>
      </c>
      <c r="G160" s="60">
        <f t="shared" si="8"/>
        <v>14.12625025</v>
      </c>
      <c r="J160"/>
      <c r="K160" s="64">
        <v>16.360001</v>
      </c>
      <c r="O160" s="64">
        <v>80.419998000000007</v>
      </c>
      <c r="P160" s="1">
        <v>0.34</v>
      </c>
      <c r="R160" s="64">
        <v>157.66000399999999</v>
      </c>
    </row>
    <row r="161" spans="1:18">
      <c r="A161" s="240"/>
      <c r="B161" s="57" t="s">
        <v>293</v>
      </c>
      <c r="C161" s="64">
        <v>119.269997</v>
      </c>
      <c r="D161" s="24">
        <v>8</v>
      </c>
      <c r="E161" s="59">
        <f t="shared" si="6"/>
        <v>54.72</v>
      </c>
      <c r="F161" s="24">
        <f t="shared" si="7"/>
        <v>2.179641758040936</v>
      </c>
      <c r="G161" s="60">
        <f t="shared" si="8"/>
        <v>14.908749625</v>
      </c>
      <c r="J161"/>
      <c r="K161" s="64">
        <v>16.010000000000002</v>
      </c>
      <c r="O161" s="64">
        <v>77.129997000000003</v>
      </c>
      <c r="P161" s="1">
        <v>0.34</v>
      </c>
      <c r="R161" s="64">
        <v>159.770004</v>
      </c>
    </row>
    <row r="162" spans="1:18">
      <c r="A162" s="238" t="s">
        <v>294</v>
      </c>
      <c r="B162" s="57" t="s">
        <v>295</v>
      </c>
      <c r="C162" s="64">
        <v>113.269997</v>
      </c>
      <c r="D162" s="24">
        <v>8</v>
      </c>
      <c r="E162" s="59">
        <f t="shared" si="6"/>
        <v>54.72</v>
      </c>
      <c r="F162" s="24">
        <f t="shared" si="7"/>
        <v>2.0699926352339184</v>
      </c>
      <c r="G162" s="60">
        <f t="shared" si="8"/>
        <v>14.158749625</v>
      </c>
      <c r="J162"/>
      <c r="K162" s="64">
        <v>16.969999000000001</v>
      </c>
      <c r="O162" s="64">
        <v>77.559997999999993</v>
      </c>
      <c r="P162" s="1">
        <v>0.34</v>
      </c>
      <c r="R162" s="64">
        <v>159.53999300000001</v>
      </c>
    </row>
    <row r="163" spans="1:18">
      <c r="A163" s="239"/>
      <c r="B163" s="57" t="s">
        <v>296</v>
      </c>
      <c r="C163" s="64">
        <v>113.19000200000001</v>
      </c>
      <c r="D163" s="24">
        <v>8</v>
      </c>
      <c r="E163" s="59">
        <f t="shared" si="6"/>
        <v>54.72</v>
      </c>
      <c r="F163" s="24">
        <f t="shared" si="7"/>
        <v>2.0685307383040938</v>
      </c>
      <c r="G163" s="60">
        <f t="shared" si="8"/>
        <v>14.148750250000001</v>
      </c>
      <c r="J163"/>
      <c r="K163" s="64">
        <v>17.170000000000002</v>
      </c>
      <c r="O163" s="64">
        <v>72.790001000000004</v>
      </c>
      <c r="P163" s="1">
        <v>0.34</v>
      </c>
      <c r="R163" s="64">
        <v>157.949997</v>
      </c>
    </row>
    <row r="164" spans="1:18">
      <c r="A164" s="239"/>
      <c r="B164" s="57" t="s">
        <v>297</v>
      </c>
      <c r="C164" s="64">
        <v>109.459999</v>
      </c>
      <c r="D164" s="24">
        <v>8</v>
      </c>
      <c r="E164" s="59">
        <f t="shared" si="6"/>
        <v>54.72</v>
      </c>
      <c r="F164" s="24">
        <f t="shared" si="7"/>
        <v>2.0003654788011698</v>
      </c>
      <c r="G164" s="60">
        <f t="shared" si="8"/>
        <v>13.682499875</v>
      </c>
      <c r="J164"/>
      <c r="K164" s="64">
        <v>15.94</v>
      </c>
      <c r="O164" s="64">
        <v>81.400002000000001</v>
      </c>
      <c r="P164" s="1">
        <v>0.34</v>
      </c>
      <c r="R164" s="64">
        <v>155.300003</v>
      </c>
    </row>
    <row r="165" spans="1:18">
      <c r="A165" s="239"/>
      <c r="B165" s="57" t="s">
        <v>298</v>
      </c>
      <c r="C165" s="64">
        <v>124.120003</v>
      </c>
      <c r="D165" s="24">
        <v>8</v>
      </c>
      <c r="E165" s="59">
        <f t="shared" si="6"/>
        <v>54.72</v>
      </c>
      <c r="F165" s="24">
        <f t="shared" si="7"/>
        <v>2.268274908625731</v>
      </c>
      <c r="G165" s="60">
        <f t="shared" si="8"/>
        <v>15.515000375</v>
      </c>
      <c r="J165"/>
      <c r="K165" s="64">
        <v>16.360001</v>
      </c>
      <c r="O165" s="64">
        <v>82.160004000000001</v>
      </c>
      <c r="P165" s="1">
        <v>0.34</v>
      </c>
      <c r="R165" s="64">
        <v>162.91000399999999</v>
      </c>
    </row>
    <row r="166" spans="1:18">
      <c r="A166" s="240"/>
      <c r="B166" s="57" t="s">
        <v>299</v>
      </c>
      <c r="C166" s="64">
        <v>124.860001</v>
      </c>
      <c r="D166" s="24">
        <v>8</v>
      </c>
      <c r="E166" s="59">
        <f t="shared" si="6"/>
        <v>54.72</v>
      </c>
      <c r="F166" s="24">
        <f t="shared" si="7"/>
        <v>2.2817982638888887</v>
      </c>
      <c r="G166" s="60">
        <f t="shared" si="8"/>
        <v>15.607500125</v>
      </c>
      <c r="J166"/>
      <c r="K166" s="64">
        <v>16.5</v>
      </c>
      <c r="O166" s="64">
        <v>82.800003000000004</v>
      </c>
      <c r="P166" s="1">
        <v>0.34</v>
      </c>
      <c r="R166" s="64">
        <v>164.699997</v>
      </c>
    </row>
    <row r="167" spans="1:18">
      <c r="A167" s="238" t="s">
        <v>300</v>
      </c>
      <c r="B167" s="57" t="s">
        <v>301</v>
      </c>
      <c r="C167" s="64">
        <v>124.94000200000001</v>
      </c>
      <c r="D167" s="24">
        <v>8</v>
      </c>
      <c r="E167" s="59">
        <f t="shared" si="6"/>
        <v>54.72</v>
      </c>
      <c r="F167" s="24">
        <f t="shared" si="7"/>
        <v>2.2832602704678364</v>
      </c>
      <c r="G167" s="60">
        <f t="shared" si="8"/>
        <v>15.617500250000001</v>
      </c>
      <c r="J167"/>
      <c r="K167" s="64">
        <v>16.5</v>
      </c>
      <c r="O167" s="64">
        <v>81.349997999999999</v>
      </c>
      <c r="P167" s="1">
        <v>0.34</v>
      </c>
      <c r="R167" s="64">
        <v>165.61000100000001</v>
      </c>
    </row>
    <row r="168" spans="1:18">
      <c r="A168" s="239"/>
      <c r="B168" s="57" t="s">
        <v>302</v>
      </c>
      <c r="C168" s="64">
        <v>124.91999800000001</v>
      </c>
      <c r="D168" s="24">
        <v>8</v>
      </c>
      <c r="E168" s="59">
        <f t="shared" si="6"/>
        <v>54.72</v>
      </c>
      <c r="F168" s="24">
        <f t="shared" si="7"/>
        <v>2.282894700292398</v>
      </c>
      <c r="G168" s="60">
        <f t="shared" si="8"/>
        <v>15.614999750000001</v>
      </c>
      <c r="J168"/>
      <c r="K168" s="64">
        <v>16.23</v>
      </c>
      <c r="O168" s="64">
        <v>82.120002999999997</v>
      </c>
      <c r="P168" s="1">
        <v>0.34</v>
      </c>
      <c r="R168" s="64">
        <v>163.979996</v>
      </c>
    </row>
    <row r="169" spans="1:18">
      <c r="A169" s="239"/>
      <c r="B169" s="57" t="s">
        <v>303</v>
      </c>
      <c r="C169" s="64">
        <v>123.400002</v>
      </c>
      <c r="D169" s="24">
        <v>8</v>
      </c>
      <c r="E169" s="59">
        <f t="shared" si="6"/>
        <v>54.72</v>
      </c>
      <c r="F169" s="24">
        <f t="shared" si="7"/>
        <v>2.2551169956140353</v>
      </c>
      <c r="G169" s="60">
        <f t="shared" si="8"/>
        <v>15.42500025</v>
      </c>
      <c r="J169"/>
      <c r="K169" s="64">
        <v>16.389999</v>
      </c>
      <c r="O169" s="64">
        <v>84.360000999999997</v>
      </c>
      <c r="P169" s="1">
        <v>0.34</v>
      </c>
      <c r="R169" s="64">
        <v>161.770004</v>
      </c>
    </row>
    <row r="170" spans="1:18">
      <c r="A170" s="239"/>
      <c r="B170" s="57" t="s">
        <v>304</v>
      </c>
      <c r="C170" s="64">
        <v>125.589996</v>
      </c>
      <c r="D170" s="24">
        <v>8</v>
      </c>
      <c r="E170" s="59">
        <f t="shared" si="6"/>
        <v>54.72</v>
      </c>
      <c r="F170" s="24">
        <f t="shared" si="7"/>
        <v>2.2951388157894739</v>
      </c>
      <c r="G170" s="60">
        <f t="shared" si="8"/>
        <v>15.6987495</v>
      </c>
      <c r="J170"/>
      <c r="K170" s="64">
        <v>16.889999</v>
      </c>
      <c r="O170" s="64">
        <v>75.550003000000004</v>
      </c>
      <c r="P170" s="1">
        <v>0.34</v>
      </c>
      <c r="R170" s="64">
        <v>164.050003</v>
      </c>
    </row>
    <row r="171" spans="1:18">
      <c r="A171" s="240"/>
      <c r="B171" s="57" t="s">
        <v>305</v>
      </c>
      <c r="C171" s="64">
        <v>112.69000200000001</v>
      </c>
      <c r="D171" s="24">
        <v>7</v>
      </c>
      <c r="E171" s="59">
        <f t="shared" si="6"/>
        <v>47.879999999999995</v>
      </c>
      <c r="F171" s="24">
        <f t="shared" si="7"/>
        <v>2.3535923558897247</v>
      </c>
      <c r="G171" s="60">
        <f t="shared" si="8"/>
        <v>16.098571714285715</v>
      </c>
      <c r="J171"/>
      <c r="K171" s="64">
        <v>14.33</v>
      </c>
      <c r="O171" s="64">
        <v>83.389999000000003</v>
      </c>
      <c r="P171" s="1">
        <v>0.34</v>
      </c>
      <c r="R171" s="64">
        <v>142.83000200000001</v>
      </c>
    </row>
    <row r="172" spans="1:18">
      <c r="A172" s="238" t="s">
        <v>306</v>
      </c>
      <c r="B172" s="57" t="s">
        <v>307</v>
      </c>
      <c r="C172" s="64">
        <v>135.320007</v>
      </c>
      <c r="D172" s="24">
        <v>8</v>
      </c>
      <c r="E172" s="59">
        <f t="shared" si="6"/>
        <v>54.72</v>
      </c>
      <c r="F172" s="24">
        <f t="shared" si="7"/>
        <v>2.4729533442982459</v>
      </c>
      <c r="G172" s="60">
        <f t="shared" si="8"/>
        <v>16.915000875</v>
      </c>
      <c r="J172"/>
      <c r="K172" s="64">
        <v>14.65</v>
      </c>
      <c r="O172" s="64">
        <v>79.989998</v>
      </c>
      <c r="P172" s="1">
        <v>0.34</v>
      </c>
      <c r="R172" s="64">
        <v>159.720001</v>
      </c>
    </row>
    <row r="173" spans="1:18">
      <c r="A173" s="239"/>
      <c r="B173" s="57" t="s">
        <v>308</v>
      </c>
      <c r="C173" s="64">
        <v>131.63999899999999</v>
      </c>
      <c r="D173" s="24">
        <v>8</v>
      </c>
      <c r="E173" s="59">
        <f t="shared" si="6"/>
        <v>54.72</v>
      </c>
      <c r="F173" s="24">
        <f t="shared" si="7"/>
        <v>2.4057017361111108</v>
      </c>
      <c r="G173" s="60">
        <f t="shared" si="8"/>
        <v>16.454999874999999</v>
      </c>
      <c r="J173"/>
      <c r="K173" s="64">
        <v>14.8</v>
      </c>
      <c r="O173" s="64">
        <v>80.209998999999996</v>
      </c>
      <c r="P173" s="1">
        <v>0.34</v>
      </c>
      <c r="R173" s="64">
        <v>153.44000199999999</v>
      </c>
    </row>
    <row r="174" spans="1:18">
      <c r="A174" s="239"/>
      <c r="B174" s="57" t="s">
        <v>309</v>
      </c>
      <c r="C174" s="64">
        <v>132.470001</v>
      </c>
      <c r="D174" s="24">
        <v>8</v>
      </c>
      <c r="E174" s="59">
        <f t="shared" si="6"/>
        <v>54.72</v>
      </c>
      <c r="F174" s="24">
        <f t="shared" si="7"/>
        <v>2.4208699013157893</v>
      </c>
      <c r="G174" s="60">
        <f t="shared" si="8"/>
        <v>16.558750125</v>
      </c>
      <c r="J174"/>
      <c r="K174" s="64">
        <v>15.33</v>
      </c>
      <c r="O174" s="64">
        <v>69.860000999999997</v>
      </c>
      <c r="P174" s="1">
        <v>0.34</v>
      </c>
      <c r="R174" s="64">
        <v>155.85000600000001</v>
      </c>
    </row>
    <row r="175" spans="1:18">
      <c r="A175" s="239"/>
      <c r="B175" s="57" t="s">
        <v>310</v>
      </c>
      <c r="C175" s="64">
        <v>124.220001</v>
      </c>
      <c r="D175" s="24">
        <v>8</v>
      </c>
      <c r="E175" s="59">
        <f t="shared" si="6"/>
        <v>54.72</v>
      </c>
      <c r="F175" s="24">
        <f t="shared" si="7"/>
        <v>2.2701023574561403</v>
      </c>
      <c r="G175" s="60">
        <f t="shared" si="8"/>
        <v>15.527500125</v>
      </c>
      <c r="J175"/>
      <c r="K175" s="64">
        <v>12.97</v>
      </c>
      <c r="O175" s="64">
        <v>78.660004000000001</v>
      </c>
      <c r="P175" s="1">
        <v>0.34</v>
      </c>
      <c r="R175" s="64">
        <v>131.41000399999999</v>
      </c>
    </row>
    <row r="176" spans="1:18">
      <c r="A176" s="240"/>
      <c r="B176" s="57" t="s">
        <v>311</v>
      </c>
      <c r="C176" s="64">
        <v>136.16999799999999</v>
      </c>
      <c r="D176" s="24">
        <v>8</v>
      </c>
      <c r="E176" s="59">
        <f t="shared" si="6"/>
        <v>54.72</v>
      </c>
      <c r="F176" s="24">
        <f t="shared" si="7"/>
        <v>2.4884868055555556</v>
      </c>
      <c r="G176" s="60">
        <f t="shared" si="8"/>
        <v>17.021249749999999</v>
      </c>
      <c r="J176"/>
      <c r="K176" s="64">
        <v>14.55</v>
      </c>
      <c r="O176" s="64">
        <v>69.529999000000004</v>
      </c>
      <c r="P176" s="1">
        <v>0.34</v>
      </c>
      <c r="R176" s="64">
        <v>157.33999600000001</v>
      </c>
    </row>
    <row r="177" spans="1:18">
      <c r="A177" s="238" t="s">
        <v>312</v>
      </c>
      <c r="B177" s="57" t="s">
        <v>313</v>
      </c>
      <c r="C177" s="64">
        <v>120.269997</v>
      </c>
      <c r="D177" s="24">
        <v>8</v>
      </c>
      <c r="E177" s="59">
        <f t="shared" si="6"/>
        <v>54.72</v>
      </c>
      <c r="F177" s="24">
        <f t="shared" si="7"/>
        <v>2.1979166118421052</v>
      </c>
      <c r="G177" s="60">
        <f t="shared" si="8"/>
        <v>15.033749625</v>
      </c>
      <c r="J177"/>
      <c r="K177" s="64">
        <v>13.13</v>
      </c>
      <c r="O177" s="64">
        <v>67.269997000000004</v>
      </c>
      <c r="P177" s="1">
        <v>0.34</v>
      </c>
      <c r="R177" s="64">
        <v>133.83999600000001</v>
      </c>
    </row>
    <row r="178" spans="1:18">
      <c r="A178" s="239"/>
      <c r="B178" s="57" t="s">
        <v>314</v>
      </c>
      <c r="C178" s="64">
        <v>121.989998</v>
      </c>
      <c r="D178" s="24">
        <v>8</v>
      </c>
      <c r="E178" s="59">
        <f t="shared" si="6"/>
        <v>54.72</v>
      </c>
      <c r="F178" s="24">
        <f t="shared" si="7"/>
        <v>2.229349378654971</v>
      </c>
      <c r="G178" s="60">
        <f t="shared" si="8"/>
        <v>15.24874975</v>
      </c>
      <c r="J178"/>
      <c r="K178" s="64">
        <v>12.52</v>
      </c>
      <c r="O178" s="64">
        <v>71.050003000000004</v>
      </c>
      <c r="P178" s="1">
        <v>0.34</v>
      </c>
      <c r="R178" s="64">
        <v>131.89999399999999</v>
      </c>
    </row>
    <row r="179" spans="1:18">
      <c r="A179" s="239"/>
      <c r="B179" s="57" t="s">
        <v>315</v>
      </c>
      <c r="C179" s="64">
        <v>124.379997</v>
      </c>
      <c r="D179" s="24">
        <v>8</v>
      </c>
      <c r="E179" s="59">
        <f t="shared" si="6"/>
        <v>54.72</v>
      </c>
      <c r="F179" s="24">
        <f t="shared" si="7"/>
        <v>2.2730262609649126</v>
      </c>
      <c r="G179" s="60">
        <f t="shared" si="8"/>
        <v>15.547499625</v>
      </c>
      <c r="J179"/>
      <c r="K179" s="64">
        <v>13.69</v>
      </c>
      <c r="O179" s="64">
        <v>75.839995999999999</v>
      </c>
      <c r="P179" s="1">
        <v>0.34</v>
      </c>
      <c r="R179" s="64">
        <v>140.470001</v>
      </c>
    </row>
    <row r="180" spans="1:18">
      <c r="A180" s="239"/>
      <c r="B180" s="57" t="s">
        <v>316</v>
      </c>
      <c r="C180" s="64">
        <v>119.80999799999999</v>
      </c>
      <c r="D180" s="24">
        <v>8</v>
      </c>
      <c r="E180" s="59">
        <f t="shared" si="6"/>
        <v>54.72</v>
      </c>
      <c r="F180" s="24">
        <f t="shared" si="7"/>
        <v>2.189510197368421</v>
      </c>
      <c r="G180" s="60">
        <f t="shared" si="8"/>
        <v>14.976249749999999</v>
      </c>
      <c r="J180"/>
      <c r="K180" s="64">
        <v>14.51</v>
      </c>
      <c r="O180" s="64">
        <v>77.620002999999997</v>
      </c>
      <c r="P180" s="1">
        <v>0.34</v>
      </c>
      <c r="R180" s="64">
        <v>146.61999499999999</v>
      </c>
    </row>
    <row r="181" spans="1:18">
      <c r="A181" s="240"/>
      <c r="B181" s="57" t="s">
        <v>317</v>
      </c>
      <c r="C181" s="64">
        <v>119.260002</v>
      </c>
      <c r="D181" s="24">
        <v>8</v>
      </c>
      <c r="E181" s="59">
        <f t="shared" si="6"/>
        <v>54.72</v>
      </c>
      <c r="F181" s="24">
        <f t="shared" si="7"/>
        <v>2.1794591008771929</v>
      </c>
      <c r="G181" s="60">
        <f t="shared" si="8"/>
        <v>14.90750025</v>
      </c>
      <c r="J181"/>
      <c r="K181" s="64">
        <v>14.43</v>
      </c>
      <c r="O181" s="64">
        <v>79.830001999999993</v>
      </c>
      <c r="P181" s="1">
        <v>0.34</v>
      </c>
      <c r="R181" s="64">
        <v>152.929993</v>
      </c>
    </row>
    <row r="182" spans="1:18">
      <c r="A182" s="238" t="s">
        <v>318</v>
      </c>
      <c r="B182" s="57" t="s">
        <v>319</v>
      </c>
      <c r="C182" s="64">
        <v>108.519997</v>
      </c>
      <c r="D182" s="24">
        <v>8</v>
      </c>
      <c r="E182" s="59">
        <f t="shared" si="6"/>
        <v>54.72</v>
      </c>
      <c r="F182" s="24">
        <f t="shared" si="7"/>
        <v>1.9831870796783626</v>
      </c>
      <c r="G182" s="60">
        <f t="shared" si="8"/>
        <v>13.564999625</v>
      </c>
      <c r="J182"/>
      <c r="K182" s="64">
        <v>15.56</v>
      </c>
      <c r="O182" s="64">
        <v>85.589995999999999</v>
      </c>
      <c r="P182" s="1">
        <v>0.34</v>
      </c>
      <c r="R182" s="64">
        <v>154</v>
      </c>
    </row>
    <row r="183" spans="1:18">
      <c r="A183" s="239"/>
      <c r="B183" s="57" t="s">
        <v>320</v>
      </c>
      <c r="C183" s="64">
        <v>127.790001</v>
      </c>
      <c r="D183" s="24">
        <v>8</v>
      </c>
      <c r="E183" s="59">
        <f t="shared" si="6"/>
        <v>54.72</v>
      </c>
      <c r="F183" s="24">
        <f t="shared" si="7"/>
        <v>2.3353435855263158</v>
      </c>
      <c r="G183" s="60">
        <f t="shared" si="8"/>
        <v>15.973750125</v>
      </c>
      <c r="J183"/>
      <c r="K183" s="64">
        <v>15.72</v>
      </c>
      <c r="O183" s="64">
        <v>84.849997999999999</v>
      </c>
      <c r="P183" s="1">
        <v>0.34</v>
      </c>
      <c r="R183" s="64">
        <v>169.5</v>
      </c>
    </row>
    <row r="184" spans="1:18">
      <c r="A184" s="239"/>
      <c r="B184" s="57" t="s">
        <v>321</v>
      </c>
      <c r="C184" s="64">
        <v>127.449997</v>
      </c>
      <c r="D184" s="24">
        <v>8</v>
      </c>
      <c r="E184" s="59">
        <f t="shared" si="6"/>
        <v>54.72</v>
      </c>
      <c r="F184" s="24">
        <f t="shared" si="7"/>
        <v>2.329130062134503</v>
      </c>
      <c r="G184" s="60">
        <f t="shared" si="8"/>
        <v>15.931249625</v>
      </c>
      <c r="J184"/>
      <c r="K184" s="64">
        <v>15.23</v>
      </c>
      <c r="O184" s="64">
        <v>84.330001999999993</v>
      </c>
      <c r="P184" s="1">
        <v>0.34</v>
      </c>
      <c r="R184" s="64">
        <v>168.009995</v>
      </c>
    </row>
    <row r="185" spans="1:18">
      <c r="A185" s="240"/>
      <c r="B185" s="57" t="s">
        <v>322</v>
      </c>
      <c r="C185" s="64">
        <v>126.639999</v>
      </c>
      <c r="D185" s="24">
        <v>8</v>
      </c>
      <c r="E185" s="59">
        <f t="shared" si="6"/>
        <v>54.72</v>
      </c>
      <c r="F185" s="24">
        <f t="shared" si="7"/>
        <v>2.3143274671052634</v>
      </c>
      <c r="G185" s="60">
        <f t="shared" si="8"/>
        <v>15.829999875</v>
      </c>
      <c r="J185"/>
      <c r="K185" s="64">
        <v>15.04</v>
      </c>
      <c r="O185" s="64">
        <v>83.040001000000004</v>
      </c>
      <c r="P185" s="1">
        <v>0.34</v>
      </c>
      <c r="R185" s="64">
        <v>168.64999399999999</v>
      </c>
    </row>
    <row r="186" spans="1:18">
      <c r="A186" s="238" t="s">
        <v>323</v>
      </c>
      <c r="B186" s="57" t="s">
        <v>324</v>
      </c>
      <c r="C186" s="64">
        <v>118.80999799999999</v>
      </c>
      <c r="D186" s="24">
        <v>8</v>
      </c>
      <c r="E186" s="59">
        <f t="shared" si="6"/>
        <v>54.72</v>
      </c>
      <c r="F186" s="24">
        <f t="shared" si="7"/>
        <v>2.1712353435672513</v>
      </c>
      <c r="G186" s="60">
        <f t="shared" si="8"/>
        <v>14.851249749999999</v>
      </c>
      <c r="J186"/>
      <c r="K186" s="64">
        <v>15.11</v>
      </c>
      <c r="O186" s="64">
        <v>84.910004000000001</v>
      </c>
      <c r="P186" s="1">
        <v>0.34</v>
      </c>
      <c r="R186" s="64">
        <v>162.229996</v>
      </c>
    </row>
    <row r="187" spans="1:18">
      <c r="A187" s="239"/>
      <c r="B187" s="57" t="s">
        <v>325</v>
      </c>
      <c r="C187" s="64">
        <v>130.63999899999999</v>
      </c>
      <c r="D187" s="24">
        <v>8</v>
      </c>
      <c r="E187" s="59">
        <f t="shared" si="6"/>
        <v>54.72</v>
      </c>
      <c r="F187" s="24">
        <f t="shared" si="7"/>
        <v>2.3874268823099412</v>
      </c>
      <c r="G187" s="60">
        <f t="shared" si="8"/>
        <v>16.329999874999999</v>
      </c>
      <c r="J187"/>
      <c r="K187" s="64">
        <v>15.3</v>
      </c>
      <c r="O187" s="64">
        <v>69.559997999999993</v>
      </c>
      <c r="P187" s="1">
        <v>0.34</v>
      </c>
      <c r="R187" s="64">
        <v>169.470001</v>
      </c>
    </row>
    <row r="188" spans="1:18">
      <c r="A188" s="239"/>
      <c r="B188" s="57" t="s">
        <v>326</v>
      </c>
      <c r="C188" s="64">
        <v>97.029999000000004</v>
      </c>
      <c r="D188" s="24">
        <v>7</v>
      </c>
      <c r="E188" s="59">
        <f t="shared" si="6"/>
        <v>47.879999999999995</v>
      </c>
      <c r="F188" s="24">
        <f t="shared" si="7"/>
        <v>2.0265246240601504</v>
      </c>
      <c r="G188" s="60">
        <f t="shared" si="8"/>
        <v>13.861428428571429</v>
      </c>
      <c r="J188"/>
      <c r="K188" s="64">
        <v>13.61</v>
      </c>
      <c r="O188" s="64">
        <v>82.900002000000001</v>
      </c>
      <c r="P188" s="1">
        <v>0.34</v>
      </c>
      <c r="R188" s="64">
        <v>134.979996</v>
      </c>
    </row>
    <row r="189" spans="1:18">
      <c r="A189" s="239"/>
      <c r="B189" s="57" t="s">
        <v>327</v>
      </c>
      <c r="C189" s="64">
        <v>128.429993</v>
      </c>
      <c r="D189" s="24">
        <v>8</v>
      </c>
      <c r="E189" s="59">
        <f t="shared" si="6"/>
        <v>54.72</v>
      </c>
      <c r="F189" s="24">
        <f t="shared" si="7"/>
        <v>2.3470393457602339</v>
      </c>
      <c r="G189" s="60">
        <f t="shared" si="8"/>
        <v>16.053749125</v>
      </c>
      <c r="J189"/>
      <c r="K189" s="64">
        <v>15</v>
      </c>
      <c r="O189" s="64">
        <v>87.099997999999999</v>
      </c>
      <c r="P189" s="1">
        <v>0.34</v>
      </c>
      <c r="R189" s="64">
        <v>167.63999899999999</v>
      </c>
    </row>
    <row r="190" spans="1:18">
      <c r="A190" s="240"/>
      <c r="B190" s="57" t="s">
        <v>328</v>
      </c>
      <c r="C190" s="64">
        <v>130.30999800000001</v>
      </c>
      <c r="D190" s="24">
        <v>8</v>
      </c>
      <c r="E190" s="59">
        <f t="shared" si="6"/>
        <v>54.72</v>
      </c>
      <c r="F190" s="24">
        <f t="shared" si="7"/>
        <v>2.3813961622807018</v>
      </c>
      <c r="G190" s="60">
        <f t="shared" si="8"/>
        <v>16.288749750000001</v>
      </c>
      <c r="J190"/>
      <c r="K190" s="64">
        <v>16.239999999999998</v>
      </c>
      <c r="O190" s="64">
        <v>46.52</v>
      </c>
      <c r="P190" s="1">
        <v>0.34</v>
      </c>
      <c r="R190" s="64">
        <v>173.14999399999999</v>
      </c>
    </row>
    <row r="191" spans="1:18">
      <c r="A191" s="238" t="s">
        <v>329</v>
      </c>
      <c r="B191" s="57" t="s">
        <v>330</v>
      </c>
      <c r="C191" s="64">
        <v>97.790001000000004</v>
      </c>
      <c r="D191" s="24">
        <v>8</v>
      </c>
      <c r="E191" s="59">
        <f t="shared" si="6"/>
        <v>54.72</v>
      </c>
      <c r="F191" s="24">
        <f t="shared" si="7"/>
        <v>1.7870979714912281</v>
      </c>
      <c r="G191" s="60">
        <f t="shared" si="8"/>
        <v>12.223750125</v>
      </c>
      <c r="J191"/>
      <c r="K191" s="64">
        <v>9.06</v>
      </c>
      <c r="O191" s="64">
        <v>49.779998999999997</v>
      </c>
      <c r="P191" s="1">
        <v>0.34</v>
      </c>
      <c r="R191" s="64">
        <v>111.66999800000001</v>
      </c>
    </row>
    <row r="192" spans="1:18">
      <c r="A192" s="239"/>
      <c r="B192" s="57" t="s">
        <v>331</v>
      </c>
      <c r="C192" s="64">
        <v>96.970000999999996</v>
      </c>
      <c r="D192" s="24">
        <v>6</v>
      </c>
      <c r="E192" s="59">
        <f t="shared" si="6"/>
        <v>41.04</v>
      </c>
      <c r="F192" s="24">
        <f t="shared" si="7"/>
        <v>2.3628167884990252</v>
      </c>
      <c r="G192" s="60">
        <f t="shared" si="8"/>
        <v>16.161666833333332</v>
      </c>
      <c r="J192"/>
      <c r="K192" s="64">
        <v>9.89</v>
      </c>
      <c r="O192" s="64">
        <v>53.889999000000003</v>
      </c>
      <c r="P192" s="1">
        <v>0.34</v>
      </c>
      <c r="R192" s="64">
        <v>107.709999</v>
      </c>
    </row>
    <row r="193" spans="1:18">
      <c r="A193" s="239"/>
      <c r="B193" s="57" t="s">
        <v>332</v>
      </c>
      <c r="C193" s="64">
        <v>105.959999</v>
      </c>
      <c r="D193" s="24">
        <v>8</v>
      </c>
      <c r="E193" s="59">
        <f t="shared" si="6"/>
        <v>54.72</v>
      </c>
      <c r="F193" s="24">
        <f t="shared" si="7"/>
        <v>1.9364034904970759</v>
      </c>
      <c r="G193" s="60">
        <f t="shared" si="8"/>
        <v>13.244999875</v>
      </c>
      <c r="J193"/>
      <c r="K193" s="64">
        <v>9.8000000000000007</v>
      </c>
      <c r="O193" s="64">
        <v>71.709998999999996</v>
      </c>
      <c r="P193" s="1">
        <v>0.34</v>
      </c>
      <c r="R193" s="64">
        <v>128.929993</v>
      </c>
    </row>
    <row r="194" spans="1:18">
      <c r="A194" s="240"/>
      <c r="B194" s="57" t="s">
        <v>333</v>
      </c>
      <c r="C194" s="64">
        <v>129.16000399999999</v>
      </c>
      <c r="D194" s="24">
        <v>8</v>
      </c>
      <c r="E194" s="59">
        <f t="shared" si="6"/>
        <v>54.72</v>
      </c>
      <c r="F194" s="24">
        <f t="shared" si="7"/>
        <v>2.3603801900584793</v>
      </c>
      <c r="G194" s="60">
        <f t="shared" si="8"/>
        <v>16.145000499999998</v>
      </c>
      <c r="J194"/>
      <c r="K194" s="64">
        <v>13.62</v>
      </c>
      <c r="O194" s="64">
        <v>78.620002999999997</v>
      </c>
      <c r="P194" s="1">
        <v>0.34</v>
      </c>
      <c r="R194" s="64">
        <v>154.179993</v>
      </c>
    </row>
    <row r="195" spans="1:18">
      <c r="A195" s="238" t="s">
        <v>334</v>
      </c>
      <c r="B195" s="57" t="s">
        <v>335</v>
      </c>
      <c r="C195" s="64">
        <v>136.80999800000001</v>
      </c>
      <c r="D195" s="24">
        <v>8</v>
      </c>
      <c r="E195" s="59">
        <f t="shared" si="6"/>
        <v>54.72</v>
      </c>
      <c r="F195" s="24">
        <f t="shared" si="7"/>
        <v>2.5001827119883044</v>
      </c>
      <c r="G195" s="60">
        <f t="shared" si="8"/>
        <v>17.101249750000001</v>
      </c>
      <c r="J195"/>
      <c r="K195" s="64">
        <v>15.26</v>
      </c>
      <c r="O195" s="64">
        <v>76.419998000000007</v>
      </c>
      <c r="P195" s="1">
        <v>0.34</v>
      </c>
      <c r="R195" s="64">
        <v>160.13000500000001</v>
      </c>
    </row>
    <row r="196" spans="1:18">
      <c r="A196" s="239"/>
      <c r="B196" s="57" t="s">
        <v>336</v>
      </c>
      <c r="C196" s="64">
        <v>138.029999</v>
      </c>
      <c r="D196" s="24">
        <v>8</v>
      </c>
      <c r="E196" s="59">
        <f t="shared" ref="E196:E236" si="9">0.285*D196*24</f>
        <v>54.72</v>
      </c>
      <c r="F196" s="24">
        <f t="shared" ref="F196:F236" si="10">C196/E196</f>
        <v>2.5224780519005847</v>
      </c>
      <c r="G196" s="60">
        <f t="shared" ref="G196:G236" si="11">C196/D196</f>
        <v>17.253749875</v>
      </c>
      <c r="J196"/>
      <c r="K196" s="64">
        <v>14.56</v>
      </c>
      <c r="O196" s="64">
        <v>81.970000999999996</v>
      </c>
      <c r="P196" s="1">
        <v>0.34</v>
      </c>
      <c r="R196" s="64">
        <v>159.30999800000001</v>
      </c>
    </row>
    <row r="197" spans="1:18">
      <c r="A197" s="239"/>
      <c r="B197" s="57" t="s">
        <v>337</v>
      </c>
      <c r="C197" s="64">
        <v>133.16999799999999</v>
      </c>
      <c r="D197" s="24">
        <v>8</v>
      </c>
      <c r="E197" s="59">
        <f t="shared" si="9"/>
        <v>54.72</v>
      </c>
      <c r="F197" s="24">
        <f t="shared" si="10"/>
        <v>2.4336622441520466</v>
      </c>
      <c r="G197" s="60">
        <f t="shared" si="11"/>
        <v>16.646249749999999</v>
      </c>
      <c r="J197"/>
      <c r="K197" s="64">
        <v>15.42</v>
      </c>
      <c r="O197" s="64">
        <v>74.5</v>
      </c>
      <c r="P197" s="1">
        <v>0.34</v>
      </c>
      <c r="R197" s="64">
        <v>162.25</v>
      </c>
    </row>
    <row r="198" spans="1:18">
      <c r="A198" s="239"/>
      <c r="B198" s="57" t="s">
        <v>338</v>
      </c>
      <c r="C198" s="64">
        <v>127.269997</v>
      </c>
      <c r="D198" s="24">
        <v>8</v>
      </c>
      <c r="E198" s="59">
        <f t="shared" si="9"/>
        <v>54.72</v>
      </c>
      <c r="F198" s="24">
        <f t="shared" si="10"/>
        <v>2.3258405884502924</v>
      </c>
      <c r="G198" s="60">
        <f t="shared" si="11"/>
        <v>15.908749625</v>
      </c>
      <c r="J198"/>
      <c r="K198" s="64">
        <v>15.5</v>
      </c>
      <c r="O198" s="64">
        <v>75.139999000000003</v>
      </c>
      <c r="P198" s="1">
        <v>0.34</v>
      </c>
      <c r="R198" s="64">
        <v>156.46000699999999</v>
      </c>
    </row>
    <row r="199" spans="1:18">
      <c r="A199" s="240"/>
      <c r="B199" s="57" t="s">
        <v>339</v>
      </c>
      <c r="C199" s="64">
        <v>129.83999600000001</v>
      </c>
      <c r="D199" s="24">
        <v>8</v>
      </c>
      <c r="E199" s="59">
        <f t="shared" si="9"/>
        <v>54.72</v>
      </c>
      <c r="F199" s="24">
        <f t="shared" si="10"/>
        <v>2.3728069444444446</v>
      </c>
      <c r="G199" s="60">
        <f t="shared" si="11"/>
        <v>16.229999500000002</v>
      </c>
      <c r="J199"/>
      <c r="K199" s="64">
        <v>15.89</v>
      </c>
      <c r="O199" s="64">
        <v>75.110000999999997</v>
      </c>
      <c r="P199" s="1">
        <v>0.34</v>
      </c>
      <c r="R199" s="64">
        <v>156.050003</v>
      </c>
    </row>
    <row r="200" spans="1:18">
      <c r="A200" s="238" t="s">
        <v>340</v>
      </c>
      <c r="B200" s="57" t="s">
        <v>341</v>
      </c>
      <c r="C200" s="64">
        <v>129.520004</v>
      </c>
      <c r="D200" s="24">
        <v>8</v>
      </c>
      <c r="E200" s="59">
        <f t="shared" si="9"/>
        <v>54.72</v>
      </c>
      <c r="F200" s="24">
        <f t="shared" si="10"/>
        <v>2.3669591374269006</v>
      </c>
      <c r="G200" s="60">
        <f t="shared" si="11"/>
        <v>16.1900005</v>
      </c>
      <c r="J200"/>
      <c r="K200" s="64">
        <v>16.440000999999999</v>
      </c>
      <c r="O200" s="64">
        <v>73.669998000000007</v>
      </c>
      <c r="P200" s="1">
        <v>0.34</v>
      </c>
      <c r="R200" s="64">
        <v>156.050003</v>
      </c>
    </row>
    <row r="201" spans="1:18">
      <c r="A201" s="239"/>
      <c r="B201" s="57" t="s">
        <v>342</v>
      </c>
      <c r="C201" s="64">
        <v>127.209999</v>
      </c>
      <c r="D201" s="24">
        <v>8</v>
      </c>
      <c r="E201" s="59">
        <f t="shared" si="9"/>
        <v>54.72</v>
      </c>
      <c r="F201" s="24">
        <f t="shared" si="10"/>
        <v>2.3247441337719299</v>
      </c>
      <c r="G201" s="60">
        <f t="shared" si="11"/>
        <v>15.901249875</v>
      </c>
      <c r="J201"/>
      <c r="K201" s="64">
        <v>15.87</v>
      </c>
      <c r="O201" s="64">
        <v>69.379997000000003</v>
      </c>
      <c r="P201" s="1">
        <v>0.34</v>
      </c>
      <c r="R201" s="64">
        <v>153.91999799999999</v>
      </c>
    </row>
    <row r="202" spans="1:18">
      <c r="A202" s="239"/>
      <c r="B202" s="57" t="s">
        <v>343</v>
      </c>
      <c r="C202" s="64">
        <v>122.910004</v>
      </c>
      <c r="D202" s="24">
        <v>8</v>
      </c>
      <c r="E202" s="59">
        <f t="shared" si="9"/>
        <v>54.72</v>
      </c>
      <c r="F202" s="24">
        <f t="shared" si="10"/>
        <v>2.2461623538011697</v>
      </c>
      <c r="G202" s="60">
        <f t="shared" si="11"/>
        <v>15.3637505</v>
      </c>
      <c r="J202"/>
      <c r="K202" s="64">
        <v>14.92</v>
      </c>
      <c r="O202" s="64">
        <v>63.32</v>
      </c>
      <c r="P202" s="1">
        <v>0.34</v>
      </c>
      <c r="R202" s="64">
        <v>148.5</v>
      </c>
    </row>
    <row r="203" spans="1:18">
      <c r="A203" s="239"/>
      <c r="B203" s="57" t="s">
        <v>344</v>
      </c>
      <c r="C203" s="64">
        <v>116.050003</v>
      </c>
      <c r="D203" s="24">
        <v>8</v>
      </c>
      <c r="E203" s="59">
        <f t="shared" si="9"/>
        <v>54.72</v>
      </c>
      <c r="F203" s="24">
        <f t="shared" si="10"/>
        <v>2.1207968384502927</v>
      </c>
      <c r="G203" s="60">
        <f t="shared" si="11"/>
        <v>14.506250375</v>
      </c>
      <c r="J203"/>
      <c r="K203" s="64">
        <v>13.44</v>
      </c>
      <c r="O203" s="64">
        <v>54.130001</v>
      </c>
      <c r="P203" s="1">
        <v>0.34</v>
      </c>
      <c r="R203" s="64">
        <v>142.05999800000001</v>
      </c>
    </row>
    <row r="204" spans="1:18">
      <c r="A204" s="240"/>
      <c r="B204" s="57" t="s">
        <v>345</v>
      </c>
      <c r="C204" s="64">
        <v>105.949997</v>
      </c>
      <c r="D204" s="24">
        <v>8</v>
      </c>
      <c r="E204" s="59">
        <f t="shared" si="9"/>
        <v>54.72</v>
      </c>
      <c r="F204" s="24">
        <f t="shared" si="10"/>
        <v>1.9362207054093568</v>
      </c>
      <c r="G204" s="60">
        <f t="shared" si="11"/>
        <v>13.243749625</v>
      </c>
      <c r="J204"/>
      <c r="K204" s="64">
        <v>10.93</v>
      </c>
      <c r="O204" s="64">
        <v>82.5</v>
      </c>
      <c r="P204" s="1">
        <v>0.34</v>
      </c>
      <c r="R204" s="64">
        <v>125.709999</v>
      </c>
    </row>
    <row r="205" spans="1:18">
      <c r="A205" s="238" t="s">
        <v>346</v>
      </c>
      <c r="B205" s="57" t="s">
        <v>347</v>
      </c>
      <c r="C205" s="64">
        <v>123.66999800000001</v>
      </c>
      <c r="D205" s="24">
        <v>8</v>
      </c>
      <c r="E205" s="59">
        <f t="shared" si="9"/>
        <v>54.72</v>
      </c>
      <c r="F205" s="24">
        <f t="shared" si="10"/>
        <v>2.2600511330409359</v>
      </c>
      <c r="G205" s="60">
        <f t="shared" si="11"/>
        <v>15.458749750000001</v>
      </c>
      <c r="J205"/>
      <c r="K205" s="64">
        <v>15.59</v>
      </c>
      <c r="O205" s="64">
        <v>81.330001999999993</v>
      </c>
      <c r="P205" s="1">
        <v>0.34</v>
      </c>
      <c r="R205" s="64">
        <v>163.46000699999999</v>
      </c>
    </row>
    <row r="206" spans="1:18">
      <c r="A206" s="239"/>
      <c r="B206" s="57" t="s">
        <v>348</v>
      </c>
      <c r="C206" s="64">
        <v>122.529999</v>
      </c>
      <c r="D206" s="24">
        <v>8</v>
      </c>
      <c r="E206" s="59">
        <f t="shared" si="9"/>
        <v>54.72</v>
      </c>
      <c r="F206" s="24">
        <f t="shared" si="10"/>
        <v>2.2392178179824564</v>
      </c>
      <c r="G206" s="60">
        <f t="shared" si="11"/>
        <v>15.316249875</v>
      </c>
      <c r="J206"/>
      <c r="K206" s="64">
        <v>16.09</v>
      </c>
      <c r="O206" s="64">
        <v>81.5</v>
      </c>
      <c r="P206" s="1">
        <v>0.34</v>
      </c>
      <c r="R206" s="64">
        <v>162.08000200000001</v>
      </c>
    </row>
    <row r="207" spans="1:18">
      <c r="A207" s="239"/>
      <c r="B207" s="57" t="s">
        <v>349</v>
      </c>
      <c r="C207" s="64">
        <v>121.599998</v>
      </c>
      <c r="D207" s="24">
        <v>8</v>
      </c>
      <c r="E207" s="59">
        <f t="shared" si="9"/>
        <v>54.72</v>
      </c>
      <c r="F207" s="24">
        <f t="shared" si="10"/>
        <v>2.2222221856725146</v>
      </c>
      <c r="G207" s="60">
        <f t="shared" si="11"/>
        <v>15.19999975</v>
      </c>
      <c r="J207"/>
      <c r="K207" s="64">
        <v>16.120000999999998</v>
      </c>
      <c r="O207" s="64">
        <v>81.129997000000003</v>
      </c>
      <c r="P207" s="1">
        <v>0.34</v>
      </c>
      <c r="R207" s="64">
        <v>161.91000399999999</v>
      </c>
    </row>
    <row r="208" spans="1:18">
      <c r="A208" s="240"/>
      <c r="B208" s="57" t="s">
        <v>350</v>
      </c>
      <c r="C208" s="64">
        <v>120.94000200000001</v>
      </c>
      <c r="D208" s="24">
        <v>8</v>
      </c>
      <c r="E208" s="59">
        <f t="shared" si="9"/>
        <v>54.72</v>
      </c>
      <c r="F208" s="24">
        <f t="shared" si="10"/>
        <v>2.2101608552631582</v>
      </c>
      <c r="G208" s="60">
        <f t="shared" si="11"/>
        <v>15.117500250000001</v>
      </c>
      <c r="J208"/>
      <c r="K208" s="64">
        <v>15.34</v>
      </c>
      <c r="O208" s="64">
        <v>81.650002000000001</v>
      </c>
      <c r="P208" s="1">
        <v>0.34</v>
      </c>
      <c r="R208" s="64">
        <v>159.679993</v>
      </c>
    </row>
    <row r="209" spans="1:18">
      <c r="A209" s="238" t="s">
        <v>351</v>
      </c>
      <c r="B209" s="57" t="s">
        <v>352</v>
      </c>
      <c r="C209" s="64">
        <v>120.19000200000001</v>
      </c>
      <c r="D209" s="24">
        <v>8</v>
      </c>
      <c r="E209" s="59">
        <f t="shared" si="9"/>
        <v>54.72</v>
      </c>
      <c r="F209" s="24">
        <f t="shared" si="10"/>
        <v>2.1964547149122811</v>
      </c>
      <c r="G209" s="60">
        <f t="shared" si="11"/>
        <v>15.023750250000001</v>
      </c>
      <c r="J209"/>
      <c r="K209" s="64">
        <v>15.81</v>
      </c>
      <c r="O209" s="64">
        <v>77.839995999999999</v>
      </c>
      <c r="P209" s="1">
        <v>0.34</v>
      </c>
      <c r="R209" s="64">
        <v>160.94000199999999</v>
      </c>
    </row>
    <row r="210" spans="1:18">
      <c r="A210" s="239"/>
      <c r="B210" s="57" t="s">
        <v>353</v>
      </c>
      <c r="C210" s="64">
        <v>116.730003</v>
      </c>
      <c r="D210" s="24">
        <v>8</v>
      </c>
      <c r="E210" s="59">
        <f t="shared" si="9"/>
        <v>54.72</v>
      </c>
      <c r="F210" s="24">
        <f t="shared" si="10"/>
        <v>2.1332237390350879</v>
      </c>
      <c r="G210" s="60">
        <f t="shared" si="11"/>
        <v>14.591250375</v>
      </c>
      <c r="J210"/>
      <c r="K210" s="64">
        <v>15.07</v>
      </c>
      <c r="O210" s="64">
        <v>78.519997000000004</v>
      </c>
      <c r="P210" s="1">
        <v>0.34</v>
      </c>
      <c r="R210" s="64">
        <v>156.979996</v>
      </c>
    </row>
    <row r="211" spans="1:18">
      <c r="A211" s="239"/>
      <c r="B211" s="57" t="s">
        <v>354</v>
      </c>
      <c r="C211" s="64">
        <v>115.910004</v>
      </c>
      <c r="D211" s="24">
        <v>8</v>
      </c>
      <c r="E211" s="59">
        <f t="shared" si="9"/>
        <v>54.72</v>
      </c>
      <c r="F211" s="24">
        <f t="shared" si="10"/>
        <v>2.1182383771929825</v>
      </c>
      <c r="G211" s="60">
        <f t="shared" si="11"/>
        <v>14.4887505</v>
      </c>
      <c r="J211"/>
      <c r="K211" s="64">
        <v>14.56</v>
      </c>
      <c r="O211" s="64">
        <v>79.470000999999996</v>
      </c>
      <c r="P211" s="1">
        <v>0.34</v>
      </c>
      <c r="R211" s="64">
        <v>157.240005</v>
      </c>
    </row>
    <row r="212" spans="1:18">
      <c r="A212" s="240"/>
      <c r="B212" s="57" t="s">
        <v>355</v>
      </c>
      <c r="C212" s="64">
        <v>116.620003</v>
      </c>
      <c r="D212" s="24">
        <v>8</v>
      </c>
      <c r="E212" s="59">
        <f t="shared" si="9"/>
        <v>54.72</v>
      </c>
      <c r="F212" s="24">
        <f t="shared" si="10"/>
        <v>2.1312135051169592</v>
      </c>
      <c r="G212" s="60">
        <f t="shared" si="11"/>
        <v>14.577500375</v>
      </c>
      <c r="J212"/>
      <c r="K212" s="64">
        <v>14.82</v>
      </c>
      <c r="O212" s="64">
        <v>67.300003000000004</v>
      </c>
      <c r="P212" s="1">
        <v>0.34</v>
      </c>
      <c r="R212" s="64">
        <v>157.509995</v>
      </c>
    </row>
    <row r="213" spans="1:18">
      <c r="A213" s="238" t="s">
        <v>356</v>
      </c>
      <c r="B213" s="57" t="s">
        <v>357</v>
      </c>
      <c r="C213" s="64">
        <v>115.91999800000001</v>
      </c>
      <c r="D213" s="24">
        <v>8</v>
      </c>
      <c r="E213" s="59">
        <f>0.29*D213*24</f>
        <v>55.679999999999993</v>
      </c>
      <c r="F213" s="24">
        <f t="shared" si="10"/>
        <v>2.0818965158045981</v>
      </c>
      <c r="G213" s="60">
        <f t="shared" si="11"/>
        <v>14.489999750000001</v>
      </c>
      <c r="J213"/>
      <c r="K213" s="64">
        <v>14.2</v>
      </c>
      <c r="O213" s="64">
        <v>70.150002000000001</v>
      </c>
      <c r="P213" s="1">
        <v>0.34</v>
      </c>
      <c r="R213" s="64">
        <v>139.979996</v>
      </c>
    </row>
    <row r="214" spans="1:18">
      <c r="A214" s="239"/>
      <c r="B214" s="57" t="s">
        <v>358</v>
      </c>
      <c r="C214" s="64">
        <v>123.57</v>
      </c>
      <c r="D214" s="24">
        <v>8</v>
      </c>
      <c r="E214" s="59">
        <f t="shared" ref="E214:E225" si="12">0.29*D214*24</f>
        <v>55.679999999999993</v>
      </c>
      <c r="F214" s="24">
        <f t="shared" si="10"/>
        <v>2.2192887931034484</v>
      </c>
      <c r="G214" s="60">
        <f t="shared" si="11"/>
        <v>15.446249999999999</v>
      </c>
      <c r="J214"/>
      <c r="K214" s="64">
        <v>14.35</v>
      </c>
      <c r="O214" s="64">
        <v>73.129997000000003</v>
      </c>
      <c r="P214" s="1">
        <v>0.34</v>
      </c>
      <c r="R214" s="64">
        <v>141.85000600000001</v>
      </c>
    </row>
    <row r="215" spans="1:18">
      <c r="A215" s="239"/>
      <c r="B215" s="57" t="s">
        <v>359</v>
      </c>
      <c r="C215" s="64">
        <v>131.490005</v>
      </c>
      <c r="D215" s="24">
        <v>8</v>
      </c>
      <c r="E215" s="59">
        <f t="shared" si="12"/>
        <v>55.679999999999993</v>
      </c>
      <c r="F215" s="24">
        <f t="shared" si="10"/>
        <v>2.3615302622126437</v>
      </c>
      <c r="G215" s="60">
        <f t="shared" si="11"/>
        <v>16.436250625</v>
      </c>
      <c r="J215"/>
      <c r="K215" s="64">
        <v>14.5</v>
      </c>
      <c r="O215" s="64">
        <v>78.059997999999993</v>
      </c>
      <c r="P215" s="1">
        <v>0.34</v>
      </c>
      <c r="R215" s="64">
        <v>150.729996</v>
      </c>
    </row>
    <row r="216" spans="1:18">
      <c r="A216" s="239"/>
      <c r="B216" s="57" t="s">
        <v>360</v>
      </c>
      <c r="C216" s="64">
        <v>133.949997</v>
      </c>
      <c r="D216" s="24">
        <v>8</v>
      </c>
      <c r="E216" s="59">
        <f t="shared" si="12"/>
        <v>55.679999999999993</v>
      </c>
      <c r="F216" s="24">
        <f t="shared" si="10"/>
        <v>2.4057111530172417</v>
      </c>
      <c r="G216" s="60">
        <f t="shared" si="11"/>
        <v>16.743749625</v>
      </c>
      <c r="J216"/>
      <c r="K216" s="64">
        <v>14.83</v>
      </c>
      <c r="O216" s="64">
        <v>79.430000000000007</v>
      </c>
      <c r="P216" s="1">
        <v>0.34</v>
      </c>
      <c r="R216" s="64">
        <v>157.13000500000001</v>
      </c>
    </row>
    <row r="217" spans="1:18">
      <c r="A217" s="240"/>
      <c r="B217" s="57" t="s">
        <v>361</v>
      </c>
      <c r="C217" s="64">
        <v>136.39999399999999</v>
      </c>
      <c r="D217" s="24">
        <v>8</v>
      </c>
      <c r="E217" s="59">
        <f t="shared" si="12"/>
        <v>55.679999999999993</v>
      </c>
      <c r="F217" s="24">
        <f t="shared" si="10"/>
        <v>2.4497125359195406</v>
      </c>
      <c r="G217" s="60">
        <f t="shared" si="11"/>
        <v>17.049999249999999</v>
      </c>
      <c r="J217"/>
      <c r="K217" s="64">
        <v>15.61</v>
      </c>
      <c r="O217" s="64">
        <v>80.459998999999996</v>
      </c>
      <c r="P217" s="1">
        <v>0.34</v>
      </c>
      <c r="R217" s="64">
        <v>160.89999399999999</v>
      </c>
    </row>
    <row r="218" spans="1:18">
      <c r="A218" s="238" t="s">
        <v>362</v>
      </c>
      <c r="B218" s="57" t="s">
        <v>363</v>
      </c>
      <c r="C218" s="64">
        <v>137.69000199999999</v>
      </c>
      <c r="D218" s="24">
        <v>8</v>
      </c>
      <c r="E218" s="59">
        <f t="shared" si="12"/>
        <v>55.679999999999993</v>
      </c>
      <c r="F218" s="24">
        <f t="shared" si="10"/>
        <v>2.4728807830459774</v>
      </c>
      <c r="G218" s="60">
        <f t="shared" si="11"/>
        <v>17.211250249999999</v>
      </c>
      <c r="J218"/>
      <c r="K218" s="64">
        <v>15.63</v>
      </c>
      <c r="O218" s="64">
        <v>73.25</v>
      </c>
      <c r="P218" s="1">
        <v>0.34</v>
      </c>
      <c r="R218" s="64">
        <v>160.88999899999999</v>
      </c>
    </row>
    <row r="219" spans="1:18">
      <c r="A219" s="239"/>
      <c r="B219" s="57" t="s">
        <v>364</v>
      </c>
      <c r="C219" s="64">
        <v>121.050003</v>
      </c>
      <c r="D219" s="24">
        <v>7</v>
      </c>
      <c r="E219" s="59">
        <f t="shared" si="12"/>
        <v>48.72</v>
      </c>
      <c r="F219" s="24">
        <f t="shared" si="10"/>
        <v>2.4846059729064041</v>
      </c>
      <c r="G219" s="60">
        <f t="shared" si="11"/>
        <v>17.292857571428573</v>
      </c>
      <c r="J219"/>
      <c r="K219" s="64">
        <v>14.35</v>
      </c>
      <c r="O219" s="64">
        <v>65.839995999999999</v>
      </c>
      <c r="P219" s="1">
        <v>0.34</v>
      </c>
      <c r="R219" s="64">
        <v>145.11999499999999</v>
      </c>
    </row>
    <row r="220" spans="1:18">
      <c r="A220" s="239"/>
      <c r="B220" s="57" t="s">
        <v>365</v>
      </c>
      <c r="C220" s="64">
        <v>113.050003</v>
      </c>
      <c r="D220" s="24">
        <v>7</v>
      </c>
      <c r="E220" s="59">
        <f t="shared" si="12"/>
        <v>48.72</v>
      </c>
      <c r="F220" s="24">
        <f t="shared" si="10"/>
        <v>2.3204023604269297</v>
      </c>
      <c r="G220" s="60">
        <f t="shared" si="11"/>
        <v>16.150000428571428</v>
      </c>
      <c r="J220"/>
      <c r="K220" s="64">
        <v>14.06</v>
      </c>
      <c r="O220" s="64">
        <v>75.989998</v>
      </c>
      <c r="P220" s="1">
        <v>0.34</v>
      </c>
      <c r="R220" s="64">
        <v>137.449997</v>
      </c>
    </row>
    <row r="221" spans="1:18">
      <c r="A221" s="239"/>
      <c r="B221" s="57" t="s">
        <v>366</v>
      </c>
      <c r="C221" s="64">
        <v>128.490005</v>
      </c>
      <c r="D221" s="24">
        <v>8</v>
      </c>
      <c r="E221" s="59">
        <f t="shared" si="12"/>
        <v>55.679999999999993</v>
      </c>
      <c r="F221" s="24">
        <f t="shared" si="10"/>
        <v>2.3076509518678163</v>
      </c>
      <c r="G221" s="60">
        <f t="shared" si="11"/>
        <v>16.061250625</v>
      </c>
      <c r="J221"/>
      <c r="K221" s="64">
        <v>16.77</v>
      </c>
      <c r="O221" s="64">
        <v>74.330001999999993</v>
      </c>
      <c r="P221" s="1">
        <v>0.34</v>
      </c>
      <c r="R221" s="64">
        <v>158.19000199999999</v>
      </c>
    </row>
    <row r="222" spans="1:18">
      <c r="A222" s="240"/>
      <c r="B222" s="57" t="s">
        <v>367</v>
      </c>
      <c r="C222" s="64">
        <v>129</v>
      </c>
      <c r="D222" s="24">
        <v>8</v>
      </c>
      <c r="E222" s="59">
        <f t="shared" si="12"/>
        <v>55.679999999999993</v>
      </c>
      <c r="F222" s="24">
        <f t="shared" si="10"/>
        <v>2.3168103448275863</v>
      </c>
      <c r="G222" s="60">
        <f t="shared" si="11"/>
        <v>16.125</v>
      </c>
      <c r="J222"/>
      <c r="K222" s="64">
        <v>16.190000999999999</v>
      </c>
      <c r="O222" s="64">
        <v>73.800003000000004</v>
      </c>
      <c r="P222" s="1">
        <v>0.34</v>
      </c>
      <c r="R222" s="64">
        <v>155.300003</v>
      </c>
    </row>
    <row r="223" spans="1:18">
      <c r="A223" s="238" t="s">
        <v>368</v>
      </c>
      <c r="B223" s="57" t="s">
        <v>369</v>
      </c>
      <c r="C223" s="64">
        <v>125.589996</v>
      </c>
      <c r="D223" s="24">
        <v>8</v>
      </c>
      <c r="E223" s="59">
        <f t="shared" si="12"/>
        <v>55.679999999999993</v>
      </c>
      <c r="F223" s="24">
        <f t="shared" si="10"/>
        <v>2.2555674568965518</v>
      </c>
      <c r="G223" s="60">
        <f t="shared" si="11"/>
        <v>15.6987495</v>
      </c>
      <c r="J223"/>
      <c r="K223" s="64">
        <v>15.61</v>
      </c>
      <c r="O223" s="64">
        <v>74.129997000000003</v>
      </c>
      <c r="P223" s="1">
        <v>0.34</v>
      </c>
      <c r="R223" s="64">
        <v>153</v>
      </c>
    </row>
    <row r="224" spans="1:18">
      <c r="A224" s="239"/>
      <c r="B224" s="57" t="s">
        <v>370</v>
      </c>
      <c r="C224" s="64">
        <v>124.82</v>
      </c>
      <c r="D224" s="24">
        <v>8</v>
      </c>
      <c r="E224" s="59">
        <f t="shared" si="12"/>
        <v>55.679999999999993</v>
      </c>
      <c r="F224" s="24">
        <f t="shared" si="10"/>
        <v>2.2417385057471266</v>
      </c>
      <c r="G224" s="60">
        <f t="shared" si="11"/>
        <v>15.602499999999999</v>
      </c>
      <c r="J224"/>
      <c r="K224" s="64">
        <v>15.79</v>
      </c>
      <c r="O224" s="64">
        <v>74.120002999999997</v>
      </c>
      <c r="P224" s="1">
        <v>0.34</v>
      </c>
      <c r="R224" s="64">
        <v>152.71000699999999</v>
      </c>
    </row>
    <row r="225" spans="1:18">
      <c r="A225" s="239"/>
      <c r="B225" s="57" t="s">
        <v>371</v>
      </c>
      <c r="C225" s="64">
        <v>125.209999</v>
      </c>
      <c r="D225" s="24">
        <v>8</v>
      </c>
      <c r="E225" s="59">
        <f t="shared" si="12"/>
        <v>55.679999999999993</v>
      </c>
      <c r="F225" s="24">
        <f t="shared" si="10"/>
        <v>2.2487427981321839</v>
      </c>
      <c r="G225" s="60">
        <f t="shared" si="11"/>
        <v>15.651249875</v>
      </c>
      <c r="J225"/>
      <c r="K225" s="64">
        <v>16.379999000000002</v>
      </c>
      <c r="O225" s="64">
        <v>69.290001000000004</v>
      </c>
      <c r="P225" s="1">
        <v>0.34</v>
      </c>
      <c r="R225" s="64">
        <v>151.229996</v>
      </c>
    </row>
    <row r="226" spans="1:18">
      <c r="A226" s="239"/>
      <c r="B226" s="57" t="s">
        <v>372</v>
      </c>
      <c r="C226" s="64">
        <v>123.360001</v>
      </c>
      <c r="D226" s="24">
        <v>8</v>
      </c>
      <c r="E226" s="59">
        <f t="shared" si="9"/>
        <v>54.72</v>
      </c>
      <c r="F226" s="24">
        <f t="shared" si="10"/>
        <v>2.2543859831871345</v>
      </c>
      <c r="G226" s="60">
        <f t="shared" si="11"/>
        <v>15.420000125</v>
      </c>
      <c r="J226"/>
      <c r="K226" s="64">
        <v>14.65</v>
      </c>
      <c r="O226" s="64">
        <v>72.279999000000004</v>
      </c>
      <c r="P226" s="1">
        <v>0.34</v>
      </c>
      <c r="R226" s="64">
        <v>146.720001</v>
      </c>
    </row>
    <row r="227" spans="1:18">
      <c r="A227" s="240"/>
      <c r="B227" s="57" t="s">
        <v>373</v>
      </c>
      <c r="C227" s="64">
        <v>119.230003</v>
      </c>
      <c r="D227" s="24">
        <v>8</v>
      </c>
      <c r="E227" s="59">
        <f t="shared" si="9"/>
        <v>54.72</v>
      </c>
      <c r="F227" s="24">
        <f t="shared" si="10"/>
        <v>2.1789108735380118</v>
      </c>
      <c r="G227" s="60">
        <f t="shared" si="11"/>
        <v>14.903750375</v>
      </c>
      <c r="J227"/>
      <c r="K227" s="64">
        <v>14.25</v>
      </c>
      <c r="O227" s="64">
        <v>83.269997000000004</v>
      </c>
      <c r="P227" s="1">
        <v>0.34</v>
      </c>
      <c r="R227" s="64">
        <v>146.55999800000001</v>
      </c>
    </row>
    <row r="228" spans="1:18">
      <c r="A228" s="238" t="s">
        <v>374</v>
      </c>
      <c r="B228" s="57" t="s">
        <v>375</v>
      </c>
      <c r="C228" s="64">
        <v>119.959999</v>
      </c>
      <c r="D228" s="24">
        <v>8</v>
      </c>
      <c r="E228" s="59">
        <f t="shared" si="9"/>
        <v>54.72</v>
      </c>
      <c r="F228" s="24">
        <f t="shared" si="10"/>
        <v>2.1922514437134502</v>
      </c>
      <c r="G228" s="60">
        <f t="shared" si="11"/>
        <v>14.994999875</v>
      </c>
      <c r="J228"/>
      <c r="K228" s="64">
        <v>16.139999</v>
      </c>
      <c r="O228" s="64">
        <v>83.760002</v>
      </c>
      <c r="P228" s="1">
        <v>0.34</v>
      </c>
      <c r="R228" s="64">
        <v>160.36999499999999</v>
      </c>
    </row>
    <row r="229" spans="1:18">
      <c r="A229" s="239"/>
      <c r="B229" s="57" t="s">
        <v>376</v>
      </c>
      <c r="C229" s="64">
        <v>119.870003</v>
      </c>
      <c r="D229" s="24">
        <v>8</v>
      </c>
      <c r="E229" s="59">
        <f t="shared" si="9"/>
        <v>54.72</v>
      </c>
      <c r="F229" s="24">
        <f t="shared" si="10"/>
        <v>2.1906067799707603</v>
      </c>
      <c r="G229" s="60">
        <f t="shared" si="11"/>
        <v>14.983750375</v>
      </c>
      <c r="J229"/>
      <c r="K229" s="64">
        <v>16.489999999999998</v>
      </c>
      <c r="O229" s="64">
        <v>80.599997999999999</v>
      </c>
      <c r="P229" s="1">
        <v>0.34</v>
      </c>
      <c r="R229" s="64">
        <v>162.429993</v>
      </c>
    </row>
    <row r="230" spans="1:18">
      <c r="A230" s="239"/>
      <c r="B230" s="57" t="s">
        <v>377</v>
      </c>
      <c r="C230" s="64">
        <v>116.94000200000001</v>
      </c>
      <c r="D230" s="24">
        <v>8</v>
      </c>
      <c r="E230" s="59">
        <f t="shared" si="9"/>
        <v>54.72</v>
      </c>
      <c r="F230" s="24">
        <f t="shared" si="10"/>
        <v>2.1370614400584795</v>
      </c>
      <c r="G230" s="60">
        <f t="shared" si="11"/>
        <v>14.617500250000001</v>
      </c>
      <c r="J230"/>
      <c r="K230" s="64">
        <v>16.23</v>
      </c>
      <c r="O230" s="64">
        <v>81.019997000000004</v>
      </c>
      <c r="P230" s="1">
        <v>0.34</v>
      </c>
      <c r="R230" s="64">
        <v>158.470001</v>
      </c>
    </row>
    <row r="231" spans="1:18">
      <c r="A231" s="240"/>
      <c r="B231" s="57" t="s">
        <v>378</v>
      </c>
      <c r="C231" s="64">
        <v>119.260002</v>
      </c>
      <c r="D231" s="24">
        <v>8</v>
      </c>
      <c r="E231" s="59">
        <f t="shared" si="9"/>
        <v>54.72</v>
      </c>
      <c r="F231" s="24">
        <f t="shared" si="10"/>
        <v>2.1794591008771929</v>
      </c>
      <c r="G231" s="60">
        <f t="shared" si="11"/>
        <v>14.90750025</v>
      </c>
      <c r="J231"/>
      <c r="K231" s="64">
        <v>16.469999000000001</v>
      </c>
      <c r="O231" s="64">
        <v>80.889999000000003</v>
      </c>
      <c r="P231" s="1">
        <v>0.34</v>
      </c>
      <c r="R231" s="64">
        <v>161.179993</v>
      </c>
    </row>
    <row r="232" spans="1:18">
      <c r="A232" s="241" t="s">
        <v>379</v>
      </c>
      <c r="B232" s="57" t="s">
        <v>380</v>
      </c>
      <c r="C232" s="64">
        <v>120.139999</v>
      </c>
      <c r="D232" s="24">
        <v>8</v>
      </c>
      <c r="E232" s="59">
        <f t="shared" si="9"/>
        <v>54.72</v>
      </c>
      <c r="F232" s="24">
        <f t="shared" si="10"/>
        <v>2.1955409173976608</v>
      </c>
      <c r="G232" s="60">
        <f t="shared" si="11"/>
        <v>15.017499875</v>
      </c>
      <c r="J232"/>
      <c r="K232" s="64">
        <v>15.87</v>
      </c>
      <c r="O232" s="64">
        <v>82.169998000000007</v>
      </c>
      <c r="P232" s="1">
        <v>0.34</v>
      </c>
      <c r="R232" s="64">
        <v>162.63999899999999</v>
      </c>
    </row>
    <row r="233" spans="1:18">
      <c r="A233" s="242"/>
      <c r="B233" s="57" t="s">
        <v>381</v>
      </c>
      <c r="C233" s="64">
        <v>120.260002</v>
      </c>
      <c r="D233" s="24">
        <v>8</v>
      </c>
      <c r="E233" s="59">
        <f t="shared" si="9"/>
        <v>54.72</v>
      </c>
      <c r="F233" s="24">
        <f t="shared" si="10"/>
        <v>2.1977339546783625</v>
      </c>
      <c r="G233" s="60">
        <f t="shared" si="11"/>
        <v>15.03250025</v>
      </c>
      <c r="J233"/>
      <c r="K233" s="64">
        <v>16.290001</v>
      </c>
      <c r="O233" s="64">
        <v>84.18</v>
      </c>
      <c r="P233" s="1">
        <v>0.34</v>
      </c>
      <c r="R233" s="64">
        <v>166.509995</v>
      </c>
    </row>
    <row r="234" spans="1:18">
      <c r="A234" s="242"/>
      <c r="B234" s="57" t="s">
        <v>382</v>
      </c>
      <c r="C234" s="64">
        <v>121.010002</v>
      </c>
      <c r="D234" s="24">
        <v>8</v>
      </c>
      <c r="E234" s="59">
        <f t="shared" si="9"/>
        <v>54.72</v>
      </c>
      <c r="F234" s="24">
        <f t="shared" si="10"/>
        <v>2.2114400950292397</v>
      </c>
      <c r="G234" s="60">
        <f t="shared" si="11"/>
        <v>15.12625025</v>
      </c>
      <c r="J234"/>
      <c r="K234" s="64">
        <v>16.469999000000001</v>
      </c>
      <c r="O234" s="64">
        <v>82.339995999999999</v>
      </c>
      <c r="P234" s="1">
        <v>0.34</v>
      </c>
      <c r="R234" s="64">
        <v>169.550003</v>
      </c>
    </row>
    <row r="235" spans="1:18">
      <c r="A235" s="242"/>
      <c r="B235" s="67" t="s">
        <v>383</v>
      </c>
      <c r="C235" s="64">
        <v>121.910004</v>
      </c>
      <c r="D235" s="68">
        <v>8</v>
      </c>
      <c r="E235" s="59">
        <f t="shared" si="9"/>
        <v>54.72</v>
      </c>
      <c r="F235" s="24">
        <f t="shared" si="10"/>
        <v>2.2278875</v>
      </c>
      <c r="G235" s="60">
        <f t="shared" si="11"/>
        <v>15.2387505</v>
      </c>
      <c r="J235"/>
      <c r="K235" s="64">
        <v>16.360001</v>
      </c>
      <c r="O235" s="69">
        <v>84.690002000000007</v>
      </c>
      <c r="P235" s="1">
        <v>0.34</v>
      </c>
      <c r="R235" s="64">
        <v>167.279999</v>
      </c>
    </row>
    <row r="236" spans="1:18">
      <c r="A236" s="242"/>
      <c r="B236" s="57" t="s">
        <v>384</v>
      </c>
      <c r="C236" s="69">
        <v>125.19000200000001</v>
      </c>
      <c r="D236" s="24">
        <v>8</v>
      </c>
      <c r="E236" s="59">
        <f t="shared" si="9"/>
        <v>54.72</v>
      </c>
      <c r="F236" s="24">
        <f t="shared" si="10"/>
        <v>2.2878289839181289</v>
      </c>
      <c r="G236" s="60">
        <f t="shared" si="11"/>
        <v>15.648750250000001</v>
      </c>
      <c r="J236"/>
      <c r="K236" s="69">
        <v>16.219999000000001</v>
      </c>
      <c r="R236" s="69">
        <v>169.320007</v>
      </c>
    </row>
    <row r="237" spans="1:18">
      <c r="A237" s="50"/>
      <c r="B237" s="51" t="s">
        <v>228</v>
      </c>
      <c r="C237" s="58">
        <f>SUM(C3:C236)</f>
        <v>27937.930008999996</v>
      </c>
      <c r="D237" s="53">
        <f>SUM(D3:D236)</f>
        <v>1864</v>
      </c>
      <c r="E237" s="54">
        <f>SUM(E3:E236)</f>
        <v>12761.999999999969</v>
      </c>
      <c r="F237" s="55">
        <f>AVERAGE(F3:F236)</f>
        <v>2.1894237046987888</v>
      </c>
      <c r="G237" s="56">
        <f>AVERAGE(G3:G236)</f>
        <v>14.991128159849406</v>
      </c>
    </row>
    <row r="238" spans="1:18">
      <c r="A238" s="220" t="s">
        <v>229</v>
      </c>
      <c r="B238" s="221"/>
      <c r="C238" s="225"/>
      <c r="D238" s="221"/>
      <c r="E238" s="221"/>
      <c r="F238" s="221"/>
      <c r="G238" s="223"/>
    </row>
    <row r="239" spans="1:18">
      <c r="A239" s="224"/>
      <c r="B239" s="225"/>
      <c r="C239" s="225"/>
      <c r="D239" s="225"/>
      <c r="E239" s="225"/>
      <c r="F239" s="225"/>
      <c r="G239" s="227"/>
    </row>
    <row r="240" spans="1:18">
      <c r="A240" s="224"/>
      <c r="B240" s="225"/>
      <c r="C240" s="225"/>
      <c r="D240" s="225"/>
      <c r="E240" s="225"/>
      <c r="F240" s="225"/>
      <c r="G240" s="227"/>
    </row>
    <row r="241" spans="1:7">
      <c r="A241" s="224"/>
      <c r="B241" s="225"/>
      <c r="C241" s="225"/>
      <c r="D241" s="225"/>
      <c r="E241" s="225"/>
      <c r="F241" s="225"/>
      <c r="G241" s="227"/>
    </row>
    <row r="242" spans="1:7">
      <c r="A242" s="228"/>
      <c r="B242" s="229"/>
      <c r="C242" s="229"/>
      <c r="D242" s="229"/>
      <c r="E242" s="229"/>
      <c r="F242" s="229"/>
      <c r="G242" s="231"/>
    </row>
    <row r="244" spans="1:7">
      <c r="F244" s="28"/>
    </row>
    <row r="245" spans="1:7">
      <c r="F245" s="28"/>
    </row>
    <row r="250" spans="1:7">
      <c r="E250" s="28"/>
    </row>
  </sheetData>
  <mergeCells count="53">
    <mergeCell ref="A228:A231"/>
    <mergeCell ref="A232:A236"/>
    <mergeCell ref="A238:G242"/>
    <mergeCell ref="A205:A208"/>
    <mergeCell ref="A209:A212"/>
    <mergeCell ref="A213:A217"/>
    <mergeCell ref="A218:A222"/>
    <mergeCell ref="A223:A227"/>
    <mergeCell ref="A182:A185"/>
    <mergeCell ref="A186:A190"/>
    <mergeCell ref="A191:A194"/>
    <mergeCell ref="A195:A199"/>
    <mergeCell ref="A200:A204"/>
    <mergeCell ref="A157:A161"/>
    <mergeCell ref="A162:A166"/>
    <mergeCell ref="A167:A171"/>
    <mergeCell ref="A172:A176"/>
    <mergeCell ref="A177:A181"/>
    <mergeCell ref="A133:A137"/>
    <mergeCell ref="A138:A142"/>
    <mergeCell ref="A143:A146"/>
    <mergeCell ref="A147:A151"/>
    <mergeCell ref="A152:A156"/>
    <mergeCell ref="A109:A113"/>
    <mergeCell ref="A114:A118"/>
    <mergeCell ref="A119:A123"/>
    <mergeCell ref="A124:A128"/>
    <mergeCell ref="A129:A132"/>
    <mergeCell ref="A87:A90"/>
    <mergeCell ref="A91:A94"/>
    <mergeCell ref="A95:A98"/>
    <mergeCell ref="A99:A103"/>
    <mergeCell ref="A104:A108"/>
    <mergeCell ref="A63:A66"/>
    <mergeCell ref="A67:A71"/>
    <mergeCell ref="A72:A76"/>
    <mergeCell ref="A77:A81"/>
    <mergeCell ref="A82:A86"/>
    <mergeCell ref="A40:A44"/>
    <mergeCell ref="A45:A49"/>
    <mergeCell ref="A50:A54"/>
    <mergeCell ref="A55:A58"/>
    <mergeCell ref="A59:A62"/>
    <mergeCell ref="A16:A20"/>
    <mergeCell ref="A21:A24"/>
    <mergeCell ref="A25:A29"/>
    <mergeCell ref="A30:A34"/>
    <mergeCell ref="A35:A39"/>
    <mergeCell ref="A1:B1"/>
    <mergeCell ref="C1:D1"/>
    <mergeCell ref="A3:A7"/>
    <mergeCell ref="A8:A11"/>
    <mergeCell ref="A12:A15"/>
  </mergeCells>
  <phoneticPr fontId="10" type="noConversion"/>
  <conditionalFormatting sqref="F3:F236">
    <cfRule type="top10" dxfId="3" priority="1" bottom="1" rank="3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opLeftCell="A106" workbookViewId="0">
      <selection activeCell="C3" sqref="C3:C118"/>
    </sheetView>
  </sheetViews>
  <sheetFormatPr defaultColWidth="9" defaultRowHeight="14.25"/>
  <cols>
    <col min="1" max="7" width="13.5" style="1" customWidth="1"/>
    <col min="8" max="9" width="9" style="1"/>
    <col min="10" max="10" width="17" style="1" customWidth="1"/>
    <col min="11" max="11" width="6.125" style="1" customWidth="1"/>
    <col min="12" max="12" width="7.5" style="1" hidden="1" customWidth="1"/>
    <col min="13" max="13" width="6.375" style="1" customWidth="1"/>
    <col min="14" max="14" width="29" style="1" customWidth="1"/>
    <col min="15" max="15" width="9" style="1" hidden="1" customWidth="1"/>
    <col min="16" max="16" width="6.625" style="1" hidden="1" customWidth="1"/>
    <col min="17" max="16384" width="9" style="1"/>
  </cols>
  <sheetData>
    <row r="1" spans="1:16" ht="20.25">
      <c r="A1" s="232" t="s">
        <v>385</v>
      </c>
      <c r="B1" s="233"/>
      <c r="C1" s="232">
        <f>南高齿报表总!F2</f>
        <v>43466</v>
      </c>
      <c r="D1" s="214"/>
      <c r="E1" s="42" t="s">
        <v>63</v>
      </c>
      <c r="F1" s="42"/>
      <c r="G1" s="43"/>
    </row>
    <row r="2" spans="1:16">
      <c r="A2" s="4" t="s">
        <v>64</v>
      </c>
      <c r="B2" s="5" t="s">
        <v>65</v>
      </c>
      <c r="C2" s="5" t="s">
        <v>43</v>
      </c>
      <c r="D2" s="5" t="s">
        <v>66</v>
      </c>
      <c r="E2" s="44" t="s">
        <v>67</v>
      </c>
      <c r="F2" s="6" t="s">
        <v>68</v>
      </c>
      <c r="G2" s="45" t="s">
        <v>69</v>
      </c>
      <c r="O2" s="34">
        <v>43.66</v>
      </c>
      <c r="P2" s="1">
        <v>1.02525</v>
      </c>
    </row>
    <row r="3" spans="1:16">
      <c r="A3" s="243" t="s">
        <v>70</v>
      </c>
      <c r="B3" s="46" t="s">
        <v>386</v>
      </c>
      <c r="C3" s="31">
        <v>123.010002</v>
      </c>
      <c r="D3" s="46">
        <v>8</v>
      </c>
      <c r="E3" s="10">
        <f>0.285*D3*24</f>
        <v>54.72</v>
      </c>
      <c r="F3" s="13">
        <f>C3/E3</f>
        <v>2.247989802631579</v>
      </c>
      <c r="G3" s="47">
        <f>C3/D3</f>
        <v>15.37625025</v>
      </c>
      <c r="L3" s="31">
        <v>84.300003000000004</v>
      </c>
      <c r="O3" s="34">
        <v>44.799999</v>
      </c>
      <c r="P3" s="1">
        <v>1.02525</v>
      </c>
    </row>
    <row r="4" spans="1:16">
      <c r="A4" s="243"/>
      <c r="B4" s="46" t="s">
        <v>387</v>
      </c>
      <c r="C4" s="31">
        <v>121.55999799999999</v>
      </c>
      <c r="D4" s="46">
        <v>8</v>
      </c>
      <c r="E4" s="10">
        <f t="shared" ref="E4:E58" si="0">0.285*D4*24</f>
        <v>54.72</v>
      </c>
      <c r="F4" s="13">
        <f t="shared" ref="F4:F58" si="1">C4/E4</f>
        <v>2.2214911915204678</v>
      </c>
      <c r="G4" s="47">
        <f t="shared" ref="G4:G58" si="2">C4/D4</f>
        <v>15.194999749999999</v>
      </c>
      <c r="L4" s="31">
        <v>86.089995999999999</v>
      </c>
      <c r="O4" s="34">
        <v>44.049999</v>
      </c>
      <c r="P4" s="1">
        <v>1.02525</v>
      </c>
    </row>
    <row r="5" spans="1:16">
      <c r="A5" s="243"/>
      <c r="B5" s="46" t="s">
        <v>388</v>
      </c>
      <c r="C5" s="31">
        <v>123.910004</v>
      </c>
      <c r="D5" s="46">
        <v>8</v>
      </c>
      <c r="E5" s="10">
        <f t="shared" si="0"/>
        <v>54.72</v>
      </c>
      <c r="F5" s="13">
        <f t="shared" si="1"/>
        <v>2.2644372076023394</v>
      </c>
      <c r="G5" s="47">
        <f t="shared" si="2"/>
        <v>15.4887505</v>
      </c>
      <c r="L5" s="31">
        <v>83.610000999999997</v>
      </c>
      <c r="O5" s="34">
        <v>39.150002000000001</v>
      </c>
      <c r="P5" s="1">
        <v>1.02525</v>
      </c>
    </row>
    <row r="6" spans="1:16">
      <c r="A6" s="243"/>
      <c r="B6" s="46" t="s">
        <v>389</v>
      </c>
      <c r="C6" s="31">
        <v>120.870003</v>
      </c>
      <c r="D6" s="46">
        <v>7</v>
      </c>
      <c r="E6" s="10">
        <f t="shared" si="0"/>
        <v>47.879999999999995</v>
      </c>
      <c r="F6" s="13">
        <f t="shared" si="1"/>
        <v>2.5244361528822057</v>
      </c>
      <c r="G6" s="47">
        <f t="shared" si="2"/>
        <v>17.267143285714287</v>
      </c>
      <c r="L6" s="31">
        <v>72.760002</v>
      </c>
      <c r="O6" s="34">
        <v>38.290000999999997</v>
      </c>
      <c r="P6" s="1">
        <v>1.02525</v>
      </c>
    </row>
    <row r="7" spans="1:16">
      <c r="A7" s="243" t="s">
        <v>75</v>
      </c>
      <c r="B7" s="46" t="s">
        <v>76</v>
      </c>
      <c r="C7" s="31">
        <v>120.510002</v>
      </c>
      <c r="D7" s="46">
        <v>7</v>
      </c>
      <c r="E7" s="10">
        <f t="shared" si="0"/>
        <v>47.879999999999995</v>
      </c>
      <c r="F7" s="13">
        <f t="shared" si="1"/>
        <v>2.5169173350041771</v>
      </c>
      <c r="G7" s="47">
        <f t="shared" si="2"/>
        <v>17.21571457142857</v>
      </c>
      <c r="L7" s="31">
        <v>72.290001000000004</v>
      </c>
      <c r="O7" s="34">
        <v>38.490001999999997</v>
      </c>
      <c r="P7" s="1">
        <v>1.02525</v>
      </c>
    </row>
    <row r="8" spans="1:16">
      <c r="A8" s="243"/>
      <c r="B8" s="46" t="s">
        <v>77</v>
      </c>
      <c r="C8" s="31">
        <v>120.519997</v>
      </c>
      <c r="D8" s="46">
        <v>7</v>
      </c>
      <c r="E8" s="10">
        <f t="shared" si="0"/>
        <v>47.879999999999995</v>
      </c>
      <c r="F8" s="13">
        <f t="shared" si="1"/>
        <v>2.5171260860484548</v>
      </c>
      <c r="G8" s="47">
        <f t="shared" si="2"/>
        <v>17.217142428571428</v>
      </c>
      <c r="L8" s="31">
        <v>71.25</v>
      </c>
      <c r="O8" s="34">
        <v>38.150002000000001</v>
      </c>
      <c r="P8" s="1">
        <v>1.02525</v>
      </c>
    </row>
    <row r="9" spans="1:16">
      <c r="A9" s="243"/>
      <c r="B9" s="46" t="s">
        <v>78</v>
      </c>
      <c r="C9" s="31">
        <v>119.230003</v>
      </c>
      <c r="D9" s="46">
        <v>7</v>
      </c>
      <c r="E9" s="10">
        <f t="shared" si="0"/>
        <v>47.879999999999995</v>
      </c>
      <c r="F9" s="13">
        <f t="shared" si="1"/>
        <v>2.4901838554720137</v>
      </c>
      <c r="G9" s="47">
        <f t="shared" si="2"/>
        <v>17.032857571428572</v>
      </c>
      <c r="L9" s="31">
        <v>71.470000999999996</v>
      </c>
      <c r="O9" s="34">
        <v>38.340000000000003</v>
      </c>
      <c r="P9" s="1">
        <v>1.02525</v>
      </c>
    </row>
    <row r="10" spans="1:16">
      <c r="A10" s="243"/>
      <c r="B10" s="46" t="s">
        <v>79</v>
      </c>
      <c r="C10" s="31">
        <v>115.18</v>
      </c>
      <c r="D10" s="46">
        <v>7</v>
      </c>
      <c r="E10" s="10">
        <f t="shared" si="0"/>
        <v>47.879999999999995</v>
      </c>
      <c r="F10" s="13">
        <f t="shared" si="1"/>
        <v>2.4055973266499584</v>
      </c>
      <c r="G10" s="47">
        <f t="shared" si="2"/>
        <v>16.454285714285714</v>
      </c>
      <c r="L10" s="31">
        <v>72.309997999999993</v>
      </c>
      <c r="O10" s="34">
        <v>41.040000999999997</v>
      </c>
      <c r="P10" s="1">
        <v>1.02525</v>
      </c>
    </row>
    <row r="11" spans="1:16">
      <c r="A11" s="243" t="s">
        <v>80</v>
      </c>
      <c r="B11" s="46" t="s">
        <v>81</v>
      </c>
      <c r="C11" s="31">
        <v>111.16999800000001</v>
      </c>
      <c r="D11" s="46">
        <v>8</v>
      </c>
      <c r="E11" s="10">
        <f t="shared" si="0"/>
        <v>54.72</v>
      </c>
      <c r="F11" s="13">
        <f t="shared" si="1"/>
        <v>2.0316154605263161</v>
      </c>
      <c r="G11" s="47">
        <f t="shared" si="2"/>
        <v>13.896249750000001</v>
      </c>
      <c r="L11" s="31">
        <v>79.870002999999997</v>
      </c>
      <c r="O11" s="34">
        <v>40.540000999999997</v>
      </c>
      <c r="P11" s="1">
        <v>1.02525</v>
      </c>
    </row>
    <row r="12" spans="1:16">
      <c r="A12" s="243"/>
      <c r="B12" s="46" t="s">
        <v>82</v>
      </c>
      <c r="C12" s="31">
        <v>123.989998</v>
      </c>
      <c r="D12" s="46">
        <v>8</v>
      </c>
      <c r="E12" s="10">
        <f t="shared" si="0"/>
        <v>54.72</v>
      </c>
      <c r="F12" s="13">
        <f t="shared" si="1"/>
        <v>2.2658990862573098</v>
      </c>
      <c r="G12" s="47">
        <f t="shared" si="2"/>
        <v>15.49874975</v>
      </c>
      <c r="L12" s="31">
        <v>77.959998999999996</v>
      </c>
      <c r="O12" s="34">
        <v>33.360000999999997</v>
      </c>
      <c r="P12" s="1">
        <v>1.02525</v>
      </c>
    </row>
    <row r="13" spans="1:16">
      <c r="A13" s="243"/>
      <c r="B13" s="46" t="s">
        <v>83</v>
      </c>
      <c r="C13" s="31">
        <v>89</v>
      </c>
      <c r="D13" s="46">
        <v>7</v>
      </c>
      <c r="E13" s="10">
        <f t="shared" si="0"/>
        <v>47.879999999999995</v>
      </c>
      <c r="F13" s="13">
        <f t="shared" si="1"/>
        <v>1.8588137009189643</v>
      </c>
      <c r="G13" s="47">
        <f t="shared" si="2"/>
        <v>12.714285714285714</v>
      </c>
      <c r="L13" s="31">
        <v>68.75</v>
      </c>
      <c r="O13" s="34">
        <v>38.849997999999999</v>
      </c>
      <c r="P13" s="1">
        <v>1.02525</v>
      </c>
    </row>
    <row r="14" spans="1:16">
      <c r="A14" s="243"/>
      <c r="B14" s="46" t="s">
        <v>84</v>
      </c>
      <c r="C14" s="31">
        <v>119.120003</v>
      </c>
      <c r="D14" s="46">
        <v>8</v>
      </c>
      <c r="E14" s="10">
        <f t="shared" si="0"/>
        <v>54.72</v>
      </c>
      <c r="F14" s="13">
        <f t="shared" si="1"/>
        <v>2.1769006396198831</v>
      </c>
      <c r="G14" s="47">
        <f t="shared" si="2"/>
        <v>14.890000375</v>
      </c>
      <c r="L14" s="31">
        <v>75.510002</v>
      </c>
      <c r="O14" s="34">
        <v>35.560001</v>
      </c>
      <c r="P14" s="1">
        <v>1.02525</v>
      </c>
    </row>
    <row r="15" spans="1:16">
      <c r="A15" s="243" t="s">
        <v>86</v>
      </c>
      <c r="B15" s="46" t="s">
        <v>87</v>
      </c>
      <c r="C15" s="31">
        <v>110.129997</v>
      </c>
      <c r="D15" s="46">
        <v>8</v>
      </c>
      <c r="E15" s="10">
        <f t="shared" si="0"/>
        <v>54.72</v>
      </c>
      <c r="F15" s="13">
        <f t="shared" si="1"/>
        <v>2.0126095942982456</v>
      </c>
      <c r="G15" s="47">
        <f t="shared" si="2"/>
        <v>13.766249625</v>
      </c>
      <c r="L15" s="31">
        <v>72.010002</v>
      </c>
      <c r="O15" s="34">
        <v>34</v>
      </c>
      <c r="P15" s="1">
        <v>1.02525</v>
      </c>
    </row>
    <row r="16" spans="1:16">
      <c r="A16" s="243"/>
      <c r="B16" s="46" t="s">
        <v>88</v>
      </c>
      <c r="C16" s="31">
        <v>106.08000199999999</v>
      </c>
      <c r="D16" s="46">
        <v>8</v>
      </c>
      <c r="E16" s="10">
        <f t="shared" si="0"/>
        <v>54.72</v>
      </c>
      <c r="F16" s="13">
        <f t="shared" si="1"/>
        <v>1.9385965277777777</v>
      </c>
      <c r="G16" s="47">
        <f t="shared" si="2"/>
        <v>13.260000249999999</v>
      </c>
      <c r="L16" s="31">
        <v>68.389999000000003</v>
      </c>
      <c r="O16" s="34">
        <v>37.82</v>
      </c>
      <c r="P16" s="1">
        <v>1.02525</v>
      </c>
    </row>
    <row r="17" spans="1:16">
      <c r="A17" s="243"/>
      <c r="B17" s="46" t="s">
        <v>89</v>
      </c>
      <c r="C17" s="31">
        <v>118.57</v>
      </c>
      <c r="D17" s="46">
        <v>8</v>
      </c>
      <c r="E17" s="10">
        <f t="shared" si="0"/>
        <v>54.72</v>
      </c>
      <c r="F17" s="13">
        <f t="shared" si="1"/>
        <v>2.1668494152046782</v>
      </c>
      <c r="G17" s="47">
        <f t="shared" si="2"/>
        <v>14.821249999999999</v>
      </c>
      <c r="L17" s="31">
        <v>73.269997000000004</v>
      </c>
      <c r="O17" s="34">
        <v>25.35</v>
      </c>
      <c r="P17" s="1">
        <v>1.02525</v>
      </c>
    </row>
    <row r="18" spans="1:16">
      <c r="A18" s="243"/>
      <c r="B18" s="46" t="s">
        <v>90</v>
      </c>
      <c r="C18" s="31">
        <v>75.440002000000007</v>
      </c>
      <c r="D18" s="46">
        <v>7</v>
      </c>
      <c r="E18" s="10">
        <f t="shared" si="0"/>
        <v>47.879999999999995</v>
      </c>
      <c r="F18" s="13">
        <f t="shared" si="1"/>
        <v>1.5756057226399334</v>
      </c>
      <c r="G18" s="47">
        <f t="shared" si="2"/>
        <v>10.777143142857144</v>
      </c>
      <c r="L18" s="31">
        <v>56.82</v>
      </c>
      <c r="O18" s="34">
        <v>44.75</v>
      </c>
      <c r="P18" s="1">
        <v>1.02525</v>
      </c>
    </row>
    <row r="19" spans="1:16">
      <c r="A19" s="244" t="s">
        <v>243</v>
      </c>
      <c r="B19" s="48" t="s">
        <v>116</v>
      </c>
      <c r="C19" s="31">
        <v>113.720001</v>
      </c>
      <c r="D19" s="8">
        <v>8</v>
      </c>
      <c r="E19" s="10">
        <f t="shared" si="0"/>
        <v>54.72</v>
      </c>
      <c r="F19" s="13">
        <f t="shared" si="1"/>
        <v>2.0782163925438595</v>
      </c>
      <c r="G19" s="47">
        <f t="shared" si="2"/>
        <v>14.215000125</v>
      </c>
      <c r="L19" s="31">
        <v>87.050003000000004</v>
      </c>
      <c r="O19" s="34">
        <v>43.919998</v>
      </c>
      <c r="P19" s="1">
        <v>1.02525</v>
      </c>
    </row>
    <row r="20" spans="1:16">
      <c r="A20" s="245"/>
      <c r="B20" s="48" t="s">
        <v>117</v>
      </c>
      <c r="C20" s="31">
        <v>114.349998</v>
      </c>
      <c r="D20" s="8">
        <v>8</v>
      </c>
      <c r="E20" s="10">
        <f t="shared" si="0"/>
        <v>54.72</v>
      </c>
      <c r="F20" s="13">
        <f t="shared" si="1"/>
        <v>2.0897294956140353</v>
      </c>
      <c r="G20" s="47">
        <f t="shared" si="2"/>
        <v>14.29374975</v>
      </c>
      <c r="L20" s="31">
        <v>86.43</v>
      </c>
      <c r="O20" s="34">
        <v>43.84</v>
      </c>
      <c r="P20" s="1">
        <v>1.02525</v>
      </c>
    </row>
    <row r="21" spans="1:16">
      <c r="A21" s="245"/>
      <c r="B21" s="48" t="s">
        <v>118</v>
      </c>
      <c r="C21" s="31">
        <v>109.66999800000001</v>
      </c>
      <c r="D21" s="8">
        <v>8</v>
      </c>
      <c r="E21" s="10">
        <f t="shared" si="0"/>
        <v>54.72</v>
      </c>
      <c r="F21" s="13">
        <f t="shared" si="1"/>
        <v>2.0042031798245614</v>
      </c>
      <c r="G21" s="47">
        <f t="shared" si="2"/>
        <v>13.708749750000001</v>
      </c>
      <c r="L21" s="31">
        <v>85.769997000000004</v>
      </c>
      <c r="O21" s="34">
        <v>44.310001</v>
      </c>
      <c r="P21" s="1">
        <v>1.02525</v>
      </c>
    </row>
    <row r="22" spans="1:16">
      <c r="A22" s="245"/>
      <c r="B22" s="48" t="s">
        <v>119</v>
      </c>
      <c r="C22" s="31">
        <v>116.459999</v>
      </c>
      <c r="D22" s="8">
        <v>8</v>
      </c>
      <c r="E22" s="10">
        <f t="shared" si="0"/>
        <v>54.72</v>
      </c>
      <c r="F22" s="13">
        <f t="shared" si="1"/>
        <v>2.1282894554093565</v>
      </c>
      <c r="G22" s="47">
        <f t="shared" si="2"/>
        <v>14.557499875</v>
      </c>
      <c r="L22" s="31">
        <v>86.43</v>
      </c>
      <c r="O22" s="34">
        <v>44.349997999999999</v>
      </c>
      <c r="P22" s="1">
        <v>1.02525</v>
      </c>
    </row>
    <row r="23" spans="1:16">
      <c r="A23" s="246"/>
      <c r="B23" s="48" t="s">
        <v>244</v>
      </c>
      <c r="C23" s="31">
        <v>111.910004</v>
      </c>
      <c r="D23" s="8">
        <v>8</v>
      </c>
      <c r="E23" s="10">
        <f t="shared" si="0"/>
        <v>54.72</v>
      </c>
      <c r="F23" s="13">
        <f t="shared" si="1"/>
        <v>2.0451389619883042</v>
      </c>
      <c r="G23" s="47">
        <f t="shared" si="2"/>
        <v>13.9887505</v>
      </c>
      <c r="L23" s="31">
        <v>85.610000999999997</v>
      </c>
      <c r="O23" s="34">
        <v>44.389999000000003</v>
      </c>
      <c r="P23" s="1">
        <v>1.02525</v>
      </c>
    </row>
    <row r="24" spans="1:16">
      <c r="A24" s="244" t="s">
        <v>120</v>
      </c>
      <c r="B24" s="48" t="s">
        <v>121</v>
      </c>
      <c r="C24" s="31">
        <v>115.779999</v>
      </c>
      <c r="D24" s="8">
        <v>8</v>
      </c>
      <c r="E24" s="10">
        <f t="shared" si="0"/>
        <v>54.72</v>
      </c>
      <c r="F24" s="13">
        <f t="shared" si="1"/>
        <v>2.1158625548245613</v>
      </c>
      <c r="G24" s="47">
        <f t="shared" si="2"/>
        <v>14.472499875</v>
      </c>
      <c r="L24" s="31">
        <v>85.839995999999999</v>
      </c>
      <c r="O24" s="34">
        <v>44.439999</v>
      </c>
      <c r="P24" s="1">
        <v>1.02525</v>
      </c>
    </row>
    <row r="25" spans="1:16">
      <c r="A25" s="245"/>
      <c r="B25" s="48" t="s">
        <v>122</v>
      </c>
      <c r="C25" s="31">
        <v>112.040001</v>
      </c>
      <c r="D25" s="8">
        <v>8</v>
      </c>
      <c r="E25" s="10">
        <f t="shared" si="0"/>
        <v>54.72</v>
      </c>
      <c r="F25" s="13">
        <f t="shared" si="1"/>
        <v>2.047514638157895</v>
      </c>
      <c r="G25" s="47">
        <f t="shared" si="2"/>
        <v>14.005000125</v>
      </c>
      <c r="L25" s="31">
        <v>86.239998</v>
      </c>
      <c r="O25" s="34">
        <v>43.740001999999997</v>
      </c>
      <c r="P25" s="1">
        <v>1.02525</v>
      </c>
    </row>
    <row r="26" spans="1:16">
      <c r="A26" s="245"/>
      <c r="B26" s="48" t="s">
        <v>123</v>
      </c>
      <c r="C26" s="31">
        <v>113.769997</v>
      </c>
      <c r="D26" s="8">
        <v>8</v>
      </c>
      <c r="E26" s="10">
        <f t="shared" si="0"/>
        <v>54.72</v>
      </c>
      <c r="F26" s="13">
        <f t="shared" si="1"/>
        <v>2.079130062134503</v>
      </c>
      <c r="G26" s="47">
        <f t="shared" si="2"/>
        <v>14.221249625</v>
      </c>
      <c r="L26" s="31">
        <v>85.470000999999996</v>
      </c>
      <c r="O26" s="34">
        <v>44.349997999999999</v>
      </c>
      <c r="P26" s="1">
        <v>1.02525</v>
      </c>
    </row>
    <row r="27" spans="1:16">
      <c r="A27" s="245"/>
      <c r="B27" s="48" t="s">
        <v>124</v>
      </c>
      <c r="C27" s="31">
        <v>113.510002</v>
      </c>
      <c r="D27" s="8">
        <v>8</v>
      </c>
      <c r="E27" s="10">
        <f t="shared" si="0"/>
        <v>54.72</v>
      </c>
      <c r="F27" s="13">
        <f t="shared" si="1"/>
        <v>2.0743786915204678</v>
      </c>
      <c r="G27" s="47">
        <f t="shared" si="2"/>
        <v>14.18875025</v>
      </c>
      <c r="L27" s="31">
        <v>85.75</v>
      </c>
      <c r="O27" s="49">
        <v>45.740001999999997</v>
      </c>
      <c r="P27" s="1">
        <v>1.02525</v>
      </c>
    </row>
    <row r="28" spans="1:16">
      <c r="A28" s="244" t="s">
        <v>245</v>
      </c>
      <c r="B28" s="48" t="s">
        <v>127</v>
      </c>
      <c r="C28" s="9">
        <v>121.910004</v>
      </c>
      <c r="D28" s="8">
        <v>8</v>
      </c>
      <c r="E28" s="10">
        <f t="shared" si="0"/>
        <v>54.72</v>
      </c>
      <c r="F28" s="13">
        <f t="shared" si="1"/>
        <v>2.2278875</v>
      </c>
      <c r="G28" s="47">
        <f t="shared" si="2"/>
        <v>15.2387505</v>
      </c>
      <c r="L28" s="9">
        <v>85.709998999999996</v>
      </c>
      <c r="O28" s="49">
        <v>43.02</v>
      </c>
      <c r="P28" s="1">
        <v>1.02525</v>
      </c>
    </row>
    <row r="29" spans="1:16">
      <c r="A29" s="245"/>
      <c r="B29" s="48" t="s">
        <v>128</v>
      </c>
      <c r="C29" s="9">
        <v>115.16999800000001</v>
      </c>
      <c r="D29" s="8">
        <v>8</v>
      </c>
      <c r="E29" s="10">
        <f t="shared" si="0"/>
        <v>54.72</v>
      </c>
      <c r="F29" s="13">
        <f t="shared" si="1"/>
        <v>2.1047148757309944</v>
      </c>
      <c r="G29" s="47">
        <f t="shared" si="2"/>
        <v>14.396249750000001</v>
      </c>
      <c r="L29" s="9">
        <v>85.589995999999999</v>
      </c>
      <c r="O29" s="49">
        <v>44.43</v>
      </c>
      <c r="P29" s="1">
        <v>1.02525</v>
      </c>
    </row>
    <row r="30" spans="1:16">
      <c r="A30" s="245"/>
      <c r="B30" s="48" t="s">
        <v>129</v>
      </c>
      <c r="C30" s="9">
        <v>116.860001</v>
      </c>
      <c r="D30" s="8">
        <v>8</v>
      </c>
      <c r="E30" s="10">
        <f t="shared" si="0"/>
        <v>54.72</v>
      </c>
      <c r="F30" s="13">
        <f t="shared" si="1"/>
        <v>2.1355994334795323</v>
      </c>
      <c r="G30" s="47">
        <f t="shared" si="2"/>
        <v>14.607500125</v>
      </c>
      <c r="L30" s="9">
        <v>86.43</v>
      </c>
      <c r="O30" s="19">
        <v>43.639999000000003</v>
      </c>
      <c r="P30" s="1">
        <v>1.02525</v>
      </c>
    </row>
    <row r="31" spans="1:16">
      <c r="A31" s="245"/>
      <c r="B31" s="48" t="s">
        <v>130</v>
      </c>
      <c r="C31" s="16">
        <v>122.08000199999999</v>
      </c>
      <c r="D31" s="8">
        <v>8</v>
      </c>
      <c r="E31" s="10">
        <f t="shared" si="0"/>
        <v>54.72</v>
      </c>
      <c r="F31" s="13">
        <f t="shared" si="1"/>
        <v>2.2309941885964912</v>
      </c>
      <c r="G31" s="47">
        <f t="shared" si="2"/>
        <v>15.260000249999999</v>
      </c>
      <c r="L31" s="16">
        <v>85.129997000000003</v>
      </c>
      <c r="O31" s="20">
        <v>43.599997999999999</v>
      </c>
      <c r="P31" s="1">
        <v>1.02525</v>
      </c>
    </row>
    <row r="32" spans="1:16">
      <c r="A32" s="244" t="s">
        <v>246</v>
      </c>
      <c r="B32" s="48" t="s">
        <v>132</v>
      </c>
      <c r="C32" s="17">
        <v>118.949997</v>
      </c>
      <c r="D32" s="8">
        <v>8</v>
      </c>
      <c r="E32" s="10">
        <f t="shared" si="0"/>
        <v>54.72</v>
      </c>
      <c r="F32" s="13">
        <f t="shared" si="1"/>
        <v>2.1737938048245615</v>
      </c>
      <c r="G32" s="47">
        <f t="shared" si="2"/>
        <v>14.868749625</v>
      </c>
      <c r="L32" s="17">
        <v>83.940002000000007</v>
      </c>
      <c r="O32" s="19">
        <v>43.990001999999997</v>
      </c>
      <c r="P32" s="1">
        <v>1.02525</v>
      </c>
    </row>
    <row r="33" spans="1:16">
      <c r="A33" s="245"/>
      <c r="B33" s="48" t="s">
        <v>133</v>
      </c>
      <c r="C33" s="21">
        <v>120.849998</v>
      </c>
      <c r="D33" s="8">
        <v>8</v>
      </c>
      <c r="E33" s="10">
        <f t="shared" si="0"/>
        <v>54.72</v>
      </c>
      <c r="F33" s="13">
        <f t="shared" si="1"/>
        <v>2.2085160453216375</v>
      </c>
      <c r="G33" s="47">
        <f t="shared" si="2"/>
        <v>15.10624975</v>
      </c>
      <c r="L33" s="21">
        <v>83.830001999999993</v>
      </c>
      <c r="O33" s="20">
        <v>42.240001999999997</v>
      </c>
      <c r="P33" s="1">
        <v>1.02525</v>
      </c>
    </row>
    <row r="34" spans="1:16">
      <c r="A34" s="245"/>
      <c r="B34" s="48" t="s">
        <v>134</v>
      </c>
      <c r="C34" s="21">
        <v>117.290001</v>
      </c>
      <c r="D34" s="8">
        <v>8</v>
      </c>
      <c r="E34" s="10">
        <f t="shared" si="0"/>
        <v>54.72</v>
      </c>
      <c r="F34" s="13">
        <f t="shared" si="1"/>
        <v>2.143457620614035</v>
      </c>
      <c r="G34" s="47">
        <f t="shared" si="2"/>
        <v>14.661250125</v>
      </c>
      <c r="L34" s="21">
        <v>85.410004000000001</v>
      </c>
      <c r="O34" s="20">
        <v>44.049999</v>
      </c>
      <c r="P34" s="1">
        <v>1.02525</v>
      </c>
    </row>
    <row r="35" spans="1:16">
      <c r="A35" s="245"/>
      <c r="B35" s="48" t="s">
        <v>135</v>
      </c>
      <c r="C35" s="17">
        <v>121.44000200000001</v>
      </c>
      <c r="D35" s="8">
        <v>8</v>
      </c>
      <c r="E35" s="10">
        <f t="shared" si="0"/>
        <v>54.72</v>
      </c>
      <c r="F35" s="13">
        <f t="shared" si="1"/>
        <v>2.2192982821637428</v>
      </c>
      <c r="G35" s="47">
        <f t="shared" si="2"/>
        <v>15.180000250000001</v>
      </c>
      <c r="L35" s="17">
        <v>84.699996999999996</v>
      </c>
      <c r="O35" s="20">
        <v>43.630001</v>
      </c>
      <c r="P35" s="1">
        <v>1.02525</v>
      </c>
    </row>
    <row r="36" spans="1:16">
      <c r="A36" s="244" t="s">
        <v>247</v>
      </c>
      <c r="B36" s="48" t="s">
        <v>137</v>
      </c>
      <c r="C36" s="17">
        <v>115.970001</v>
      </c>
      <c r="D36" s="8">
        <v>8</v>
      </c>
      <c r="E36" s="10">
        <f t="shared" si="0"/>
        <v>54.72</v>
      </c>
      <c r="F36" s="13">
        <f t="shared" si="1"/>
        <v>2.1193348135964913</v>
      </c>
      <c r="G36" s="47">
        <f t="shared" si="2"/>
        <v>14.496250125</v>
      </c>
      <c r="L36" s="17">
        <v>85.419998000000007</v>
      </c>
      <c r="O36" s="20">
        <v>43.959999000000003</v>
      </c>
      <c r="P36" s="1">
        <v>1.02525</v>
      </c>
    </row>
    <row r="37" spans="1:16">
      <c r="A37" s="245"/>
      <c r="B37" s="48" t="s">
        <v>138</v>
      </c>
      <c r="C37" s="17">
        <v>120.910004</v>
      </c>
      <c r="D37" s="8">
        <v>8</v>
      </c>
      <c r="E37" s="10">
        <f t="shared" si="0"/>
        <v>54.72</v>
      </c>
      <c r="F37" s="13">
        <f t="shared" si="1"/>
        <v>2.2096126461988304</v>
      </c>
      <c r="G37" s="47">
        <f t="shared" si="2"/>
        <v>15.1137505</v>
      </c>
      <c r="L37" s="17">
        <v>85.459998999999996</v>
      </c>
      <c r="O37" s="20">
        <v>42.259998000000003</v>
      </c>
      <c r="P37" s="1">
        <v>1.02525</v>
      </c>
    </row>
    <row r="38" spans="1:16">
      <c r="A38" s="245"/>
      <c r="B38" s="48" t="s">
        <v>139</v>
      </c>
      <c r="C38" s="17">
        <v>121.800003</v>
      </c>
      <c r="D38" s="8">
        <v>8</v>
      </c>
      <c r="E38" s="10">
        <f t="shared" si="0"/>
        <v>54.72</v>
      </c>
      <c r="F38" s="13">
        <f t="shared" si="1"/>
        <v>2.2258772478070177</v>
      </c>
      <c r="G38" s="47">
        <f t="shared" si="2"/>
        <v>15.225000375</v>
      </c>
      <c r="L38" s="17">
        <v>84.25</v>
      </c>
      <c r="O38" s="20">
        <v>43.549999</v>
      </c>
      <c r="P38" s="1">
        <v>1.02525</v>
      </c>
    </row>
    <row r="39" spans="1:16">
      <c r="A39" s="245"/>
      <c r="B39" s="48" t="s">
        <v>140</v>
      </c>
      <c r="C39" s="17">
        <v>123.879997</v>
      </c>
      <c r="D39" s="8">
        <v>8</v>
      </c>
      <c r="E39" s="10">
        <f t="shared" si="0"/>
        <v>54.72</v>
      </c>
      <c r="F39" s="13">
        <f t="shared" si="1"/>
        <v>2.2638888340643275</v>
      </c>
      <c r="G39" s="47">
        <f t="shared" si="2"/>
        <v>15.484999625</v>
      </c>
      <c r="L39" s="17">
        <v>84.599997999999999</v>
      </c>
      <c r="O39" s="20">
        <v>34.830002</v>
      </c>
      <c r="P39" s="1">
        <v>1.02525</v>
      </c>
    </row>
    <row r="40" spans="1:16">
      <c r="A40" s="243" t="s">
        <v>258</v>
      </c>
      <c r="B40" s="48" t="s">
        <v>160</v>
      </c>
      <c r="C40" s="17">
        <v>85.139999000000003</v>
      </c>
      <c r="D40" s="48">
        <v>8</v>
      </c>
      <c r="E40" s="10">
        <f t="shared" si="0"/>
        <v>54.72</v>
      </c>
      <c r="F40" s="13">
        <f t="shared" si="1"/>
        <v>1.5559210343567251</v>
      </c>
      <c r="G40" s="47">
        <f t="shared" si="2"/>
        <v>10.642499875</v>
      </c>
      <c r="L40" s="17">
        <v>75.959998999999996</v>
      </c>
      <c r="O40" s="20">
        <v>38.979999999999997</v>
      </c>
      <c r="P40" s="1">
        <v>1.02525</v>
      </c>
    </row>
    <row r="41" spans="1:16">
      <c r="A41" s="243"/>
      <c r="B41" s="48" t="s">
        <v>161</v>
      </c>
      <c r="C41" s="17">
        <v>106.989998</v>
      </c>
      <c r="D41" s="48">
        <v>8</v>
      </c>
      <c r="E41" s="10">
        <f t="shared" si="0"/>
        <v>54.72</v>
      </c>
      <c r="F41" s="13">
        <f t="shared" si="1"/>
        <v>1.9552265716374269</v>
      </c>
      <c r="G41" s="47">
        <f t="shared" si="2"/>
        <v>13.37374975</v>
      </c>
      <c r="L41" s="17">
        <v>79.620002999999997</v>
      </c>
      <c r="O41" s="20">
        <v>42.130001</v>
      </c>
      <c r="P41" s="1">
        <v>1.02525</v>
      </c>
    </row>
    <row r="42" spans="1:16">
      <c r="A42" s="243"/>
      <c r="B42" s="48" t="s">
        <v>162</v>
      </c>
      <c r="C42" s="17">
        <v>111.610001</v>
      </c>
      <c r="D42" s="48">
        <v>8</v>
      </c>
      <c r="E42" s="10">
        <f t="shared" si="0"/>
        <v>54.72</v>
      </c>
      <c r="F42" s="13">
        <f t="shared" si="1"/>
        <v>2.0396564510233919</v>
      </c>
      <c r="G42" s="47">
        <f t="shared" si="2"/>
        <v>13.951250125</v>
      </c>
      <c r="L42" s="17">
        <v>81.680000000000007</v>
      </c>
      <c r="O42" s="20">
        <v>43.57</v>
      </c>
      <c r="P42" s="1">
        <v>1.02525</v>
      </c>
    </row>
    <row r="43" spans="1:16">
      <c r="A43" s="243"/>
      <c r="B43" s="48" t="s">
        <v>163</v>
      </c>
      <c r="C43" s="17">
        <v>113.790001</v>
      </c>
      <c r="D43" s="48">
        <v>8</v>
      </c>
      <c r="E43" s="10">
        <f t="shared" si="0"/>
        <v>54.72</v>
      </c>
      <c r="F43" s="13">
        <f t="shared" si="1"/>
        <v>2.0794956323099418</v>
      </c>
      <c r="G43" s="47">
        <f t="shared" si="2"/>
        <v>14.223750125</v>
      </c>
      <c r="L43" s="17">
        <v>83.199996999999996</v>
      </c>
      <c r="O43" s="20">
        <v>38.68</v>
      </c>
      <c r="P43" s="1">
        <v>1.02525</v>
      </c>
    </row>
    <row r="44" spans="1:16">
      <c r="A44" s="243" t="s">
        <v>259</v>
      </c>
      <c r="B44" s="48" t="s">
        <v>165</v>
      </c>
      <c r="C44" s="17">
        <v>102.889999</v>
      </c>
      <c r="D44" s="48">
        <v>7</v>
      </c>
      <c r="E44" s="10">
        <f t="shared" si="0"/>
        <v>47.879999999999995</v>
      </c>
      <c r="F44" s="13">
        <f t="shared" si="1"/>
        <v>2.1489139306599836</v>
      </c>
      <c r="G44" s="47">
        <f t="shared" si="2"/>
        <v>14.698571285714285</v>
      </c>
      <c r="L44" s="17">
        <v>73.319999999999993</v>
      </c>
      <c r="O44" s="20">
        <v>39.830002</v>
      </c>
      <c r="P44" s="1">
        <v>1.02525</v>
      </c>
    </row>
    <row r="45" spans="1:16">
      <c r="A45" s="243"/>
      <c r="B45" s="48" t="s">
        <v>166</v>
      </c>
      <c r="C45" s="17">
        <v>103.730003</v>
      </c>
      <c r="D45" s="48">
        <v>7</v>
      </c>
      <c r="E45" s="10">
        <f t="shared" si="0"/>
        <v>47.879999999999995</v>
      </c>
      <c r="F45" s="13">
        <f t="shared" si="1"/>
        <v>2.1664578738512952</v>
      </c>
      <c r="G45" s="47">
        <f t="shared" si="2"/>
        <v>14.818571857142857</v>
      </c>
      <c r="L45" s="17">
        <v>73.949996999999996</v>
      </c>
      <c r="O45" s="20">
        <v>38.090000000000003</v>
      </c>
      <c r="P45" s="1">
        <v>1.02525</v>
      </c>
    </row>
    <row r="46" spans="1:16">
      <c r="A46" s="243"/>
      <c r="B46" s="48" t="s">
        <v>167</v>
      </c>
      <c r="C46" s="17">
        <v>102.480003</v>
      </c>
      <c r="D46" s="48">
        <v>7</v>
      </c>
      <c r="E46" s="10">
        <f t="shared" si="0"/>
        <v>47.879999999999995</v>
      </c>
      <c r="F46" s="13">
        <f t="shared" si="1"/>
        <v>2.1403509398496241</v>
      </c>
      <c r="G46" s="47">
        <f t="shared" si="2"/>
        <v>14.640000428571428</v>
      </c>
      <c r="L46" s="17">
        <v>72.709998999999996</v>
      </c>
      <c r="O46" s="20">
        <v>38.509998000000003</v>
      </c>
      <c r="P46" s="1">
        <v>1.02525</v>
      </c>
    </row>
    <row r="47" spans="1:16">
      <c r="A47" s="243"/>
      <c r="B47" s="48" t="s">
        <v>168</v>
      </c>
      <c r="C47" s="17">
        <v>99.260002</v>
      </c>
      <c r="D47" s="48">
        <v>7</v>
      </c>
      <c r="E47" s="10">
        <f t="shared" si="0"/>
        <v>47.879999999999995</v>
      </c>
      <c r="F47" s="13">
        <f t="shared" si="1"/>
        <v>2.0730994569757728</v>
      </c>
      <c r="G47" s="47">
        <f t="shared" si="2"/>
        <v>14.180000285714286</v>
      </c>
      <c r="L47" s="17">
        <v>73.680000000000007</v>
      </c>
      <c r="O47" s="20">
        <v>39.259998000000003</v>
      </c>
      <c r="P47" s="1">
        <v>1.02525</v>
      </c>
    </row>
    <row r="48" spans="1:16">
      <c r="A48" s="244" t="s">
        <v>260</v>
      </c>
      <c r="B48" s="48" t="s">
        <v>170</v>
      </c>
      <c r="C48" s="17">
        <v>112.470001</v>
      </c>
      <c r="D48" s="48">
        <v>8</v>
      </c>
      <c r="E48" s="10">
        <f t="shared" si="0"/>
        <v>54.72</v>
      </c>
      <c r="F48" s="13">
        <f t="shared" si="1"/>
        <v>2.0553728252923977</v>
      </c>
      <c r="G48" s="47">
        <f t="shared" si="2"/>
        <v>14.058750125</v>
      </c>
      <c r="L48" s="17">
        <v>78.069999999999993</v>
      </c>
      <c r="O48" s="20">
        <v>42.009998000000003</v>
      </c>
      <c r="P48" s="1">
        <v>1.02525</v>
      </c>
    </row>
    <row r="49" spans="1:16">
      <c r="A49" s="245"/>
      <c r="B49" s="48" t="s">
        <v>171</v>
      </c>
      <c r="C49" s="17">
        <v>126.910004</v>
      </c>
      <c r="D49" s="48">
        <v>8</v>
      </c>
      <c r="E49" s="10">
        <f t="shared" si="0"/>
        <v>54.72</v>
      </c>
      <c r="F49" s="13">
        <f t="shared" si="1"/>
        <v>2.3192617690058479</v>
      </c>
      <c r="G49" s="47">
        <f t="shared" si="2"/>
        <v>15.8637505</v>
      </c>
      <c r="L49" s="17">
        <v>80.860000999999997</v>
      </c>
      <c r="O49" s="20">
        <v>42.57</v>
      </c>
      <c r="P49" s="1">
        <v>1.02525</v>
      </c>
    </row>
    <row r="50" spans="1:16">
      <c r="A50" s="245"/>
      <c r="B50" s="48" t="s">
        <v>172</v>
      </c>
      <c r="C50" s="17">
        <v>131.770004</v>
      </c>
      <c r="D50" s="48">
        <v>8</v>
      </c>
      <c r="E50" s="10">
        <f t="shared" si="0"/>
        <v>54.72</v>
      </c>
      <c r="F50" s="13">
        <f t="shared" si="1"/>
        <v>2.4080775584795324</v>
      </c>
      <c r="G50" s="47">
        <f t="shared" si="2"/>
        <v>16.4712505</v>
      </c>
      <c r="L50" s="17">
        <v>81.069999999999993</v>
      </c>
      <c r="O50" s="20">
        <v>43.009998000000003</v>
      </c>
      <c r="P50" s="1">
        <v>1.02525</v>
      </c>
    </row>
    <row r="51" spans="1:16">
      <c r="A51" s="245"/>
      <c r="B51" s="48" t="s">
        <v>173</v>
      </c>
      <c r="C51" s="17">
        <v>134.96000699999999</v>
      </c>
      <c r="D51" s="48">
        <v>8</v>
      </c>
      <c r="E51" s="10">
        <f t="shared" si="0"/>
        <v>54.72</v>
      </c>
      <c r="F51" s="13">
        <f t="shared" si="1"/>
        <v>2.4663743969298246</v>
      </c>
      <c r="G51" s="47">
        <f t="shared" si="2"/>
        <v>16.870000874999999</v>
      </c>
      <c r="L51" s="17">
        <v>82</v>
      </c>
      <c r="O51" s="20">
        <v>43.880001</v>
      </c>
      <c r="P51" s="1">
        <v>1.02525</v>
      </c>
    </row>
    <row r="52" spans="1:16">
      <c r="A52" s="246"/>
      <c r="B52" s="48" t="s">
        <v>174</v>
      </c>
      <c r="C52" s="17">
        <v>135.029999</v>
      </c>
      <c r="D52" s="48">
        <v>8</v>
      </c>
      <c r="E52" s="10">
        <f t="shared" si="0"/>
        <v>54.72</v>
      </c>
      <c r="F52" s="13">
        <f t="shared" si="1"/>
        <v>2.4676534904970762</v>
      </c>
      <c r="G52" s="47">
        <f t="shared" si="2"/>
        <v>16.878749875</v>
      </c>
      <c r="L52" s="17">
        <v>83.290001000000004</v>
      </c>
      <c r="O52" s="20">
        <v>45.529998999999997</v>
      </c>
      <c r="P52" s="1">
        <v>1.02525</v>
      </c>
    </row>
    <row r="53" spans="1:16">
      <c r="A53" s="244" t="s">
        <v>261</v>
      </c>
      <c r="B53" s="48" t="s">
        <v>176</v>
      </c>
      <c r="C53" s="17">
        <v>137.86000100000001</v>
      </c>
      <c r="D53" s="48">
        <v>8</v>
      </c>
      <c r="E53" s="10">
        <f t="shared" si="0"/>
        <v>54.72</v>
      </c>
      <c r="F53" s="13">
        <f t="shared" si="1"/>
        <v>2.5193713633040939</v>
      </c>
      <c r="G53" s="47">
        <f t="shared" si="2"/>
        <v>17.232500125000001</v>
      </c>
      <c r="L53" s="17">
        <v>83.510002</v>
      </c>
      <c r="O53" s="20">
        <v>45.860000999999997</v>
      </c>
      <c r="P53" s="1">
        <v>1.02525</v>
      </c>
    </row>
    <row r="54" spans="1:16">
      <c r="A54" s="245"/>
      <c r="B54" s="48" t="s">
        <v>177</v>
      </c>
      <c r="C54" s="17">
        <v>137.64999399999999</v>
      </c>
      <c r="D54" s="48">
        <v>8</v>
      </c>
      <c r="E54" s="10">
        <f t="shared" si="0"/>
        <v>54.72</v>
      </c>
      <c r="F54" s="13">
        <f t="shared" si="1"/>
        <v>2.5155335160818715</v>
      </c>
      <c r="G54" s="47">
        <f t="shared" si="2"/>
        <v>17.206249249999999</v>
      </c>
      <c r="L54" s="17">
        <v>84.519997000000004</v>
      </c>
      <c r="O54" s="20">
        <v>47.049999</v>
      </c>
      <c r="P54" s="1">
        <v>1.02525</v>
      </c>
    </row>
    <row r="55" spans="1:16">
      <c r="A55" s="245"/>
      <c r="B55" s="48" t="s">
        <v>178</v>
      </c>
      <c r="C55" s="17">
        <v>139.19000199999999</v>
      </c>
      <c r="D55" s="48">
        <v>8</v>
      </c>
      <c r="E55" s="10">
        <f t="shared" si="0"/>
        <v>54.72</v>
      </c>
      <c r="F55" s="13">
        <f t="shared" si="1"/>
        <v>2.5436769371345029</v>
      </c>
      <c r="G55" s="47">
        <f t="shared" si="2"/>
        <v>17.398750249999999</v>
      </c>
      <c r="L55" s="17">
        <v>85.519997000000004</v>
      </c>
      <c r="O55" s="20">
        <v>41.25</v>
      </c>
      <c r="P55" s="1">
        <v>1.02525</v>
      </c>
    </row>
    <row r="56" spans="1:16">
      <c r="A56" s="246"/>
      <c r="B56" s="48" t="s">
        <v>179</v>
      </c>
      <c r="C56" s="17">
        <v>122.870003</v>
      </c>
      <c r="D56" s="48">
        <v>7</v>
      </c>
      <c r="E56" s="10">
        <f t="shared" si="0"/>
        <v>47.879999999999995</v>
      </c>
      <c r="F56" s="13">
        <f t="shared" si="1"/>
        <v>2.5662072472848791</v>
      </c>
      <c r="G56" s="47">
        <f t="shared" si="2"/>
        <v>17.552857571428572</v>
      </c>
      <c r="L56" s="17">
        <v>74</v>
      </c>
      <c r="O56" s="20">
        <v>44.07</v>
      </c>
      <c r="P56" s="1">
        <v>1.02525</v>
      </c>
    </row>
    <row r="57" spans="1:16">
      <c r="A57" s="244" t="s">
        <v>262</v>
      </c>
      <c r="B57" s="48" t="s">
        <v>182</v>
      </c>
      <c r="C57" s="17">
        <v>114.16999800000001</v>
      </c>
      <c r="D57" s="48">
        <v>8</v>
      </c>
      <c r="E57" s="10">
        <f t="shared" si="0"/>
        <v>54.72</v>
      </c>
      <c r="F57" s="13">
        <f t="shared" si="1"/>
        <v>2.0864400219298247</v>
      </c>
      <c r="G57" s="47">
        <f t="shared" si="2"/>
        <v>14.271249750000001</v>
      </c>
      <c r="L57" s="17">
        <v>83.82</v>
      </c>
      <c r="O57" s="20">
        <v>43.709999000000003</v>
      </c>
      <c r="P57" s="1">
        <v>1.02525</v>
      </c>
    </row>
    <row r="58" spans="1:16">
      <c r="A58" s="245"/>
      <c r="B58" s="48" t="s">
        <v>183</v>
      </c>
      <c r="C58" s="17">
        <v>114.639999</v>
      </c>
      <c r="D58" s="48">
        <v>8</v>
      </c>
      <c r="E58" s="10">
        <f t="shared" si="0"/>
        <v>54.72</v>
      </c>
      <c r="F58" s="13">
        <f t="shared" si="1"/>
        <v>2.0950292214912283</v>
      </c>
      <c r="G58" s="47">
        <f t="shared" si="2"/>
        <v>14.329999875</v>
      </c>
      <c r="L58" s="17">
        <v>83.110000999999997</v>
      </c>
      <c r="O58" s="20">
        <v>43.720001000000003</v>
      </c>
      <c r="P58" s="1">
        <v>1.02525</v>
      </c>
    </row>
    <row r="59" spans="1:16">
      <c r="A59" s="245"/>
      <c r="B59" s="48" t="s">
        <v>184</v>
      </c>
      <c r="C59" s="17">
        <v>112.589996</v>
      </c>
      <c r="D59" s="48">
        <v>8</v>
      </c>
      <c r="E59" s="10">
        <f t="shared" ref="E59:E118" si="3">0.285*D59*24</f>
        <v>54.72</v>
      </c>
      <c r="F59" s="13">
        <f t="shared" ref="F59:F118" si="4">C59/E59</f>
        <v>2.0575657163742691</v>
      </c>
      <c r="G59" s="47">
        <f t="shared" ref="G59:G118" si="5">C59/D59</f>
        <v>14.0737495</v>
      </c>
      <c r="L59" s="17">
        <v>84.339995999999999</v>
      </c>
      <c r="O59" s="20">
        <v>44.07</v>
      </c>
      <c r="P59" s="1">
        <v>1.02525</v>
      </c>
    </row>
    <row r="60" spans="1:16">
      <c r="A60" s="246"/>
      <c r="B60" s="48" t="s">
        <v>185</v>
      </c>
      <c r="C60" s="17">
        <v>112.160004</v>
      </c>
      <c r="D60" s="48">
        <v>8</v>
      </c>
      <c r="E60" s="10">
        <f t="shared" si="3"/>
        <v>54.72</v>
      </c>
      <c r="F60" s="13">
        <f t="shared" si="4"/>
        <v>2.0497076754385963</v>
      </c>
      <c r="G60" s="47">
        <f t="shared" si="5"/>
        <v>14.0200005</v>
      </c>
      <c r="L60" s="17">
        <v>84.68</v>
      </c>
      <c r="O60" s="20">
        <v>40.240001999999997</v>
      </c>
      <c r="P60" s="1">
        <v>1.02525</v>
      </c>
    </row>
    <row r="61" spans="1:16">
      <c r="A61" s="244" t="s">
        <v>263</v>
      </c>
      <c r="B61" s="48" t="s">
        <v>188</v>
      </c>
      <c r="C61" s="17">
        <v>99.730002999999996</v>
      </c>
      <c r="D61" s="48">
        <v>8</v>
      </c>
      <c r="E61" s="10">
        <f t="shared" si="3"/>
        <v>54.72</v>
      </c>
      <c r="F61" s="13">
        <f t="shared" si="4"/>
        <v>1.8225512244152047</v>
      </c>
      <c r="G61" s="47">
        <f t="shared" si="5"/>
        <v>12.466250375</v>
      </c>
      <c r="L61" s="17">
        <v>79.760002</v>
      </c>
      <c r="O61" s="20">
        <v>43.040000999999997</v>
      </c>
      <c r="P61" s="1">
        <v>1.02525</v>
      </c>
    </row>
    <row r="62" spans="1:16">
      <c r="A62" s="245"/>
      <c r="B62" s="48" t="s">
        <v>189</v>
      </c>
      <c r="C62" s="17">
        <v>109.529999</v>
      </c>
      <c r="D62" s="48">
        <v>8</v>
      </c>
      <c r="E62" s="10">
        <f t="shared" si="3"/>
        <v>54.72</v>
      </c>
      <c r="F62" s="13">
        <f t="shared" si="4"/>
        <v>2.0016447185672517</v>
      </c>
      <c r="G62" s="47">
        <f t="shared" si="5"/>
        <v>13.691249875</v>
      </c>
      <c r="L62" s="17">
        <v>82.43</v>
      </c>
      <c r="O62" s="20">
        <v>42.349997999999999</v>
      </c>
      <c r="P62" s="1">
        <v>1.02525</v>
      </c>
    </row>
    <row r="63" spans="1:16">
      <c r="A63" s="245"/>
      <c r="B63" s="48" t="s">
        <v>190</v>
      </c>
      <c r="C63" s="17">
        <v>107.19000200000001</v>
      </c>
      <c r="D63" s="48">
        <v>8</v>
      </c>
      <c r="E63" s="10">
        <f t="shared" si="3"/>
        <v>54.72</v>
      </c>
      <c r="F63" s="13">
        <f t="shared" si="4"/>
        <v>1.9588816154970763</v>
      </c>
      <c r="G63" s="47">
        <f t="shared" si="5"/>
        <v>13.398750250000001</v>
      </c>
      <c r="L63" s="17">
        <v>78.739998</v>
      </c>
      <c r="O63" s="20">
        <v>44.27</v>
      </c>
      <c r="P63" s="1">
        <v>1.02525</v>
      </c>
    </row>
    <row r="64" spans="1:16">
      <c r="A64" s="246"/>
      <c r="B64" s="48" t="s">
        <v>191</v>
      </c>
      <c r="C64" s="17">
        <v>114.029999</v>
      </c>
      <c r="D64" s="48">
        <v>8</v>
      </c>
      <c r="E64" s="10">
        <f t="shared" si="3"/>
        <v>54.72</v>
      </c>
      <c r="F64" s="13">
        <f t="shared" si="4"/>
        <v>2.0838815606725145</v>
      </c>
      <c r="G64" s="47">
        <f t="shared" si="5"/>
        <v>14.253749875</v>
      </c>
      <c r="L64" s="17">
        <v>82.580001999999993</v>
      </c>
      <c r="O64" s="20">
        <v>43.720001000000003</v>
      </c>
      <c r="P64" s="1">
        <v>1.02525</v>
      </c>
    </row>
    <row r="65" spans="1:16">
      <c r="A65" s="244" t="s">
        <v>264</v>
      </c>
      <c r="B65" s="48" t="s">
        <v>265</v>
      </c>
      <c r="C65" s="17">
        <v>129.38000500000001</v>
      </c>
      <c r="D65" s="46">
        <v>8</v>
      </c>
      <c r="E65" s="10">
        <f t="shared" si="3"/>
        <v>54.72</v>
      </c>
      <c r="F65" s="13">
        <f t="shared" si="4"/>
        <v>2.3644006761695908</v>
      </c>
      <c r="G65" s="47">
        <f t="shared" si="5"/>
        <v>16.172500625000001</v>
      </c>
      <c r="L65" s="17">
        <v>78.919998000000007</v>
      </c>
      <c r="O65" s="20">
        <v>44.91</v>
      </c>
      <c r="P65" s="1">
        <v>1.02525</v>
      </c>
    </row>
    <row r="66" spans="1:16">
      <c r="A66" s="245"/>
      <c r="B66" s="48" t="s">
        <v>266</v>
      </c>
      <c r="C66" s="17">
        <v>134.88000500000001</v>
      </c>
      <c r="D66" s="46">
        <v>8</v>
      </c>
      <c r="E66" s="10">
        <f t="shared" si="3"/>
        <v>54.72</v>
      </c>
      <c r="F66" s="13">
        <f t="shared" si="4"/>
        <v>2.4649123720760238</v>
      </c>
      <c r="G66" s="47">
        <f t="shared" si="5"/>
        <v>16.860000625000001</v>
      </c>
      <c r="L66" s="17">
        <v>81.449996999999996</v>
      </c>
      <c r="O66" s="20">
        <v>44.560001</v>
      </c>
      <c r="P66" s="1">
        <v>1.02525</v>
      </c>
    </row>
    <row r="67" spans="1:16">
      <c r="A67" s="245"/>
      <c r="B67" s="48" t="s">
        <v>267</v>
      </c>
      <c r="C67" s="17">
        <v>137.21000699999999</v>
      </c>
      <c r="D67" s="46">
        <v>8</v>
      </c>
      <c r="E67" s="10">
        <f t="shared" si="3"/>
        <v>54.72</v>
      </c>
      <c r="F67" s="13">
        <f t="shared" si="4"/>
        <v>2.507492817982456</v>
      </c>
      <c r="G67" s="47">
        <f t="shared" si="5"/>
        <v>17.151250874999999</v>
      </c>
      <c r="L67" s="17">
        <v>81.93</v>
      </c>
      <c r="O67" s="20">
        <v>44.950001</v>
      </c>
      <c r="P67" s="1">
        <v>1.02525</v>
      </c>
    </row>
    <row r="68" spans="1:16">
      <c r="A68" s="246"/>
      <c r="B68" s="48" t="s">
        <v>268</v>
      </c>
      <c r="C68" s="17">
        <v>138.240005</v>
      </c>
      <c r="D68" s="46">
        <v>8</v>
      </c>
      <c r="E68" s="10">
        <f t="shared" si="3"/>
        <v>54.72</v>
      </c>
      <c r="F68" s="13">
        <f t="shared" si="4"/>
        <v>2.5263158808479531</v>
      </c>
      <c r="G68" s="47">
        <f t="shared" si="5"/>
        <v>17.280000625</v>
      </c>
      <c r="L68" s="17">
        <v>83.18</v>
      </c>
      <c r="O68" s="20">
        <v>44.68</v>
      </c>
      <c r="P68" s="1">
        <v>1.02525</v>
      </c>
    </row>
    <row r="69" spans="1:16">
      <c r="A69" s="244" t="s">
        <v>270</v>
      </c>
      <c r="B69" s="48" t="s">
        <v>271</v>
      </c>
      <c r="C69" s="17">
        <v>137.240005</v>
      </c>
      <c r="D69" s="46">
        <v>8</v>
      </c>
      <c r="E69" s="10">
        <f t="shared" si="3"/>
        <v>54.72</v>
      </c>
      <c r="F69" s="13">
        <f t="shared" si="4"/>
        <v>2.5080410270467834</v>
      </c>
      <c r="G69" s="47">
        <f t="shared" si="5"/>
        <v>17.155000625</v>
      </c>
      <c r="L69" s="17">
        <v>83.489998</v>
      </c>
      <c r="O69" s="20">
        <v>45.619999</v>
      </c>
      <c r="P69" s="1">
        <v>1.02525</v>
      </c>
    </row>
    <row r="70" spans="1:16">
      <c r="A70" s="245"/>
      <c r="B70" s="48" t="s">
        <v>272</v>
      </c>
      <c r="C70" s="17">
        <v>138.44000199999999</v>
      </c>
      <c r="D70" s="46">
        <v>8</v>
      </c>
      <c r="E70" s="10">
        <f t="shared" si="3"/>
        <v>54.72</v>
      </c>
      <c r="F70" s="13">
        <f t="shared" si="4"/>
        <v>2.5299707967836258</v>
      </c>
      <c r="G70" s="47">
        <f t="shared" si="5"/>
        <v>17.305000249999999</v>
      </c>
      <c r="L70" s="17">
        <v>84.279999000000004</v>
      </c>
      <c r="O70" s="20">
        <v>44.77</v>
      </c>
      <c r="P70" s="1">
        <v>1.02525</v>
      </c>
    </row>
    <row r="71" spans="1:16">
      <c r="A71" s="245"/>
      <c r="B71" s="48" t="s">
        <v>273</v>
      </c>
      <c r="C71" s="17">
        <v>137.69000199999999</v>
      </c>
      <c r="D71" s="46">
        <v>8</v>
      </c>
      <c r="E71" s="10">
        <f t="shared" si="3"/>
        <v>54.72</v>
      </c>
      <c r="F71" s="13">
        <f t="shared" si="4"/>
        <v>2.5162646564327487</v>
      </c>
      <c r="G71" s="47">
        <f t="shared" si="5"/>
        <v>17.211250249999999</v>
      </c>
      <c r="L71" s="17">
        <v>83.68</v>
      </c>
      <c r="O71" s="20">
        <v>45.34</v>
      </c>
      <c r="P71" s="1">
        <v>1.02525</v>
      </c>
    </row>
    <row r="72" spans="1:16">
      <c r="A72" s="245"/>
      <c r="B72" s="48" t="s">
        <v>274</v>
      </c>
      <c r="C72" s="17">
        <v>128.63000500000001</v>
      </c>
      <c r="D72" s="46">
        <v>8</v>
      </c>
      <c r="E72" s="10">
        <f t="shared" si="3"/>
        <v>54.72</v>
      </c>
      <c r="F72" s="13">
        <f t="shared" si="4"/>
        <v>2.3506945358187137</v>
      </c>
      <c r="G72" s="47">
        <f t="shared" si="5"/>
        <v>16.078750625000001</v>
      </c>
      <c r="L72" s="17">
        <v>85.790001000000004</v>
      </c>
      <c r="O72" s="20">
        <v>46.450001</v>
      </c>
      <c r="P72" s="1">
        <v>1.02525</v>
      </c>
    </row>
    <row r="73" spans="1:16">
      <c r="A73" s="246"/>
      <c r="B73" s="48" t="s">
        <v>275</v>
      </c>
      <c r="C73" s="17">
        <v>141.11999499999999</v>
      </c>
      <c r="D73" s="46">
        <v>8</v>
      </c>
      <c r="E73" s="10">
        <f t="shared" si="3"/>
        <v>54.72</v>
      </c>
      <c r="F73" s="13">
        <f t="shared" si="4"/>
        <v>2.5789472770467836</v>
      </c>
      <c r="G73" s="47">
        <f t="shared" si="5"/>
        <v>17.639999374999999</v>
      </c>
      <c r="L73" s="17">
        <v>85.169998000000007</v>
      </c>
      <c r="O73" s="20">
        <v>44.459999000000003</v>
      </c>
      <c r="P73" s="1">
        <v>1.02525</v>
      </c>
    </row>
    <row r="74" spans="1:16">
      <c r="A74" s="244" t="s">
        <v>276</v>
      </c>
      <c r="B74" s="48" t="s">
        <v>277</v>
      </c>
      <c r="C74" s="17">
        <v>115.290001</v>
      </c>
      <c r="D74" s="46">
        <v>8</v>
      </c>
      <c r="E74" s="10">
        <f t="shared" si="3"/>
        <v>54.72</v>
      </c>
      <c r="F74" s="13">
        <f t="shared" si="4"/>
        <v>2.1069079130116961</v>
      </c>
      <c r="G74" s="47">
        <f t="shared" si="5"/>
        <v>14.411250125</v>
      </c>
      <c r="L74" s="17">
        <v>83.739998</v>
      </c>
      <c r="O74" s="20">
        <v>44.959999000000003</v>
      </c>
      <c r="P74" s="1">
        <v>1.02525</v>
      </c>
    </row>
    <row r="75" spans="1:16">
      <c r="A75" s="245"/>
      <c r="B75" s="48" t="s">
        <v>278</v>
      </c>
      <c r="C75" s="17">
        <v>116.400002</v>
      </c>
      <c r="D75" s="46">
        <v>8</v>
      </c>
      <c r="E75" s="10">
        <f t="shared" si="3"/>
        <v>54.72</v>
      </c>
      <c r="F75" s="13">
        <f t="shared" si="4"/>
        <v>2.1271930190058481</v>
      </c>
      <c r="G75" s="47">
        <f t="shared" si="5"/>
        <v>14.55000025</v>
      </c>
      <c r="L75" s="17">
        <v>84.699996999999996</v>
      </c>
      <c r="O75" s="20">
        <v>44.900002000000001</v>
      </c>
      <c r="P75" s="1">
        <v>1.02525</v>
      </c>
    </row>
    <row r="76" spans="1:16">
      <c r="A76" s="245"/>
      <c r="B76" s="48" t="s">
        <v>279</v>
      </c>
      <c r="C76" s="17">
        <v>114.94000200000001</v>
      </c>
      <c r="D76" s="46">
        <v>8</v>
      </c>
      <c r="E76" s="10">
        <f t="shared" si="3"/>
        <v>54.72</v>
      </c>
      <c r="F76" s="13">
        <f t="shared" si="4"/>
        <v>2.1005117324561406</v>
      </c>
      <c r="G76" s="47">
        <f t="shared" si="5"/>
        <v>14.367500250000001</v>
      </c>
      <c r="L76" s="17">
        <v>85.010002</v>
      </c>
      <c r="O76" s="20">
        <v>45.23</v>
      </c>
      <c r="P76" s="1">
        <v>1.02525</v>
      </c>
    </row>
    <row r="77" spans="1:16">
      <c r="A77" s="246"/>
      <c r="B77" s="48" t="s">
        <v>280</v>
      </c>
      <c r="C77" s="17">
        <v>129.259995</v>
      </c>
      <c r="D77" s="46">
        <v>8</v>
      </c>
      <c r="E77" s="10">
        <f t="shared" si="3"/>
        <v>54.72</v>
      </c>
      <c r="F77" s="13">
        <f t="shared" si="4"/>
        <v>2.3622075109649123</v>
      </c>
      <c r="G77" s="47">
        <f t="shared" si="5"/>
        <v>16.157499375</v>
      </c>
      <c r="L77" s="17">
        <v>84.330001999999993</v>
      </c>
      <c r="O77" s="20">
        <v>42.139999000000003</v>
      </c>
      <c r="P77" s="1">
        <v>1.02525</v>
      </c>
    </row>
    <row r="78" spans="1:16">
      <c r="A78" s="243" t="s">
        <v>282</v>
      </c>
      <c r="B78" s="48" t="s">
        <v>194</v>
      </c>
      <c r="C78" s="17">
        <v>131.38000500000001</v>
      </c>
      <c r="D78" s="46">
        <v>8</v>
      </c>
      <c r="E78" s="10">
        <f t="shared" si="3"/>
        <v>54.72</v>
      </c>
      <c r="F78" s="13">
        <f t="shared" si="4"/>
        <v>2.4009503837719302</v>
      </c>
      <c r="G78" s="47">
        <f t="shared" si="5"/>
        <v>16.422500625000001</v>
      </c>
      <c r="L78" s="17">
        <v>71.599997999999999</v>
      </c>
      <c r="O78" s="20">
        <v>43.630001</v>
      </c>
      <c r="P78" s="1">
        <v>1.02525</v>
      </c>
    </row>
    <row r="79" spans="1:16">
      <c r="A79" s="243"/>
      <c r="B79" s="48" t="s">
        <v>195</v>
      </c>
      <c r="C79" s="17">
        <v>132.38000500000001</v>
      </c>
      <c r="D79" s="46">
        <v>8</v>
      </c>
      <c r="E79" s="10">
        <f t="shared" si="3"/>
        <v>54.72</v>
      </c>
      <c r="F79" s="13">
        <f t="shared" si="4"/>
        <v>2.4192252375730998</v>
      </c>
      <c r="G79" s="47">
        <f t="shared" si="5"/>
        <v>16.547500625000001</v>
      </c>
      <c r="L79" s="17">
        <v>80.010002</v>
      </c>
      <c r="O79" s="20">
        <v>44.889999000000003</v>
      </c>
      <c r="P79" s="1">
        <v>1.02525</v>
      </c>
    </row>
    <row r="80" spans="1:16">
      <c r="A80" s="243"/>
      <c r="B80" s="48" t="s">
        <v>196</v>
      </c>
      <c r="C80" s="17">
        <v>138.300003</v>
      </c>
      <c r="D80" s="46">
        <v>8</v>
      </c>
      <c r="E80" s="10">
        <f t="shared" si="3"/>
        <v>54.72</v>
      </c>
      <c r="F80" s="13">
        <f t="shared" si="4"/>
        <v>2.5274123355263161</v>
      </c>
      <c r="G80" s="47">
        <f t="shared" si="5"/>
        <v>17.287500375</v>
      </c>
      <c r="L80" s="17">
        <v>82.089995999999999</v>
      </c>
      <c r="O80" s="20">
        <v>45.310001</v>
      </c>
      <c r="P80" s="1">
        <v>1.02525</v>
      </c>
    </row>
    <row r="81" spans="1:16">
      <c r="A81" s="243"/>
      <c r="B81" s="48" t="s">
        <v>197</v>
      </c>
      <c r="C81" s="17">
        <v>139.58999600000001</v>
      </c>
      <c r="D81" s="46">
        <v>8</v>
      </c>
      <c r="E81" s="10">
        <f t="shared" si="3"/>
        <v>54.72</v>
      </c>
      <c r="F81" s="13">
        <f t="shared" si="4"/>
        <v>2.5509867690058483</v>
      </c>
      <c r="G81" s="47">
        <f t="shared" si="5"/>
        <v>17.448749500000002</v>
      </c>
      <c r="L81" s="17">
        <v>82.739998</v>
      </c>
      <c r="O81" s="20">
        <v>45.040000999999997</v>
      </c>
      <c r="P81" s="1">
        <v>1.02525</v>
      </c>
    </row>
    <row r="82" spans="1:16">
      <c r="A82" s="243" t="s">
        <v>283</v>
      </c>
      <c r="B82" s="48" t="s">
        <v>199</v>
      </c>
      <c r="C82" s="17">
        <v>136.66000399999999</v>
      </c>
      <c r="D82" s="46">
        <v>8</v>
      </c>
      <c r="E82" s="10">
        <f t="shared" si="3"/>
        <v>54.72</v>
      </c>
      <c r="F82" s="13">
        <f t="shared" si="4"/>
        <v>2.4974415935672512</v>
      </c>
      <c r="G82" s="47">
        <f t="shared" si="5"/>
        <v>17.082500499999998</v>
      </c>
      <c r="L82" s="17">
        <v>84.459998999999996</v>
      </c>
      <c r="O82" s="20">
        <v>45.209999000000003</v>
      </c>
      <c r="P82" s="1">
        <v>1.02525</v>
      </c>
    </row>
    <row r="83" spans="1:16">
      <c r="A83" s="243"/>
      <c r="B83" s="48" t="s">
        <v>200</v>
      </c>
      <c r="C83" s="17">
        <v>138.38999899999999</v>
      </c>
      <c r="D83" s="46">
        <v>8</v>
      </c>
      <c r="E83" s="10">
        <f t="shared" si="3"/>
        <v>54.72</v>
      </c>
      <c r="F83" s="13">
        <f t="shared" si="4"/>
        <v>2.5290569992690055</v>
      </c>
      <c r="G83" s="47">
        <f t="shared" si="5"/>
        <v>17.298749874999999</v>
      </c>
      <c r="L83" s="17">
        <v>84.769997000000004</v>
      </c>
      <c r="O83" s="20">
        <v>46.68</v>
      </c>
      <c r="P83" s="1">
        <v>1.02525</v>
      </c>
    </row>
    <row r="84" spans="1:16">
      <c r="A84" s="243"/>
      <c r="B84" s="48" t="s">
        <v>201</v>
      </c>
      <c r="C84" s="17">
        <v>141.61000100000001</v>
      </c>
      <c r="D84" s="46">
        <v>8</v>
      </c>
      <c r="E84" s="10">
        <f t="shared" si="3"/>
        <v>54.72</v>
      </c>
      <c r="F84" s="13">
        <f t="shared" si="4"/>
        <v>2.5879020650584796</v>
      </c>
      <c r="G84" s="47">
        <f t="shared" si="5"/>
        <v>17.701250125000001</v>
      </c>
      <c r="L84" s="17">
        <v>85.559997999999993</v>
      </c>
      <c r="O84" s="20">
        <v>45.91</v>
      </c>
      <c r="P84" s="1">
        <v>1.02525</v>
      </c>
    </row>
    <row r="85" spans="1:16">
      <c r="A85" s="243"/>
      <c r="B85" s="48" t="s">
        <v>202</v>
      </c>
      <c r="C85" s="17">
        <v>140.270004</v>
      </c>
      <c r="D85" s="46">
        <v>8</v>
      </c>
      <c r="E85" s="10">
        <f t="shared" si="3"/>
        <v>54.72</v>
      </c>
      <c r="F85" s="13">
        <f t="shared" si="4"/>
        <v>2.5634138157894739</v>
      </c>
      <c r="G85" s="47">
        <f t="shared" si="5"/>
        <v>17.5337505</v>
      </c>
      <c r="L85" s="17">
        <v>85.120002999999997</v>
      </c>
      <c r="O85" s="20">
        <v>45.040000999999997</v>
      </c>
      <c r="P85" s="1">
        <v>1.02525</v>
      </c>
    </row>
    <row r="86" spans="1:16">
      <c r="A86" s="243" t="s">
        <v>284</v>
      </c>
      <c r="B86" s="48" t="s">
        <v>205</v>
      </c>
      <c r="C86" s="17">
        <v>117.16999800000001</v>
      </c>
      <c r="D86" s="46">
        <v>8</v>
      </c>
      <c r="E86" s="10">
        <f t="shared" si="3"/>
        <v>54.72</v>
      </c>
      <c r="F86" s="13">
        <f t="shared" si="4"/>
        <v>2.1412645833333337</v>
      </c>
      <c r="G86" s="47">
        <f t="shared" si="5"/>
        <v>14.646249750000001</v>
      </c>
      <c r="L86" s="17">
        <v>85.360000999999997</v>
      </c>
      <c r="O86" s="20">
        <v>44.169998</v>
      </c>
      <c r="P86" s="1">
        <v>1.02525</v>
      </c>
    </row>
    <row r="87" spans="1:16">
      <c r="A87" s="243"/>
      <c r="B87" s="48" t="s">
        <v>206</v>
      </c>
      <c r="C87" s="17">
        <v>117.57</v>
      </c>
      <c r="D87" s="46">
        <v>8</v>
      </c>
      <c r="E87" s="10">
        <f t="shared" si="3"/>
        <v>54.72</v>
      </c>
      <c r="F87" s="13">
        <f t="shared" si="4"/>
        <v>2.1485745614035086</v>
      </c>
      <c r="G87" s="47">
        <f t="shared" si="5"/>
        <v>14.696249999999999</v>
      </c>
      <c r="L87" s="17">
        <v>85.099997999999999</v>
      </c>
      <c r="O87" s="20">
        <v>45.189999</v>
      </c>
      <c r="P87" s="1">
        <v>1.02525</v>
      </c>
    </row>
    <row r="88" spans="1:16">
      <c r="A88" s="243"/>
      <c r="B88" s="48" t="s">
        <v>207</v>
      </c>
      <c r="C88" s="17">
        <v>116.989998</v>
      </c>
      <c r="D88" s="46">
        <v>8</v>
      </c>
      <c r="E88" s="10">
        <f t="shared" si="3"/>
        <v>54.72</v>
      </c>
      <c r="F88" s="13">
        <f t="shared" si="4"/>
        <v>2.1379751096491226</v>
      </c>
      <c r="G88" s="47">
        <f t="shared" si="5"/>
        <v>14.62374975</v>
      </c>
      <c r="L88" s="17">
        <v>86.150002000000001</v>
      </c>
      <c r="O88" s="20">
        <v>45.880001</v>
      </c>
      <c r="P88" s="1">
        <v>1.02525</v>
      </c>
    </row>
    <row r="89" spans="1:16">
      <c r="A89" s="243"/>
      <c r="B89" s="48" t="s">
        <v>208</v>
      </c>
      <c r="C89" s="17">
        <v>117.790001</v>
      </c>
      <c r="D89" s="46">
        <v>8</v>
      </c>
      <c r="E89" s="10">
        <f t="shared" si="3"/>
        <v>54.72</v>
      </c>
      <c r="F89" s="13">
        <f t="shared" si="4"/>
        <v>2.1525950475146201</v>
      </c>
      <c r="G89" s="47">
        <f t="shared" si="5"/>
        <v>14.723750125</v>
      </c>
      <c r="L89" s="17">
        <v>85.720000999999996</v>
      </c>
      <c r="O89" s="20">
        <v>44.139999000000003</v>
      </c>
      <c r="P89" s="1">
        <v>1.02525</v>
      </c>
    </row>
    <row r="90" spans="1:16">
      <c r="A90" s="243" t="s">
        <v>285</v>
      </c>
      <c r="B90" s="48" t="s">
        <v>211</v>
      </c>
      <c r="C90" s="17">
        <v>116.709999</v>
      </c>
      <c r="D90" s="46">
        <v>8</v>
      </c>
      <c r="E90" s="10">
        <f t="shared" si="3"/>
        <v>54.72</v>
      </c>
      <c r="F90" s="13">
        <f t="shared" si="4"/>
        <v>2.1328581688596491</v>
      </c>
      <c r="G90" s="47">
        <f t="shared" si="5"/>
        <v>14.588749875</v>
      </c>
      <c r="L90" s="17">
        <v>84.190002000000007</v>
      </c>
      <c r="O90" s="20">
        <v>43.549999</v>
      </c>
      <c r="P90" s="1">
        <v>1.02525</v>
      </c>
    </row>
    <row r="91" spans="1:16">
      <c r="A91" s="243"/>
      <c r="B91" s="48" t="s">
        <v>212</v>
      </c>
      <c r="C91" s="17">
        <v>112.510002</v>
      </c>
      <c r="D91" s="46">
        <v>8</v>
      </c>
      <c r="E91" s="10">
        <f t="shared" si="3"/>
        <v>54.72</v>
      </c>
      <c r="F91" s="13">
        <f t="shared" si="4"/>
        <v>2.0561038377192982</v>
      </c>
      <c r="G91" s="47">
        <f t="shared" si="5"/>
        <v>14.06375025</v>
      </c>
      <c r="L91" s="17">
        <v>81.629997000000003</v>
      </c>
      <c r="O91" s="20">
        <v>41.580002</v>
      </c>
      <c r="P91" s="1">
        <v>1.02525</v>
      </c>
    </row>
    <row r="92" spans="1:16">
      <c r="A92" s="243"/>
      <c r="B92" s="48" t="s">
        <v>213</v>
      </c>
      <c r="C92" s="17">
        <v>111.540001</v>
      </c>
      <c r="D92" s="46">
        <v>8</v>
      </c>
      <c r="E92" s="10">
        <f t="shared" si="3"/>
        <v>54.72</v>
      </c>
      <c r="F92" s="13">
        <f t="shared" si="4"/>
        <v>2.03837721125731</v>
      </c>
      <c r="G92" s="47">
        <f t="shared" si="5"/>
        <v>13.942500125</v>
      </c>
      <c r="L92" s="17">
        <v>78.059997999999993</v>
      </c>
      <c r="O92" s="20">
        <v>43.630001</v>
      </c>
      <c r="P92" s="1">
        <v>1.02525</v>
      </c>
    </row>
    <row r="93" spans="1:16">
      <c r="A93" s="243"/>
      <c r="B93" s="48" t="s">
        <v>214</v>
      </c>
      <c r="C93" s="17">
        <v>111.150002</v>
      </c>
      <c r="D93" s="46">
        <v>8</v>
      </c>
      <c r="E93" s="10">
        <f t="shared" si="3"/>
        <v>54.72</v>
      </c>
      <c r="F93" s="13">
        <f t="shared" si="4"/>
        <v>2.0312500365497077</v>
      </c>
      <c r="G93" s="47">
        <f t="shared" si="5"/>
        <v>13.89375025</v>
      </c>
      <c r="L93" s="17">
        <v>82.529999000000004</v>
      </c>
      <c r="O93" s="20">
        <v>44.029998999999997</v>
      </c>
      <c r="P93" s="1">
        <v>1.02525</v>
      </c>
    </row>
    <row r="94" spans="1:16">
      <c r="A94" s="243"/>
      <c r="B94" s="48" t="s">
        <v>215</v>
      </c>
      <c r="C94" s="17">
        <v>113.75</v>
      </c>
      <c r="D94" s="46">
        <v>8</v>
      </c>
      <c r="E94" s="10">
        <f t="shared" si="3"/>
        <v>54.72</v>
      </c>
      <c r="F94" s="13">
        <f t="shared" si="4"/>
        <v>2.078764619883041</v>
      </c>
      <c r="G94" s="47">
        <f t="shared" si="5"/>
        <v>14.21875</v>
      </c>
      <c r="L94" s="17">
        <v>82.43</v>
      </c>
      <c r="O94" s="20">
        <v>44.32</v>
      </c>
      <c r="P94" s="1">
        <v>1.02525</v>
      </c>
    </row>
    <row r="95" spans="1:16">
      <c r="A95" s="243" t="s">
        <v>286</v>
      </c>
      <c r="B95" s="48" t="s">
        <v>217</v>
      </c>
      <c r="C95" s="17">
        <v>132.949997</v>
      </c>
      <c r="D95" s="46">
        <v>8</v>
      </c>
      <c r="E95" s="10">
        <f t="shared" si="3"/>
        <v>54.72</v>
      </c>
      <c r="F95" s="13">
        <f t="shared" si="4"/>
        <v>2.4296417580409355</v>
      </c>
      <c r="G95" s="47">
        <f t="shared" si="5"/>
        <v>16.618749625</v>
      </c>
      <c r="L95" s="17">
        <v>79.849997999999999</v>
      </c>
      <c r="O95" s="20">
        <v>44.389999000000003</v>
      </c>
      <c r="P95" s="1">
        <v>1.02525</v>
      </c>
    </row>
    <row r="96" spans="1:16">
      <c r="A96" s="243"/>
      <c r="B96" s="48" t="s">
        <v>218</v>
      </c>
      <c r="C96" s="17">
        <v>133.779999</v>
      </c>
      <c r="D96" s="46">
        <v>8</v>
      </c>
      <c r="E96" s="10">
        <f t="shared" si="3"/>
        <v>54.72</v>
      </c>
      <c r="F96" s="13">
        <f t="shared" si="4"/>
        <v>2.444809923245614</v>
      </c>
      <c r="G96" s="47">
        <f t="shared" si="5"/>
        <v>16.722499875</v>
      </c>
      <c r="L96" s="17">
        <v>80.790001000000004</v>
      </c>
      <c r="O96" s="20">
        <v>42.970001000000003</v>
      </c>
      <c r="P96" s="1">
        <v>1.02525</v>
      </c>
    </row>
    <row r="97" spans="1:16">
      <c r="A97" s="243"/>
      <c r="B97" s="48" t="s">
        <v>219</v>
      </c>
      <c r="C97" s="17">
        <v>133.53999300000001</v>
      </c>
      <c r="D97" s="46">
        <v>8</v>
      </c>
      <c r="E97" s="10">
        <f t="shared" si="3"/>
        <v>54.72</v>
      </c>
      <c r="F97" s="13">
        <f t="shared" si="4"/>
        <v>2.4404238486842109</v>
      </c>
      <c r="G97" s="47">
        <f t="shared" si="5"/>
        <v>16.692499125000001</v>
      </c>
      <c r="L97" s="17">
        <v>80.220000999999996</v>
      </c>
      <c r="O97" s="20">
        <v>44.509998000000003</v>
      </c>
      <c r="P97" s="1">
        <v>1.02525</v>
      </c>
    </row>
    <row r="98" spans="1:16">
      <c r="A98" s="243"/>
      <c r="B98" s="48" t="s">
        <v>220</v>
      </c>
      <c r="C98" s="17">
        <v>136.5</v>
      </c>
      <c r="D98" s="46">
        <v>8</v>
      </c>
      <c r="E98" s="10">
        <f t="shared" si="3"/>
        <v>54.72</v>
      </c>
      <c r="F98" s="13">
        <f t="shared" si="4"/>
        <v>2.494517543859649</v>
      </c>
      <c r="G98" s="47">
        <f t="shared" si="5"/>
        <v>17.0625</v>
      </c>
      <c r="L98" s="17">
        <v>82.25</v>
      </c>
      <c r="O98" s="20">
        <v>45.349997999999999</v>
      </c>
      <c r="P98" s="1">
        <v>1.02525</v>
      </c>
    </row>
    <row r="99" spans="1:16">
      <c r="A99" s="247"/>
      <c r="B99" s="48" t="s">
        <v>221</v>
      </c>
      <c r="C99" s="17">
        <v>137.699997</v>
      </c>
      <c r="D99" s="46">
        <v>8</v>
      </c>
      <c r="E99" s="10">
        <f t="shared" si="3"/>
        <v>54.72</v>
      </c>
      <c r="F99" s="13">
        <f t="shared" si="4"/>
        <v>2.5164473135964913</v>
      </c>
      <c r="G99" s="47">
        <f t="shared" si="5"/>
        <v>17.212499625</v>
      </c>
      <c r="L99" s="17">
        <v>83.900002000000001</v>
      </c>
      <c r="O99" s="20">
        <v>44.419998</v>
      </c>
      <c r="P99" s="1">
        <v>1.02525</v>
      </c>
    </row>
    <row r="100" spans="1:16">
      <c r="A100" s="243" t="s">
        <v>287</v>
      </c>
      <c r="B100" s="48" t="s">
        <v>223</v>
      </c>
      <c r="C100" s="17">
        <v>136.46000699999999</v>
      </c>
      <c r="D100" s="46">
        <v>8</v>
      </c>
      <c r="E100" s="10">
        <f t="shared" si="3"/>
        <v>54.72</v>
      </c>
      <c r="F100" s="13">
        <f t="shared" si="4"/>
        <v>2.4937866776315789</v>
      </c>
      <c r="G100" s="47">
        <f t="shared" si="5"/>
        <v>17.057500874999999</v>
      </c>
      <c r="L100" s="17">
        <v>83.150002000000001</v>
      </c>
      <c r="O100" s="20">
        <v>45.869999</v>
      </c>
      <c r="P100" s="1">
        <v>1.02525</v>
      </c>
    </row>
    <row r="101" spans="1:16">
      <c r="A101" s="243"/>
      <c r="B101" s="48" t="s">
        <v>224</v>
      </c>
      <c r="C101" s="17">
        <v>137.929993</v>
      </c>
      <c r="D101" s="46">
        <v>8</v>
      </c>
      <c r="E101" s="10">
        <f t="shared" si="3"/>
        <v>54.72</v>
      </c>
      <c r="F101" s="13">
        <f t="shared" si="4"/>
        <v>2.520650456871345</v>
      </c>
      <c r="G101" s="47">
        <f t="shared" si="5"/>
        <v>17.241249125</v>
      </c>
      <c r="L101" s="17">
        <v>84.449996999999996</v>
      </c>
      <c r="O101" s="20">
        <v>45.169998</v>
      </c>
      <c r="P101" s="1">
        <v>1.02525</v>
      </c>
    </row>
    <row r="102" spans="1:16">
      <c r="A102" s="243"/>
      <c r="B102" s="48" t="s">
        <v>225</v>
      </c>
      <c r="C102" s="17">
        <v>140.16999799999999</v>
      </c>
      <c r="D102" s="46">
        <v>8</v>
      </c>
      <c r="E102" s="10">
        <f t="shared" si="3"/>
        <v>54.72</v>
      </c>
      <c r="F102" s="13">
        <f t="shared" si="4"/>
        <v>2.5615862207602338</v>
      </c>
      <c r="G102" s="47">
        <f t="shared" si="5"/>
        <v>17.521249749999999</v>
      </c>
      <c r="L102" s="17">
        <v>84.519997000000004</v>
      </c>
      <c r="O102" s="20">
        <v>46.25</v>
      </c>
      <c r="P102" s="1">
        <v>1.02525</v>
      </c>
    </row>
    <row r="103" spans="1:16">
      <c r="A103" s="243"/>
      <c r="B103" s="48" t="s">
        <v>226</v>
      </c>
      <c r="C103" s="17">
        <v>140.929993</v>
      </c>
      <c r="D103" s="46">
        <v>8</v>
      </c>
      <c r="E103" s="10">
        <f t="shared" si="3"/>
        <v>54.72</v>
      </c>
      <c r="F103" s="13">
        <f t="shared" si="4"/>
        <v>2.5754750182748536</v>
      </c>
      <c r="G103" s="47">
        <f t="shared" si="5"/>
        <v>17.616249125</v>
      </c>
      <c r="L103" s="17">
        <v>85.690002000000007</v>
      </c>
      <c r="O103" s="20">
        <v>40.869999</v>
      </c>
      <c r="P103" s="1">
        <v>1.02525</v>
      </c>
    </row>
    <row r="104" spans="1:16">
      <c r="A104" s="247"/>
      <c r="B104" s="48" t="s">
        <v>227</v>
      </c>
      <c r="C104" s="17">
        <v>125.349998</v>
      </c>
      <c r="D104" s="46">
        <v>7</v>
      </c>
      <c r="E104" s="10">
        <f t="shared" si="3"/>
        <v>47.879999999999995</v>
      </c>
      <c r="F104" s="13">
        <f t="shared" si="4"/>
        <v>2.6180032999164582</v>
      </c>
      <c r="G104" s="47">
        <f t="shared" si="5"/>
        <v>17.907142571428572</v>
      </c>
      <c r="L104" s="17">
        <v>74.489998</v>
      </c>
      <c r="O104" s="20">
        <v>44.759998000000003</v>
      </c>
      <c r="P104" s="1">
        <v>1.02525</v>
      </c>
    </row>
    <row r="105" spans="1:16">
      <c r="A105" s="243" t="s">
        <v>288</v>
      </c>
      <c r="B105" s="48" t="s">
        <v>289</v>
      </c>
      <c r="C105" s="17">
        <v>115.699997</v>
      </c>
      <c r="D105" s="46">
        <v>8</v>
      </c>
      <c r="E105" s="10">
        <f t="shared" si="3"/>
        <v>54.72</v>
      </c>
      <c r="F105" s="13">
        <f t="shared" si="4"/>
        <v>2.11440052997076</v>
      </c>
      <c r="G105" s="47">
        <f t="shared" si="5"/>
        <v>14.462499625</v>
      </c>
      <c r="L105" s="17">
        <v>84.629997000000003</v>
      </c>
      <c r="O105" s="20">
        <v>44.060001</v>
      </c>
      <c r="P105" s="1">
        <v>1.02525</v>
      </c>
    </row>
    <row r="106" spans="1:16">
      <c r="A106" s="243"/>
      <c r="B106" s="48" t="s">
        <v>290</v>
      </c>
      <c r="C106" s="17">
        <v>115.989998</v>
      </c>
      <c r="D106" s="46">
        <v>8</v>
      </c>
      <c r="E106" s="10">
        <f t="shared" si="3"/>
        <v>54.72</v>
      </c>
      <c r="F106" s="13">
        <f t="shared" si="4"/>
        <v>2.1197002558479534</v>
      </c>
      <c r="G106" s="47">
        <f t="shared" si="5"/>
        <v>14.49874975</v>
      </c>
      <c r="L106" s="17">
        <v>85.07</v>
      </c>
      <c r="O106" s="20">
        <v>45.509998000000003</v>
      </c>
      <c r="P106" s="1">
        <v>1.02525</v>
      </c>
    </row>
    <row r="107" spans="1:16">
      <c r="A107" s="243"/>
      <c r="B107" s="48" t="s">
        <v>291</v>
      </c>
      <c r="C107" s="17">
        <v>118.699997</v>
      </c>
      <c r="D107" s="46">
        <v>8</v>
      </c>
      <c r="E107" s="10">
        <f t="shared" si="3"/>
        <v>54.72</v>
      </c>
      <c r="F107" s="13">
        <f t="shared" si="4"/>
        <v>2.169225091374269</v>
      </c>
      <c r="G107" s="47">
        <f t="shared" si="5"/>
        <v>14.837499625</v>
      </c>
      <c r="L107" s="17">
        <v>86.870002999999997</v>
      </c>
      <c r="O107" s="20">
        <v>46.290000999999997</v>
      </c>
      <c r="P107" s="1">
        <v>1.02525</v>
      </c>
    </row>
    <row r="108" spans="1:16">
      <c r="A108" s="243"/>
      <c r="B108" s="48" t="s">
        <v>292</v>
      </c>
      <c r="C108" s="17">
        <v>120.629997</v>
      </c>
      <c r="D108" s="46">
        <v>8</v>
      </c>
      <c r="E108" s="10">
        <f t="shared" si="3"/>
        <v>54.72</v>
      </c>
      <c r="F108" s="13">
        <f t="shared" si="4"/>
        <v>2.2044955592105264</v>
      </c>
      <c r="G108" s="47">
        <f t="shared" si="5"/>
        <v>15.078749625</v>
      </c>
      <c r="L108" s="17">
        <v>87.5</v>
      </c>
      <c r="O108" s="20">
        <v>45.82</v>
      </c>
      <c r="P108" s="1">
        <v>1.02525</v>
      </c>
    </row>
    <row r="109" spans="1:16">
      <c r="A109" s="243"/>
      <c r="B109" s="48" t="s">
        <v>293</v>
      </c>
      <c r="C109" s="17">
        <v>116.709999</v>
      </c>
      <c r="D109" s="46">
        <v>8</v>
      </c>
      <c r="E109" s="10">
        <f t="shared" si="3"/>
        <v>54.72</v>
      </c>
      <c r="F109" s="13">
        <f t="shared" si="4"/>
        <v>2.1328581688596491</v>
      </c>
      <c r="G109" s="47">
        <f t="shared" si="5"/>
        <v>14.588749875</v>
      </c>
      <c r="L109" s="17">
        <v>87</v>
      </c>
      <c r="O109" s="20">
        <v>43.880001</v>
      </c>
      <c r="P109" s="1">
        <v>1.02525</v>
      </c>
    </row>
    <row r="110" spans="1:16">
      <c r="A110" s="243" t="s">
        <v>294</v>
      </c>
      <c r="B110" s="48" t="s">
        <v>295</v>
      </c>
      <c r="C110" s="17">
        <v>135.41999799999999</v>
      </c>
      <c r="D110" s="46">
        <v>8</v>
      </c>
      <c r="E110" s="10">
        <f t="shared" si="3"/>
        <v>54.72</v>
      </c>
      <c r="F110" s="13">
        <f t="shared" si="4"/>
        <v>2.4747806652046784</v>
      </c>
      <c r="G110" s="47">
        <f t="shared" si="5"/>
        <v>16.927499749999999</v>
      </c>
      <c r="L110" s="17">
        <v>81.25</v>
      </c>
      <c r="O110" s="20">
        <v>44.560001</v>
      </c>
      <c r="P110" s="1">
        <v>1.02525</v>
      </c>
    </row>
    <row r="111" spans="1:16">
      <c r="A111" s="243"/>
      <c r="B111" s="48" t="s">
        <v>296</v>
      </c>
      <c r="C111" s="17">
        <v>134.85000600000001</v>
      </c>
      <c r="D111" s="46">
        <v>8</v>
      </c>
      <c r="E111" s="10">
        <f t="shared" si="3"/>
        <v>54.72</v>
      </c>
      <c r="F111" s="13">
        <f t="shared" si="4"/>
        <v>2.4643641447368423</v>
      </c>
      <c r="G111" s="47">
        <f t="shared" si="5"/>
        <v>16.856250750000001</v>
      </c>
      <c r="L111" s="17">
        <v>83.550003000000004</v>
      </c>
      <c r="O111" s="20">
        <v>44.919998</v>
      </c>
      <c r="P111" s="1">
        <v>1.02525</v>
      </c>
    </row>
    <row r="112" spans="1:16">
      <c r="A112" s="243"/>
      <c r="B112" s="48" t="s">
        <v>297</v>
      </c>
      <c r="C112" s="17">
        <v>138.61000100000001</v>
      </c>
      <c r="D112" s="46">
        <v>8</v>
      </c>
      <c r="E112" s="10">
        <f t="shared" si="3"/>
        <v>54.72</v>
      </c>
      <c r="F112" s="13">
        <f t="shared" si="4"/>
        <v>2.5330775036549711</v>
      </c>
      <c r="G112" s="47">
        <f t="shared" si="5"/>
        <v>17.326250125000001</v>
      </c>
      <c r="L112" s="17">
        <v>82.32</v>
      </c>
      <c r="O112" s="20">
        <v>44.950001</v>
      </c>
      <c r="P112" s="1">
        <v>1.02525</v>
      </c>
    </row>
    <row r="113" spans="1:16">
      <c r="A113" s="243"/>
      <c r="B113" s="48" t="s">
        <v>298</v>
      </c>
      <c r="C113" s="17">
        <v>136.990005</v>
      </c>
      <c r="D113" s="46">
        <v>8</v>
      </c>
      <c r="E113" s="10">
        <f t="shared" si="3"/>
        <v>54.72</v>
      </c>
      <c r="F113" s="13">
        <f t="shared" si="4"/>
        <v>2.5034723135964914</v>
      </c>
      <c r="G113" s="47">
        <f t="shared" si="5"/>
        <v>17.123750625</v>
      </c>
      <c r="L113" s="17">
        <v>84.900002000000001</v>
      </c>
      <c r="O113" s="20">
        <v>44.200001</v>
      </c>
      <c r="P113" s="1">
        <v>1.02525</v>
      </c>
    </row>
    <row r="114" spans="1:16">
      <c r="A114" s="243" t="s">
        <v>300</v>
      </c>
      <c r="B114" s="48" t="s">
        <v>301</v>
      </c>
      <c r="C114" s="17">
        <v>137.16999799999999</v>
      </c>
      <c r="D114" s="46">
        <v>8</v>
      </c>
      <c r="E114" s="10">
        <f t="shared" si="3"/>
        <v>54.72</v>
      </c>
      <c r="F114" s="13">
        <f t="shared" si="4"/>
        <v>2.5067616593567252</v>
      </c>
      <c r="G114" s="47">
        <f t="shared" si="5"/>
        <v>17.146249749999999</v>
      </c>
      <c r="L114" s="17">
        <v>83.5</v>
      </c>
      <c r="O114" s="20">
        <v>45.23</v>
      </c>
      <c r="P114" s="1">
        <v>1.02525</v>
      </c>
    </row>
    <row r="115" spans="1:16">
      <c r="A115" s="243"/>
      <c r="B115" s="48" t="s">
        <v>302</v>
      </c>
      <c r="C115" s="17">
        <v>137.929993</v>
      </c>
      <c r="D115" s="46">
        <v>8</v>
      </c>
      <c r="E115" s="10">
        <f t="shared" si="3"/>
        <v>54.72</v>
      </c>
      <c r="F115" s="13">
        <f t="shared" si="4"/>
        <v>2.520650456871345</v>
      </c>
      <c r="G115" s="47">
        <f t="shared" si="5"/>
        <v>17.241249125</v>
      </c>
      <c r="L115" s="17">
        <v>83.779999000000004</v>
      </c>
      <c r="O115" s="20">
        <v>45.369999</v>
      </c>
      <c r="P115" s="1">
        <v>1.02525</v>
      </c>
    </row>
    <row r="116" spans="1:16">
      <c r="A116" s="243"/>
      <c r="B116" s="48" t="s">
        <v>303</v>
      </c>
      <c r="C116" s="17">
        <v>139.279999</v>
      </c>
      <c r="D116" s="46">
        <v>8</v>
      </c>
      <c r="E116" s="10">
        <f t="shared" si="3"/>
        <v>54.72</v>
      </c>
      <c r="F116" s="13">
        <f t="shared" si="4"/>
        <v>2.5453216191520469</v>
      </c>
      <c r="G116" s="47">
        <f t="shared" si="5"/>
        <v>17.409999875</v>
      </c>
      <c r="L116" s="17">
        <v>84.779999000000004</v>
      </c>
      <c r="O116" s="20">
        <v>44.380001</v>
      </c>
      <c r="P116" s="1">
        <v>1.02525</v>
      </c>
    </row>
    <row r="117" spans="1:16">
      <c r="A117" s="243"/>
      <c r="B117" s="48" t="s">
        <v>304</v>
      </c>
      <c r="C117" s="17">
        <v>136.199997</v>
      </c>
      <c r="D117" s="46">
        <v>8</v>
      </c>
      <c r="E117" s="10">
        <f t="shared" si="3"/>
        <v>54.72</v>
      </c>
      <c r="F117" s="13">
        <f t="shared" si="4"/>
        <v>2.489035032894737</v>
      </c>
      <c r="G117" s="47">
        <f t="shared" si="5"/>
        <v>17.024999625</v>
      </c>
      <c r="L117" s="17">
        <v>85.279999000000004</v>
      </c>
      <c r="O117" s="27">
        <v>39.82</v>
      </c>
      <c r="P117" s="1">
        <v>1.02525</v>
      </c>
    </row>
    <row r="118" spans="1:16">
      <c r="A118" s="243"/>
      <c r="B118" s="48" t="s">
        <v>305</v>
      </c>
      <c r="C118" s="22">
        <v>121.410004</v>
      </c>
      <c r="D118" s="46">
        <v>7</v>
      </c>
      <c r="E118" s="10">
        <f t="shared" si="3"/>
        <v>47.879999999999995</v>
      </c>
      <c r="F118" s="13">
        <f t="shared" si="4"/>
        <v>2.5357143692564748</v>
      </c>
      <c r="G118" s="47">
        <f t="shared" si="5"/>
        <v>17.344286285714286</v>
      </c>
      <c r="L118" s="22">
        <v>74.129997000000003</v>
      </c>
    </row>
    <row r="119" spans="1:16">
      <c r="A119" s="50"/>
      <c r="B119" s="51" t="s">
        <v>228</v>
      </c>
      <c r="C119" s="52">
        <f>SUM(C3:C118)</f>
        <v>14158.630049999996</v>
      </c>
      <c r="D119" s="53">
        <f>SUM(D3:D118)</f>
        <v>914</v>
      </c>
      <c r="E119" s="54">
        <f>SUM(E3:E118)</f>
        <v>6251.7600000000048</v>
      </c>
      <c r="F119" s="55">
        <f>AVERAGE(F3:F118)</f>
        <v>2.2652075224204555</v>
      </c>
      <c r="G119" s="56">
        <f>AVERAGE(G3:G118)</f>
        <v>15.494019453355911</v>
      </c>
      <c r="L119" s="1">
        <f>SUM(L3:L118)</f>
        <v>9475.1999600000017</v>
      </c>
    </row>
    <row r="120" spans="1:16">
      <c r="A120" s="220" t="s">
        <v>229</v>
      </c>
      <c r="B120" s="221"/>
      <c r="C120" s="221"/>
      <c r="D120" s="221"/>
      <c r="E120" s="221"/>
      <c r="F120" s="221"/>
      <c r="G120" s="223"/>
    </row>
    <row r="121" spans="1:16">
      <c r="A121" s="224"/>
      <c r="B121" s="225"/>
      <c r="C121" s="225"/>
      <c r="D121" s="225"/>
      <c r="E121" s="225"/>
      <c r="F121" s="225"/>
      <c r="G121" s="227"/>
    </row>
    <row r="122" spans="1:16">
      <c r="A122" s="224"/>
      <c r="B122" s="225"/>
      <c r="C122" s="225"/>
      <c r="D122" s="225"/>
      <c r="E122" s="225"/>
      <c r="F122" s="225"/>
      <c r="G122" s="227"/>
    </row>
    <row r="123" spans="1:16">
      <c r="A123" s="224"/>
      <c r="B123" s="225"/>
      <c r="C123" s="225"/>
      <c r="D123" s="225"/>
      <c r="E123" s="225"/>
      <c r="F123" s="225"/>
      <c r="G123" s="227"/>
    </row>
    <row r="124" spans="1:16">
      <c r="A124" s="228"/>
      <c r="B124" s="229"/>
      <c r="C124" s="229"/>
      <c r="D124" s="229"/>
      <c r="E124" s="229"/>
      <c r="F124" s="229"/>
      <c r="G124" s="231"/>
    </row>
  </sheetData>
  <mergeCells count="30">
    <mergeCell ref="A100:A104"/>
    <mergeCell ref="A105:A109"/>
    <mergeCell ref="A110:A113"/>
    <mergeCell ref="A114:A118"/>
    <mergeCell ref="A120:G124"/>
    <mergeCell ref="A78:A81"/>
    <mergeCell ref="A82:A85"/>
    <mergeCell ref="A86:A89"/>
    <mergeCell ref="A90:A94"/>
    <mergeCell ref="A95:A99"/>
    <mergeCell ref="A57:A60"/>
    <mergeCell ref="A61:A64"/>
    <mergeCell ref="A65:A68"/>
    <mergeCell ref="A69:A73"/>
    <mergeCell ref="A74:A77"/>
    <mergeCell ref="A36:A39"/>
    <mergeCell ref="A40:A43"/>
    <mergeCell ref="A44:A47"/>
    <mergeCell ref="A48:A52"/>
    <mergeCell ref="A53:A56"/>
    <mergeCell ref="A15:A18"/>
    <mergeCell ref="A19:A23"/>
    <mergeCell ref="A24:A27"/>
    <mergeCell ref="A28:A31"/>
    <mergeCell ref="A32:A35"/>
    <mergeCell ref="A1:B1"/>
    <mergeCell ref="C1:D1"/>
    <mergeCell ref="A3:A6"/>
    <mergeCell ref="A7:A10"/>
    <mergeCell ref="A11:A14"/>
  </mergeCells>
  <phoneticPr fontId="10" type="noConversion"/>
  <conditionalFormatting sqref="F3:F118">
    <cfRule type="top10" dxfId="2" priority="1" bottom="1" rank="3"/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16" workbookViewId="0">
      <selection activeCell="C3" sqref="C3:C90"/>
    </sheetView>
  </sheetViews>
  <sheetFormatPr defaultColWidth="9" defaultRowHeight="14.25"/>
  <cols>
    <col min="1" max="7" width="12.25" style="28" customWidth="1"/>
    <col min="8" max="8" width="9" style="28"/>
    <col min="9" max="9" width="15.125" style="28" customWidth="1"/>
    <col min="10" max="10" width="7.75" style="28" hidden="1" customWidth="1"/>
    <col min="11" max="11" width="8.875" style="28" hidden="1" customWidth="1"/>
    <col min="12" max="12" width="7.75" style="28" customWidth="1"/>
    <col min="13" max="16384" width="9" style="28"/>
  </cols>
  <sheetData>
    <row r="1" spans="1:11">
      <c r="A1" s="248" t="s">
        <v>390</v>
      </c>
      <c r="B1" s="249"/>
      <c r="C1" s="248">
        <f>南高齿报表总!F2</f>
        <v>43466</v>
      </c>
      <c r="D1" s="250"/>
      <c r="E1" s="29" t="s">
        <v>63</v>
      </c>
      <c r="F1" s="29"/>
      <c r="G1" s="30"/>
    </row>
    <row r="2" spans="1:11">
      <c r="A2" s="4" t="s">
        <v>64</v>
      </c>
      <c r="B2" s="5" t="s">
        <v>65</v>
      </c>
      <c r="C2" s="5" t="s">
        <v>43</v>
      </c>
      <c r="D2" s="5" t="s">
        <v>66</v>
      </c>
      <c r="E2" s="5" t="s">
        <v>67</v>
      </c>
      <c r="F2" s="6" t="s">
        <v>68</v>
      </c>
      <c r="G2" s="7" t="s">
        <v>69</v>
      </c>
    </row>
    <row r="3" spans="1:11">
      <c r="A3" s="251" t="s">
        <v>70</v>
      </c>
      <c r="B3" s="8" t="s">
        <v>386</v>
      </c>
      <c r="C3" s="31">
        <v>119.620003</v>
      </c>
      <c r="D3" s="8">
        <v>8</v>
      </c>
      <c r="E3" s="10">
        <f>0.29*D3*24</f>
        <v>55.679999999999993</v>
      </c>
      <c r="F3" s="11">
        <f t="shared" ref="F3:F7" si="0">C3/E3</f>
        <v>2.1483477550287358</v>
      </c>
      <c r="G3" s="26">
        <f t="shared" ref="G3:G7" si="1">C3/D3</f>
        <v>14.952500375</v>
      </c>
      <c r="H3"/>
      <c r="I3"/>
      <c r="J3" s="34">
        <v>122.129997</v>
      </c>
      <c r="K3" s="28">
        <v>0.19600000000000001</v>
      </c>
    </row>
    <row r="4" spans="1:11">
      <c r="A4" s="251"/>
      <c r="B4" s="8" t="s">
        <v>387</v>
      </c>
      <c r="C4" s="32">
        <v>124.83000199999999</v>
      </c>
      <c r="D4" s="8">
        <v>8</v>
      </c>
      <c r="E4" s="10">
        <f t="shared" ref="E4:E67" si="2">0.29*D4*24</f>
        <v>55.679999999999993</v>
      </c>
      <c r="F4" s="11">
        <f t="shared" si="0"/>
        <v>2.2419181393678165</v>
      </c>
      <c r="G4" s="26">
        <f t="shared" si="1"/>
        <v>15.603750249999999</v>
      </c>
      <c r="H4"/>
      <c r="I4"/>
      <c r="J4" s="32">
        <v>124.459999</v>
      </c>
      <c r="K4" s="28">
        <v>0.19600000000000001</v>
      </c>
    </row>
    <row r="5" spans="1:11">
      <c r="A5" s="251"/>
      <c r="B5" s="8" t="s">
        <v>388</v>
      </c>
      <c r="C5" s="33">
        <v>130.050003</v>
      </c>
      <c r="D5" s="8">
        <v>8</v>
      </c>
      <c r="E5" s="10">
        <f t="shared" si="2"/>
        <v>55.679999999999993</v>
      </c>
      <c r="F5" s="11">
        <f t="shared" si="0"/>
        <v>2.3356681573275866</v>
      </c>
      <c r="G5" s="26">
        <f t="shared" si="1"/>
        <v>16.256250375</v>
      </c>
      <c r="H5"/>
      <c r="I5"/>
      <c r="J5" s="33">
        <v>131.529999</v>
      </c>
      <c r="K5" s="28">
        <v>0.19600000000000001</v>
      </c>
    </row>
    <row r="6" spans="1:11">
      <c r="A6" s="251"/>
      <c r="B6" s="8" t="s">
        <v>389</v>
      </c>
      <c r="C6" s="14">
        <v>127.480003</v>
      </c>
      <c r="D6" s="8">
        <v>8</v>
      </c>
      <c r="E6" s="10">
        <f t="shared" si="2"/>
        <v>55.679999999999993</v>
      </c>
      <c r="F6" s="11">
        <f t="shared" si="0"/>
        <v>2.2895115481321842</v>
      </c>
      <c r="G6" s="26">
        <f t="shared" si="1"/>
        <v>15.935000375</v>
      </c>
      <c r="H6"/>
      <c r="I6"/>
      <c r="J6" s="18">
        <v>128.36000100000001</v>
      </c>
      <c r="K6" s="28">
        <v>0.19600000000000001</v>
      </c>
    </row>
    <row r="7" spans="1:11">
      <c r="A7" s="251" t="s">
        <v>75</v>
      </c>
      <c r="B7" s="8" t="s">
        <v>76</v>
      </c>
      <c r="C7" s="14">
        <v>130.78999300000001</v>
      </c>
      <c r="D7" s="8">
        <v>8</v>
      </c>
      <c r="E7" s="10">
        <f t="shared" si="2"/>
        <v>55.679999999999993</v>
      </c>
      <c r="F7" s="11">
        <f t="shared" si="0"/>
        <v>2.3489582076149431</v>
      </c>
      <c r="G7" s="26">
        <f t="shared" si="1"/>
        <v>16.348749125000001</v>
      </c>
      <c r="H7"/>
      <c r="I7"/>
      <c r="J7" s="18">
        <v>129.03999300000001</v>
      </c>
      <c r="K7" s="28">
        <v>0.19600000000000001</v>
      </c>
    </row>
    <row r="8" spans="1:11">
      <c r="A8" s="251"/>
      <c r="B8" s="8" t="s">
        <v>77</v>
      </c>
      <c r="C8" s="14">
        <v>134.759995</v>
      </c>
      <c r="D8" s="8">
        <v>8</v>
      </c>
      <c r="E8" s="10">
        <f t="shared" si="2"/>
        <v>55.679999999999993</v>
      </c>
      <c r="F8" s="11">
        <f t="shared" ref="F8:F71" si="3">C8/E8</f>
        <v>2.4202585308908051</v>
      </c>
      <c r="G8" s="26">
        <f t="shared" ref="G8:G71" si="4">C8/D8</f>
        <v>16.844999375</v>
      </c>
      <c r="H8"/>
      <c r="I8"/>
      <c r="J8" s="18">
        <v>134.979996</v>
      </c>
      <c r="K8" s="28">
        <v>0.19600000000000001</v>
      </c>
    </row>
    <row r="9" spans="1:11">
      <c r="A9" s="251"/>
      <c r="B9" s="8" t="s">
        <v>78</v>
      </c>
      <c r="C9" s="14">
        <v>136.11000100000001</v>
      </c>
      <c r="D9" s="8">
        <v>8</v>
      </c>
      <c r="E9" s="10">
        <f t="shared" si="2"/>
        <v>55.679999999999993</v>
      </c>
      <c r="F9" s="11">
        <f t="shared" si="3"/>
        <v>2.4445043283045984</v>
      </c>
      <c r="G9" s="26">
        <f t="shared" si="4"/>
        <v>17.013750125000001</v>
      </c>
      <c r="H9"/>
      <c r="I9"/>
      <c r="J9" s="18">
        <v>130.5</v>
      </c>
      <c r="K9" s="28">
        <v>0.19600000000000001</v>
      </c>
    </row>
    <row r="10" spans="1:11">
      <c r="A10" s="251"/>
      <c r="B10" s="8" t="s">
        <v>79</v>
      </c>
      <c r="C10" s="14">
        <v>133.63999899999999</v>
      </c>
      <c r="D10" s="8">
        <v>8</v>
      </c>
      <c r="E10" s="10">
        <f t="shared" si="2"/>
        <v>55.679999999999993</v>
      </c>
      <c r="F10" s="11">
        <f t="shared" si="3"/>
        <v>2.4001436602011497</v>
      </c>
      <c r="G10" s="26">
        <f t="shared" si="4"/>
        <v>16.704999874999999</v>
      </c>
      <c r="H10"/>
      <c r="I10"/>
      <c r="J10" s="18">
        <v>132.320007</v>
      </c>
      <c r="K10" s="28">
        <v>0.19600000000000001</v>
      </c>
    </row>
    <row r="11" spans="1:11">
      <c r="A11" s="251" t="s">
        <v>80</v>
      </c>
      <c r="B11" s="8" t="s">
        <v>81</v>
      </c>
      <c r="C11" s="14">
        <v>132.25</v>
      </c>
      <c r="D11" s="8">
        <v>8</v>
      </c>
      <c r="E11" s="10">
        <f t="shared" si="2"/>
        <v>55.679999999999993</v>
      </c>
      <c r="F11" s="11">
        <f t="shared" si="3"/>
        <v>2.3751795977011496</v>
      </c>
      <c r="G11" s="26">
        <f t="shared" si="4"/>
        <v>16.53125</v>
      </c>
      <c r="H11"/>
      <c r="I11"/>
      <c r="J11" s="18">
        <v>127.790001</v>
      </c>
      <c r="K11" s="28">
        <v>0.19600000000000001</v>
      </c>
    </row>
    <row r="12" spans="1:11">
      <c r="A12" s="251"/>
      <c r="B12" s="8" t="s">
        <v>82</v>
      </c>
      <c r="C12" s="14">
        <v>134.009995</v>
      </c>
      <c r="D12" s="8">
        <v>8</v>
      </c>
      <c r="E12" s="10">
        <f t="shared" si="2"/>
        <v>55.679999999999993</v>
      </c>
      <c r="F12" s="11">
        <f t="shared" si="3"/>
        <v>2.4067887033045983</v>
      </c>
      <c r="G12" s="26">
        <f t="shared" si="4"/>
        <v>16.751249375</v>
      </c>
      <c r="H12"/>
      <c r="I12"/>
      <c r="J12" s="18">
        <v>131.91000399999999</v>
      </c>
      <c r="K12" s="28">
        <v>0.19600000000000001</v>
      </c>
    </row>
    <row r="13" spans="1:11">
      <c r="A13" s="251"/>
      <c r="B13" s="8" t="s">
        <v>83</v>
      </c>
      <c r="C13" s="14">
        <v>126.800003</v>
      </c>
      <c r="D13" s="8">
        <v>8</v>
      </c>
      <c r="E13" s="10">
        <f t="shared" si="2"/>
        <v>55.679999999999993</v>
      </c>
      <c r="F13" s="11">
        <f t="shared" si="3"/>
        <v>2.2772989044540233</v>
      </c>
      <c r="G13" s="26">
        <f t="shared" si="4"/>
        <v>15.850000375</v>
      </c>
      <c r="H13"/>
      <c r="I13"/>
      <c r="J13" s="18">
        <v>124.849998</v>
      </c>
      <c r="K13" s="28">
        <v>0.19600000000000001</v>
      </c>
    </row>
    <row r="14" spans="1:11">
      <c r="A14" s="251" t="s">
        <v>86</v>
      </c>
      <c r="B14" s="8" t="s">
        <v>87</v>
      </c>
      <c r="C14" s="14">
        <v>100.459999</v>
      </c>
      <c r="D14" s="8">
        <v>8</v>
      </c>
      <c r="E14" s="10">
        <f t="shared" si="2"/>
        <v>55.679999999999993</v>
      </c>
      <c r="F14" s="11">
        <f t="shared" si="3"/>
        <v>1.8042384877873565</v>
      </c>
      <c r="G14" s="26">
        <f t="shared" si="4"/>
        <v>12.557499875</v>
      </c>
      <c r="H14"/>
      <c r="I14"/>
      <c r="J14" s="18">
        <v>107.800003</v>
      </c>
      <c r="K14" s="28">
        <v>0.19600000000000001</v>
      </c>
    </row>
    <row r="15" spans="1:11">
      <c r="A15" s="251"/>
      <c r="B15" s="8" t="s">
        <v>88</v>
      </c>
      <c r="C15" s="14">
        <v>104.290001</v>
      </c>
      <c r="D15" s="8">
        <v>8</v>
      </c>
      <c r="E15" s="10">
        <f t="shared" si="2"/>
        <v>55.679999999999993</v>
      </c>
      <c r="F15" s="11">
        <f t="shared" si="3"/>
        <v>1.8730244432471268</v>
      </c>
      <c r="G15" s="26">
        <f t="shared" si="4"/>
        <v>13.036250125</v>
      </c>
      <c r="H15"/>
      <c r="I15"/>
      <c r="J15" s="18">
        <v>111.699997</v>
      </c>
      <c r="K15" s="28">
        <v>0.19600000000000001</v>
      </c>
    </row>
    <row r="16" spans="1:11">
      <c r="A16" s="251"/>
      <c r="B16" s="8" t="s">
        <v>89</v>
      </c>
      <c r="C16" s="14">
        <v>110.040001</v>
      </c>
      <c r="D16" s="8">
        <v>8</v>
      </c>
      <c r="E16" s="10">
        <f t="shared" si="2"/>
        <v>55.679999999999993</v>
      </c>
      <c r="F16" s="11">
        <f t="shared" si="3"/>
        <v>1.9762931214080464</v>
      </c>
      <c r="G16" s="26">
        <f t="shared" si="4"/>
        <v>13.755000125</v>
      </c>
      <c r="H16"/>
      <c r="I16"/>
      <c r="J16" s="18">
        <v>114.620003</v>
      </c>
      <c r="K16" s="28">
        <v>0.19600000000000001</v>
      </c>
    </row>
    <row r="17" spans="1:11">
      <c r="A17" s="251"/>
      <c r="B17" s="8" t="s">
        <v>90</v>
      </c>
      <c r="C17" s="14">
        <v>110.25</v>
      </c>
      <c r="D17" s="8">
        <v>8</v>
      </c>
      <c r="E17" s="10">
        <f t="shared" si="2"/>
        <v>55.679999999999993</v>
      </c>
      <c r="F17" s="11">
        <f t="shared" si="3"/>
        <v>1.9800646551724141</v>
      </c>
      <c r="G17" s="26">
        <f t="shared" si="4"/>
        <v>13.78125</v>
      </c>
      <c r="H17"/>
      <c r="I17"/>
      <c r="J17" s="18">
        <v>114.730003</v>
      </c>
      <c r="K17" s="28">
        <v>0.19600000000000001</v>
      </c>
    </row>
    <row r="18" spans="1:11">
      <c r="A18" s="251" t="s">
        <v>92</v>
      </c>
      <c r="B18" s="8" t="s">
        <v>93</v>
      </c>
      <c r="C18" s="14">
        <v>113.360001</v>
      </c>
      <c r="D18" s="8">
        <v>8</v>
      </c>
      <c r="E18" s="10">
        <f t="shared" si="2"/>
        <v>55.679999999999993</v>
      </c>
      <c r="F18" s="11">
        <f t="shared" si="3"/>
        <v>2.0359195581896552</v>
      </c>
      <c r="G18" s="26">
        <f t="shared" si="4"/>
        <v>14.170000125</v>
      </c>
      <c r="H18"/>
      <c r="I18"/>
      <c r="J18" s="18">
        <v>115.120003</v>
      </c>
      <c r="K18" s="28">
        <v>0.19600000000000001</v>
      </c>
    </row>
    <row r="19" spans="1:11">
      <c r="A19" s="251"/>
      <c r="B19" s="8" t="s">
        <v>94</v>
      </c>
      <c r="C19" s="14">
        <v>115.129997</v>
      </c>
      <c r="D19" s="8">
        <v>8</v>
      </c>
      <c r="E19" s="10">
        <f t="shared" si="2"/>
        <v>55.679999999999993</v>
      </c>
      <c r="F19" s="11">
        <f t="shared" si="3"/>
        <v>2.0677082794540231</v>
      </c>
      <c r="G19" s="26">
        <f t="shared" si="4"/>
        <v>14.391249625</v>
      </c>
      <c r="H19"/>
      <c r="I19"/>
      <c r="J19" s="18">
        <v>115.879997</v>
      </c>
      <c r="K19" s="28">
        <v>0.19600000000000001</v>
      </c>
    </row>
    <row r="20" spans="1:11">
      <c r="A20" s="251"/>
      <c r="B20" s="8" t="s">
        <v>95</v>
      </c>
      <c r="C20" s="14">
        <v>111.040001</v>
      </c>
      <c r="D20" s="8">
        <v>8</v>
      </c>
      <c r="E20" s="10">
        <f t="shared" si="2"/>
        <v>55.679999999999993</v>
      </c>
      <c r="F20" s="11">
        <f t="shared" si="3"/>
        <v>1.9942528915229889</v>
      </c>
      <c r="G20" s="26">
        <f t="shared" si="4"/>
        <v>13.880000125</v>
      </c>
      <c r="H20"/>
      <c r="I20"/>
      <c r="J20" s="18">
        <v>116.589996</v>
      </c>
      <c r="K20" s="28">
        <v>0.19600000000000001</v>
      </c>
    </row>
    <row r="21" spans="1:11">
      <c r="A21" s="251"/>
      <c r="B21" s="8" t="s">
        <v>96</v>
      </c>
      <c r="C21" s="14">
        <v>113.370003</v>
      </c>
      <c r="D21" s="8">
        <v>8</v>
      </c>
      <c r="E21" s="10">
        <f t="shared" si="2"/>
        <v>55.679999999999993</v>
      </c>
      <c r="F21" s="11">
        <f t="shared" si="3"/>
        <v>2.036099191810345</v>
      </c>
      <c r="G21" s="26">
        <f t="shared" si="4"/>
        <v>14.171250375</v>
      </c>
      <c r="H21"/>
      <c r="I21"/>
      <c r="J21" s="18">
        <v>116.620003</v>
      </c>
      <c r="K21" s="28">
        <v>0.19600000000000001</v>
      </c>
    </row>
    <row r="22" spans="1:11">
      <c r="A22" s="251" t="s">
        <v>98</v>
      </c>
      <c r="B22" s="8" t="s">
        <v>99</v>
      </c>
      <c r="C22" s="14">
        <v>113.949997</v>
      </c>
      <c r="D22" s="8">
        <v>8</v>
      </c>
      <c r="E22" s="10">
        <f t="shared" si="2"/>
        <v>55.679999999999993</v>
      </c>
      <c r="F22" s="11">
        <f t="shared" si="3"/>
        <v>2.0465157507183909</v>
      </c>
      <c r="G22" s="26">
        <f t="shared" si="4"/>
        <v>14.243749625</v>
      </c>
      <c r="H22"/>
      <c r="I22"/>
      <c r="J22" s="18">
        <v>116.129997</v>
      </c>
      <c r="K22" s="28">
        <v>0.19600000000000001</v>
      </c>
    </row>
    <row r="23" spans="1:11">
      <c r="A23" s="251"/>
      <c r="B23" s="8" t="s">
        <v>100</v>
      </c>
      <c r="C23" s="14">
        <v>116.699997</v>
      </c>
      <c r="D23" s="8">
        <v>8</v>
      </c>
      <c r="E23" s="10">
        <f t="shared" si="2"/>
        <v>55.679999999999993</v>
      </c>
      <c r="F23" s="11">
        <f t="shared" si="3"/>
        <v>2.0959051185344828</v>
      </c>
      <c r="G23" s="26">
        <f t="shared" si="4"/>
        <v>14.587499625</v>
      </c>
      <c r="H23"/>
      <c r="I23"/>
      <c r="J23" s="18">
        <v>114.910004</v>
      </c>
      <c r="K23" s="28">
        <v>0.19600000000000001</v>
      </c>
    </row>
    <row r="24" spans="1:11">
      <c r="A24" s="251"/>
      <c r="B24" s="8" t="s">
        <v>101</v>
      </c>
      <c r="C24" s="14">
        <v>108.550003</v>
      </c>
      <c r="D24" s="8">
        <v>8</v>
      </c>
      <c r="E24" s="10">
        <f t="shared" si="2"/>
        <v>55.679999999999993</v>
      </c>
      <c r="F24" s="11">
        <f t="shared" si="3"/>
        <v>1.9495330998563221</v>
      </c>
      <c r="G24" s="26">
        <f t="shared" si="4"/>
        <v>13.568750375</v>
      </c>
      <c r="H24"/>
      <c r="I24"/>
      <c r="J24" s="18">
        <v>113.760002</v>
      </c>
      <c r="K24" s="28">
        <v>0.19600000000000001</v>
      </c>
    </row>
    <row r="25" spans="1:11">
      <c r="A25" s="251"/>
      <c r="B25" s="8" t="s">
        <v>102</v>
      </c>
      <c r="C25" s="14">
        <v>116.529999</v>
      </c>
      <c r="D25" s="8">
        <v>8</v>
      </c>
      <c r="E25" s="10">
        <f t="shared" si="2"/>
        <v>55.679999999999993</v>
      </c>
      <c r="F25" s="11">
        <f t="shared" si="3"/>
        <v>2.0928519935344831</v>
      </c>
      <c r="G25" s="26">
        <f t="shared" si="4"/>
        <v>14.566249875</v>
      </c>
      <c r="H25"/>
      <c r="I25"/>
      <c r="J25" s="18">
        <v>116.269997</v>
      </c>
      <c r="K25" s="28">
        <v>0.19600000000000001</v>
      </c>
    </row>
    <row r="26" spans="1:11">
      <c r="A26" s="251" t="s">
        <v>104</v>
      </c>
      <c r="B26" s="8" t="s">
        <v>105</v>
      </c>
      <c r="C26" s="14">
        <v>117.5</v>
      </c>
      <c r="D26" s="8">
        <v>8</v>
      </c>
      <c r="E26" s="10">
        <f t="shared" si="2"/>
        <v>55.679999999999993</v>
      </c>
      <c r="F26" s="11">
        <f t="shared" si="3"/>
        <v>2.1102729885057476</v>
      </c>
      <c r="G26" s="26">
        <f t="shared" si="4"/>
        <v>14.6875</v>
      </c>
      <c r="H26"/>
      <c r="I26"/>
      <c r="J26" s="18">
        <v>116.470001</v>
      </c>
      <c r="K26" s="28">
        <v>0.19600000000000001</v>
      </c>
    </row>
    <row r="27" spans="1:11">
      <c r="A27" s="251"/>
      <c r="B27" s="8" t="s">
        <v>106</v>
      </c>
      <c r="C27" s="14">
        <v>112.5</v>
      </c>
      <c r="D27" s="8">
        <v>8</v>
      </c>
      <c r="E27" s="10">
        <f t="shared" si="2"/>
        <v>55.679999999999993</v>
      </c>
      <c r="F27" s="11">
        <f t="shared" si="3"/>
        <v>2.0204741379310347</v>
      </c>
      <c r="G27" s="26">
        <f t="shared" si="4"/>
        <v>14.0625</v>
      </c>
      <c r="H27"/>
      <c r="I27"/>
      <c r="J27" s="18">
        <v>112.389999</v>
      </c>
      <c r="K27" s="28">
        <v>0.19600000000000001</v>
      </c>
    </row>
    <row r="28" spans="1:11">
      <c r="A28" s="251"/>
      <c r="B28" s="8" t="s">
        <v>107</v>
      </c>
      <c r="C28" s="14">
        <v>114.949997</v>
      </c>
      <c r="D28" s="8">
        <v>8</v>
      </c>
      <c r="E28" s="10">
        <f t="shared" si="2"/>
        <v>55.679999999999993</v>
      </c>
      <c r="F28" s="11">
        <f t="shared" si="3"/>
        <v>2.0644755208333336</v>
      </c>
      <c r="G28" s="26">
        <f t="shared" si="4"/>
        <v>14.368749625</v>
      </c>
      <c r="H28"/>
      <c r="I28"/>
      <c r="J28" s="18">
        <v>113.43</v>
      </c>
      <c r="K28" s="28">
        <v>0.19600000000000001</v>
      </c>
    </row>
    <row r="29" spans="1:11">
      <c r="A29" s="251"/>
      <c r="B29" s="8" t="s">
        <v>108</v>
      </c>
      <c r="C29" s="14">
        <v>107.43</v>
      </c>
      <c r="D29" s="8">
        <v>8</v>
      </c>
      <c r="E29" s="10">
        <f t="shared" si="2"/>
        <v>55.679999999999993</v>
      </c>
      <c r="F29" s="11">
        <f t="shared" si="3"/>
        <v>1.9294181034482762</v>
      </c>
      <c r="G29" s="26">
        <f t="shared" si="4"/>
        <v>13.428750000000001</v>
      </c>
      <c r="H29"/>
      <c r="I29"/>
      <c r="J29" s="18">
        <v>114.099998</v>
      </c>
      <c r="K29" s="28">
        <v>0.19600000000000001</v>
      </c>
    </row>
    <row r="30" spans="1:11">
      <c r="A30" s="251" t="s">
        <v>110</v>
      </c>
      <c r="B30" s="8" t="s">
        <v>111</v>
      </c>
      <c r="C30" s="15">
        <v>122.610001</v>
      </c>
      <c r="D30" s="8">
        <v>8</v>
      </c>
      <c r="E30" s="10">
        <f t="shared" si="2"/>
        <v>55.679999999999993</v>
      </c>
      <c r="F30" s="11">
        <f t="shared" si="3"/>
        <v>2.2020474317528738</v>
      </c>
      <c r="G30" s="26">
        <f t="shared" si="4"/>
        <v>15.326250125</v>
      </c>
      <c r="H30"/>
      <c r="I30"/>
      <c r="J30" s="15">
        <v>128.13000500000001</v>
      </c>
      <c r="K30" s="28">
        <v>0.19600000000000001</v>
      </c>
    </row>
    <row r="31" spans="1:11">
      <c r="A31" s="251"/>
      <c r="B31" s="8" t="s">
        <v>112</v>
      </c>
      <c r="C31" s="15">
        <v>126.970001</v>
      </c>
      <c r="D31" s="8">
        <v>8</v>
      </c>
      <c r="E31" s="10">
        <f t="shared" si="2"/>
        <v>55.679999999999993</v>
      </c>
      <c r="F31" s="11">
        <f t="shared" si="3"/>
        <v>2.2803520294540234</v>
      </c>
      <c r="G31" s="26">
        <f t="shared" si="4"/>
        <v>15.871250125</v>
      </c>
      <c r="H31"/>
      <c r="I31"/>
      <c r="J31" s="15">
        <v>131.58999600000001</v>
      </c>
      <c r="K31" s="28">
        <v>0.19600000000000001</v>
      </c>
    </row>
    <row r="32" spans="1:11">
      <c r="A32" s="251"/>
      <c r="B32" s="8" t="s">
        <v>113</v>
      </c>
      <c r="C32" s="15">
        <v>128.199997</v>
      </c>
      <c r="D32" s="8">
        <v>8</v>
      </c>
      <c r="E32" s="10">
        <f t="shared" si="2"/>
        <v>55.679999999999993</v>
      </c>
      <c r="F32" s="11">
        <f t="shared" si="3"/>
        <v>2.3024424748563219</v>
      </c>
      <c r="G32" s="26">
        <f t="shared" si="4"/>
        <v>16.024999625</v>
      </c>
      <c r="H32"/>
      <c r="I32"/>
      <c r="J32" s="15">
        <v>132.979996</v>
      </c>
      <c r="K32" s="28">
        <v>0.19600000000000001</v>
      </c>
    </row>
    <row r="33" spans="1:11">
      <c r="A33" s="251"/>
      <c r="B33" s="8" t="s">
        <v>114</v>
      </c>
      <c r="C33" s="16">
        <v>128.11999499999999</v>
      </c>
      <c r="D33" s="8">
        <v>8</v>
      </c>
      <c r="E33" s="10">
        <f t="shared" si="2"/>
        <v>55.679999999999993</v>
      </c>
      <c r="F33" s="11">
        <f t="shared" si="3"/>
        <v>2.3010056573275861</v>
      </c>
      <c r="G33" s="26">
        <f t="shared" si="4"/>
        <v>16.014999374999999</v>
      </c>
      <c r="H33"/>
      <c r="I33"/>
      <c r="J33" s="19">
        <v>131.46000699999999</v>
      </c>
      <c r="K33" s="28">
        <v>0.19600000000000001</v>
      </c>
    </row>
    <row r="34" spans="1:11">
      <c r="A34" s="251"/>
      <c r="B34" s="8" t="s">
        <v>236</v>
      </c>
      <c r="C34" s="17">
        <v>126.480003</v>
      </c>
      <c r="D34" s="8">
        <v>8</v>
      </c>
      <c r="E34" s="10">
        <f t="shared" si="2"/>
        <v>55.679999999999993</v>
      </c>
      <c r="F34" s="11">
        <f t="shared" si="3"/>
        <v>2.2715517780172414</v>
      </c>
      <c r="G34" s="26">
        <f t="shared" si="4"/>
        <v>15.810000375</v>
      </c>
      <c r="H34"/>
      <c r="I34"/>
      <c r="J34" s="20">
        <v>130.13000500000001</v>
      </c>
      <c r="K34" s="28">
        <v>0.19600000000000001</v>
      </c>
    </row>
    <row r="35" spans="1:11">
      <c r="A35" s="251" t="s">
        <v>237</v>
      </c>
      <c r="B35" s="8" t="s">
        <v>238</v>
      </c>
      <c r="C35" s="21">
        <v>126.970001</v>
      </c>
      <c r="D35" s="8">
        <v>8</v>
      </c>
      <c r="E35" s="10">
        <f t="shared" si="2"/>
        <v>55.679999999999993</v>
      </c>
      <c r="F35" s="11">
        <f t="shared" si="3"/>
        <v>2.2803520294540234</v>
      </c>
      <c r="G35" s="26">
        <f t="shared" si="4"/>
        <v>15.871250125</v>
      </c>
      <c r="H35"/>
      <c r="I35"/>
      <c r="J35" s="21">
        <v>131.55999800000001</v>
      </c>
      <c r="K35" s="28">
        <v>0.19600000000000001</v>
      </c>
    </row>
    <row r="36" spans="1:11">
      <c r="A36" s="251"/>
      <c r="B36" s="8" t="s">
        <v>239</v>
      </c>
      <c r="C36" s="21">
        <v>126.82</v>
      </c>
      <c r="D36" s="8">
        <v>8</v>
      </c>
      <c r="E36" s="10">
        <f t="shared" si="2"/>
        <v>55.679999999999993</v>
      </c>
      <c r="F36" s="11">
        <f t="shared" si="3"/>
        <v>2.2776580459770117</v>
      </c>
      <c r="G36" s="26">
        <f t="shared" si="4"/>
        <v>15.852499999999999</v>
      </c>
      <c r="H36"/>
      <c r="I36"/>
      <c r="J36" s="21">
        <v>130.970001</v>
      </c>
      <c r="K36" s="28">
        <v>0.19600000000000001</v>
      </c>
    </row>
    <row r="37" spans="1:11">
      <c r="A37" s="251"/>
      <c r="B37" s="8" t="s">
        <v>240</v>
      </c>
      <c r="C37" s="17">
        <v>107.94000200000001</v>
      </c>
      <c r="D37" s="8">
        <v>7</v>
      </c>
      <c r="E37" s="10">
        <f t="shared" si="2"/>
        <v>48.72</v>
      </c>
      <c r="F37" s="11">
        <f t="shared" si="3"/>
        <v>2.2155172824302136</v>
      </c>
      <c r="G37" s="26">
        <f t="shared" si="4"/>
        <v>15.420000285714286</v>
      </c>
      <c r="H37"/>
      <c r="I37"/>
      <c r="J37" s="20">
        <v>114.639999</v>
      </c>
      <c r="K37" s="28">
        <v>0.19600000000000001</v>
      </c>
    </row>
    <row r="38" spans="1:11">
      <c r="A38" s="251"/>
      <c r="B38" s="8" t="s">
        <v>241</v>
      </c>
      <c r="C38" s="17">
        <v>126.889999</v>
      </c>
      <c r="D38" s="8">
        <v>8</v>
      </c>
      <c r="E38" s="10">
        <f t="shared" si="2"/>
        <v>55.679999999999993</v>
      </c>
      <c r="F38" s="11">
        <f t="shared" si="3"/>
        <v>2.2789152119252876</v>
      </c>
      <c r="G38" s="26">
        <f t="shared" si="4"/>
        <v>15.861249875</v>
      </c>
      <c r="H38"/>
      <c r="I38"/>
      <c r="J38" s="20">
        <v>131.520004</v>
      </c>
      <c r="K38" s="28">
        <v>0.19600000000000001</v>
      </c>
    </row>
    <row r="39" spans="1:11">
      <c r="A39" s="251"/>
      <c r="B39" s="8" t="s">
        <v>242</v>
      </c>
      <c r="C39" s="17">
        <v>126.91999800000001</v>
      </c>
      <c r="D39" s="8">
        <v>8</v>
      </c>
      <c r="E39" s="10">
        <f t="shared" si="2"/>
        <v>55.679999999999993</v>
      </c>
      <c r="F39" s="11">
        <f t="shared" si="3"/>
        <v>2.2794539870689658</v>
      </c>
      <c r="G39" s="26">
        <f t="shared" si="4"/>
        <v>15.864999750000001</v>
      </c>
      <c r="H39"/>
      <c r="I39"/>
      <c r="J39" s="20">
        <v>127.699997</v>
      </c>
      <c r="K39" s="28">
        <v>0.19600000000000001</v>
      </c>
    </row>
    <row r="40" spans="1:11">
      <c r="A40" s="251" t="s">
        <v>391</v>
      </c>
      <c r="B40" s="8" t="s">
        <v>392</v>
      </c>
      <c r="C40" s="17">
        <v>124.55999799999999</v>
      </c>
      <c r="D40" s="8">
        <v>8</v>
      </c>
      <c r="E40" s="10">
        <f t="shared" si="2"/>
        <v>55.679999999999993</v>
      </c>
      <c r="F40" s="11">
        <f t="shared" si="3"/>
        <v>2.2370689295977013</v>
      </c>
      <c r="G40" s="26">
        <f t="shared" si="4"/>
        <v>15.569999749999999</v>
      </c>
      <c r="H40"/>
      <c r="I40"/>
      <c r="J40" s="20">
        <v>126.589996</v>
      </c>
      <c r="K40" s="28">
        <v>0.19600000000000001</v>
      </c>
    </row>
    <row r="41" spans="1:11">
      <c r="A41" s="251"/>
      <c r="B41" s="8" t="s">
        <v>393</v>
      </c>
      <c r="C41" s="17">
        <v>129.33000200000001</v>
      </c>
      <c r="D41" s="8">
        <v>8</v>
      </c>
      <c r="E41" s="10">
        <f t="shared" si="2"/>
        <v>55.679999999999993</v>
      </c>
      <c r="F41" s="11">
        <f t="shared" si="3"/>
        <v>2.322737104885058</v>
      </c>
      <c r="G41" s="26">
        <f t="shared" si="4"/>
        <v>16.166250250000001</v>
      </c>
      <c r="H41"/>
      <c r="I41"/>
      <c r="J41" s="20">
        <v>129.66999799999999</v>
      </c>
      <c r="K41" s="28">
        <v>0.19600000000000001</v>
      </c>
    </row>
    <row r="42" spans="1:11">
      <c r="A42" s="251"/>
      <c r="B42" s="8" t="s">
        <v>394</v>
      </c>
      <c r="C42" s="17">
        <v>130.66999799999999</v>
      </c>
      <c r="D42" s="8">
        <v>8</v>
      </c>
      <c r="E42" s="10">
        <f t="shared" si="2"/>
        <v>55.679999999999993</v>
      </c>
      <c r="F42" s="11">
        <f t="shared" si="3"/>
        <v>2.3468031250000001</v>
      </c>
      <c r="G42" s="26">
        <f t="shared" si="4"/>
        <v>16.333749749999999</v>
      </c>
      <c r="H42"/>
      <c r="I42"/>
      <c r="J42" s="20">
        <v>129.83000200000001</v>
      </c>
      <c r="K42" s="28">
        <v>0.19600000000000001</v>
      </c>
    </row>
    <row r="43" spans="1:11">
      <c r="A43" s="251"/>
      <c r="B43" s="8" t="s">
        <v>395</v>
      </c>
      <c r="C43" s="17">
        <v>126.370003</v>
      </c>
      <c r="D43" s="8">
        <v>8</v>
      </c>
      <c r="E43" s="10">
        <f t="shared" si="2"/>
        <v>55.679999999999993</v>
      </c>
      <c r="F43" s="11">
        <f t="shared" si="3"/>
        <v>2.2695762033045979</v>
      </c>
      <c r="G43" s="26">
        <f t="shared" si="4"/>
        <v>15.796250375</v>
      </c>
      <c r="H43"/>
      <c r="I43"/>
      <c r="J43" s="20">
        <v>130.5</v>
      </c>
      <c r="K43" s="28">
        <v>0.19600000000000001</v>
      </c>
    </row>
    <row r="44" spans="1:11">
      <c r="A44" s="251" t="s">
        <v>243</v>
      </c>
      <c r="B44" s="8" t="s">
        <v>116</v>
      </c>
      <c r="C44" s="17">
        <v>113.349998</v>
      </c>
      <c r="D44" s="8">
        <v>8</v>
      </c>
      <c r="E44" s="10">
        <f t="shared" si="2"/>
        <v>55.679999999999993</v>
      </c>
      <c r="F44" s="11">
        <f t="shared" si="3"/>
        <v>2.0357399066091957</v>
      </c>
      <c r="G44" s="26">
        <f t="shared" si="4"/>
        <v>14.16874975</v>
      </c>
      <c r="H44"/>
      <c r="I44"/>
      <c r="J44" s="20">
        <v>114.739998</v>
      </c>
      <c r="K44" s="28">
        <v>0.19600000000000001</v>
      </c>
    </row>
    <row r="45" spans="1:11">
      <c r="A45" s="251"/>
      <c r="B45" s="8" t="s">
        <v>117</v>
      </c>
      <c r="C45" s="17">
        <v>112.66999800000001</v>
      </c>
      <c r="D45" s="8">
        <v>8</v>
      </c>
      <c r="E45" s="10">
        <f t="shared" si="2"/>
        <v>55.679999999999993</v>
      </c>
      <c r="F45" s="11">
        <f t="shared" si="3"/>
        <v>2.0235272629310348</v>
      </c>
      <c r="G45" s="26">
        <f t="shared" si="4"/>
        <v>14.083749750000001</v>
      </c>
      <c r="H45"/>
      <c r="I45"/>
      <c r="J45" s="20">
        <v>115.68</v>
      </c>
      <c r="K45" s="28">
        <v>0.19600000000000001</v>
      </c>
    </row>
    <row r="46" spans="1:11">
      <c r="A46" s="251"/>
      <c r="B46" s="8" t="s">
        <v>118</v>
      </c>
      <c r="C46" s="17">
        <v>113.489998</v>
      </c>
      <c r="D46" s="8">
        <v>8</v>
      </c>
      <c r="E46" s="10">
        <f t="shared" si="2"/>
        <v>55.679999999999993</v>
      </c>
      <c r="F46" s="11">
        <f t="shared" si="3"/>
        <v>2.0382542744252876</v>
      </c>
      <c r="G46" s="26">
        <f t="shared" si="4"/>
        <v>14.18624975</v>
      </c>
      <c r="H46"/>
      <c r="I46"/>
      <c r="J46" s="20">
        <v>116.82</v>
      </c>
      <c r="K46" s="28">
        <v>0.19600000000000001</v>
      </c>
    </row>
    <row r="47" spans="1:11">
      <c r="A47" s="251"/>
      <c r="B47" s="8" t="s">
        <v>119</v>
      </c>
      <c r="C47" s="17">
        <v>114.150002</v>
      </c>
      <c r="D47" s="8">
        <v>8</v>
      </c>
      <c r="E47" s="10">
        <f t="shared" si="2"/>
        <v>55.679999999999993</v>
      </c>
      <c r="F47" s="11">
        <f t="shared" si="3"/>
        <v>2.0501077945402302</v>
      </c>
      <c r="G47" s="26">
        <f t="shared" si="4"/>
        <v>14.26875025</v>
      </c>
      <c r="H47"/>
      <c r="I47"/>
      <c r="J47" s="20">
        <v>117.989998</v>
      </c>
      <c r="K47" s="28">
        <v>0.19600000000000001</v>
      </c>
    </row>
    <row r="48" spans="1:11">
      <c r="A48" s="251" t="s">
        <v>120</v>
      </c>
      <c r="B48" s="8" t="s">
        <v>121</v>
      </c>
      <c r="C48" s="17">
        <v>113.16999800000001</v>
      </c>
      <c r="D48" s="8">
        <v>8</v>
      </c>
      <c r="E48" s="10">
        <f t="shared" si="2"/>
        <v>55.679999999999993</v>
      </c>
      <c r="F48" s="11">
        <f t="shared" si="3"/>
        <v>2.0325071479885062</v>
      </c>
      <c r="G48" s="26">
        <f t="shared" si="4"/>
        <v>14.146249750000001</v>
      </c>
      <c r="H48"/>
      <c r="I48"/>
      <c r="J48" s="20">
        <v>116.83000199999999</v>
      </c>
      <c r="K48" s="28">
        <v>0.19600000000000001</v>
      </c>
    </row>
    <row r="49" spans="1:11">
      <c r="A49" s="251"/>
      <c r="B49" s="8" t="s">
        <v>122</v>
      </c>
      <c r="C49" s="17">
        <v>114.889999</v>
      </c>
      <c r="D49" s="8">
        <v>8</v>
      </c>
      <c r="E49" s="10">
        <f t="shared" si="2"/>
        <v>55.679999999999993</v>
      </c>
      <c r="F49" s="11">
        <f t="shared" si="3"/>
        <v>2.0633979705459775</v>
      </c>
      <c r="G49" s="26">
        <f t="shared" si="4"/>
        <v>14.361249875</v>
      </c>
      <c r="H49"/>
      <c r="I49"/>
      <c r="J49" s="20">
        <v>117.029999</v>
      </c>
      <c r="K49" s="28">
        <v>0.19600000000000001</v>
      </c>
    </row>
    <row r="50" spans="1:11">
      <c r="A50" s="251"/>
      <c r="B50" s="8" t="s">
        <v>123</v>
      </c>
      <c r="C50" s="17">
        <v>115.58000199999999</v>
      </c>
      <c r="D50" s="8">
        <v>8</v>
      </c>
      <c r="E50" s="10">
        <f t="shared" si="2"/>
        <v>55.679999999999993</v>
      </c>
      <c r="F50" s="11">
        <f t="shared" si="3"/>
        <v>2.0757902658045979</v>
      </c>
      <c r="G50" s="26">
        <f t="shared" si="4"/>
        <v>14.447500249999999</v>
      </c>
      <c r="H50"/>
      <c r="I50"/>
      <c r="J50" s="20">
        <v>119.339996</v>
      </c>
      <c r="K50" s="28">
        <v>0.19600000000000001</v>
      </c>
    </row>
    <row r="51" spans="1:11">
      <c r="A51" s="251"/>
      <c r="B51" s="8" t="s">
        <v>124</v>
      </c>
      <c r="C51" s="17">
        <v>117.989998</v>
      </c>
      <c r="D51" s="8">
        <v>8</v>
      </c>
      <c r="E51" s="10">
        <f t="shared" si="2"/>
        <v>55.679999999999993</v>
      </c>
      <c r="F51" s="11">
        <f t="shared" si="3"/>
        <v>2.1190732399425292</v>
      </c>
      <c r="G51" s="26">
        <f t="shared" si="4"/>
        <v>14.74874975</v>
      </c>
      <c r="H51"/>
      <c r="I51"/>
      <c r="J51" s="20">
        <v>120.68</v>
      </c>
      <c r="K51" s="28">
        <v>0.19600000000000001</v>
      </c>
    </row>
    <row r="52" spans="1:11">
      <c r="A52" s="251" t="s">
        <v>245</v>
      </c>
      <c r="B52" s="8" t="s">
        <v>127</v>
      </c>
      <c r="C52" s="17">
        <v>119.949997</v>
      </c>
      <c r="D52" s="8">
        <v>8</v>
      </c>
      <c r="E52" s="10">
        <f t="shared" si="2"/>
        <v>55.679999999999993</v>
      </c>
      <c r="F52" s="11">
        <f t="shared" si="3"/>
        <v>2.1542743714080461</v>
      </c>
      <c r="G52" s="26">
        <f t="shared" si="4"/>
        <v>14.993749625</v>
      </c>
      <c r="H52"/>
      <c r="I52"/>
      <c r="J52" s="20">
        <v>122.120003</v>
      </c>
      <c r="K52" s="28">
        <v>0.19600000000000001</v>
      </c>
    </row>
    <row r="53" spans="1:11">
      <c r="A53" s="251"/>
      <c r="B53" s="8" t="s">
        <v>128</v>
      </c>
      <c r="C53" s="17">
        <v>117.400002</v>
      </c>
      <c r="D53" s="8">
        <v>8</v>
      </c>
      <c r="E53" s="10">
        <f t="shared" si="2"/>
        <v>55.679999999999993</v>
      </c>
      <c r="F53" s="11">
        <f t="shared" si="3"/>
        <v>2.1084770474137935</v>
      </c>
      <c r="G53" s="26">
        <f t="shared" si="4"/>
        <v>14.67500025</v>
      </c>
      <c r="H53"/>
      <c r="I53"/>
      <c r="J53" s="20">
        <v>120.07</v>
      </c>
      <c r="K53" s="28">
        <v>0.19600000000000001</v>
      </c>
    </row>
    <row r="54" spans="1:11">
      <c r="A54" s="251"/>
      <c r="B54" s="8" t="s">
        <v>129</v>
      </c>
      <c r="C54" s="17">
        <v>89.489998</v>
      </c>
      <c r="D54" s="8">
        <v>6</v>
      </c>
      <c r="E54" s="10">
        <f t="shared" si="2"/>
        <v>41.759999999999991</v>
      </c>
      <c r="F54" s="11">
        <f t="shared" si="3"/>
        <v>2.1429597222222228</v>
      </c>
      <c r="G54" s="26">
        <f t="shared" si="4"/>
        <v>14.914999666666667</v>
      </c>
      <c r="H54"/>
      <c r="I54"/>
      <c r="J54" s="20">
        <v>91.019997000000004</v>
      </c>
      <c r="K54" s="28">
        <v>0.19600000000000001</v>
      </c>
    </row>
    <row r="55" spans="1:11">
      <c r="A55" s="251" t="s">
        <v>246</v>
      </c>
      <c r="B55" s="8" t="s">
        <v>132</v>
      </c>
      <c r="C55" s="17">
        <v>108.83000199999999</v>
      </c>
      <c r="D55" s="8">
        <v>8</v>
      </c>
      <c r="E55" s="10">
        <f t="shared" si="2"/>
        <v>55.679999999999993</v>
      </c>
      <c r="F55" s="11">
        <f t="shared" si="3"/>
        <v>1.9545618175287358</v>
      </c>
      <c r="G55" s="26">
        <f t="shared" si="4"/>
        <v>13.603750249999999</v>
      </c>
      <c r="H55"/>
      <c r="I55"/>
      <c r="J55" s="20">
        <v>109.379997</v>
      </c>
      <c r="K55" s="28">
        <v>0.19600000000000001</v>
      </c>
    </row>
    <row r="56" spans="1:11">
      <c r="A56" s="251"/>
      <c r="B56" s="8" t="s">
        <v>133</v>
      </c>
      <c r="C56" s="17">
        <v>111.57</v>
      </c>
      <c r="D56" s="8">
        <v>8</v>
      </c>
      <c r="E56" s="10">
        <f t="shared" si="2"/>
        <v>55.679999999999993</v>
      </c>
      <c r="F56" s="11">
        <f t="shared" si="3"/>
        <v>2.0037715517241379</v>
      </c>
      <c r="G56" s="26">
        <f t="shared" si="4"/>
        <v>13.946249999999999</v>
      </c>
      <c r="H56"/>
      <c r="I56"/>
      <c r="J56" s="20">
        <v>112.360001</v>
      </c>
      <c r="K56" s="28">
        <v>0.19600000000000001</v>
      </c>
    </row>
    <row r="57" spans="1:11">
      <c r="A57" s="251"/>
      <c r="B57" s="8" t="s">
        <v>134</v>
      </c>
      <c r="C57" s="17">
        <v>116.349998</v>
      </c>
      <c r="D57" s="8">
        <v>8</v>
      </c>
      <c r="E57" s="10">
        <f t="shared" si="2"/>
        <v>55.679999999999993</v>
      </c>
      <c r="F57" s="11">
        <f t="shared" si="3"/>
        <v>2.0896192169540231</v>
      </c>
      <c r="G57" s="26">
        <f t="shared" si="4"/>
        <v>14.54374975</v>
      </c>
      <c r="H57"/>
      <c r="I57"/>
      <c r="J57" s="20">
        <v>113.650002</v>
      </c>
      <c r="K57" s="28">
        <v>0.19600000000000001</v>
      </c>
    </row>
    <row r="58" spans="1:11">
      <c r="A58" s="251"/>
      <c r="B58" s="8" t="s">
        <v>135</v>
      </c>
      <c r="C58" s="17">
        <v>113.199997</v>
      </c>
      <c r="D58" s="8">
        <v>8</v>
      </c>
      <c r="E58" s="10">
        <f t="shared" si="2"/>
        <v>55.679999999999993</v>
      </c>
      <c r="F58" s="11">
        <f t="shared" si="3"/>
        <v>2.033045923132184</v>
      </c>
      <c r="G58" s="26">
        <f t="shared" si="4"/>
        <v>14.149999625</v>
      </c>
      <c r="H58"/>
      <c r="I58"/>
      <c r="J58" s="20">
        <v>114.150002</v>
      </c>
      <c r="K58" s="28">
        <v>0.19600000000000001</v>
      </c>
    </row>
    <row r="59" spans="1:11">
      <c r="A59" s="251" t="s">
        <v>247</v>
      </c>
      <c r="B59" s="8" t="s">
        <v>137</v>
      </c>
      <c r="C59" s="17">
        <v>128.64999399999999</v>
      </c>
      <c r="D59" s="8">
        <v>8</v>
      </c>
      <c r="E59" s="10">
        <f t="shared" si="2"/>
        <v>55.679999999999993</v>
      </c>
      <c r="F59" s="11">
        <f t="shared" si="3"/>
        <v>2.3105243175287358</v>
      </c>
      <c r="G59" s="26">
        <f t="shared" si="4"/>
        <v>16.081249249999999</v>
      </c>
      <c r="H59"/>
      <c r="I59"/>
      <c r="J59" s="20">
        <v>118.290001</v>
      </c>
      <c r="K59" s="28">
        <v>0.19600000000000001</v>
      </c>
    </row>
    <row r="60" spans="1:11">
      <c r="A60" s="251"/>
      <c r="B60" s="8" t="s">
        <v>138</v>
      </c>
      <c r="C60" s="17">
        <v>128.64999399999999</v>
      </c>
      <c r="D60" s="8">
        <v>8</v>
      </c>
      <c r="E60" s="10">
        <f t="shared" si="2"/>
        <v>55.679999999999993</v>
      </c>
      <c r="F60" s="11">
        <f t="shared" si="3"/>
        <v>2.3105243175287358</v>
      </c>
      <c r="G60" s="26">
        <f t="shared" si="4"/>
        <v>16.081249249999999</v>
      </c>
      <c r="H60"/>
      <c r="I60"/>
      <c r="J60" s="20">
        <v>123.32</v>
      </c>
      <c r="K60" s="28">
        <v>0.19600000000000001</v>
      </c>
    </row>
    <row r="61" spans="1:11">
      <c r="A61" s="251"/>
      <c r="B61" s="8" t="s">
        <v>139</v>
      </c>
      <c r="C61" s="17">
        <v>130.270004</v>
      </c>
      <c r="D61" s="8">
        <v>8</v>
      </c>
      <c r="E61" s="10">
        <f t="shared" si="2"/>
        <v>55.679999999999993</v>
      </c>
      <c r="F61" s="11">
        <f t="shared" si="3"/>
        <v>2.3396193247126438</v>
      </c>
      <c r="G61" s="26">
        <f t="shared" si="4"/>
        <v>16.2837505</v>
      </c>
      <c r="H61"/>
      <c r="I61"/>
      <c r="J61" s="20">
        <v>119.05999799999999</v>
      </c>
      <c r="K61" s="28">
        <v>0.19600000000000001</v>
      </c>
    </row>
    <row r="62" spans="1:11">
      <c r="A62" s="251"/>
      <c r="B62" s="8" t="s">
        <v>140</v>
      </c>
      <c r="C62" s="17">
        <v>118.870003</v>
      </c>
      <c r="D62" s="8">
        <v>7</v>
      </c>
      <c r="E62" s="10">
        <f t="shared" si="2"/>
        <v>48.72</v>
      </c>
      <c r="F62" s="11">
        <f t="shared" si="3"/>
        <v>2.4398604885057473</v>
      </c>
      <c r="G62" s="26">
        <f t="shared" si="4"/>
        <v>16.981428999999999</v>
      </c>
      <c r="H62"/>
      <c r="I62"/>
      <c r="J62" s="20">
        <v>106.94000200000001</v>
      </c>
      <c r="K62" s="28">
        <v>0.19600000000000001</v>
      </c>
    </row>
    <row r="63" spans="1:11">
      <c r="A63" s="251" t="s">
        <v>248</v>
      </c>
      <c r="B63" s="8" t="s">
        <v>143</v>
      </c>
      <c r="C63" s="17">
        <v>102.410004</v>
      </c>
      <c r="D63" s="8">
        <v>8</v>
      </c>
      <c r="E63" s="10">
        <f t="shared" si="2"/>
        <v>55.679999999999993</v>
      </c>
      <c r="F63" s="11">
        <f t="shared" si="3"/>
        <v>1.839260129310345</v>
      </c>
      <c r="G63" s="26">
        <f t="shared" si="4"/>
        <v>12.8012505</v>
      </c>
      <c r="H63"/>
      <c r="I63"/>
      <c r="J63" s="20">
        <v>108.58000199999999</v>
      </c>
      <c r="K63" s="28">
        <v>0.19600000000000001</v>
      </c>
    </row>
    <row r="64" spans="1:11">
      <c r="A64" s="251"/>
      <c r="B64" s="8" t="s">
        <v>144</v>
      </c>
      <c r="C64" s="17">
        <v>107</v>
      </c>
      <c r="D64" s="8">
        <v>8</v>
      </c>
      <c r="E64" s="10">
        <f t="shared" si="2"/>
        <v>55.679999999999993</v>
      </c>
      <c r="F64" s="11">
        <f t="shared" si="3"/>
        <v>1.9216954022988508</v>
      </c>
      <c r="G64" s="26">
        <f t="shared" si="4"/>
        <v>13.375</v>
      </c>
      <c r="H64"/>
      <c r="I64"/>
      <c r="J64" s="20">
        <v>107.959999</v>
      </c>
      <c r="K64" s="28">
        <v>0.19600000000000001</v>
      </c>
    </row>
    <row r="65" spans="1:11">
      <c r="A65" s="251"/>
      <c r="B65" s="8" t="s">
        <v>145</v>
      </c>
      <c r="C65" s="17">
        <v>105.19000200000001</v>
      </c>
      <c r="D65" s="8">
        <v>8</v>
      </c>
      <c r="E65" s="10">
        <f t="shared" si="2"/>
        <v>55.679999999999993</v>
      </c>
      <c r="F65" s="11">
        <f t="shared" si="3"/>
        <v>1.8891882543103451</v>
      </c>
      <c r="G65" s="26">
        <f t="shared" si="4"/>
        <v>13.148750250000001</v>
      </c>
      <c r="H65"/>
      <c r="I65"/>
      <c r="J65" s="20">
        <v>109.660004</v>
      </c>
      <c r="K65" s="28">
        <v>0.19600000000000001</v>
      </c>
    </row>
    <row r="66" spans="1:11">
      <c r="A66" s="251"/>
      <c r="B66" s="8" t="s">
        <v>146</v>
      </c>
      <c r="C66" s="17">
        <v>108.58000199999999</v>
      </c>
      <c r="D66" s="8">
        <v>8</v>
      </c>
      <c r="E66" s="10">
        <f t="shared" si="2"/>
        <v>55.679999999999993</v>
      </c>
      <c r="F66" s="11">
        <f t="shared" si="3"/>
        <v>1.9500718750000001</v>
      </c>
      <c r="G66" s="26">
        <f t="shared" si="4"/>
        <v>13.572500249999999</v>
      </c>
      <c r="H66"/>
      <c r="I66"/>
      <c r="J66" s="20">
        <v>110.75</v>
      </c>
      <c r="K66" s="28">
        <v>0.19600000000000001</v>
      </c>
    </row>
    <row r="67" spans="1:11">
      <c r="A67" s="251"/>
      <c r="B67" s="8" t="s">
        <v>249</v>
      </c>
      <c r="C67" s="17">
        <v>108.620003</v>
      </c>
      <c r="D67" s="8">
        <v>8</v>
      </c>
      <c r="E67" s="10">
        <f t="shared" si="2"/>
        <v>55.679999999999993</v>
      </c>
      <c r="F67" s="11">
        <f t="shared" si="3"/>
        <v>1.950790283764368</v>
      </c>
      <c r="G67" s="26">
        <f t="shared" si="4"/>
        <v>13.577500375</v>
      </c>
      <c r="H67"/>
      <c r="I67"/>
      <c r="J67" s="20">
        <v>112.69000200000001</v>
      </c>
      <c r="K67" s="28">
        <v>0.19600000000000001</v>
      </c>
    </row>
    <row r="68" spans="1:11">
      <c r="A68" s="252" t="s">
        <v>250</v>
      </c>
      <c r="B68" s="8" t="s">
        <v>148</v>
      </c>
      <c r="C68" s="17">
        <v>109.589996</v>
      </c>
      <c r="D68" s="8">
        <v>8</v>
      </c>
      <c r="E68" s="10">
        <f t="shared" ref="E68:E90" si="5">0.29*D68*24</f>
        <v>55.679999999999993</v>
      </c>
      <c r="F68" s="11">
        <f t="shared" si="3"/>
        <v>1.9682111350574716</v>
      </c>
      <c r="G68" s="26">
        <f t="shared" si="4"/>
        <v>13.6987495</v>
      </c>
      <c r="H68"/>
      <c r="I68"/>
      <c r="J68" s="20">
        <v>112.949997</v>
      </c>
      <c r="K68" s="28">
        <v>0.19600000000000001</v>
      </c>
    </row>
    <row r="69" spans="1:11">
      <c r="A69" s="253"/>
      <c r="B69" s="8" t="s">
        <v>149</v>
      </c>
      <c r="C69" s="17">
        <v>111.139999</v>
      </c>
      <c r="D69" s="8">
        <v>8</v>
      </c>
      <c r="E69" s="10">
        <f t="shared" si="5"/>
        <v>55.679999999999993</v>
      </c>
      <c r="F69" s="11">
        <f t="shared" si="3"/>
        <v>1.9960488326149428</v>
      </c>
      <c r="G69" s="26">
        <f t="shared" si="4"/>
        <v>13.892499875</v>
      </c>
      <c r="H69"/>
      <c r="I69"/>
      <c r="J69" s="20">
        <v>114.120003</v>
      </c>
      <c r="K69" s="28">
        <v>0.19600000000000001</v>
      </c>
    </row>
    <row r="70" spans="1:11">
      <c r="A70" s="253"/>
      <c r="B70" s="8" t="s">
        <v>150</v>
      </c>
      <c r="C70" s="17">
        <v>109.639999</v>
      </c>
      <c r="D70" s="8">
        <v>8</v>
      </c>
      <c r="E70" s="10">
        <f t="shared" si="5"/>
        <v>55.679999999999993</v>
      </c>
      <c r="F70" s="11">
        <f t="shared" si="3"/>
        <v>1.9691091774425291</v>
      </c>
      <c r="G70" s="26">
        <f t="shared" si="4"/>
        <v>13.704999875</v>
      </c>
      <c r="H70"/>
      <c r="I70"/>
      <c r="J70" s="20">
        <v>113.66999800000001</v>
      </c>
      <c r="K70" s="28">
        <v>0.19600000000000001</v>
      </c>
    </row>
    <row r="71" spans="1:11">
      <c r="A71" s="253"/>
      <c r="B71" s="8" t="s">
        <v>151</v>
      </c>
      <c r="C71" s="17">
        <v>112.290001</v>
      </c>
      <c r="D71" s="8">
        <v>8</v>
      </c>
      <c r="E71" s="10">
        <f t="shared" si="5"/>
        <v>55.679999999999993</v>
      </c>
      <c r="F71" s="11">
        <f t="shared" si="3"/>
        <v>2.0167026041666669</v>
      </c>
      <c r="G71" s="26">
        <f t="shared" si="4"/>
        <v>14.036250125</v>
      </c>
      <c r="H71"/>
      <c r="I71"/>
      <c r="J71" s="20">
        <v>113.43</v>
      </c>
      <c r="K71" s="28">
        <v>0.19600000000000001</v>
      </c>
    </row>
    <row r="72" spans="1:11">
      <c r="A72" s="254"/>
      <c r="B72" s="8" t="s">
        <v>152</v>
      </c>
      <c r="C72" s="17">
        <v>99.900002000000001</v>
      </c>
      <c r="D72" s="8">
        <v>7</v>
      </c>
      <c r="E72" s="10">
        <f t="shared" si="5"/>
        <v>48.72</v>
      </c>
      <c r="F72" s="11">
        <f t="shared" ref="F72:F90" si="6">C72/E72</f>
        <v>2.0504926518883417</v>
      </c>
      <c r="G72" s="26">
        <f t="shared" ref="G72:G90" si="7">C72/D72</f>
        <v>14.271428857142856</v>
      </c>
      <c r="H72"/>
      <c r="I72"/>
      <c r="J72" s="20">
        <v>98.510002</v>
      </c>
      <c r="K72" s="28">
        <v>0.19600000000000001</v>
      </c>
    </row>
    <row r="73" spans="1:11">
      <c r="A73" s="251" t="s">
        <v>251</v>
      </c>
      <c r="B73" s="8" t="s">
        <v>154</v>
      </c>
      <c r="C73" s="17">
        <v>129.69000199999999</v>
      </c>
      <c r="D73" s="8">
        <v>8</v>
      </c>
      <c r="E73" s="10">
        <f t="shared" si="5"/>
        <v>55.679999999999993</v>
      </c>
      <c r="F73" s="11">
        <f t="shared" si="6"/>
        <v>2.329202622126437</v>
      </c>
      <c r="G73" s="26">
        <f t="shared" si="7"/>
        <v>16.211250249999999</v>
      </c>
      <c r="H73"/>
      <c r="I73"/>
      <c r="J73" s="20">
        <v>128.550003</v>
      </c>
      <c r="K73" s="28">
        <v>0.19600000000000001</v>
      </c>
    </row>
    <row r="74" spans="1:11">
      <c r="A74" s="251"/>
      <c r="B74" s="8" t="s">
        <v>155</v>
      </c>
      <c r="C74" s="17">
        <v>129.179993</v>
      </c>
      <c r="D74" s="8">
        <v>8</v>
      </c>
      <c r="E74" s="10">
        <f t="shared" si="5"/>
        <v>55.679999999999993</v>
      </c>
      <c r="F74" s="11">
        <f t="shared" si="6"/>
        <v>2.3200429777298854</v>
      </c>
      <c r="G74" s="26">
        <f t="shared" si="7"/>
        <v>16.147499125</v>
      </c>
      <c r="H74"/>
      <c r="I74"/>
      <c r="J74" s="20">
        <v>130.779999</v>
      </c>
      <c r="K74" s="28">
        <v>0.19600000000000001</v>
      </c>
    </row>
    <row r="75" spans="1:11">
      <c r="A75" s="251"/>
      <c r="B75" s="8" t="s">
        <v>156</v>
      </c>
      <c r="C75" s="17">
        <v>132.13000500000001</v>
      </c>
      <c r="D75" s="8">
        <v>8</v>
      </c>
      <c r="E75" s="10">
        <f t="shared" si="5"/>
        <v>55.679999999999993</v>
      </c>
      <c r="F75" s="11">
        <f t="shared" si="6"/>
        <v>2.3730245150862075</v>
      </c>
      <c r="G75" s="26">
        <f t="shared" si="7"/>
        <v>16.516250625000001</v>
      </c>
      <c r="H75"/>
      <c r="I75"/>
      <c r="J75" s="20">
        <v>131.729996</v>
      </c>
      <c r="K75" s="28">
        <v>0.19600000000000001</v>
      </c>
    </row>
    <row r="76" spans="1:11">
      <c r="A76" s="251"/>
      <c r="B76" s="8" t="s">
        <v>157</v>
      </c>
      <c r="C76" s="17">
        <v>130.570007</v>
      </c>
      <c r="D76" s="8">
        <v>8</v>
      </c>
      <c r="E76" s="10">
        <f t="shared" si="5"/>
        <v>55.679999999999993</v>
      </c>
      <c r="F76" s="11">
        <f t="shared" si="6"/>
        <v>2.3450073096264372</v>
      </c>
      <c r="G76" s="26">
        <f t="shared" si="7"/>
        <v>16.321250875</v>
      </c>
      <c r="H76"/>
      <c r="I76"/>
      <c r="J76" s="20">
        <v>132.979996</v>
      </c>
      <c r="K76" s="28">
        <v>0.19600000000000001</v>
      </c>
    </row>
    <row r="77" spans="1:11">
      <c r="A77" s="251" t="s">
        <v>252</v>
      </c>
      <c r="B77" s="8" t="s">
        <v>253</v>
      </c>
      <c r="C77" s="17">
        <v>124.870003</v>
      </c>
      <c r="D77" s="8">
        <v>8</v>
      </c>
      <c r="E77" s="10">
        <f t="shared" si="5"/>
        <v>55.679999999999993</v>
      </c>
      <c r="F77" s="11">
        <f t="shared" si="6"/>
        <v>2.2426365481321842</v>
      </c>
      <c r="G77" s="26">
        <f t="shared" si="7"/>
        <v>15.608750375</v>
      </c>
      <c r="H77"/>
      <c r="I77"/>
      <c r="J77" s="20">
        <v>125.709999</v>
      </c>
      <c r="K77" s="28">
        <v>0.19600000000000001</v>
      </c>
    </row>
    <row r="78" spans="1:11">
      <c r="A78" s="251"/>
      <c r="B78" s="8" t="s">
        <v>254</v>
      </c>
      <c r="C78" s="17">
        <v>123.760002</v>
      </c>
      <c r="D78" s="8">
        <v>8</v>
      </c>
      <c r="E78" s="10">
        <f t="shared" si="5"/>
        <v>55.679999999999993</v>
      </c>
      <c r="F78" s="11">
        <f t="shared" si="6"/>
        <v>2.2227011853448277</v>
      </c>
      <c r="G78" s="26">
        <f t="shared" si="7"/>
        <v>15.47000025</v>
      </c>
      <c r="H78"/>
      <c r="I78"/>
      <c r="J78" s="20">
        <v>126.129997</v>
      </c>
      <c r="K78" s="28">
        <v>0.19600000000000001</v>
      </c>
    </row>
    <row r="79" spans="1:11">
      <c r="A79" s="251"/>
      <c r="B79" s="8" t="s">
        <v>255</v>
      </c>
      <c r="C79" s="17">
        <v>127.41999800000001</v>
      </c>
      <c r="D79" s="8">
        <v>8</v>
      </c>
      <c r="E79" s="10">
        <f t="shared" si="5"/>
        <v>55.679999999999993</v>
      </c>
      <c r="F79" s="11">
        <f t="shared" si="6"/>
        <v>2.2884338721264372</v>
      </c>
      <c r="G79" s="26">
        <f t="shared" si="7"/>
        <v>15.927499750000001</v>
      </c>
      <c r="H79"/>
      <c r="I79"/>
      <c r="J79" s="20">
        <v>128.929993</v>
      </c>
      <c r="K79" s="28">
        <v>0.19600000000000001</v>
      </c>
    </row>
    <row r="80" spans="1:11">
      <c r="A80" s="251"/>
      <c r="B80" s="8" t="s">
        <v>256</v>
      </c>
      <c r="C80" s="17">
        <v>127.720001</v>
      </c>
      <c r="D80" s="8">
        <v>8</v>
      </c>
      <c r="E80" s="10">
        <f t="shared" si="5"/>
        <v>55.679999999999993</v>
      </c>
      <c r="F80" s="11">
        <f t="shared" si="6"/>
        <v>2.2938218570402302</v>
      </c>
      <c r="G80" s="26">
        <f t="shared" si="7"/>
        <v>15.965000125</v>
      </c>
      <c r="H80"/>
      <c r="I80"/>
      <c r="J80" s="20">
        <v>127.5</v>
      </c>
      <c r="K80" s="28">
        <v>0.19600000000000001</v>
      </c>
    </row>
    <row r="81" spans="1:11">
      <c r="A81" s="251" t="s">
        <v>396</v>
      </c>
      <c r="B81" s="8" t="s">
        <v>397</v>
      </c>
      <c r="C81" s="17">
        <v>100.08000199999999</v>
      </c>
      <c r="D81" s="8">
        <v>8</v>
      </c>
      <c r="E81" s="10">
        <f t="shared" si="5"/>
        <v>55.679999999999993</v>
      </c>
      <c r="F81" s="11">
        <f t="shared" si="6"/>
        <v>1.7974138290229886</v>
      </c>
      <c r="G81" s="26">
        <f t="shared" si="7"/>
        <v>12.510000249999999</v>
      </c>
      <c r="H81"/>
      <c r="I81"/>
      <c r="J81" s="20">
        <v>103.629997</v>
      </c>
      <c r="K81" s="28">
        <v>0.19600000000000001</v>
      </c>
    </row>
    <row r="82" spans="1:11">
      <c r="A82" s="251"/>
      <c r="B82" s="8" t="s">
        <v>398</v>
      </c>
      <c r="C82" s="17">
        <v>109.779999</v>
      </c>
      <c r="D82" s="8">
        <v>8</v>
      </c>
      <c r="E82" s="10">
        <f t="shared" si="5"/>
        <v>55.679999999999993</v>
      </c>
      <c r="F82" s="11">
        <f t="shared" si="6"/>
        <v>1.971623545258621</v>
      </c>
      <c r="G82" s="26">
        <f t="shared" si="7"/>
        <v>13.722499875</v>
      </c>
      <c r="H82"/>
      <c r="I82"/>
      <c r="J82" s="20">
        <v>111.91999800000001</v>
      </c>
      <c r="K82" s="28">
        <v>0.19600000000000001</v>
      </c>
    </row>
    <row r="83" spans="1:11">
      <c r="A83" s="251"/>
      <c r="B83" s="8" t="s">
        <v>399</v>
      </c>
      <c r="C83" s="17">
        <v>108.980003</v>
      </c>
      <c r="D83" s="8">
        <v>8</v>
      </c>
      <c r="E83" s="10">
        <f t="shared" si="5"/>
        <v>55.679999999999993</v>
      </c>
      <c r="F83" s="11">
        <f t="shared" si="6"/>
        <v>1.9572558010057473</v>
      </c>
      <c r="G83" s="26">
        <f t="shared" si="7"/>
        <v>13.622500375</v>
      </c>
      <c r="H83"/>
      <c r="I83"/>
      <c r="J83" s="20">
        <v>112.209999</v>
      </c>
      <c r="K83" s="28">
        <v>0.19600000000000001</v>
      </c>
    </row>
    <row r="84" spans="1:11">
      <c r="A84" s="251"/>
      <c r="B84" s="8" t="s">
        <v>400</v>
      </c>
      <c r="C84" s="17">
        <v>109.379997</v>
      </c>
      <c r="D84" s="8">
        <v>8</v>
      </c>
      <c r="E84" s="10">
        <f t="shared" si="5"/>
        <v>55.679999999999993</v>
      </c>
      <c r="F84" s="11">
        <f t="shared" si="6"/>
        <v>1.9644396012931038</v>
      </c>
      <c r="G84" s="26">
        <f t="shared" si="7"/>
        <v>13.672499625</v>
      </c>
      <c r="H84"/>
      <c r="I84"/>
      <c r="J84" s="20">
        <v>114.83000199999999</v>
      </c>
      <c r="K84" s="28">
        <v>0.19600000000000001</v>
      </c>
    </row>
    <row r="85" spans="1:11">
      <c r="A85" s="251"/>
      <c r="B85" s="8" t="s">
        <v>401</v>
      </c>
      <c r="C85" s="17">
        <v>110.16999800000001</v>
      </c>
      <c r="D85" s="8">
        <v>8</v>
      </c>
      <c r="E85" s="10">
        <f t="shared" si="5"/>
        <v>55.679999999999993</v>
      </c>
      <c r="F85" s="11">
        <f t="shared" si="6"/>
        <v>1.9786278376436786</v>
      </c>
      <c r="G85" s="26">
        <f t="shared" si="7"/>
        <v>13.771249750000001</v>
      </c>
      <c r="H85"/>
      <c r="I85"/>
      <c r="J85" s="20">
        <v>114.480003</v>
      </c>
      <c r="K85" s="28">
        <v>0.19600000000000001</v>
      </c>
    </row>
    <row r="86" spans="1:11">
      <c r="A86" s="251" t="s">
        <v>402</v>
      </c>
      <c r="B86" s="8" t="s">
        <v>403</v>
      </c>
      <c r="C86" s="17">
        <v>112.66999800000001</v>
      </c>
      <c r="D86" s="8">
        <v>8</v>
      </c>
      <c r="E86" s="10">
        <f t="shared" si="5"/>
        <v>55.679999999999993</v>
      </c>
      <c r="F86" s="11">
        <f t="shared" si="6"/>
        <v>2.0235272629310348</v>
      </c>
      <c r="G86" s="26">
        <f t="shared" si="7"/>
        <v>14.083749750000001</v>
      </c>
      <c r="H86"/>
      <c r="I86"/>
      <c r="J86" s="20">
        <v>117.790001</v>
      </c>
      <c r="K86" s="28">
        <v>0.19600000000000001</v>
      </c>
    </row>
    <row r="87" spans="1:11">
      <c r="A87" s="251"/>
      <c r="B87" s="8" t="s">
        <v>404</v>
      </c>
      <c r="C87" s="17">
        <v>112.339996</v>
      </c>
      <c r="D87" s="8">
        <v>8</v>
      </c>
      <c r="E87" s="10">
        <f t="shared" si="5"/>
        <v>55.679999999999993</v>
      </c>
      <c r="F87" s="11">
        <f t="shared" si="6"/>
        <v>2.0176005028735635</v>
      </c>
      <c r="G87" s="26">
        <f t="shared" si="7"/>
        <v>14.0424995</v>
      </c>
      <c r="H87"/>
      <c r="I87"/>
      <c r="J87" s="20">
        <v>115.120003</v>
      </c>
      <c r="K87" s="28">
        <v>0.19600000000000001</v>
      </c>
    </row>
    <row r="88" spans="1:11">
      <c r="A88" s="251"/>
      <c r="B88" s="8" t="s">
        <v>405</v>
      </c>
      <c r="C88" s="17">
        <v>112.300003</v>
      </c>
      <c r="D88" s="8">
        <v>8</v>
      </c>
      <c r="E88" s="10">
        <f t="shared" si="5"/>
        <v>55.679999999999993</v>
      </c>
      <c r="F88" s="11">
        <f t="shared" si="6"/>
        <v>2.0168822377873568</v>
      </c>
      <c r="G88" s="26">
        <f t="shared" si="7"/>
        <v>14.037500375</v>
      </c>
      <c r="H88"/>
      <c r="I88"/>
      <c r="J88" s="20">
        <v>114.449997</v>
      </c>
      <c r="K88" s="28">
        <v>0.19600000000000001</v>
      </c>
    </row>
    <row r="89" spans="1:11">
      <c r="A89" s="251"/>
      <c r="B89" s="8" t="s">
        <v>406</v>
      </c>
      <c r="C89" s="17">
        <v>116.040001</v>
      </c>
      <c r="D89" s="8">
        <v>8</v>
      </c>
      <c r="E89" s="10">
        <f t="shared" si="5"/>
        <v>55.679999999999993</v>
      </c>
      <c r="F89" s="11">
        <f t="shared" si="6"/>
        <v>2.0840517420977016</v>
      </c>
      <c r="G89" s="26">
        <f t="shared" si="7"/>
        <v>14.505000125</v>
      </c>
      <c r="H89"/>
      <c r="I89"/>
      <c r="J89" s="20">
        <v>119.010002</v>
      </c>
      <c r="K89" s="28">
        <v>0.19600000000000001</v>
      </c>
    </row>
    <row r="90" spans="1:11">
      <c r="A90" s="252"/>
      <c r="B90" s="35" t="s">
        <v>407</v>
      </c>
      <c r="C90" s="22">
        <v>117.150002</v>
      </c>
      <c r="D90" s="35">
        <v>8</v>
      </c>
      <c r="E90" s="10">
        <f t="shared" si="5"/>
        <v>55.679999999999993</v>
      </c>
      <c r="F90" s="36">
        <f t="shared" si="6"/>
        <v>2.1039871048850576</v>
      </c>
      <c r="G90" s="37">
        <f t="shared" si="7"/>
        <v>14.64375025</v>
      </c>
      <c r="H90"/>
      <c r="I90"/>
      <c r="J90" s="27">
        <v>117.510002</v>
      </c>
      <c r="K90" s="28">
        <v>0.19600000000000001</v>
      </c>
    </row>
    <row r="91" spans="1:11">
      <c r="A91" s="38"/>
      <c r="B91" s="8" t="s">
        <v>228</v>
      </c>
      <c r="C91" s="39">
        <f>SUM(C3:C90)</f>
        <v>10382.349991000001</v>
      </c>
      <c r="D91" s="13">
        <f>SUM(D3:D90)</f>
        <v>699</v>
      </c>
      <c r="E91" s="10">
        <f>SUM(E3:E90)</f>
        <v>4865.0399999999991</v>
      </c>
      <c r="F91" s="40">
        <f>AVERAGE(F3:F90)</f>
        <v>2.1345294639164099</v>
      </c>
      <c r="G91" s="41">
        <f>AVERAGE(G3:G90)</f>
        <v>14.856325068858228</v>
      </c>
      <c r="H91"/>
      <c r="I91"/>
    </row>
    <row r="92" spans="1:11">
      <c r="A92" s="220"/>
      <c r="B92" s="221"/>
      <c r="C92" s="221"/>
      <c r="D92" s="221"/>
      <c r="E92" s="221"/>
      <c r="F92" s="221"/>
      <c r="G92" s="223"/>
      <c r="H92"/>
      <c r="I92"/>
    </row>
    <row r="93" spans="1:11">
      <c r="A93" s="224"/>
      <c r="B93" s="225"/>
      <c r="C93" s="225"/>
      <c r="D93" s="225"/>
      <c r="E93" s="225"/>
      <c r="F93" s="225"/>
      <c r="G93" s="227"/>
    </row>
    <row r="94" spans="1:11">
      <c r="A94" s="224"/>
      <c r="B94" s="225"/>
      <c r="C94" s="225"/>
      <c r="D94" s="225"/>
      <c r="E94" s="225"/>
      <c r="F94" s="225"/>
      <c r="G94" s="227"/>
    </row>
    <row r="95" spans="1:11">
      <c r="A95" s="224"/>
      <c r="B95" s="225"/>
      <c r="C95" s="225"/>
      <c r="D95" s="225"/>
      <c r="E95" s="225"/>
      <c r="F95" s="225"/>
      <c r="G95" s="227"/>
    </row>
    <row r="96" spans="1:11">
      <c r="A96" s="228"/>
      <c r="B96" s="229"/>
      <c r="C96" s="229"/>
      <c r="D96" s="229"/>
      <c r="E96" s="229"/>
      <c r="F96" s="229"/>
      <c r="G96" s="231"/>
    </row>
  </sheetData>
  <mergeCells count="24">
    <mergeCell ref="A77:A80"/>
    <mergeCell ref="A81:A85"/>
    <mergeCell ref="A86:A90"/>
    <mergeCell ref="A92:G96"/>
    <mergeCell ref="A55:A58"/>
    <mergeCell ref="A59:A62"/>
    <mergeCell ref="A63:A67"/>
    <mergeCell ref="A68:A72"/>
    <mergeCell ref="A73:A76"/>
    <mergeCell ref="A35:A39"/>
    <mergeCell ref="A40:A43"/>
    <mergeCell ref="A44:A47"/>
    <mergeCell ref="A48:A51"/>
    <mergeCell ref="A52:A54"/>
    <mergeCell ref="A14:A17"/>
    <mergeCell ref="A18:A21"/>
    <mergeCell ref="A22:A25"/>
    <mergeCell ref="A26:A29"/>
    <mergeCell ref="A30:A34"/>
    <mergeCell ref="A1:B1"/>
    <mergeCell ref="C1:D1"/>
    <mergeCell ref="A3:A6"/>
    <mergeCell ref="A7:A10"/>
    <mergeCell ref="A11:A13"/>
  </mergeCells>
  <phoneticPr fontId="10" type="noConversion"/>
  <conditionalFormatting sqref="F3:F91">
    <cfRule type="top10" dxfId="1" priority="1" bottom="1" rank="3"/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B60" sqref="A60:XFD180"/>
    </sheetView>
  </sheetViews>
  <sheetFormatPr defaultColWidth="9" defaultRowHeight="14.25"/>
  <cols>
    <col min="1" max="2" width="12.125" customWidth="1"/>
    <col min="3" max="3" width="14.5" customWidth="1"/>
    <col min="4" max="7" width="12.125" customWidth="1"/>
    <col min="11" max="11" width="6.75" customWidth="1"/>
    <col min="12" max="12" width="9.125" hidden="1" customWidth="1"/>
    <col min="13" max="13" width="6.75" customWidth="1"/>
    <col min="14" max="14" width="5.625" customWidth="1"/>
    <col min="15" max="15" width="16.5" hidden="1" customWidth="1"/>
    <col min="16" max="16" width="9.5" customWidth="1"/>
  </cols>
  <sheetData>
    <row r="1" spans="1:15" ht="20.25">
      <c r="A1" s="255" t="s">
        <v>408</v>
      </c>
      <c r="B1" s="256"/>
      <c r="C1" s="257">
        <f>南高齿报表总!F2</f>
        <v>43466</v>
      </c>
      <c r="D1" s="258"/>
      <c r="E1" s="2" t="s">
        <v>63</v>
      </c>
      <c r="F1" s="2"/>
      <c r="G1" s="3"/>
    </row>
    <row r="2" spans="1:15">
      <c r="A2" s="4" t="s">
        <v>64</v>
      </c>
      <c r="B2" s="5" t="s">
        <v>65</v>
      </c>
      <c r="C2" s="5" t="s">
        <v>43</v>
      </c>
      <c r="D2" s="5" t="s">
        <v>66</v>
      </c>
      <c r="E2" s="5" t="s">
        <v>67</v>
      </c>
      <c r="F2" s="6" t="s">
        <v>68</v>
      </c>
      <c r="G2" s="7" t="s">
        <v>69</v>
      </c>
    </row>
    <row r="3" spans="1:15">
      <c r="A3" s="251" t="s">
        <v>70</v>
      </c>
      <c r="B3" s="8" t="s">
        <v>386</v>
      </c>
      <c r="C3" s="9">
        <v>116.41999800000001</v>
      </c>
      <c r="D3" s="8">
        <v>8</v>
      </c>
      <c r="E3" s="10">
        <f>0.285*D3*24</f>
        <v>54.72</v>
      </c>
      <c r="F3" s="11">
        <f t="shared" ref="F3:F7" si="0">C3/E3</f>
        <v>2.1275584429824561</v>
      </c>
      <c r="G3" s="12">
        <f t="shared" ref="G3:G7" si="1">C3/D3</f>
        <v>14.552499750000001</v>
      </c>
      <c r="L3" s="9">
        <v>150.41999799999999</v>
      </c>
      <c r="O3" s="9">
        <v>24.700001</v>
      </c>
    </row>
    <row r="4" spans="1:15">
      <c r="A4" s="251"/>
      <c r="B4" s="8" t="s">
        <v>387</v>
      </c>
      <c r="C4" s="9">
        <v>116.43</v>
      </c>
      <c r="D4" s="8">
        <v>8</v>
      </c>
      <c r="E4" s="13">
        <f>0.285*D4*24</f>
        <v>54.72</v>
      </c>
      <c r="F4" s="11">
        <f t="shared" si="0"/>
        <v>2.1277412280701755</v>
      </c>
      <c r="G4" s="12">
        <f t="shared" si="1"/>
        <v>14.553750000000001</v>
      </c>
      <c r="L4" s="9">
        <v>153.009995</v>
      </c>
      <c r="O4" s="9">
        <v>24.959999</v>
      </c>
    </row>
    <row r="5" spans="1:15">
      <c r="A5" s="251"/>
      <c r="B5" s="8" t="s">
        <v>388</v>
      </c>
      <c r="C5" s="14">
        <v>115.94000200000001</v>
      </c>
      <c r="D5" s="8">
        <v>8</v>
      </c>
      <c r="E5" s="13">
        <f t="shared" ref="E5:E59" si="2">0.285*D5*24</f>
        <v>54.72</v>
      </c>
      <c r="F5" s="11">
        <f t="shared" si="0"/>
        <v>2.1187865862573103</v>
      </c>
      <c r="G5" s="12">
        <f t="shared" si="1"/>
        <v>14.492500250000001</v>
      </c>
      <c r="L5" s="18">
        <v>153</v>
      </c>
      <c r="O5" s="18">
        <v>24.280000999999999</v>
      </c>
    </row>
    <row r="6" spans="1:15">
      <c r="A6" s="251"/>
      <c r="B6" s="8" t="s">
        <v>389</v>
      </c>
      <c r="C6" s="14">
        <v>116.150002</v>
      </c>
      <c r="D6" s="8">
        <v>8</v>
      </c>
      <c r="E6" s="13">
        <f t="shared" si="2"/>
        <v>54.72</v>
      </c>
      <c r="F6" s="11">
        <f t="shared" si="0"/>
        <v>2.1226243055555556</v>
      </c>
      <c r="G6" s="12">
        <f t="shared" si="1"/>
        <v>14.51875025</v>
      </c>
      <c r="L6" s="18">
        <v>149.91999799999999</v>
      </c>
      <c r="O6" s="18">
        <v>25.33</v>
      </c>
    </row>
    <row r="7" spans="1:15">
      <c r="A7" s="251"/>
      <c r="B7" s="8" t="s">
        <v>409</v>
      </c>
      <c r="C7" s="14">
        <v>115.19000200000001</v>
      </c>
      <c r="D7" s="8">
        <v>8</v>
      </c>
      <c r="E7" s="13">
        <f t="shared" si="2"/>
        <v>54.72</v>
      </c>
      <c r="F7" s="11">
        <f t="shared" si="0"/>
        <v>2.1050804459064327</v>
      </c>
      <c r="G7" s="12">
        <f t="shared" si="1"/>
        <v>14.398750250000001</v>
      </c>
      <c r="L7" s="18">
        <v>151.520004</v>
      </c>
      <c r="O7" s="18">
        <v>24.639999</v>
      </c>
    </row>
    <row r="8" spans="1:15">
      <c r="A8" s="251" t="s">
        <v>75</v>
      </c>
      <c r="B8" s="8" t="s">
        <v>76</v>
      </c>
      <c r="C8" s="14">
        <v>116.41999800000001</v>
      </c>
      <c r="D8" s="8">
        <v>8</v>
      </c>
      <c r="E8" s="13">
        <f t="shared" si="2"/>
        <v>54.72</v>
      </c>
      <c r="F8" s="11">
        <f t="shared" ref="F8:F59" si="3">C8/E8</f>
        <v>2.1275584429824561</v>
      </c>
      <c r="G8" s="12">
        <f t="shared" ref="G8:G59" si="4">C8/D8</f>
        <v>14.552499750000001</v>
      </c>
      <c r="L8" s="18">
        <v>158.770004</v>
      </c>
      <c r="O8" s="18">
        <v>26.059999000000001</v>
      </c>
    </row>
    <row r="9" spans="1:15">
      <c r="A9" s="251"/>
      <c r="B9" s="8" t="s">
        <v>77</v>
      </c>
      <c r="C9" s="14">
        <v>102.449997</v>
      </c>
      <c r="D9" s="8">
        <v>7</v>
      </c>
      <c r="E9" s="13">
        <f t="shared" si="2"/>
        <v>47.879999999999995</v>
      </c>
      <c r="F9" s="11">
        <f t="shared" si="3"/>
        <v>2.1397242481203009</v>
      </c>
      <c r="G9" s="12">
        <f t="shared" si="4"/>
        <v>14.635713857142857</v>
      </c>
      <c r="L9" s="18">
        <v>136.029999</v>
      </c>
      <c r="O9" s="18">
        <v>21.809999000000001</v>
      </c>
    </row>
    <row r="10" spans="1:15">
      <c r="A10" s="251"/>
      <c r="B10" s="8" t="s">
        <v>78</v>
      </c>
      <c r="C10" s="15">
        <v>115.209999</v>
      </c>
      <c r="D10" s="8">
        <v>8</v>
      </c>
      <c r="E10" s="13">
        <f t="shared" si="2"/>
        <v>54.72</v>
      </c>
      <c r="F10" s="11">
        <f t="shared" si="3"/>
        <v>2.1054458881578948</v>
      </c>
      <c r="G10" s="12">
        <f t="shared" si="4"/>
        <v>14.401249875</v>
      </c>
      <c r="L10" s="18">
        <v>152.949997</v>
      </c>
      <c r="O10" s="18">
        <v>25.139999</v>
      </c>
    </row>
    <row r="11" spans="1:15">
      <c r="A11" s="251"/>
      <c r="B11" s="8" t="s">
        <v>79</v>
      </c>
      <c r="C11" s="14">
        <v>88.110000999999997</v>
      </c>
      <c r="D11" s="8">
        <v>6</v>
      </c>
      <c r="E11" s="13">
        <f t="shared" si="2"/>
        <v>41.04</v>
      </c>
      <c r="F11" s="11">
        <f t="shared" si="3"/>
        <v>2.1469298489278752</v>
      </c>
      <c r="G11" s="12">
        <f t="shared" si="4"/>
        <v>14.685000166666667</v>
      </c>
      <c r="L11" s="18">
        <v>115.150002</v>
      </c>
      <c r="O11" s="18">
        <v>18.860001</v>
      </c>
    </row>
    <row r="12" spans="1:15">
      <c r="A12" s="251"/>
      <c r="B12" s="8" t="s">
        <v>410</v>
      </c>
      <c r="C12" s="14">
        <v>114.339996</v>
      </c>
      <c r="D12" s="8">
        <v>8</v>
      </c>
      <c r="E12" s="13">
        <f t="shared" si="2"/>
        <v>54.72</v>
      </c>
      <c r="F12" s="11">
        <f t="shared" si="3"/>
        <v>2.0895467105263159</v>
      </c>
      <c r="G12" s="12">
        <f t="shared" si="4"/>
        <v>14.2924995</v>
      </c>
      <c r="L12" s="18">
        <v>151.58999600000001</v>
      </c>
      <c r="O12" s="18">
        <v>24.360001</v>
      </c>
    </row>
    <row r="13" spans="1:15">
      <c r="A13" s="251" t="s">
        <v>80</v>
      </c>
      <c r="B13" s="8" t="s">
        <v>81</v>
      </c>
      <c r="C13" s="14">
        <v>119.449997</v>
      </c>
      <c r="D13" s="8">
        <v>8</v>
      </c>
      <c r="E13" s="13">
        <f t="shared" si="2"/>
        <v>54.72</v>
      </c>
      <c r="F13" s="11">
        <f t="shared" si="3"/>
        <v>2.1829312317251461</v>
      </c>
      <c r="G13" s="12">
        <f t="shared" si="4"/>
        <v>14.931249625</v>
      </c>
      <c r="L13" s="18">
        <v>159.38999899999999</v>
      </c>
      <c r="O13" s="18">
        <v>25.48</v>
      </c>
    </row>
    <row r="14" spans="1:15">
      <c r="A14" s="251"/>
      <c r="B14" s="8" t="s">
        <v>82</v>
      </c>
      <c r="C14" s="14">
        <v>118.94000200000001</v>
      </c>
      <c r="D14" s="8">
        <v>8</v>
      </c>
      <c r="E14" s="13">
        <f t="shared" si="2"/>
        <v>54.72</v>
      </c>
      <c r="F14" s="11">
        <f t="shared" si="3"/>
        <v>2.1736111476608189</v>
      </c>
      <c r="G14" s="12">
        <f t="shared" si="4"/>
        <v>14.867500250000001</v>
      </c>
      <c r="L14" s="18">
        <v>158.259995</v>
      </c>
      <c r="O14" s="18">
        <v>25.25</v>
      </c>
    </row>
    <row r="15" spans="1:15">
      <c r="A15" s="251"/>
      <c r="B15" s="8" t="s">
        <v>83</v>
      </c>
      <c r="C15" s="14">
        <v>100.769997</v>
      </c>
      <c r="D15" s="8">
        <v>7</v>
      </c>
      <c r="E15" s="13">
        <f t="shared" si="2"/>
        <v>47.879999999999995</v>
      </c>
      <c r="F15" s="11">
        <f t="shared" si="3"/>
        <v>2.1046365288220552</v>
      </c>
      <c r="G15" s="12">
        <f t="shared" si="4"/>
        <v>14.395713857142857</v>
      </c>
      <c r="L15" s="18">
        <v>133.449997</v>
      </c>
      <c r="O15" s="18">
        <v>22.190000999999999</v>
      </c>
    </row>
    <row r="16" spans="1:15">
      <c r="A16" s="251"/>
      <c r="B16" s="8" t="s">
        <v>84</v>
      </c>
      <c r="C16" s="14">
        <v>85.57</v>
      </c>
      <c r="D16" s="8">
        <v>6</v>
      </c>
      <c r="E16" s="13">
        <f t="shared" si="2"/>
        <v>41.04</v>
      </c>
      <c r="F16" s="11">
        <f t="shared" si="3"/>
        <v>2.0850389863547756</v>
      </c>
      <c r="G16" s="12">
        <f t="shared" si="4"/>
        <v>14.261666666666665</v>
      </c>
      <c r="L16" s="18">
        <v>118.93</v>
      </c>
      <c r="O16" s="18">
        <v>18.510000000000002</v>
      </c>
    </row>
    <row r="17" spans="1:15">
      <c r="A17" s="251" t="s">
        <v>86</v>
      </c>
      <c r="B17" s="8" t="s">
        <v>87</v>
      </c>
      <c r="C17" s="14">
        <v>118.33000199999999</v>
      </c>
      <c r="D17" s="8">
        <v>8</v>
      </c>
      <c r="E17" s="13">
        <f t="shared" si="2"/>
        <v>54.72</v>
      </c>
      <c r="F17" s="11">
        <f t="shared" si="3"/>
        <v>2.1624634868421051</v>
      </c>
      <c r="G17" s="12">
        <f t="shared" si="4"/>
        <v>14.791250249999999</v>
      </c>
      <c r="L17" s="18">
        <v>153.429993</v>
      </c>
      <c r="O17" s="18">
        <v>25.389999</v>
      </c>
    </row>
    <row r="18" spans="1:15">
      <c r="A18" s="251"/>
      <c r="B18" s="8" t="s">
        <v>88</v>
      </c>
      <c r="C18" s="14">
        <v>119.099998</v>
      </c>
      <c r="D18" s="8">
        <v>8</v>
      </c>
      <c r="E18" s="13">
        <f t="shared" si="2"/>
        <v>54.72</v>
      </c>
      <c r="F18" s="11">
        <f t="shared" si="3"/>
        <v>2.1765350511695907</v>
      </c>
      <c r="G18" s="12">
        <f t="shared" si="4"/>
        <v>14.88749975</v>
      </c>
      <c r="L18" s="18">
        <v>156.449997</v>
      </c>
      <c r="O18" s="18">
        <v>25.84</v>
      </c>
    </row>
    <row r="19" spans="1:15">
      <c r="A19" s="251"/>
      <c r="B19" s="8" t="s">
        <v>89</v>
      </c>
      <c r="C19" s="14">
        <v>119.82</v>
      </c>
      <c r="D19" s="8">
        <v>8</v>
      </c>
      <c r="E19" s="13">
        <f t="shared" si="2"/>
        <v>54.72</v>
      </c>
      <c r="F19" s="11">
        <f t="shared" si="3"/>
        <v>2.1896929824561404</v>
      </c>
      <c r="G19" s="12">
        <f t="shared" si="4"/>
        <v>14.977499999999999</v>
      </c>
      <c r="L19" s="18">
        <v>162.14999399999999</v>
      </c>
      <c r="O19" s="18">
        <v>26.110001</v>
      </c>
    </row>
    <row r="20" spans="1:15">
      <c r="A20" s="251"/>
      <c r="B20" s="8" t="s">
        <v>90</v>
      </c>
      <c r="C20" s="14">
        <v>117.5</v>
      </c>
      <c r="D20" s="8">
        <v>8</v>
      </c>
      <c r="E20" s="13">
        <f t="shared" si="2"/>
        <v>54.72</v>
      </c>
      <c r="F20" s="11">
        <f t="shared" si="3"/>
        <v>2.1472953216374271</v>
      </c>
      <c r="G20" s="12">
        <f t="shared" si="4"/>
        <v>14.6875</v>
      </c>
      <c r="L20" s="18">
        <v>155.020004</v>
      </c>
      <c r="O20" s="18">
        <v>24.76</v>
      </c>
    </row>
    <row r="21" spans="1:15">
      <c r="A21" s="251"/>
      <c r="B21" s="8" t="s">
        <v>91</v>
      </c>
      <c r="C21" s="14">
        <v>120.370003</v>
      </c>
      <c r="D21" s="8">
        <v>8</v>
      </c>
      <c r="E21" s="13">
        <f t="shared" si="2"/>
        <v>54.72</v>
      </c>
      <c r="F21" s="11">
        <f t="shared" si="3"/>
        <v>2.1997442068713449</v>
      </c>
      <c r="G21" s="12">
        <f t="shared" si="4"/>
        <v>15.046250375</v>
      </c>
      <c r="L21" s="18">
        <v>160.66000399999999</v>
      </c>
      <c r="O21" s="18">
        <v>26.01</v>
      </c>
    </row>
    <row r="22" spans="1:15">
      <c r="A22" s="251" t="s">
        <v>92</v>
      </c>
      <c r="B22" s="8" t="s">
        <v>93</v>
      </c>
      <c r="C22" s="14">
        <v>114.650002</v>
      </c>
      <c r="D22" s="8">
        <v>8</v>
      </c>
      <c r="E22" s="13">
        <f t="shared" si="2"/>
        <v>54.72</v>
      </c>
      <c r="F22" s="11">
        <f t="shared" si="3"/>
        <v>2.0952120248538013</v>
      </c>
      <c r="G22" s="12">
        <f t="shared" si="4"/>
        <v>14.33125025</v>
      </c>
      <c r="L22" s="18">
        <v>149.83999600000001</v>
      </c>
      <c r="O22" s="18">
        <v>25.24</v>
      </c>
    </row>
    <row r="23" spans="1:15">
      <c r="A23" s="251"/>
      <c r="B23" s="8" t="s">
        <v>94</v>
      </c>
      <c r="C23" s="14">
        <v>115.839996</v>
      </c>
      <c r="D23" s="8">
        <v>8</v>
      </c>
      <c r="E23" s="13">
        <f t="shared" si="2"/>
        <v>54.72</v>
      </c>
      <c r="F23" s="11">
        <f t="shared" si="3"/>
        <v>2.1169589912280702</v>
      </c>
      <c r="G23" s="12">
        <f t="shared" si="4"/>
        <v>14.4799995</v>
      </c>
      <c r="L23" s="18">
        <v>153.470001</v>
      </c>
      <c r="O23" s="18">
        <v>25.92</v>
      </c>
    </row>
    <row r="24" spans="1:15">
      <c r="A24" s="251"/>
      <c r="B24" s="8" t="s">
        <v>95</v>
      </c>
      <c r="C24" s="14">
        <v>115.83000199999999</v>
      </c>
      <c r="D24" s="8">
        <v>8</v>
      </c>
      <c r="E24" s="13">
        <f t="shared" si="2"/>
        <v>54.72</v>
      </c>
      <c r="F24" s="11">
        <f t="shared" si="3"/>
        <v>2.1167763523391812</v>
      </c>
      <c r="G24" s="12">
        <f t="shared" si="4"/>
        <v>14.478750249999999</v>
      </c>
      <c r="L24" s="18">
        <v>152.33000200000001</v>
      </c>
      <c r="O24" s="18">
        <v>25.379999000000002</v>
      </c>
    </row>
    <row r="25" spans="1:15">
      <c r="A25" s="251"/>
      <c r="B25" s="8" t="s">
        <v>96</v>
      </c>
      <c r="C25" s="14">
        <v>117.370003</v>
      </c>
      <c r="D25" s="8">
        <v>8</v>
      </c>
      <c r="E25" s="13">
        <f t="shared" si="2"/>
        <v>54.72</v>
      </c>
      <c r="F25" s="11">
        <f t="shared" si="3"/>
        <v>2.1449196454678363</v>
      </c>
      <c r="G25" s="12">
        <f t="shared" si="4"/>
        <v>14.671250375</v>
      </c>
      <c r="L25" s="18">
        <v>156.970001</v>
      </c>
      <c r="O25" s="18">
        <v>25.57</v>
      </c>
    </row>
    <row r="26" spans="1:15">
      <c r="A26" s="251"/>
      <c r="B26" s="8" t="s">
        <v>97</v>
      </c>
      <c r="C26" s="14">
        <v>117.110001</v>
      </c>
      <c r="D26" s="8">
        <v>8</v>
      </c>
      <c r="E26" s="13">
        <f t="shared" si="2"/>
        <v>54.72</v>
      </c>
      <c r="F26" s="11">
        <f t="shared" si="3"/>
        <v>2.1401681469298244</v>
      </c>
      <c r="G26" s="12">
        <f t="shared" si="4"/>
        <v>14.638750125</v>
      </c>
      <c r="L26" s="18">
        <v>159.80999800000001</v>
      </c>
      <c r="O26" s="18">
        <v>25.549999</v>
      </c>
    </row>
    <row r="27" spans="1:15">
      <c r="A27" s="251" t="s">
        <v>98</v>
      </c>
      <c r="B27" s="8" t="s">
        <v>99</v>
      </c>
      <c r="C27" s="14">
        <v>116.639999</v>
      </c>
      <c r="D27" s="8">
        <v>8</v>
      </c>
      <c r="E27" s="13">
        <f t="shared" si="2"/>
        <v>54.72</v>
      </c>
      <c r="F27" s="11">
        <f t="shared" si="3"/>
        <v>2.1315789290935672</v>
      </c>
      <c r="G27" s="12">
        <f t="shared" si="4"/>
        <v>14.579999875</v>
      </c>
      <c r="L27" s="18">
        <v>150.5</v>
      </c>
      <c r="O27" s="18">
        <v>24.780000999999999</v>
      </c>
    </row>
    <row r="28" spans="1:15">
      <c r="A28" s="251"/>
      <c r="B28" s="8" t="s">
        <v>100</v>
      </c>
      <c r="C28" s="14">
        <v>117.389999</v>
      </c>
      <c r="D28" s="8">
        <v>8</v>
      </c>
      <c r="E28" s="13">
        <f t="shared" si="2"/>
        <v>54.72</v>
      </c>
      <c r="F28" s="11">
        <f t="shared" si="3"/>
        <v>2.1452850694444447</v>
      </c>
      <c r="G28" s="12">
        <f t="shared" si="4"/>
        <v>14.673749875</v>
      </c>
      <c r="L28" s="18">
        <v>155.33999600000001</v>
      </c>
      <c r="O28" s="18">
        <v>25.17</v>
      </c>
    </row>
    <row r="29" spans="1:15">
      <c r="A29" s="251"/>
      <c r="B29" s="8" t="s">
        <v>101</v>
      </c>
      <c r="C29" s="14">
        <v>117.349998</v>
      </c>
      <c r="D29" s="8">
        <v>8</v>
      </c>
      <c r="E29" s="13">
        <f t="shared" si="2"/>
        <v>54.72</v>
      </c>
      <c r="F29" s="11">
        <f t="shared" si="3"/>
        <v>2.1445540570175439</v>
      </c>
      <c r="G29" s="12">
        <f t="shared" si="4"/>
        <v>14.66874975</v>
      </c>
      <c r="L29" s="18">
        <v>155.41000399999999</v>
      </c>
      <c r="O29" s="18">
        <v>25.16</v>
      </c>
    </row>
    <row r="30" spans="1:15">
      <c r="A30" s="251"/>
      <c r="B30" s="8" t="s">
        <v>102</v>
      </c>
      <c r="C30" s="14">
        <v>118.400002</v>
      </c>
      <c r="D30" s="8">
        <v>8</v>
      </c>
      <c r="E30" s="13">
        <f t="shared" si="2"/>
        <v>54.72</v>
      </c>
      <c r="F30" s="11">
        <f t="shared" si="3"/>
        <v>2.163742726608187</v>
      </c>
      <c r="G30" s="12">
        <f t="shared" si="4"/>
        <v>14.80000025</v>
      </c>
      <c r="L30" s="18">
        <v>157.94000199999999</v>
      </c>
      <c r="O30" s="18">
        <v>25.379999000000002</v>
      </c>
    </row>
    <row r="31" spans="1:15">
      <c r="A31" s="251"/>
      <c r="B31" s="8" t="s">
        <v>103</v>
      </c>
      <c r="C31" s="14">
        <v>117.620003</v>
      </c>
      <c r="D31" s="8">
        <v>8</v>
      </c>
      <c r="E31" s="13">
        <f t="shared" si="2"/>
        <v>54.72</v>
      </c>
      <c r="F31" s="11">
        <f t="shared" si="3"/>
        <v>2.1494883589181288</v>
      </c>
      <c r="G31" s="12">
        <f t="shared" si="4"/>
        <v>14.702500375</v>
      </c>
      <c r="L31" s="18">
        <v>158.279999</v>
      </c>
      <c r="O31" s="18">
        <v>24.889999</v>
      </c>
    </row>
    <row r="32" spans="1:15">
      <c r="A32" s="251" t="s">
        <v>104</v>
      </c>
      <c r="B32" s="8" t="s">
        <v>105</v>
      </c>
      <c r="C32" s="16">
        <v>118.260002</v>
      </c>
      <c r="D32" s="8">
        <v>8</v>
      </c>
      <c r="E32" s="13">
        <f t="shared" si="2"/>
        <v>54.72</v>
      </c>
      <c r="F32" s="11">
        <f t="shared" si="3"/>
        <v>2.1611842470760236</v>
      </c>
      <c r="G32" s="12">
        <f t="shared" si="4"/>
        <v>14.78250025</v>
      </c>
      <c r="L32" s="19">
        <v>158.11000100000001</v>
      </c>
      <c r="O32" s="19">
        <v>25.15</v>
      </c>
    </row>
    <row r="33" spans="1:15">
      <c r="A33" s="251"/>
      <c r="B33" s="8" t="s">
        <v>106</v>
      </c>
      <c r="C33" s="17">
        <v>104.970001</v>
      </c>
      <c r="D33" s="8">
        <v>7</v>
      </c>
      <c r="E33" s="13">
        <f t="shared" si="2"/>
        <v>47.879999999999995</v>
      </c>
      <c r="F33" s="11">
        <f t="shared" si="3"/>
        <v>2.1923559106098582</v>
      </c>
      <c r="G33" s="12">
        <f t="shared" si="4"/>
        <v>14.995714428571429</v>
      </c>
      <c r="L33" s="20">
        <v>138.71000699999999</v>
      </c>
      <c r="O33" s="20">
        <v>22.280000999999999</v>
      </c>
    </row>
    <row r="34" spans="1:15">
      <c r="A34" s="251"/>
      <c r="B34" s="8" t="s">
        <v>107</v>
      </c>
      <c r="C34" s="17">
        <v>87.580001999999993</v>
      </c>
      <c r="D34" s="8">
        <v>6</v>
      </c>
      <c r="E34" s="13">
        <f t="shared" si="2"/>
        <v>41.04</v>
      </c>
      <c r="F34" s="11">
        <f t="shared" si="3"/>
        <v>2.1340156432748536</v>
      </c>
      <c r="G34" s="12">
        <f t="shared" si="4"/>
        <v>14.596666999999998</v>
      </c>
      <c r="L34" s="21">
        <v>118.05999799999999</v>
      </c>
      <c r="O34" s="21">
        <v>18.530000999999999</v>
      </c>
    </row>
    <row r="35" spans="1:15">
      <c r="A35" s="251"/>
      <c r="B35" s="8" t="s">
        <v>108</v>
      </c>
      <c r="C35" s="17">
        <v>114.529999</v>
      </c>
      <c r="D35" s="8">
        <v>8</v>
      </c>
      <c r="E35" s="13">
        <f t="shared" si="2"/>
        <v>54.72</v>
      </c>
      <c r="F35" s="11">
        <f t="shared" si="3"/>
        <v>2.0930189875730996</v>
      </c>
      <c r="G35" s="12">
        <f t="shared" si="4"/>
        <v>14.316249875</v>
      </c>
      <c r="L35" s="21">
        <v>155.300003</v>
      </c>
      <c r="O35" s="21">
        <v>25.280000999999999</v>
      </c>
    </row>
    <row r="36" spans="1:15">
      <c r="A36" s="251" t="s">
        <v>110</v>
      </c>
      <c r="B36" s="8" t="s">
        <v>111</v>
      </c>
      <c r="C36" s="17">
        <v>112.41999800000001</v>
      </c>
      <c r="D36" s="8">
        <v>8</v>
      </c>
      <c r="E36" s="13">
        <f t="shared" si="2"/>
        <v>54.72</v>
      </c>
      <c r="F36" s="11">
        <f t="shared" si="3"/>
        <v>2.0544590277777779</v>
      </c>
      <c r="G36" s="12">
        <f t="shared" si="4"/>
        <v>14.052499750000001</v>
      </c>
      <c r="L36" s="20">
        <v>147.75</v>
      </c>
      <c r="O36" s="20">
        <v>24.34</v>
      </c>
    </row>
    <row r="37" spans="1:15">
      <c r="A37" s="251"/>
      <c r="B37" s="8" t="s">
        <v>112</v>
      </c>
      <c r="C37" s="17">
        <v>114</v>
      </c>
      <c r="D37" s="8">
        <v>8</v>
      </c>
      <c r="E37" s="13">
        <f t="shared" si="2"/>
        <v>54.72</v>
      </c>
      <c r="F37" s="11">
        <f t="shared" si="3"/>
        <v>2.0833333333333335</v>
      </c>
      <c r="G37" s="12">
        <f t="shared" si="4"/>
        <v>14.25</v>
      </c>
      <c r="L37" s="20">
        <v>148.070007</v>
      </c>
      <c r="O37" s="20">
        <v>25.09</v>
      </c>
    </row>
    <row r="38" spans="1:15">
      <c r="A38" s="251"/>
      <c r="B38" s="8" t="s">
        <v>113</v>
      </c>
      <c r="C38" s="17">
        <v>116.010002</v>
      </c>
      <c r="D38" s="8">
        <v>8</v>
      </c>
      <c r="E38" s="13">
        <f t="shared" si="2"/>
        <v>54.72</v>
      </c>
      <c r="F38" s="11">
        <f t="shared" si="3"/>
        <v>2.1200658260233918</v>
      </c>
      <c r="G38" s="12">
        <f t="shared" si="4"/>
        <v>14.50125025</v>
      </c>
      <c r="L38" s="20">
        <v>153.520004</v>
      </c>
      <c r="O38" s="20">
        <v>25.41</v>
      </c>
    </row>
    <row r="39" spans="1:15">
      <c r="A39" s="251"/>
      <c r="B39" s="8" t="s">
        <v>114</v>
      </c>
      <c r="C39" s="17">
        <v>114.860001</v>
      </c>
      <c r="D39" s="8">
        <v>8</v>
      </c>
      <c r="E39" s="13">
        <f t="shared" si="2"/>
        <v>54.72</v>
      </c>
      <c r="F39" s="11">
        <f t="shared" si="3"/>
        <v>2.099049725877193</v>
      </c>
      <c r="G39" s="12">
        <f t="shared" si="4"/>
        <v>14.357500125</v>
      </c>
      <c r="L39" s="20">
        <v>152.71000699999999</v>
      </c>
      <c r="O39" s="20">
        <v>25.74</v>
      </c>
    </row>
    <row r="40" spans="1:15">
      <c r="A40" s="251"/>
      <c r="B40" s="8" t="s">
        <v>236</v>
      </c>
      <c r="C40" s="17">
        <v>115.040001</v>
      </c>
      <c r="D40" s="8">
        <v>8</v>
      </c>
      <c r="E40" s="13">
        <f t="shared" si="2"/>
        <v>54.72</v>
      </c>
      <c r="F40" s="11">
        <f t="shared" si="3"/>
        <v>2.1023391995614036</v>
      </c>
      <c r="G40" s="12">
        <f t="shared" si="4"/>
        <v>14.380000125</v>
      </c>
      <c r="L40" s="20">
        <v>151.66999799999999</v>
      </c>
      <c r="O40" s="20">
        <v>24.799999</v>
      </c>
    </row>
    <row r="41" spans="1:15">
      <c r="A41" s="251" t="s">
        <v>237</v>
      </c>
      <c r="B41" s="8" t="s">
        <v>238</v>
      </c>
      <c r="C41" s="17">
        <v>118.199997</v>
      </c>
      <c r="D41" s="8">
        <v>8</v>
      </c>
      <c r="E41" s="13">
        <f t="shared" si="2"/>
        <v>54.72</v>
      </c>
      <c r="F41" s="11">
        <f t="shared" si="3"/>
        <v>2.1600876644736844</v>
      </c>
      <c r="G41" s="12">
        <f t="shared" si="4"/>
        <v>14.774999625</v>
      </c>
      <c r="L41" s="20">
        <v>155.60000600000001</v>
      </c>
      <c r="O41" s="20">
        <v>25</v>
      </c>
    </row>
    <row r="42" spans="1:15">
      <c r="A42" s="251"/>
      <c r="B42" s="8" t="s">
        <v>239</v>
      </c>
      <c r="C42" s="17">
        <v>117.30999799999999</v>
      </c>
      <c r="D42" s="8">
        <v>8</v>
      </c>
      <c r="E42" s="13">
        <f t="shared" si="2"/>
        <v>54.72</v>
      </c>
      <c r="F42" s="11">
        <f t="shared" si="3"/>
        <v>2.1438230628654971</v>
      </c>
      <c r="G42" s="12">
        <f t="shared" si="4"/>
        <v>14.663749749999999</v>
      </c>
      <c r="L42" s="20">
        <v>157.279999</v>
      </c>
      <c r="O42" s="20">
        <v>25.469999000000001</v>
      </c>
    </row>
    <row r="43" spans="1:15">
      <c r="A43" s="251"/>
      <c r="B43" s="8" t="s">
        <v>240</v>
      </c>
      <c r="C43" s="17">
        <v>118.139999</v>
      </c>
      <c r="D43" s="8">
        <v>8</v>
      </c>
      <c r="E43" s="13">
        <f t="shared" si="2"/>
        <v>54.72</v>
      </c>
      <c r="F43" s="11">
        <f t="shared" si="3"/>
        <v>2.1589912097953219</v>
      </c>
      <c r="G43" s="12">
        <f t="shared" si="4"/>
        <v>14.767499875</v>
      </c>
      <c r="L43" s="20">
        <v>157.91999799999999</v>
      </c>
      <c r="O43" s="20">
        <v>25.530000999999999</v>
      </c>
    </row>
    <row r="44" spans="1:15">
      <c r="A44" s="251"/>
      <c r="B44" s="8" t="s">
        <v>241</v>
      </c>
      <c r="C44" s="17">
        <v>116.839996</v>
      </c>
      <c r="D44" s="8">
        <v>8</v>
      </c>
      <c r="E44" s="13">
        <f t="shared" si="2"/>
        <v>54.72</v>
      </c>
      <c r="F44" s="11">
        <f t="shared" si="3"/>
        <v>2.1352338450292399</v>
      </c>
      <c r="G44" s="12">
        <f t="shared" si="4"/>
        <v>14.6049995</v>
      </c>
      <c r="L44" s="20">
        <v>157.11999499999999</v>
      </c>
      <c r="O44" s="20">
        <v>25.040001</v>
      </c>
    </row>
    <row r="45" spans="1:15">
      <c r="A45" s="251"/>
      <c r="B45" s="8" t="s">
        <v>242</v>
      </c>
      <c r="C45" s="17">
        <v>118.300003</v>
      </c>
      <c r="D45" s="8">
        <v>8</v>
      </c>
      <c r="E45" s="13">
        <f t="shared" si="2"/>
        <v>54.72</v>
      </c>
      <c r="F45" s="11">
        <f t="shared" si="3"/>
        <v>2.1619152595029241</v>
      </c>
      <c r="G45" s="12">
        <f t="shared" si="4"/>
        <v>14.787500375</v>
      </c>
      <c r="L45" s="20">
        <v>160.88999899999999</v>
      </c>
      <c r="O45" s="20">
        <v>25.6</v>
      </c>
    </row>
    <row r="46" spans="1:15">
      <c r="A46" s="251" t="s">
        <v>391</v>
      </c>
      <c r="B46" s="8" t="s">
        <v>392</v>
      </c>
      <c r="C46" s="17">
        <v>118.980003</v>
      </c>
      <c r="D46" s="8">
        <v>8</v>
      </c>
      <c r="E46" s="13">
        <f t="shared" si="2"/>
        <v>54.72</v>
      </c>
      <c r="F46" s="11">
        <f t="shared" si="3"/>
        <v>2.1743421600877193</v>
      </c>
      <c r="G46" s="12">
        <f t="shared" si="4"/>
        <v>14.872500375</v>
      </c>
      <c r="L46" s="20">
        <v>160.71000699999999</v>
      </c>
      <c r="O46" s="20">
        <v>24.870000999999998</v>
      </c>
    </row>
    <row r="47" spans="1:15">
      <c r="A47" s="251"/>
      <c r="B47" s="8" t="s">
        <v>393</v>
      </c>
      <c r="C47" s="17">
        <v>119.730003</v>
      </c>
      <c r="D47" s="8">
        <v>8</v>
      </c>
      <c r="E47" s="13">
        <f t="shared" si="2"/>
        <v>54.72</v>
      </c>
      <c r="F47" s="11">
        <f t="shared" si="3"/>
        <v>2.1880483004385964</v>
      </c>
      <c r="G47" s="12">
        <f t="shared" si="4"/>
        <v>14.966250375</v>
      </c>
      <c r="L47" s="20">
        <v>158.33000200000001</v>
      </c>
      <c r="O47" s="20">
        <v>26.16</v>
      </c>
    </row>
    <row r="48" spans="1:15">
      <c r="A48" s="251"/>
      <c r="B48" s="8" t="s">
        <v>394</v>
      </c>
      <c r="C48" s="17">
        <v>102.339996</v>
      </c>
      <c r="D48" s="8">
        <v>7</v>
      </c>
      <c r="E48" s="13">
        <f t="shared" si="2"/>
        <v>47.879999999999995</v>
      </c>
      <c r="F48" s="11">
        <f t="shared" si="3"/>
        <v>2.1374268170426065</v>
      </c>
      <c r="G48" s="12">
        <f t="shared" si="4"/>
        <v>14.619999428571429</v>
      </c>
      <c r="L48" s="20">
        <v>139.83999600000001</v>
      </c>
      <c r="O48" s="20">
        <v>22.66</v>
      </c>
    </row>
    <row r="49" spans="1:15">
      <c r="A49" s="251"/>
      <c r="B49" s="8" t="s">
        <v>395</v>
      </c>
      <c r="C49" s="17">
        <v>114.910004</v>
      </c>
      <c r="D49" s="8">
        <v>8</v>
      </c>
      <c r="E49" s="13">
        <f t="shared" si="2"/>
        <v>54.72</v>
      </c>
      <c r="F49" s="11">
        <f t="shared" si="3"/>
        <v>2.0999635233918128</v>
      </c>
      <c r="G49" s="12">
        <f t="shared" si="4"/>
        <v>14.3637505</v>
      </c>
      <c r="L49" s="20">
        <v>152.699997</v>
      </c>
      <c r="O49" s="20">
        <v>25.110001</v>
      </c>
    </row>
    <row r="50" spans="1:15">
      <c r="A50" s="251" t="s">
        <v>411</v>
      </c>
      <c r="B50" s="8" t="s">
        <v>412</v>
      </c>
      <c r="C50" s="17">
        <v>113.279999</v>
      </c>
      <c r="D50" s="8">
        <v>8</v>
      </c>
      <c r="E50" s="13">
        <f t="shared" si="2"/>
        <v>54.72</v>
      </c>
      <c r="F50" s="11">
        <f t="shared" si="3"/>
        <v>2.0701754203216374</v>
      </c>
      <c r="G50" s="12">
        <f t="shared" si="4"/>
        <v>14.159999875</v>
      </c>
      <c r="L50" s="20">
        <v>150.520004</v>
      </c>
      <c r="O50" s="20">
        <v>25.32</v>
      </c>
    </row>
    <row r="51" spans="1:15">
      <c r="A51" s="251"/>
      <c r="B51" s="8" t="s">
        <v>413</v>
      </c>
      <c r="C51" s="17">
        <v>114.370003</v>
      </c>
      <c r="D51" s="8">
        <v>8</v>
      </c>
      <c r="E51" s="13">
        <f t="shared" si="2"/>
        <v>54.72</v>
      </c>
      <c r="F51" s="11">
        <f t="shared" si="3"/>
        <v>2.0900950840643273</v>
      </c>
      <c r="G51" s="12">
        <f t="shared" si="4"/>
        <v>14.296250375</v>
      </c>
      <c r="L51" s="20">
        <v>152.449997</v>
      </c>
      <c r="O51" s="20">
        <v>25.030000999999999</v>
      </c>
    </row>
    <row r="52" spans="1:15">
      <c r="A52" s="251"/>
      <c r="B52" s="8" t="s">
        <v>414</v>
      </c>
      <c r="C52" s="17">
        <v>114.639999</v>
      </c>
      <c r="D52" s="8">
        <v>8</v>
      </c>
      <c r="E52" s="13">
        <f t="shared" si="2"/>
        <v>54.72</v>
      </c>
      <c r="F52" s="11">
        <f t="shared" si="3"/>
        <v>2.0950292214912283</v>
      </c>
      <c r="G52" s="12">
        <f t="shared" si="4"/>
        <v>14.329999875</v>
      </c>
      <c r="L52" s="20">
        <v>152.759995</v>
      </c>
      <c r="O52" s="20">
        <v>25.24</v>
      </c>
    </row>
    <row r="53" spans="1:15">
      <c r="A53" s="251"/>
      <c r="B53" s="8" t="s">
        <v>415</v>
      </c>
      <c r="C53" s="17">
        <v>114.83000199999999</v>
      </c>
      <c r="D53" s="8">
        <v>8</v>
      </c>
      <c r="E53" s="13">
        <f t="shared" si="2"/>
        <v>54.72</v>
      </c>
      <c r="F53" s="11">
        <f t="shared" si="3"/>
        <v>2.0985014985380115</v>
      </c>
      <c r="G53" s="12">
        <f t="shared" si="4"/>
        <v>14.353750249999999</v>
      </c>
      <c r="L53" s="20">
        <v>154.13999899999999</v>
      </c>
      <c r="O53" s="20">
        <v>25.59</v>
      </c>
    </row>
    <row r="54" spans="1:15">
      <c r="A54" s="251"/>
      <c r="B54" s="8" t="s">
        <v>416</v>
      </c>
      <c r="C54" s="17">
        <v>116.279999</v>
      </c>
      <c r="D54" s="8">
        <v>8</v>
      </c>
      <c r="E54" s="13">
        <f t="shared" si="2"/>
        <v>54.72</v>
      </c>
      <c r="F54" s="11">
        <f t="shared" si="3"/>
        <v>2.1249999817251464</v>
      </c>
      <c r="G54" s="12">
        <f t="shared" si="4"/>
        <v>14.534999875</v>
      </c>
      <c r="L54" s="20">
        <v>156.44000199999999</v>
      </c>
      <c r="O54" s="20">
        <v>25.9</v>
      </c>
    </row>
    <row r="55" spans="1:15">
      <c r="A55" s="251" t="s">
        <v>417</v>
      </c>
      <c r="B55" s="8" t="s">
        <v>418</v>
      </c>
      <c r="C55" s="17">
        <v>114.650002</v>
      </c>
      <c r="D55" s="8">
        <v>8</v>
      </c>
      <c r="E55" s="13">
        <f t="shared" si="2"/>
        <v>54.72</v>
      </c>
      <c r="F55" s="11">
        <f t="shared" si="3"/>
        <v>2.0952120248538013</v>
      </c>
      <c r="G55" s="12">
        <f t="shared" si="4"/>
        <v>14.33125025</v>
      </c>
      <c r="L55" s="20">
        <v>151.759995</v>
      </c>
      <c r="O55" s="20">
        <v>24.5</v>
      </c>
    </row>
    <row r="56" spans="1:15">
      <c r="A56" s="251"/>
      <c r="B56" s="8" t="s">
        <v>419</v>
      </c>
      <c r="C56" s="17">
        <v>117.209999</v>
      </c>
      <c r="D56" s="8">
        <v>8</v>
      </c>
      <c r="E56" s="13">
        <f t="shared" si="2"/>
        <v>54.72</v>
      </c>
      <c r="F56" s="11">
        <f t="shared" si="3"/>
        <v>2.1419955957602337</v>
      </c>
      <c r="G56" s="12">
        <f t="shared" si="4"/>
        <v>14.651249875</v>
      </c>
      <c r="L56" s="20">
        <v>147.429993</v>
      </c>
      <c r="O56" s="20">
        <v>25.129999000000002</v>
      </c>
    </row>
    <row r="57" spans="1:15">
      <c r="A57" s="251"/>
      <c r="B57" s="8" t="s">
        <v>420</v>
      </c>
      <c r="C57" s="17">
        <v>114.900002</v>
      </c>
      <c r="D57" s="8">
        <v>8</v>
      </c>
      <c r="E57" s="13">
        <f t="shared" si="2"/>
        <v>54.72</v>
      </c>
      <c r="F57" s="11">
        <f t="shared" si="3"/>
        <v>2.0997807383040938</v>
      </c>
      <c r="G57" s="12">
        <f t="shared" si="4"/>
        <v>14.36250025</v>
      </c>
      <c r="L57" s="20">
        <v>150.759995</v>
      </c>
      <c r="O57" s="20">
        <v>24.76</v>
      </c>
    </row>
    <row r="58" spans="1:15">
      <c r="A58" s="251"/>
      <c r="B58" s="8" t="s">
        <v>421</v>
      </c>
      <c r="C58" s="17">
        <v>115.849998</v>
      </c>
      <c r="D58" s="8">
        <v>8</v>
      </c>
      <c r="E58" s="13">
        <f t="shared" si="2"/>
        <v>54.72</v>
      </c>
      <c r="F58" s="11">
        <f t="shared" si="3"/>
        <v>2.1171417763157896</v>
      </c>
      <c r="G58" s="12">
        <f t="shared" si="4"/>
        <v>14.48124975</v>
      </c>
      <c r="L58" s="20">
        <v>150.83000200000001</v>
      </c>
      <c r="O58" s="20">
        <v>25.25</v>
      </c>
    </row>
    <row r="59" spans="1:15">
      <c r="A59" s="251"/>
      <c r="B59" s="8" t="s">
        <v>422</v>
      </c>
      <c r="C59" s="17">
        <v>117.220001</v>
      </c>
      <c r="D59" s="8">
        <v>8</v>
      </c>
      <c r="E59" s="13">
        <f t="shared" si="2"/>
        <v>54.72</v>
      </c>
      <c r="F59" s="11">
        <f t="shared" si="3"/>
        <v>2.1421783808479531</v>
      </c>
      <c r="G59" s="12">
        <f t="shared" si="4"/>
        <v>14.652500125</v>
      </c>
      <c r="L59" s="20">
        <v>153.91000399999999</v>
      </c>
      <c r="O59" s="20">
        <v>25.67</v>
      </c>
    </row>
    <row r="60" spans="1:15" s="1" customFormat="1">
      <c r="A60" s="23"/>
      <c r="B60" s="8" t="s">
        <v>228</v>
      </c>
      <c r="C60" s="24">
        <f>SUM(C3:C59)</f>
        <v>6500.3600079999987</v>
      </c>
      <c r="D60" s="24">
        <f>SUM(D3:D59)</f>
        <v>446</v>
      </c>
      <c r="E60" s="25">
        <f>SUM(E3:E59)</f>
        <v>3050.6399999999971</v>
      </c>
      <c r="F60" s="11">
        <f>AVERAGE(F3:F59)</f>
        <v>2.1308139098049699</v>
      </c>
      <c r="G60" s="26">
        <f>AVERAGE(G3:G59)</f>
        <v>14.574767143065998</v>
      </c>
    </row>
    <row r="61" spans="1:15">
      <c r="A61" s="220" t="s">
        <v>229</v>
      </c>
      <c r="B61" s="221"/>
      <c r="C61" s="221"/>
      <c r="D61" s="221"/>
      <c r="E61" s="221"/>
      <c r="F61" s="221"/>
      <c r="G61" s="223"/>
    </row>
    <row r="62" spans="1:15">
      <c r="A62" s="224"/>
      <c r="B62" s="225"/>
      <c r="C62" s="225"/>
      <c r="D62" s="225"/>
      <c r="E62" s="225"/>
      <c r="F62" s="225"/>
      <c r="G62" s="227"/>
    </row>
    <row r="63" spans="1:15">
      <c r="A63" s="224"/>
      <c r="B63" s="225"/>
      <c r="C63" s="225"/>
      <c r="D63" s="225"/>
      <c r="E63" s="225"/>
      <c r="F63" s="225"/>
      <c r="G63" s="227"/>
    </row>
    <row r="64" spans="1:15">
      <c r="A64" s="224"/>
      <c r="B64" s="225"/>
      <c r="C64" s="225"/>
      <c r="D64" s="225"/>
      <c r="E64" s="225"/>
      <c r="F64" s="225"/>
      <c r="G64" s="227"/>
    </row>
    <row r="65" spans="1:7">
      <c r="A65" s="228"/>
      <c r="B65" s="229"/>
      <c r="C65" s="229"/>
      <c r="D65" s="229"/>
      <c r="E65" s="229"/>
      <c r="F65" s="229"/>
      <c r="G65" s="231"/>
    </row>
  </sheetData>
  <mergeCells count="15">
    <mergeCell ref="A61:G65"/>
    <mergeCell ref="A41:A45"/>
    <mergeCell ref="A46:A49"/>
    <mergeCell ref="A50:A54"/>
    <mergeCell ref="A55:A59"/>
    <mergeCell ref="A17:A21"/>
    <mergeCell ref="A22:A26"/>
    <mergeCell ref="A27:A31"/>
    <mergeCell ref="A32:A35"/>
    <mergeCell ref="A36:A40"/>
    <mergeCell ref="A1:B1"/>
    <mergeCell ref="C1:D1"/>
    <mergeCell ref="A3:A7"/>
    <mergeCell ref="A8:A12"/>
    <mergeCell ref="A13:A16"/>
  </mergeCells>
  <phoneticPr fontId="10" type="noConversion"/>
  <conditionalFormatting sqref="F3:F60">
    <cfRule type="top10" dxfId="0" priority="2" bottom="1" rank="3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南高齿报表总</vt:lpstr>
      <vt:lpstr>410亩</vt:lpstr>
      <vt:lpstr>400亩</vt:lpstr>
      <vt:lpstr>九一</vt:lpstr>
      <vt:lpstr>高特</vt:lpstr>
      <vt:lpstr>700亩高传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Martin.Zhou</cp:lastModifiedBy>
  <cp:revision>1</cp:revision>
  <cp:lastPrinted>2018-04-22T00:05:00Z</cp:lastPrinted>
  <dcterms:created xsi:type="dcterms:W3CDTF">1996-12-17T01:32:00Z</dcterms:created>
  <dcterms:modified xsi:type="dcterms:W3CDTF">2019-03-05T03:26:40Z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