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filterPrivacy="1" codeName="ThisWorkbook" defaultThemeVersion="124226"/>
  <xr:revisionPtr revIDLastSave="0" documentId="13_ncr:40009_{4122AE6B-16C4-4EAB-9A79-4A788E16D1EC}" xr6:coauthVersionLast="40" xr6:coauthVersionMax="40" xr10:uidLastSave="{00000000-0000-0000-0000-000000000000}"/>
  <bookViews>
    <workbookView xWindow="480" yWindow="120" windowWidth="8505" windowHeight="4530"/>
  </bookViews>
  <sheets>
    <sheet name="OK BOM成套" sheetId="2" r:id="rId1"/>
  </sheets>
  <calcPr calcId="181029" iterate="1" iterateCount="1"/>
</workbook>
</file>

<file path=xl/calcChain.xml><?xml version="1.0" encoding="utf-8"?>
<calcChain xmlns="http://schemas.openxmlformats.org/spreadsheetml/2006/main">
  <c r="K13" i="2" l="1"/>
  <c r="M23" i="2"/>
  <c r="H29" i="2"/>
  <c r="H30" i="2"/>
  <c r="H31" i="2"/>
  <c r="H32" i="2"/>
  <c r="H33" i="2"/>
  <c r="H34" i="2"/>
  <c r="H35" i="2"/>
  <c r="H36" i="2"/>
  <c r="H37" i="2"/>
  <c r="H38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25" i="2"/>
  <c r="L25" i="2"/>
  <c r="L19" i="2"/>
  <c r="L22" i="2"/>
  <c r="M19" i="2"/>
  <c r="M20" i="2"/>
  <c r="M21" i="2"/>
  <c r="M22" i="2"/>
  <c r="N21" i="2"/>
  <c r="N19" i="2"/>
  <c r="N20" i="2"/>
  <c r="N24" i="2"/>
  <c r="N22" i="2"/>
  <c r="N25" i="2"/>
  <c r="N46" i="2"/>
  <c r="D46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B50" i="2"/>
  <c r="M16" i="2"/>
  <c r="M46" i="2"/>
  <c r="H46" i="2"/>
  <c r="M18" i="2"/>
  <c r="H26" i="2"/>
  <c r="H28" i="2"/>
  <c r="L17" i="2"/>
  <c r="M17" i="2"/>
  <c r="L16" i="2"/>
  <c r="L18" i="2"/>
  <c r="L46" i="2"/>
  <c r="F46" i="2"/>
  <c r="N16" i="2"/>
  <c r="N17" i="2"/>
  <c r="N18" i="2"/>
  <c r="O16" i="2"/>
  <c r="J17" i="2"/>
  <c r="K17" i="2"/>
  <c r="H45" i="2"/>
  <c r="H44" i="2"/>
  <c r="H43" i="2"/>
  <c r="H42" i="2"/>
  <c r="H41" i="2"/>
  <c r="H40" i="2"/>
  <c r="H39" i="2"/>
  <c r="H18" i="2"/>
  <c r="H17" i="2"/>
  <c r="J16" i="2"/>
  <c r="K16" i="2"/>
  <c r="H16" i="2"/>
  <c r="H27" i="2"/>
  <c r="L24" i="2"/>
  <c r="N23" i="2"/>
  <c r="M24" i="2"/>
  <c r="L23" i="2"/>
  <c r="L21" i="2"/>
  <c r="L20" i="2"/>
  <c r="F47" i="2"/>
  <c r="O17" i="2"/>
  <c r="O18" i="2"/>
  <c r="O19" i="2"/>
  <c r="O21" i="2"/>
  <c r="O20" i="2"/>
  <c r="O22" i="2"/>
  <c r="O23" i="2"/>
  <c r="O24" i="2"/>
  <c r="O25" i="2"/>
  <c r="J18" i="2"/>
  <c r="K18" i="2"/>
  <c r="C47" i="2"/>
  <c r="H47" i="2"/>
  <c r="C46" i="2"/>
  <c r="E50" i="2"/>
  <c r="J49" i="2"/>
  <c r="C50" i="2"/>
  <c r="E48" i="2"/>
  <c r="E49" i="2"/>
  <c r="H48" i="2"/>
  <c r="C48" i="2"/>
  <c r="C49" i="2"/>
  <c r="H49" i="2"/>
  <c r="O26" i="2"/>
  <c r="O35" i="2"/>
  <c r="J26" i="2"/>
  <c r="K26" i="2"/>
  <c r="O27" i="2"/>
  <c r="O36" i="2"/>
  <c r="J35" i="2"/>
  <c r="K35" i="2"/>
  <c r="O37" i="2"/>
  <c r="J36" i="2"/>
  <c r="K36" i="2"/>
  <c r="O28" i="2"/>
  <c r="J27" i="2"/>
  <c r="K27" i="2"/>
  <c r="O29" i="2"/>
  <c r="J28" i="2"/>
  <c r="K28" i="2"/>
  <c r="O38" i="2"/>
  <c r="J37" i="2"/>
  <c r="K37" i="2"/>
  <c r="O44" i="2"/>
  <c r="J38" i="2"/>
  <c r="K38" i="2"/>
  <c r="O39" i="2"/>
  <c r="O45" i="2"/>
  <c r="J45" i="2"/>
  <c r="K45" i="2"/>
  <c r="J44" i="2"/>
  <c r="K44" i="2"/>
  <c r="O30" i="2"/>
  <c r="J29" i="2"/>
  <c r="K29" i="2"/>
  <c r="J39" i="2"/>
  <c r="K39" i="2"/>
  <c r="O40" i="2"/>
  <c r="O31" i="2"/>
  <c r="J30" i="2"/>
  <c r="K30" i="2"/>
  <c r="O32" i="2"/>
  <c r="J31" i="2"/>
  <c r="K31" i="2"/>
  <c r="J40" i="2"/>
  <c r="K40" i="2"/>
  <c r="O41" i="2"/>
  <c r="O42" i="2"/>
  <c r="J41" i="2"/>
  <c r="K41" i="2"/>
  <c r="J32" i="2"/>
  <c r="K32" i="2"/>
  <c r="O33" i="2"/>
  <c r="J33" i="2"/>
  <c r="K33" i="2"/>
  <c r="O34" i="2"/>
  <c r="J34" i="2"/>
  <c r="K34" i="2"/>
  <c r="J42" i="2"/>
  <c r="K42" i="2"/>
  <c r="O43" i="2"/>
  <c r="J43" i="2"/>
  <c r="K43" i="2"/>
</calcChain>
</file>

<file path=xl/sharedStrings.xml><?xml version="1.0" encoding="utf-8"?>
<sst xmlns="http://schemas.openxmlformats.org/spreadsheetml/2006/main" count="48" uniqueCount="48">
  <si>
    <t xml:space="preserve">BOM </t>
    <phoneticPr fontId="1" type="noConversion"/>
  </si>
  <si>
    <t>V6</t>
    <phoneticPr fontId="1" type="noConversion"/>
  </si>
  <si>
    <t>客户</t>
    <phoneticPr fontId="1" type="noConversion"/>
  </si>
  <si>
    <t>登记样来源</t>
    <phoneticPr fontId="1" type="noConversion"/>
  </si>
  <si>
    <t>日期</t>
    <phoneticPr fontId="1" type="noConversion"/>
  </si>
  <si>
    <t>票</t>
    <phoneticPr fontId="1" type="noConversion"/>
  </si>
  <si>
    <t>汇率</t>
    <phoneticPr fontId="1" type="noConversion"/>
  </si>
  <si>
    <t>配件名字</t>
    <phoneticPr fontId="1" type="noConversion"/>
  </si>
  <si>
    <t>明细材料</t>
    <phoneticPr fontId="1" type="noConversion"/>
  </si>
  <si>
    <t>重量g</t>
    <phoneticPr fontId="1" type="noConversion"/>
  </si>
  <si>
    <t>数量</t>
    <phoneticPr fontId="1" type="noConversion"/>
  </si>
  <si>
    <t>不含税</t>
    <phoneticPr fontId="1" type="noConversion"/>
  </si>
  <si>
    <t>含税价</t>
    <phoneticPr fontId="1" type="noConversion"/>
  </si>
  <si>
    <t>总单价</t>
    <phoneticPr fontId="1" type="noConversion"/>
  </si>
  <si>
    <t>工厂</t>
    <phoneticPr fontId="1" type="noConversion"/>
  </si>
  <si>
    <t>每斤数</t>
    <phoneticPr fontId="1" type="noConversion"/>
  </si>
  <si>
    <t>每斤价</t>
    <phoneticPr fontId="1" type="noConversion"/>
  </si>
  <si>
    <t>开票小计</t>
    <phoneticPr fontId="1" type="noConversion"/>
  </si>
  <si>
    <t>重量小计</t>
    <phoneticPr fontId="1" type="noConversion"/>
  </si>
  <si>
    <t>整套：</t>
    <phoneticPr fontId="1" type="noConversion"/>
  </si>
  <si>
    <t>整套
现金</t>
    <phoneticPr fontId="1" type="noConversion"/>
  </si>
  <si>
    <t>整套开票</t>
    <phoneticPr fontId="1" type="noConversion"/>
  </si>
  <si>
    <t>小计总计</t>
    <phoneticPr fontId="1" type="noConversion"/>
  </si>
  <si>
    <t>合计：</t>
    <phoneticPr fontId="1" type="noConversion"/>
  </si>
  <si>
    <t>现金总</t>
    <phoneticPr fontId="1" type="noConversion"/>
  </si>
  <si>
    <t>报</t>
    <phoneticPr fontId="1" type="noConversion"/>
  </si>
  <si>
    <t>USD</t>
    <phoneticPr fontId="1" type="noConversion"/>
  </si>
  <si>
    <t>余下</t>
    <phoneticPr fontId="1" type="noConversion"/>
  </si>
  <si>
    <t>美元</t>
    <phoneticPr fontId="1" type="noConversion"/>
  </si>
  <si>
    <t>折扣</t>
    <phoneticPr fontId="1" type="noConversion"/>
  </si>
  <si>
    <t xml:space="preserve">Q 样品 </t>
    <phoneticPr fontId="1" type="noConversion"/>
  </si>
  <si>
    <t>品名：</t>
    <phoneticPr fontId="1" type="noConversion"/>
  </si>
  <si>
    <t>定单数量：</t>
    <phoneticPr fontId="1" type="noConversion"/>
  </si>
  <si>
    <r>
      <t>*</t>
    </r>
    <r>
      <rPr>
        <sz val="12"/>
        <rFont val="宋体"/>
        <charset val="134"/>
      </rPr>
      <t>*写0.03，3%折</t>
    </r>
    <phoneticPr fontId="1" type="noConversion"/>
  </si>
  <si>
    <t>增值税率</t>
    <phoneticPr fontId="1" type="noConversion"/>
  </si>
  <si>
    <t>退税率</t>
    <phoneticPr fontId="1" type="noConversion"/>
  </si>
  <si>
    <t>X1.16税</t>
    <phoneticPr fontId="1" type="noConversion"/>
  </si>
  <si>
    <t>这列不要写，有程序会写</t>
    <phoneticPr fontId="1" type="noConversion"/>
  </si>
  <si>
    <t>美元汇率比</t>
    <phoneticPr fontId="1" type="noConversion"/>
  </si>
  <si>
    <t>现金小计</t>
    <phoneticPr fontId="1" type="noConversion"/>
  </si>
  <si>
    <r>
      <t>R</t>
    </r>
    <r>
      <rPr>
        <sz val="12"/>
        <rFont val="宋体"/>
        <charset val="134"/>
      </rPr>
      <t>AW M</t>
    </r>
    <phoneticPr fontId="1" type="noConversion"/>
  </si>
  <si>
    <t>产品编号必填</t>
  </si>
  <si>
    <t>中文品名尽量填</t>
    <phoneticPr fontId="1" type="noConversion"/>
  </si>
  <si>
    <t>小扁插头（白+蓝）</t>
    <phoneticPr fontId="1" type="noConversion"/>
  </si>
  <si>
    <t xml:space="preserve">Electric flat plug with ring ,white-blue </t>
    <phoneticPr fontId="1" type="noConversion"/>
  </si>
  <si>
    <t>U5</t>
    <phoneticPr fontId="1" type="noConversion"/>
  </si>
  <si>
    <t>UKRT2</t>
    <phoneticPr fontId="1" type="noConversion"/>
  </si>
  <si>
    <t>NEW D5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</si>
</sst>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7" formatCode="&quot;¥&quot;#,##0.00;&quot;¥&quot;\-#,##0.00"/>
    <numFmt numFmtId="178" formatCode="0.00_ "/>
    <numFmt numFmtId="179" formatCode="0.00000_ "/>
    <numFmt numFmtId="185" formatCode="&quot;¥&quot;#,##0.0000;&quot;¥&quot;\-#,##0.0000"/>
    <numFmt numFmtId="186" formatCode="#,##0_ "/>
    <numFmt numFmtId="188" formatCode="0.0_ "/>
    <numFmt numFmtId="189" formatCode="\$#,##0.0000;\-\$#,##0.0000"/>
    <numFmt numFmtId="190" formatCode="#,##0.000"/>
    <numFmt numFmtId="191" formatCode="#,##0.00000"/>
    <numFmt numFmtId="192" formatCode="\$#,##0.00;\-\$#,##0.00"/>
  </numFmts>
  <fonts count="12" x14ac:knownFonts="1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2"/>
      <color indexed="10"/>
      <name val="宋体"/>
      <charset val="134"/>
    </font>
    <font>
      <b/>
      <sz val="9"/>
      <name val="宋体"/>
      <charset val="134"/>
    </font>
    <font>
      <b/>
      <sz val="10"/>
      <name val="宋体"/>
      <charset val="134"/>
    </font>
    <font>
      <sz val="8"/>
      <name val="宋体"/>
      <charset val="134"/>
    </font>
    <font>
      <sz val="10"/>
      <color indexed="10"/>
      <name val="宋体"/>
      <charset val="134"/>
    </font>
    <font>
      <sz val="10"/>
      <color indexed="8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</fills>
  <borders count="31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15">
    <xf numFmtId="0" fontId="0" fillId="0" borderId="0" xfId="0"/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88" fontId="0" fillId="0" borderId="6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5" fillId="0" borderId="15" xfId="0" applyFont="1" applyFill="1" applyBorder="1" applyAlignment="1">
      <alignment vertical="center" wrapText="1"/>
    </xf>
    <xf numFmtId="0" fontId="4" fillId="0" borderId="16" xfId="0" applyFont="1" applyFill="1" applyBorder="1" applyAlignment="1">
      <alignment vertical="center" wrapText="1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8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NumberFormat="1" applyFont="1" applyAlignment="1">
      <alignment horizontal="center" vertical="center"/>
    </xf>
    <xf numFmtId="185" fontId="0" fillId="0" borderId="0" xfId="0" applyNumberFormat="1" applyAlignment="1">
      <alignment horizontal="center" vertical="center"/>
    </xf>
    <xf numFmtId="191" fontId="0" fillId="3" borderId="0" xfId="0" applyNumberFormat="1" applyFill="1" applyAlignment="1">
      <alignment horizontal="left" vertical="center"/>
    </xf>
    <xf numFmtId="192" fontId="2" fillId="0" borderId="0" xfId="0" applyNumberFormat="1" applyFont="1" applyAlignment="1">
      <alignment horizontal="center" vertical="center"/>
    </xf>
    <xf numFmtId="188" fontId="4" fillId="0" borderId="6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vertical="center" wrapText="1"/>
    </xf>
    <xf numFmtId="0" fontId="4" fillId="0" borderId="0" xfId="0" applyFont="1" applyAlignment="1">
      <alignment horizontal="right" vertical="center"/>
    </xf>
    <xf numFmtId="0" fontId="0" fillId="0" borderId="20" xfId="0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/>
    </xf>
    <xf numFmtId="178" fontId="3" fillId="0" borderId="8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24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2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7" xfId="0" applyFill="1" applyBorder="1" applyAlignment="1">
      <alignment vertical="center"/>
    </xf>
    <xf numFmtId="0" fontId="0" fillId="0" borderId="24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5" xfId="0" applyBorder="1" applyAlignment="1">
      <alignment vertical="center"/>
    </xf>
    <xf numFmtId="0" fontId="3" fillId="0" borderId="0" xfId="1" applyAlignment="1">
      <alignment vertical="center"/>
    </xf>
    <xf numFmtId="14" fontId="0" fillId="0" borderId="0" xfId="0" applyNumberFormat="1" applyAlignment="1">
      <alignment vertical="center"/>
    </xf>
    <xf numFmtId="14" fontId="0" fillId="2" borderId="0" xfId="0" applyNumberFormat="1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Alignment="1">
      <alignment horizontal="right" vertical="center"/>
    </xf>
    <xf numFmtId="0" fontId="6" fillId="0" borderId="0" xfId="0" applyFont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28" xfId="0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29" xfId="0" applyFill="1" applyBorder="1" applyAlignment="1">
      <alignment vertical="center"/>
    </xf>
    <xf numFmtId="0" fontId="0" fillId="0" borderId="0" xfId="0" applyFill="1" applyAlignment="1">
      <alignment vertical="center"/>
    </xf>
    <xf numFmtId="190" fontId="0" fillId="0" borderId="0" xfId="0" applyNumberForma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7" xfId="0" applyFont="1" applyFill="1" applyBorder="1" applyAlignment="1">
      <alignment vertical="center" wrapText="1"/>
    </xf>
    <xf numFmtId="0" fontId="0" fillId="0" borderId="7" xfId="0" applyFill="1" applyBorder="1" applyAlignment="1">
      <alignment vertical="center"/>
    </xf>
    <xf numFmtId="0" fontId="10" fillId="0" borderId="8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11" fillId="0" borderId="8" xfId="0" applyFont="1" applyFill="1" applyBorder="1" applyAlignment="1">
      <alignment vertical="center" wrapText="1"/>
    </xf>
    <xf numFmtId="0" fontId="3" fillId="0" borderId="21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vertical="center"/>
    </xf>
    <xf numFmtId="7" fontId="0" fillId="0" borderId="0" xfId="0" applyNumberFormat="1" applyAlignment="1">
      <alignment vertical="center"/>
    </xf>
    <xf numFmtId="0" fontId="0" fillId="5" borderId="30" xfId="0" applyFill="1" applyBorder="1" applyAlignment="1">
      <alignment vertical="center"/>
    </xf>
    <xf numFmtId="0" fontId="3" fillId="2" borderId="30" xfId="0" applyFont="1" applyFill="1" applyBorder="1" applyAlignment="1">
      <alignment vertical="center"/>
    </xf>
    <xf numFmtId="0" fontId="3" fillId="2" borderId="30" xfId="0" quotePrefix="1" applyFont="1" applyFill="1" applyBorder="1" applyAlignment="1">
      <alignment vertical="center"/>
    </xf>
    <xf numFmtId="0" fontId="9" fillId="0" borderId="0" xfId="0" applyFont="1" applyAlignment="1">
      <alignment vertical="center" wrapText="1"/>
    </xf>
    <xf numFmtId="185" fontId="0" fillId="0" borderId="0" xfId="0" applyNumberFormat="1" applyAlignment="1">
      <alignment horizontal="center" vertical="center"/>
    </xf>
    <xf numFmtId="179" fontId="0" fillId="2" borderId="0" xfId="0" applyNumberFormat="1" applyFill="1" applyAlignment="1">
      <alignment horizontal="center" vertical="center"/>
    </xf>
    <xf numFmtId="14" fontId="0" fillId="2" borderId="26" xfId="0" applyNumberFormat="1" applyFill="1" applyBorder="1" applyAlignment="1">
      <alignment horizontal="left" vertical="center"/>
    </xf>
    <xf numFmtId="14" fontId="0" fillId="2" borderId="0" xfId="0" applyNumberForma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86" fontId="3" fillId="2" borderId="0" xfId="1" applyNumberFormat="1" applyFill="1" applyAlignment="1">
      <alignment horizontal="center" vertical="center"/>
    </xf>
    <xf numFmtId="7" fontId="3" fillId="0" borderId="0" xfId="1" applyNumberFormat="1" applyAlignment="1">
      <alignment horizontal="center" vertical="center"/>
    </xf>
  </cellXfs>
  <cellStyles count="2">
    <cellStyle name="常规" xfId="0" builtinId="0"/>
    <cellStyle name="常规_副本SOP BOM V5 f 项目20170816 ok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47625</xdr:rowOff>
    </xdr:from>
    <xdr:to>
      <xdr:col>8</xdr:col>
      <xdr:colOff>466725</xdr:colOff>
      <xdr:row>0</xdr:row>
      <xdr:rowOff>609600</xdr:rowOff>
    </xdr:to>
    <xdr:sp macro="" textlink="">
      <xdr:nvSpPr>
        <xdr:cNvPr id="4097" name="Rectangle 1">
          <a:extLst>
            <a:ext uri="{FF2B5EF4-FFF2-40B4-BE49-F238E27FC236}">
              <a16:creationId xmlns:a16="http://schemas.microsoft.com/office/drawing/2014/main" id="{60136994-A9DB-44F7-8377-4F59529A67A9}"/>
            </a:ext>
          </a:extLst>
        </xdr:cNvPr>
        <xdr:cNvSpPr>
          <a:spLocks noChangeArrowheads="1"/>
        </xdr:cNvSpPr>
      </xdr:nvSpPr>
      <xdr:spPr bwMode="auto">
        <a:xfrm>
          <a:off x="19050" y="0"/>
          <a:ext cx="58864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FF0000"/>
              </a:solidFill>
              <a:latin typeface="宋体"/>
              <a:ea typeface="宋体"/>
            </a:rPr>
            <a:t>备注：明细材料中要注明材料种类，厚度，颜色</a:t>
          </a:r>
          <a:r>
            <a:rPr lang="en-US" altLang="zh-CN" sz="1200" b="0" i="0" u="none" strike="noStrike" baseline="0">
              <a:solidFill>
                <a:srgbClr val="FF0000"/>
              </a:solidFill>
              <a:latin typeface="宋体"/>
              <a:ea typeface="宋体"/>
            </a:rPr>
            <a:t>.</a:t>
          </a:r>
        </a:p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FF0000"/>
              </a:solidFill>
              <a:latin typeface="宋体"/>
              <a:ea typeface="宋体"/>
            </a:rPr>
            <a:t>关于工费：铆银点</a:t>
          </a:r>
          <a:r>
            <a:rPr lang="en-US" altLang="zh-CN" sz="1200" b="0" i="0" u="none" strike="noStrike" baseline="0">
              <a:solidFill>
                <a:srgbClr val="FF0000"/>
              </a:solidFill>
              <a:latin typeface="宋体"/>
              <a:ea typeface="宋体"/>
            </a:rPr>
            <a:t>0.015</a:t>
          </a:r>
          <a:r>
            <a:rPr lang="zh-CN" altLang="en-US" sz="1200" b="0" i="0" u="none" strike="noStrike" baseline="0">
              <a:solidFill>
                <a:srgbClr val="FF0000"/>
              </a:solidFill>
              <a:latin typeface="宋体"/>
              <a:ea typeface="宋体"/>
            </a:rPr>
            <a:t>元一次， 装配螺丝垫片</a:t>
          </a:r>
          <a:r>
            <a:rPr lang="en-US" altLang="zh-CN" sz="1200" b="0" i="0" u="none" strike="noStrike" baseline="0">
              <a:solidFill>
                <a:srgbClr val="FF0000"/>
              </a:solidFill>
              <a:latin typeface="宋体"/>
              <a:ea typeface="宋体"/>
            </a:rPr>
            <a:t>0.01</a:t>
          </a:r>
          <a:r>
            <a:rPr lang="zh-CN" altLang="en-US" sz="1200" b="0" i="0" u="none" strike="noStrike" baseline="0">
              <a:solidFill>
                <a:srgbClr val="FF0000"/>
              </a:solidFill>
              <a:latin typeface="宋体"/>
              <a:ea typeface="宋体"/>
            </a:rPr>
            <a:t>一次。 </a:t>
          </a:r>
        </a:p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FF0000"/>
              </a:solidFill>
              <a:latin typeface="宋体"/>
              <a:ea typeface="宋体"/>
            </a:rPr>
            <a:t>银点若是紫铜，按重量</a:t>
          </a:r>
          <a:r>
            <a:rPr lang="en-US" altLang="zh-CN" sz="1200" b="0" i="0" u="none" strike="noStrike" baseline="0">
              <a:solidFill>
                <a:srgbClr val="FF0000"/>
              </a:solidFill>
              <a:latin typeface="宋体"/>
              <a:ea typeface="宋体"/>
            </a:rPr>
            <a:t>40</a:t>
          </a:r>
          <a:r>
            <a:rPr lang="zh-CN" altLang="en-US" sz="1200" b="0" i="0" u="none" strike="noStrike" baseline="0">
              <a:solidFill>
                <a:srgbClr val="FF0000"/>
              </a:solidFill>
              <a:latin typeface="宋体"/>
              <a:ea typeface="宋体"/>
            </a:rPr>
            <a:t>元</a:t>
          </a:r>
          <a:r>
            <a:rPr lang="en-US" altLang="zh-CN" sz="1200" b="0" i="0" u="none" strike="noStrike" baseline="0">
              <a:solidFill>
                <a:srgbClr val="FF0000"/>
              </a:solidFill>
              <a:latin typeface="宋体"/>
              <a:ea typeface="宋体"/>
            </a:rPr>
            <a:t>/KG</a:t>
          </a:r>
          <a:endParaRPr lang="en-US" altLang="zh-CN" sz="12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endParaRPr lang="en-US" altLang="zh-CN" sz="12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5</xdr:col>
      <xdr:colOff>304800</xdr:colOff>
      <xdr:row>0</xdr:row>
      <xdr:rowOff>66675</xdr:rowOff>
    </xdr:from>
    <xdr:to>
      <xdr:col>8</xdr:col>
      <xdr:colOff>400050</xdr:colOff>
      <xdr:row>0</xdr:row>
      <xdr:rowOff>590550</xdr:rowOff>
    </xdr:to>
    <xdr:sp macro="" textlink="">
      <xdr:nvSpPr>
        <xdr:cNvPr id="4098" name="Rectangle 2">
          <a:extLst>
            <a:ext uri="{FF2B5EF4-FFF2-40B4-BE49-F238E27FC236}">
              <a16:creationId xmlns:a16="http://schemas.microsoft.com/office/drawing/2014/main" id="{2AC96FC9-253E-4D6A-B25F-633D59F9D3C4}"/>
            </a:ext>
          </a:extLst>
        </xdr:cNvPr>
        <xdr:cNvSpPr>
          <a:spLocks noChangeArrowheads="1"/>
        </xdr:cNvSpPr>
      </xdr:nvSpPr>
      <xdr:spPr bwMode="auto">
        <a:xfrm>
          <a:off x="4019550" y="0"/>
          <a:ext cx="18478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填此表格时，注意数量，整套与单配件数量时，哪个写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0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要注意，以免总价重复计算。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51"/>
  <sheetViews>
    <sheetView tabSelected="1" workbookViewId="0">
      <selection activeCell="K2" sqref="K2"/>
    </sheetView>
  </sheetViews>
  <sheetFormatPr defaultRowHeight="14.25" x14ac:dyDescent="0.15"/>
  <cols>
    <col min="1" max="1" width="3.375" style="67" customWidth="1"/>
    <col min="2" max="2" width="14" style="67" customWidth="1"/>
    <col min="3" max="3" width="16.625" style="67" customWidth="1"/>
    <col min="4" max="4" width="6.125" style="67" customWidth="1"/>
    <col min="5" max="5" width="4" style="67" customWidth="1"/>
    <col min="6" max="6" width="8.125" style="67" customWidth="1"/>
    <col min="7" max="7" width="6.875" style="67" customWidth="1"/>
    <col min="8" max="8" width="8" style="6" customWidth="1"/>
    <col min="9" max="9" width="6.25" style="67" customWidth="1"/>
    <col min="10" max="10" width="7.875" style="67" customWidth="1"/>
    <col min="11" max="11" width="8" style="67" customWidth="1"/>
    <col min="12" max="12" width="9.125" style="67" customWidth="1"/>
    <col min="13" max="13" width="9" style="67"/>
    <col min="14" max="14" width="9" style="6"/>
    <col min="15" max="16384" width="9" style="67"/>
  </cols>
  <sheetData>
    <row r="1" spans="1:16" s="57" customFormat="1" ht="20.25" customHeight="1" thickTop="1" x14ac:dyDescent="0.15">
      <c r="A1" s="52"/>
      <c r="B1" s="53"/>
      <c r="C1" s="53"/>
      <c r="D1" s="54"/>
      <c r="E1" s="54"/>
      <c r="F1" s="54"/>
      <c r="G1" s="54"/>
      <c r="H1" s="2"/>
      <c r="I1" s="55"/>
      <c r="J1" s="56" t="s">
        <v>0</v>
      </c>
      <c r="K1" s="56" t="s">
        <v>1</v>
      </c>
      <c r="N1" s="3"/>
    </row>
    <row r="2" spans="1:16" s="57" customFormat="1" ht="18" customHeight="1" thickBot="1" x14ac:dyDescent="0.2">
      <c r="A2" s="58"/>
      <c r="B2" s="59" t="s">
        <v>31</v>
      </c>
      <c r="C2" s="59" t="s">
        <v>44</v>
      </c>
      <c r="D2" s="59"/>
      <c r="E2" s="59"/>
      <c r="F2" s="59"/>
      <c r="G2" s="60"/>
      <c r="H2" s="4"/>
      <c r="I2" s="61"/>
      <c r="J2" s="56" t="s">
        <v>2</v>
      </c>
      <c r="K2" s="62" t="s">
        <v>46</v>
      </c>
      <c r="N2" s="3"/>
    </row>
    <row r="3" spans="1:16" ht="15.75" thickTop="1" thickBot="1" x14ac:dyDescent="0.2">
      <c r="A3" s="63"/>
      <c r="B3" s="103" t="s">
        <v>41</v>
      </c>
      <c r="C3" s="103" t="s">
        <v>42</v>
      </c>
      <c r="D3" s="64"/>
      <c r="E3" s="64"/>
      <c r="F3" s="64"/>
      <c r="G3" s="64"/>
      <c r="H3" s="5"/>
      <c r="I3" s="65"/>
      <c r="J3" s="66" t="s">
        <v>3</v>
      </c>
      <c r="K3" s="66"/>
    </row>
    <row r="4" spans="1:16" ht="15.75" thickTop="1" thickBot="1" x14ac:dyDescent="0.2">
      <c r="A4" s="68"/>
      <c r="B4" s="105" t="s">
        <v>45</v>
      </c>
      <c r="C4" s="104" t="s">
        <v>43</v>
      </c>
      <c r="D4" s="66"/>
      <c r="E4" s="66"/>
      <c r="F4" s="66"/>
      <c r="G4" s="66"/>
      <c r="H4" s="7"/>
      <c r="I4" s="69"/>
      <c r="J4" s="70" t="s">
        <v>30</v>
      </c>
      <c r="K4" s="70"/>
    </row>
    <row r="5" spans="1:16" ht="15" thickTop="1" x14ac:dyDescent="0.15">
      <c r="A5" s="68"/>
      <c r="B5" s="66"/>
      <c r="C5" s="66"/>
      <c r="D5" s="66" t="s">
        <v>47</v>
      </c>
      <c r="E5" s="66"/>
      <c r="F5" s="71"/>
      <c r="G5" s="71"/>
      <c r="H5" s="95"/>
      <c r="I5" s="96"/>
      <c r="J5" s="109"/>
      <c r="K5" s="110"/>
    </row>
    <row r="6" spans="1:16" x14ac:dyDescent="0.15">
      <c r="A6" s="68"/>
      <c r="B6" s="66"/>
      <c r="C6" s="66"/>
      <c r="D6" s="66"/>
      <c r="E6" s="66"/>
      <c r="F6" s="71"/>
      <c r="G6" s="72"/>
      <c r="H6" s="40"/>
      <c r="I6" s="73"/>
      <c r="J6" s="66"/>
      <c r="K6" s="66"/>
    </row>
    <row r="7" spans="1:16" x14ac:dyDescent="0.15">
      <c r="A7" s="68"/>
      <c r="B7" s="66"/>
      <c r="C7" s="66"/>
      <c r="D7" s="66"/>
      <c r="E7" s="66"/>
      <c r="F7" s="72"/>
      <c r="G7" s="72"/>
      <c r="H7" s="40"/>
      <c r="I7" s="73"/>
      <c r="J7" s="66"/>
      <c r="K7" s="66"/>
    </row>
    <row r="8" spans="1:16" x14ac:dyDescent="0.15">
      <c r="A8" s="68"/>
      <c r="B8" s="66"/>
      <c r="C8" s="66"/>
      <c r="D8" s="66"/>
      <c r="E8" s="66"/>
      <c r="F8" s="72"/>
      <c r="G8" s="72"/>
      <c r="H8" s="40"/>
      <c r="I8" s="73"/>
      <c r="J8" s="66"/>
      <c r="K8" s="66"/>
    </row>
    <row r="9" spans="1:16" x14ac:dyDescent="0.15">
      <c r="A9" s="68"/>
      <c r="B9" s="66"/>
      <c r="C9" s="66"/>
      <c r="D9" s="66"/>
      <c r="E9" s="66"/>
      <c r="F9" s="66"/>
      <c r="G9" s="66"/>
      <c r="H9" s="7"/>
      <c r="I9" s="69"/>
      <c r="J9" s="66"/>
      <c r="K9" s="66"/>
    </row>
    <row r="10" spans="1:16" ht="2.25" customHeight="1" x14ac:dyDescent="0.15">
      <c r="A10" s="68"/>
      <c r="B10" s="66"/>
      <c r="C10" s="66"/>
      <c r="D10" s="66"/>
      <c r="E10" s="66"/>
      <c r="F10" s="66"/>
      <c r="G10" s="66"/>
      <c r="H10" s="7"/>
      <c r="I10" s="69"/>
      <c r="J10" s="66"/>
      <c r="K10" s="66"/>
    </row>
    <row r="11" spans="1:16" ht="15" thickBot="1" x14ac:dyDescent="0.2">
      <c r="A11" s="74"/>
      <c r="B11" s="75"/>
      <c r="C11" s="76"/>
      <c r="D11" s="76"/>
      <c r="E11" s="76"/>
      <c r="F11" s="76"/>
      <c r="G11" s="76"/>
      <c r="H11" s="8"/>
      <c r="I11" s="77"/>
      <c r="J11" s="66"/>
      <c r="K11" s="66"/>
      <c r="M11" s="78"/>
    </row>
    <row r="12" spans="1:16" ht="5.25" customHeight="1" thickTop="1" x14ac:dyDescent="0.15">
      <c r="B12" s="79"/>
    </row>
    <row r="13" spans="1:16" ht="13.5" customHeight="1" x14ac:dyDescent="0.15">
      <c r="A13" s="51" t="s">
        <v>4</v>
      </c>
      <c r="B13" s="80">
        <v>43419</v>
      </c>
      <c r="C13" s="51"/>
      <c r="J13" s="1" t="s">
        <v>40</v>
      </c>
      <c r="K13" s="102" t="e">
        <f>#REF!</f>
        <v>#REF!</v>
      </c>
    </row>
    <row r="14" spans="1:16" ht="13.5" customHeight="1" x14ac:dyDescent="0.15">
      <c r="A14" s="67" t="s">
        <v>5</v>
      </c>
      <c r="B14" s="81">
        <v>12.8</v>
      </c>
      <c r="C14" s="82" t="s">
        <v>34</v>
      </c>
      <c r="D14" s="81">
        <v>1.1599999999999999</v>
      </c>
      <c r="E14" s="67" t="s">
        <v>6</v>
      </c>
      <c r="F14" s="81">
        <v>6.65</v>
      </c>
      <c r="G14" s="82" t="s">
        <v>35</v>
      </c>
      <c r="H14" s="3">
        <v>0.16</v>
      </c>
      <c r="I14" s="3"/>
      <c r="J14" s="3"/>
      <c r="K14" s="3"/>
      <c r="L14" s="83"/>
      <c r="M14" s="83"/>
      <c r="N14" s="9"/>
      <c r="P14" s="106" t="s">
        <v>37</v>
      </c>
    </row>
    <row r="15" spans="1:16" ht="13.5" customHeight="1" thickBot="1" x14ac:dyDescent="0.2">
      <c r="B15" s="67" t="s">
        <v>7</v>
      </c>
      <c r="C15" s="67" t="s">
        <v>8</v>
      </c>
      <c r="D15" s="67" t="s">
        <v>9</v>
      </c>
      <c r="E15" s="6" t="s">
        <v>10</v>
      </c>
      <c r="F15" s="10" t="s">
        <v>11</v>
      </c>
      <c r="G15" s="6" t="s">
        <v>12</v>
      </c>
      <c r="H15" s="11" t="s">
        <v>13</v>
      </c>
      <c r="I15" s="67" t="s">
        <v>14</v>
      </c>
      <c r="J15" s="11" t="s">
        <v>15</v>
      </c>
      <c r="K15" s="11" t="s">
        <v>16</v>
      </c>
      <c r="L15" s="98" t="s">
        <v>39</v>
      </c>
      <c r="M15" s="11" t="s">
        <v>17</v>
      </c>
      <c r="N15" s="11" t="s">
        <v>18</v>
      </c>
      <c r="O15" s="67">
        <v>500</v>
      </c>
      <c r="P15" s="106"/>
    </row>
    <row r="16" spans="1:16" ht="13.5" customHeight="1" thickTop="1" thickBot="1" x14ac:dyDescent="0.2">
      <c r="A16" s="84"/>
      <c r="B16" s="85" t="s">
        <v>19</v>
      </c>
      <c r="C16" s="86"/>
      <c r="D16" s="12"/>
      <c r="E16" s="13">
        <v>1</v>
      </c>
      <c r="F16" s="12"/>
      <c r="G16" s="14">
        <v>1.03</v>
      </c>
      <c r="H16" s="15">
        <f>MAX(F16,G16)*E16</f>
        <v>1.03</v>
      </c>
      <c r="I16" s="43"/>
      <c r="J16" s="39" t="e">
        <f>O15/D16</f>
        <v>#DIV/0!</v>
      </c>
      <c r="K16" s="39" t="e">
        <f t="shared" ref="K16:K45" si="0">J16*H16/E16</f>
        <v>#DIV/0!</v>
      </c>
      <c r="L16" s="11">
        <f t="shared" ref="L16:L45" si="1">E16*F16</f>
        <v>0</v>
      </c>
      <c r="M16" s="11">
        <f t="shared" ref="M16:M45" si="2">E16*G16</f>
        <v>1.03</v>
      </c>
      <c r="N16" s="6">
        <f t="shared" ref="N16:N34" si="3">D16*E16</f>
        <v>0</v>
      </c>
      <c r="O16" s="67">
        <f>O15</f>
        <v>500</v>
      </c>
    </row>
    <row r="17" spans="1:15" ht="13.5" hidden="1" customHeight="1" thickTop="1" thickBot="1" x14ac:dyDescent="0.2">
      <c r="A17" s="84"/>
      <c r="B17" s="17"/>
      <c r="C17" s="18"/>
      <c r="D17" s="19"/>
      <c r="E17" s="19"/>
      <c r="F17" s="19"/>
      <c r="G17" s="20"/>
      <c r="H17" s="21">
        <f>MAX(F17,G17)*E17</f>
        <v>0</v>
      </c>
      <c r="I17" s="44"/>
      <c r="J17" s="39" t="e">
        <f>O16/D17</f>
        <v>#DIV/0!</v>
      </c>
      <c r="K17" s="39" t="e">
        <f t="shared" si="0"/>
        <v>#DIV/0!</v>
      </c>
      <c r="L17" s="11">
        <f t="shared" si="1"/>
        <v>0</v>
      </c>
      <c r="M17" s="11">
        <f t="shared" si="2"/>
        <v>0</v>
      </c>
      <c r="N17" s="6">
        <f t="shared" si="3"/>
        <v>0</v>
      </c>
      <c r="O17" s="67">
        <f>O16</f>
        <v>500</v>
      </c>
    </row>
    <row r="18" spans="1:15" ht="13.5" customHeight="1" thickTop="1" thickBot="1" x14ac:dyDescent="0.2">
      <c r="A18" s="84"/>
      <c r="B18" s="17"/>
      <c r="C18" s="18"/>
      <c r="D18" s="19"/>
      <c r="E18" s="19"/>
      <c r="F18" s="19"/>
      <c r="G18" s="20"/>
      <c r="H18" s="21">
        <f>MAX(F18,G18)*E18</f>
        <v>0</v>
      </c>
      <c r="I18" s="44"/>
      <c r="J18" s="39" t="e">
        <f>O17/D18</f>
        <v>#DIV/0!</v>
      </c>
      <c r="K18" s="39" t="e">
        <f t="shared" si="0"/>
        <v>#DIV/0!</v>
      </c>
      <c r="L18" s="11">
        <f t="shared" si="1"/>
        <v>0</v>
      </c>
      <c r="M18" s="11">
        <f t="shared" si="2"/>
        <v>0</v>
      </c>
      <c r="N18" s="6">
        <f t="shared" si="3"/>
        <v>0</v>
      </c>
      <c r="O18" s="67">
        <f>O17</f>
        <v>500</v>
      </c>
    </row>
    <row r="19" spans="1:15" ht="34.5" customHeight="1" thickTop="1" thickBot="1" x14ac:dyDescent="0.2">
      <c r="A19" s="84"/>
      <c r="B19" s="92"/>
      <c r="C19" s="18"/>
      <c r="D19" s="50"/>
      <c r="E19" s="19"/>
      <c r="F19" s="19"/>
      <c r="G19" s="20"/>
      <c r="H19" s="21"/>
      <c r="I19" s="47"/>
      <c r="J19" s="39"/>
      <c r="K19" s="39"/>
      <c r="L19" s="11">
        <f t="shared" si="1"/>
        <v>0</v>
      </c>
      <c r="M19" s="11">
        <f t="shared" si="2"/>
        <v>0</v>
      </c>
      <c r="N19" s="6">
        <f t="shared" si="3"/>
        <v>0</v>
      </c>
      <c r="O19" s="67">
        <f>O18</f>
        <v>500</v>
      </c>
    </row>
    <row r="20" spans="1:15" ht="34.5" customHeight="1" thickTop="1" thickBot="1" x14ac:dyDescent="0.2">
      <c r="A20" s="84"/>
      <c r="B20" s="17"/>
      <c r="C20" s="18"/>
      <c r="D20" s="50"/>
      <c r="E20" s="19"/>
      <c r="F20" s="19"/>
      <c r="G20" s="20"/>
      <c r="H20" s="21"/>
      <c r="I20" s="48"/>
      <c r="J20" s="39"/>
      <c r="K20" s="39"/>
      <c r="L20" s="11">
        <f t="shared" si="1"/>
        <v>0</v>
      </c>
      <c r="M20" s="11">
        <f t="shared" si="2"/>
        <v>0</v>
      </c>
      <c r="N20" s="6">
        <f t="shared" si="3"/>
        <v>0</v>
      </c>
      <c r="O20" s="67">
        <f>O21</f>
        <v>500</v>
      </c>
    </row>
    <row r="21" spans="1:15" ht="34.5" customHeight="1" thickTop="1" thickBot="1" x14ac:dyDescent="0.2">
      <c r="A21" s="84"/>
      <c r="B21" s="17"/>
      <c r="C21" s="18"/>
      <c r="D21" s="50"/>
      <c r="E21" s="19"/>
      <c r="F21" s="19"/>
      <c r="G21" s="20"/>
      <c r="H21" s="21"/>
      <c r="I21" s="48"/>
      <c r="J21" s="39"/>
      <c r="K21" s="39"/>
      <c r="L21" s="11">
        <f t="shared" si="1"/>
        <v>0</v>
      </c>
      <c r="M21" s="11">
        <f t="shared" si="2"/>
        <v>0</v>
      </c>
      <c r="N21" s="6">
        <f t="shared" si="3"/>
        <v>0</v>
      </c>
      <c r="O21" s="67">
        <f>O19</f>
        <v>500</v>
      </c>
    </row>
    <row r="22" spans="1:15" ht="34.5" customHeight="1" thickTop="1" thickBot="1" x14ac:dyDescent="0.2">
      <c r="A22" s="84"/>
      <c r="B22" s="93"/>
      <c r="C22" s="18"/>
      <c r="D22" s="50"/>
      <c r="E22" s="19"/>
      <c r="F22" s="19"/>
      <c r="G22" s="20"/>
      <c r="H22" s="22"/>
      <c r="I22" s="47"/>
      <c r="J22" s="39"/>
      <c r="K22" s="39"/>
      <c r="L22" s="11">
        <f t="shared" si="1"/>
        <v>0</v>
      </c>
      <c r="M22" s="11">
        <f t="shared" si="2"/>
        <v>0</v>
      </c>
      <c r="N22" s="6">
        <f t="shared" si="3"/>
        <v>0</v>
      </c>
      <c r="O22" s="67">
        <f>O20</f>
        <v>500</v>
      </c>
    </row>
    <row r="23" spans="1:15" ht="34.5" customHeight="1" thickTop="1" thickBot="1" x14ac:dyDescent="0.2">
      <c r="A23" s="84"/>
      <c r="B23" s="93"/>
      <c r="C23" s="99"/>
      <c r="D23" s="50"/>
      <c r="E23" s="19"/>
      <c r="F23" s="19"/>
      <c r="G23" s="20"/>
      <c r="H23" s="23"/>
      <c r="I23" s="47"/>
      <c r="J23" s="39"/>
      <c r="K23" s="39"/>
      <c r="L23" s="11">
        <f t="shared" si="1"/>
        <v>0</v>
      </c>
      <c r="M23" s="11">
        <f t="shared" si="2"/>
        <v>0</v>
      </c>
      <c r="N23" s="6">
        <f t="shared" si="3"/>
        <v>0</v>
      </c>
      <c r="O23" s="67">
        <f t="shared" ref="O23:O34" si="4">O22</f>
        <v>500</v>
      </c>
    </row>
    <row r="24" spans="1:15" ht="34.5" customHeight="1" thickTop="1" thickBot="1" x14ac:dyDescent="0.2">
      <c r="A24" s="84"/>
      <c r="B24" s="101"/>
      <c r="C24" s="18"/>
      <c r="D24" s="50"/>
      <c r="E24" s="19"/>
      <c r="F24" s="19"/>
      <c r="G24" s="20"/>
      <c r="H24" s="21"/>
      <c r="I24" s="100"/>
      <c r="J24" s="39"/>
      <c r="K24" s="39"/>
      <c r="L24" s="11">
        <f t="shared" si="1"/>
        <v>0</v>
      </c>
      <c r="M24" s="11">
        <f t="shared" si="2"/>
        <v>0</v>
      </c>
      <c r="N24" s="6">
        <f t="shared" si="3"/>
        <v>0</v>
      </c>
      <c r="O24" s="67">
        <f t="shared" si="4"/>
        <v>500</v>
      </c>
    </row>
    <row r="25" spans="1:15" ht="34.5" customHeight="1" thickTop="1" thickBot="1" x14ac:dyDescent="0.2">
      <c r="A25" s="84"/>
      <c r="B25" s="87"/>
      <c r="C25" s="94"/>
      <c r="D25" s="50"/>
      <c r="E25" s="19"/>
      <c r="F25" s="19"/>
      <c r="G25" s="20"/>
      <c r="H25" s="21"/>
      <c r="I25" s="49"/>
      <c r="J25" s="39"/>
      <c r="K25" s="39"/>
      <c r="L25" s="11">
        <f t="shared" si="1"/>
        <v>0</v>
      </c>
      <c r="M25" s="11">
        <f t="shared" si="2"/>
        <v>0</v>
      </c>
      <c r="N25" s="6">
        <f t="shared" si="3"/>
        <v>0</v>
      </c>
      <c r="O25" s="67">
        <f t="shared" si="4"/>
        <v>500</v>
      </c>
    </row>
    <row r="26" spans="1:15" ht="14.25" customHeight="1" thickTop="1" x14ac:dyDescent="0.15">
      <c r="A26" s="84"/>
      <c r="B26" s="45"/>
      <c r="C26" s="18"/>
      <c r="D26" s="19"/>
      <c r="E26" s="19"/>
      <c r="F26" s="19"/>
      <c r="G26" s="20"/>
      <c r="H26" s="21">
        <f>MAX(F26,G26)*E26</f>
        <v>0</v>
      </c>
      <c r="I26" s="44"/>
      <c r="J26" s="39" t="e">
        <f t="shared" ref="J26:J45" si="5">O26/D26</f>
        <v>#DIV/0!</v>
      </c>
      <c r="K26" s="39" t="e">
        <f t="shared" si="0"/>
        <v>#DIV/0!</v>
      </c>
      <c r="L26" s="11">
        <f t="shared" si="1"/>
        <v>0</v>
      </c>
      <c r="M26" s="11">
        <f>E26*G26</f>
        <v>0</v>
      </c>
      <c r="N26" s="6">
        <f t="shared" si="3"/>
        <v>0</v>
      </c>
      <c r="O26" s="67">
        <f t="shared" si="4"/>
        <v>500</v>
      </c>
    </row>
    <row r="27" spans="1:15" ht="18.75" hidden="1" customHeight="1" thickTop="1" thickBot="1" x14ac:dyDescent="0.2">
      <c r="A27" s="84"/>
      <c r="B27" s="45"/>
      <c r="C27" s="18"/>
      <c r="D27" s="19"/>
      <c r="E27" s="19"/>
      <c r="F27" s="20"/>
      <c r="G27" s="24"/>
      <c r="H27" s="21">
        <f>MAX(F27,G27)*E27</f>
        <v>0</v>
      </c>
      <c r="I27" s="44"/>
      <c r="J27" s="39" t="e">
        <f t="shared" si="5"/>
        <v>#DIV/0!</v>
      </c>
      <c r="K27" s="39" t="e">
        <f t="shared" si="0"/>
        <v>#DIV/0!</v>
      </c>
      <c r="L27" s="11">
        <f t="shared" si="1"/>
        <v>0</v>
      </c>
      <c r="M27" s="11">
        <f t="shared" ref="M27:M34" si="6">E27*G27</f>
        <v>0</v>
      </c>
      <c r="N27" s="6">
        <f t="shared" si="3"/>
        <v>0</v>
      </c>
      <c r="O27" s="67">
        <f t="shared" si="4"/>
        <v>500</v>
      </c>
    </row>
    <row r="28" spans="1:15" ht="49.5" hidden="1" customHeight="1" thickTop="1" thickBot="1" x14ac:dyDescent="0.2">
      <c r="A28" s="84"/>
      <c r="B28" s="45"/>
      <c r="C28" s="18"/>
      <c r="D28" s="19"/>
      <c r="E28" s="19"/>
      <c r="F28" s="19"/>
      <c r="G28" s="24"/>
      <c r="H28" s="21">
        <f>MAX(F28,G28)*E28</f>
        <v>0</v>
      </c>
      <c r="I28" s="44"/>
      <c r="J28" s="39" t="e">
        <f t="shared" si="5"/>
        <v>#DIV/0!</v>
      </c>
      <c r="K28" s="39" t="e">
        <f t="shared" si="0"/>
        <v>#DIV/0!</v>
      </c>
      <c r="L28" s="11">
        <f t="shared" si="1"/>
        <v>0</v>
      </c>
      <c r="M28" s="11">
        <f t="shared" si="6"/>
        <v>0</v>
      </c>
      <c r="N28" s="6">
        <f t="shared" si="3"/>
        <v>0</v>
      </c>
      <c r="O28" s="67">
        <f t="shared" si="4"/>
        <v>500</v>
      </c>
    </row>
    <row r="29" spans="1:15" ht="40.5" hidden="1" customHeight="1" thickTop="1" thickBot="1" x14ac:dyDescent="0.2">
      <c r="A29" s="84"/>
      <c r="B29" s="45"/>
      <c r="C29" s="18"/>
      <c r="D29" s="19"/>
      <c r="E29" s="19"/>
      <c r="F29" s="19"/>
      <c r="G29" s="24"/>
      <c r="H29" s="21">
        <f t="shared" ref="H29:H38" si="7">MAX(F29,G29)*E29</f>
        <v>0</v>
      </c>
      <c r="I29" s="44"/>
      <c r="J29" s="39" t="e">
        <f t="shared" si="5"/>
        <v>#DIV/0!</v>
      </c>
      <c r="K29" s="39" t="e">
        <f t="shared" si="0"/>
        <v>#DIV/0!</v>
      </c>
      <c r="L29" s="11">
        <f t="shared" si="1"/>
        <v>0</v>
      </c>
      <c r="M29" s="11">
        <f t="shared" si="6"/>
        <v>0</v>
      </c>
      <c r="N29" s="6">
        <f t="shared" si="3"/>
        <v>0</v>
      </c>
      <c r="O29" s="67">
        <f t="shared" si="4"/>
        <v>500</v>
      </c>
    </row>
    <row r="30" spans="1:15" ht="17.25" hidden="1" customHeight="1" thickTop="1" thickBot="1" x14ac:dyDescent="0.2">
      <c r="A30" s="84"/>
      <c r="B30" s="45"/>
      <c r="C30" s="18"/>
      <c r="D30" s="19"/>
      <c r="E30" s="19"/>
      <c r="F30" s="19"/>
      <c r="G30" s="24"/>
      <c r="H30" s="21">
        <f t="shared" si="7"/>
        <v>0</v>
      </c>
      <c r="I30" s="44"/>
      <c r="J30" s="39" t="e">
        <f t="shared" si="5"/>
        <v>#DIV/0!</v>
      </c>
      <c r="K30" s="39" t="e">
        <f t="shared" si="0"/>
        <v>#DIV/0!</v>
      </c>
      <c r="L30" s="11">
        <f t="shared" si="1"/>
        <v>0</v>
      </c>
      <c r="M30" s="11">
        <f t="shared" si="6"/>
        <v>0</v>
      </c>
      <c r="N30" s="6">
        <f t="shared" si="3"/>
        <v>0</v>
      </c>
      <c r="O30" s="67">
        <f t="shared" si="4"/>
        <v>500</v>
      </c>
    </row>
    <row r="31" spans="1:15" ht="17.25" hidden="1" customHeight="1" thickTop="1" thickBot="1" x14ac:dyDescent="0.2">
      <c r="A31" s="84"/>
      <c r="B31" s="45"/>
      <c r="C31" s="18"/>
      <c r="D31" s="19"/>
      <c r="E31" s="19"/>
      <c r="F31" s="19"/>
      <c r="G31" s="24"/>
      <c r="H31" s="21">
        <f t="shared" si="7"/>
        <v>0</v>
      </c>
      <c r="I31" s="44"/>
      <c r="J31" s="39" t="e">
        <f t="shared" si="5"/>
        <v>#DIV/0!</v>
      </c>
      <c r="K31" s="39" t="e">
        <f t="shared" si="0"/>
        <v>#DIV/0!</v>
      </c>
      <c r="L31" s="11">
        <f t="shared" si="1"/>
        <v>0</v>
      </c>
      <c r="M31" s="11">
        <f t="shared" si="6"/>
        <v>0</v>
      </c>
      <c r="N31" s="6">
        <f t="shared" si="3"/>
        <v>0</v>
      </c>
      <c r="O31" s="67">
        <f t="shared" si="4"/>
        <v>500</v>
      </c>
    </row>
    <row r="32" spans="1:15" ht="16.5" hidden="1" customHeight="1" thickTop="1" thickBot="1" x14ac:dyDescent="0.2">
      <c r="A32" s="84"/>
      <c r="B32" s="45"/>
      <c r="C32" s="18"/>
      <c r="D32" s="19"/>
      <c r="E32" s="19"/>
      <c r="F32" s="20"/>
      <c r="G32" s="24"/>
      <c r="H32" s="21">
        <f t="shared" si="7"/>
        <v>0</v>
      </c>
      <c r="I32" s="44"/>
      <c r="J32" s="39" t="e">
        <f t="shared" si="5"/>
        <v>#DIV/0!</v>
      </c>
      <c r="K32" s="39" t="e">
        <f t="shared" si="0"/>
        <v>#DIV/0!</v>
      </c>
      <c r="L32" s="11">
        <f t="shared" si="1"/>
        <v>0</v>
      </c>
      <c r="M32" s="11">
        <f t="shared" si="6"/>
        <v>0</v>
      </c>
      <c r="N32" s="6">
        <f t="shared" si="3"/>
        <v>0</v>
      </c>
      <c r="O32" s="67">
        <f t="shared" si="4"/>
        <v>500</v>
      </c>
    </row>
    <row r="33" spans="1:15" ht="15" hidden="1" customHeight="1" thickTop="1" thickBot="1" x14ac:dyDescent="0.2">
      <c r="A33" s="84"/>
      <c r="B33" s="45"/>
      <c r="C33" s="18"/>
      <c r="D33" s="19"/>
      <c r="E33" s="19"/>
      <c r="F33" s="19"/>
      <c r="G33" s="24"/>
      <c r="H33" s="21">
        <f t="shared" si="7"/>
        <v>0</v>
      </c>
      <c r="I33" s="44"/>
      <c r="J33" s="39" t="e">
        <f t="shared" si="5"/>
        <v>#DIV/0!</v>
      </c>
      <c r="K33" s="39" t="e">
        <f t="shared" si="0"/>
        <v>#DIV/0!</v>
      </c>
      <c r="L33" s="11">
        <f t="shared" si="1"/>
        <v>0</v>
      </c>
      <c r="M33" s="11">
        <f t="shared" si="6"/>
        <v>0</v>
      </c>
      <c r="N33" s="6">
        <f t="shared" si="3"/>
        <v>0</v>
      </c>
      <c r="O33" s="67">
        <f t="shared" si="4"/>
        <v>500</v>
      </c>
    </row>
    <row r="34" spans="1:15" ht="17.25" hidden="1" customHeight="1" thickTop="1" thickBot="1" x14ac:dyDescent="0.2">
      <c r="A34" s="84"/>
      <c r="B34" s="45"/>
      <c r="C34" s="18"/>
      <c r="D34" s="19"/>
      <c r="E34" s="19"/>
      <c r="F34" s="20"/>
      <c r="G34" s="24"/>
      <c r="H34" s="21">
        <f t="shared" si="7"/>
        <v>0</v>
      </c>
      <c r="I34" s="44"/>
      <c r="J34" s="39" t="e">
        <f t="shared" si="5"/>
        <v>#DIV/0!</v>
      </c>
      <c r="K34" s="39" t="e">
        <f t="shared" si="0"/>
        <v>#DIV/0!</v>
      </c>
      <c r="L34" s="11">
        <f>E34*F34</f>
        <v>0</v>
      </c>
      <c r="M34" s="11">
        <f t="shared" si="6"/>
        <v>0</v>
      </c>
      <c r="N34" s="6">
        <f t="shared" si="3"/>
        <v>0</v>
      </c>
      <c r="O34" s="67">
        <f t="shared" si="4"/>
        <v>500</v>
      </c>
    </row>
    <row r="35" spans="1:15" ht="17.25" hidden="1" customHeight="1" thickTop="1" thickBot="1" x14ac:dyDescent="0.2">
      <c r="A35" s="84"/>
      <c r="B35" s="45"/>
      <c r="C35" s="18"/>
      <c r="D35" s="19"/>
      <c r="E35" s="19"/>
      <c r="F35" s="20"/>
      <c r="G35" s="24"/>
      <c r="H35" s="21">
        <f t="shared" si="7"/>
        <v>0</v>
      </c>
      <c r="I35" s="44"/>
      <c r="J35" s="39" t="e">
        <f t="shared" si="5"/>
        <v>#DIV/0!</v>
      </c>
      <c r="K35" s="39" t="e">
        <f t="shared" si="0"/>
        <v>#DIV/0!</v>
      </c>
      <c r="L35" s="11">
        <f t="shared" si="1"/>
        <v>0</v>
      </c>
      <c r="M35" s="11">
        <f t="shared" si="2"/>
        <v>0</v>
      </c>
      <c r="N35" s="6">
        <f>D35*E35</f>
        <v>0</v>
      </c>
      <c r="O35" s="67">
        <f>O25</f>
        <v>500</v>
      </c>
    </row>
    <row r="36" spans="1:15" ht="17.25" hidden="1" customHeight="1" thickTop="1" thickBot="1" x14ac:dyDescent="0.2">
      <c r="A36" s="84"/>
      <c r="B36" s="45"/>
      <c r="C36" s="18"/>
      <c r="D36" s="19"/>
      <c r="E36" s="19"/>
      <c r="F36" s="19"/>
      <c r="G36" s="24"/>
      <c r="H36" s="21">
        <f t="shared" si="7"/>
        <v>0</v>
      </c>
      <c r="I36" s="44"/>
      <c r="J36" s="39" t="e">
        <f t="shared" si="5"/>
        <v>#DIV/0!</v>
      </c>
      <c r="K36" s="39" t="e">
        <f t="shared" si="0"/>
        <v>#DIV/0!</v>
      </c>
      <c r="L36" s="11">
        <f t="shared" si="1"/>
        <v>0</v>
      </c>
      <c r="M36" s="11">
        <f t="shared" si="2"/>
        <v>0</v>
      </c>
      <c r="N36" s="6">
        <f>D36*E36</f>
        <v>0</v>
      </c>
      <c r="O36" s="67">
        <f t="shared" ref="O36:O43" si="8">O35</f>
        <v>500</v>
      </c>
    </row>
    <row r="37" spans="1:15" ht="15" hidden="1" customHeight="1" thickTop="1" thickBot="1" x14ac:dyDescent="0.2">
      <c r="A37" s="84"/>
      <c r="B37" s="45"/>
      <c r="C37" s="18"/>
      <c r="D37" s="19"/>
      <c r="E37" s="19"/>
      <c r="F37" s="19"/>
      <c r="G37" s="24"/>
      <c r="H37" s="21">
        <f t="shared" si="7"/>
        <v>0</v>
      </c>
      <c r="I37" s="44"/>
      <c r="J37" s="39" t="e">
        <f t="shared" si="5"/>
        <v>#DIV/0!</v>
      </c>
      <c r="K37" s="39" t="e">
        <f t="shared" si="0"/>
        <v>#DIV/0!</v>
      </c>
      <c r="L37" s="11">
        <f t="shared" si="1"/>
        <v>0</v>
      </c>
      <c r="M37" s="11">
        <f t="shared" si="2"/>
        <v>0</v>
      </c>
      <c r="N37" s="6">
        <f>D37*E37</f>
        <v>0</v>
      </c>
      <c r="O37" s="67">
        <f t="shared" si="8"/>
        <v>500</v>
      </c>
    </row>
    <row r="38" spans="1:15" ht="33.75" hidden="1" customHeight="1" thickTop="1" thickBot="1" x14ac:dyDescent="0.2">
      <c r="A38" s="84"/>
      <c r="B38" s="45"/>
      <c r="C38" s="18"/>
      <c r="D38" s="19"/>
      <c r="E38" s="19"/>
      <c r="F38" s="19"/>
      <c r="G38" s="24"/>
      <c r="H38" s="21">
        <f t="shared" si="7"/>
        <v>0</v>
      </c>
      <c r="I38" s="44"/>
      <c r="J38" s="39" t="e">
        <f t="shared" si="5"/>
        <v>#DIV/0!</v>
      </c>
      <c r="K38" s="39" t="e">
        <f t="shared" si="0"/>
        <v>#DIV/0!</v>
      </c>
      <c r="L38" s="11">
        <f>E38*F38</f>
        <v>0</v>
      </c>
      <c r="M38" s="11">
        <f t="shared" si="2"/>
        <v>0</v>
      </c>
      <c r="N38" s="6">
        <f t="shared" ref="N38:N43" si="9">D38*E38</f>
        <v>0</v>
      </c>
      <c r="O38" s="67">
        <f t="shared" si="8"/>
        <v>500</v>
      </c>
    </row>
    <row r="39" spans="1:15" ht="17.25" hidden="1" customHeight="1" thickTop="1" thickBot="1" x14ac:dyDescent="0.2">
      <c r="A39" s="84"/>
      <c r="B39" s="26"/>
      <c r="C39" s="18"/>
      <c r="D39" s="19"/>
      <c r="E39" s="19"/>
      <c r="F39" s="19"/>
      <c r="G39" s="24"/>
      <c r="H39" s="25">
        <f t="shared" ref="H39:H45" si="10">MAX(F39,G39)*E39</f>
        <v>0</v>
      </c>
      <c r="I39" s="21"/>
      <c r="J39" s="16" t="e">
        <f t="shared" si="5"/>
        <v>#DIV/0!</v>
      </c>
      <c r="K39" s="16" t="e">
        <f t="shared" si="0"/>
        <v>#DIV/0!</v>
      </c>
      <c r="L39" s="11">
        <f t="shared" si="1"/>
        <v>0</v>
      </c>
      <c r="M39" s="11">
        <f>E39*G39</f>
        <v>0</v>
      </c>
      <c r="N39" s="6">
        <f t="shared" si="9"/>
        <v>0</v>
      </c>
      <c r="O39" s="67">
        <f t="shared" si="8"/>
        <v>500</v>
      </c>
    </row>
    <row r="40" spans="1:15" ht="13.5" hidden="1" customHeight="1" thickTop="1" thickBot="1" x14ac:dyDescent="0.2">
      <c r="A40" s="84"/>
      <c r="B40" s="87"/>
      <c r="C40" s="18"/>
      <c r="D40" s="19"/>
      <c r="E40" s="19"/>
      <c r="F40" s="19"/>
      <c r="G40" s="24"/>
      <c r="H40" s="25">
        <f t="shared" si="10"/>
        <v>0</v>
      </c>
      <c r="I40" s="21"/>
      <c r="J40" s="16" t="e">
        <f t="shared" si="5"/>
        <v>#DIV/0!</v>
      </c>
      <c r="K40" s="16" t="e">
        <f t="shared" si="0"/>
        <v>#DIV/0!</v>
      </c>
      <c r="L40" s="11">
        <f t="shared" si="1"/>
        <v>0</v>
      </c>
      <c r="M40" s="11">
        <f t="shared" si="2"/>
        <v>0</v>
      </c>
      <c r="N40" s="6">
        <f t="shared" si="9"/>
        <v>0</v>
      </c>
      <c r="O40" s="67">
        <f t="shared" si="8"/>
        <v>500</v>
      </c>
    </row>
    <row r="41" spans="1:15" ht="13.5" hidden="1" customHeight="1" thickTop="1" thickBot="1" x14ac:dyDescent="0.2">
      <c r="A41" s="84"/>
      <c r="B41" s="87"/>
      <c r="C41" s="18"/>
      <c r="D41" s="19"/>
      <c r="E41" s="19"/>
      <c r="F41" s="19"/>
      <c r="G41" s="24"/>
      <c r="H41" s="25">
        <f t="shared" si="10"/>
        <v>0</v>
      </c>
      <c r="I41" s="21"/>
      <c r="J41" s="16" t="e">
        <f t="shared" si="5"/>
        <v>#DIV/0!</v>
      </c>
      <c r="K41" s="16" t="e">
        <f t="shared" si="0"/>
        <v>#DIV/0!</v>
      </c>
      <c r="L41" s="11">
        <f t="shared" si="1"/>
        <v>0</v>
      </c>
      <c r="M41" s="11">
        <f t="shared" si="2"/>
        <v>0</v>
      </c>
      <c r="N41" s="6">
        <f t="shared" si="9"/>
        <v>0</v>
      </c>
      <c r="O41" s="67">
        <f t="shared" si="8"/>
        <v>500</v>
      </c>
    </row>
    <row r="42" spans="1:15" ht="13.5" hidden="1" customHeight="1" thickTop="1" thickBot="1" x14ac:dyDescent="0.2">
      <c r="A42" s="84"/>
      <c r="B42" s="87"/>
      <c r="C42" s="18"/>
      <c r="D42" s="19"/>
      <c r="E42" s="19"/>
      <c r="F42" s="19"/>
      <c r="G42" s="24"/>
      <c r="H42" s="25">
        <f t="shared" si="10"/>
        <v>0</v>
      </c>
      <c r="I42" s="21"/>
      <c r="J42" s="16" t="e">
        <f t="shared" si="5"/>
        <v>#DIV/0!</v>
      </c>
      <c r="K42" s="16" t="e">
        <f t="shared" si="0"/>
        <v>#DIV/0!</v>
      </c>
      <c r="L42" s="11">
        <f t="shared" si="1"/>
        <v>0</v>
      </c>
      <c r="M42" s="11">
        <f t="shared" si="2"/>
        <v>0</v>
      </c>
      <c r="N42" s="6">
        <f t="shared" si="9"/>
        <v>0</v>
      </c>
      <c r="O42" s="67">
        <f t="shared" si="8"/>
        <v>500</v>
      </c>
    </row>
    <row r="43" spans="1:15" ht="13.5" hidden="1" customHeight="1" thickTop="1" thickBot="1" x14ac:dyDescent="0.2">
      <c r="A43" s="84"/>
      <c r="B43" s="87"/>
      <c r="C43" s="18"/>
      <c r="D43" s="19"/>
      <c r="E43" s="19"/>
      <c r="F43" s="19"/>
      <c r="G43" s="24"/>
      <c r="H43" s="25">
        <f t="shared" si="10"/>
        <v>0</v>
      </c>
      <c r="I43" s="21"/>
      <c r="J43" s="16" t="e">
        <f t="shared" si="5"/>
        <v>#DIV/0!</v>
      </c>
      <c r="K43" s="16" t="e">
        <f t="shared" si="0"/>
        <v>#DIV/0!</v>
      </c>
      <c r="L43" s="11">
        <f t="shared" si="1"/>
        <v>0</v>
      </c>
      <c r="M43" s="11">
        <f t="shared" si="2"/>
        <v>0</v>
      </c>
      <c r="N43" s="6">
        <f t="shared" si="9"/>
        <v>0</v>
      </c>
      <c r="O43" s="67">
        <f t="shared" si="8"/>
        <v>500</v>
      </c>
    </row>
    <row r="44" spans="1:15" ht="13.5" hidden="1" customHeight="1" thickTop="1" thickBot="1" x14ac:dyDescent="0.2">
      <c r="A44" s="84"/>
      <c r="B44" s="87"/>
      <c r="C44" s="18"/>
      <c r="D44" s="19"/>
      <c r="E44" s="19"/>
      <c r="F44" s="19"/>
      <c r="G44" s="24"/>
      <c r="H44" s="25">
        <f t="shared" si="10"/>
        <v>0</v>
      </c>
      <c r="I44" s="21"/>
      <c r="J44" s="16" t="e">
        <f t="shared" si="5"/>
        <v>#DIV/0!</v>
      </c>
      <c r="K44" s="16" t="e">
        <f t="shared" si="0"/>
        <v>#DIV/0!</v>
      </c>
      <c r="L44" s="11">
        <f t="shared" si="1"/>
        <v>0</v>
      </c>
      <c r="M44" s="11">
        <f t="shared" si="2"/>
        <v>0</v>
      </c>
      <c r="N44" s="6">
        <f>D44*E44</f>
        <v>0</v>
      </c>
      <c r="O44" s="67">
        <f>O37</f>
        <v>500</v>
      </c>
    </row>
    <row r="45" spans="1:15" ht="13.5" hidden="1" customHeight="1" thickTop="1" thickBot="1" x14ac:dyDescent="0.2">
      <c r="A45" s="84"/>
      <c r="B45" s="88"/>
      <c r="C45" s="27"/>
      <c r="D45" s="28"/>
      <c r="E45" s="28"/>
      <c r="F45" s="28"/>
      <c r="G45" s="29"/>
      <c r="H45" s="25">
        <f t="shared" si="10"/>
        <v>0</v>
      </c>
      <c r="I45" s="30"/>
      <c r="J45" s="16" t="e">
        <f t="shared" si="5"/>
        <v>#DIV/0!</v>
      </c>
      <c r="K45" s="16" t="e">
        <f t="shared" si="0"/>
        <v>#DIV/0!</v>
      </c>
      <c r="L45" s="11">
        <f t="shared" si="1"/>
        <v>0</v>
      </c>
      <c r="M45" s="11">
        <f t="shared" si="2"/>
        <v>0</v>
      </c>
      <c r="N45" s="6">
        <f>D45*E45</f>
        <v>0</v>
      </c>
      <c r="O45" s="67">
        <f>O44</f>
        <v>500</v>
      </c>
    </row>
    <row r="46" spans="1:15" ht="25.9" customHeight="1" x14ac:dyDescent="0.15">
      <c r="A46" s="72"/>
      <c r="B46" s="72" t="s">
        <v>38</v>
      </c>
      <c r="C46" s="97">
        <f>H47/H50</f>
        <v>5.4210526315789478</v>
      </c>
      <c r="D46" s="3">
        <f>N46</f>
        <v>0</v>
      </c>
      <c r="E46" s="31" t="s">
        <v>20</v>
      </c>
      <c r="F46" s="3">
        <f>L46</f>
        <v>0</v>
      </c>
      <c r="G46" s="32" t="s">
        <v>21</v>
      </c>
      <c r="H46" s="3">
        <f>M46</f>
        <v>1.03</v>
      </c>
      <c r="I46" s="67" t="s">
        <v>22</v>
      </c>
      <c r="L46" s="6">
        <f>SUM(L16:L45)</f>
        <v>0</v>
      </c>
      <c r="M46" s="6">
        <f>SUM(M16:M45)</f>
        <v>1.03</v>
      </c>
      <c r="N46" s="6">
        <f>SUM(N16:N45)</f>
        <v>0</v>
      </c>
    </row>
    <row r="47" spans="1:15" ht="13.5" customHeight="1" x14ac:dyDescent="0.15">
      <c r="B47" s="57" t="s">
        <v>23</v>
      </c>
      <c r="C47" s="33">
        <f>F47/F14</f>
        <v>0.13352346383199379</v>
      </c>
      <c r="E47" s="67" t="s">
        <v>24</v>
      </c>
      <c r="F47" s="67">
        <f>F46+(H46-H46/D14*H14)</f>
        <v>0.88793103448275867</v>
      </c>
      <c r="G47" s="46" t="s">
        <v>36</v>
      </c>
      <c r="H47" s="6">
        <f>F47*D14</f>
        <v>1.03</v>
      </c>
      <c r="J47" s="113">
        <v>10000</v>
      </c>
      <c r="K47" s="113"/>
    </row>
    <row r="48" spans="1:15" ht="13.5" customHeight="1" x14ac:dyDescent="0.15">
      <c r="B48" s="57">
        <v>0.05</v>
      </c>
      <c r="C48" s="3">
        <f>C47*(1+B48)</f>
        <v>0.14019963702359348</v>
      </c>
      <c r="D48" s="3">
        <v>0.15</v>
      </c>
      <c r="E48" s="111">
        <f>C47*(1+D48)</f>
        <v>0.15355198340679285</v>
      </c>
      <c r="F48" s="111"/>
      <c r="G48" s="3">
        <v>0.25</v>
      </c>
      <c r="H48" s="111">
        <f>C47*(1+G48)</f>
        <v>0.16690432978999223</v>
      </c>
      <c r="I48" s="111"/>
      <c r="J48" s="41" t="s">
        <v>32</v>
      </c>
      <c r="K48" s="42"/>
    </row>
    <row r="49" spans="1:14" ht="13.5" customHeight="1" x14ac:dyDescent="0.15">
      <c r="A49" s="51" t="s">
        <v>25</v>
      </c>
      <c r="B49" s="34">
        <v>0.1</v>
      </c>
      <c r="C49" s="6">
        <f>C47*(B49+1)</f>
        <v>0.14687581021519319</v>
      </c>
      <c r="D49" s="6">
        <v>0.2</v>
      </c>
      <c r="E49" s="112">
        <f>C47*(1+D49)</f>
        <v>0.16022815659839254</v>
      </c>
      <c r="F49" s="112"/>
      <c r="G49" s="6">
        <v>0.3</v>
      </c>
      <c r="H49" s="112">
        <f>C47*(1+G49)</f>
        <v>0.17358050298159194</v>
      </c>
      <c r="I49" s="112"/>
      <c r="J49" s="114">
        <f>J47*E50</f>
        <v>3755.6896551724139</v>
      </c>
      <c r="K49" s="114"/>
    </row>
    <row r="50" spans="1:14" x14ac:dyDescent="0.15">
      <c r="A50" s="89" t="s">
        <v>26</v>
      </c>
      <c r="B50" s="37">
        <f>H50*(1-K50)</f>
        <v>0.19</v>
      </c>
      <c r="C50" s="38">
        <f>B50/C47</f>
        <v>1.4229708737864077</v>
      </c>
      <c r="D50" s="67" t="s">
        <v>27</v>
      </c>
      <c r="E50" s="107">
        <f>B50*F14-F47</f>
        <v>0.37556896551724139</v>
      </c>
      <c r="F50" s="107"/>
      <c r="G50" s="67" t="s">
        <v>28</v>
      </c>
      <c r="H50" s="108">
        <v>0.19</v>
      </c>
      <c r="I50" s="108"/>
      <c r="J50" s="67" t="s">
        <v>29</v>
      </c>
      <c r="K50" s="11">
        <v>0</v>
      </c>
      <c r="N50" s="67"/>
    </row>
    <row r="51" spans="1:14" x14ac:dyDescent="0.15">
      <c r="A51" s="89"/>
      <c r="B51" s="90"/>
      <c r="C51" s="35"/>
      <c r="E51" s="36"/>
      <c r="F51" s="36"/>
      <c r="H51" s="11"/>
      <c r="I51" s="11"/>
      <c r="J51" s="91" t="s">
        <v>33</v>
      </c>
      <c r="K51" s="78"/>
      <c r="N51" s="67"/>
    </row>
  </sheetData>
  <mergeCells count="10">
    <mergeCell ref="P14:P15"/>
    <mergeCell ref="E50:F50"/>
    <mergeCell ref="H50:I50"/>
    <mergeCell ref="J5:K5"/>
    <mergeCell ref="E48:F48"/>
    <mergeCell ref="H48:I48"/>
    <mergeCell ref="E49:F49"/>
    <mergeCell ref="H49:I49"/>
    <mergeCell ref="J47:K47"/>
    <mergeCell ref="J49:K49"/>
  </mergeCells>
  <phoneticPr fontId="1" type="noConversion"/>
  <pageMargins left="0.36" right="0.22" top="0.16" bottom="0.16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OK BOM成套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2018-06-15T07:34:14Z</cp:lastPrinted>
  <dcterms:created xsi:type="dcterms:W3CDTF">1996-12-17T01:32:42Z</dcterms:created>
  <dcterms:modified xsi:type="dcterms:W3CDTF">2018-12-18T02:42:13Z</dcterms:modified>
</cp:coreProperties>
</file>