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yi\Dropbox\Huiyi_Peiying\"/>
    </mc:Choice>
  </mc:AlternateContent>
  <xr:revisionPtr revIDLastSave="0" documentId="13_ncr:1_{4147416D-FE87-4E60-A4CC-3F7528EF9036}" xr6:coauthVersionLast="32" xr6:coauthVersionMax="32" xr10:uidLastSave="{00000000-0000-0000-0000-000000000000}"/>
  <bookViews>
    <workbookView xWindow="1164" yWindow="0" windowWidth="16380" windowHeight="8196" tabRatio="986" activeTab="1" xr2:uid="{00000000-000D-0000-FFFF-FFFF00000000}"/>
  </bookViews>
  <sheets>
    <sheet name="Past_Data" sheetId="1" r:id="rId1"/>
    <sheet name="Food_Track" sheetId="2" r:id="rId2"/>
    <sheet name="Expriation_Map" sheetId="3" r:id="rId3"/>
    <sheet name="Spending" sheetId="4" r:id="rId4"/>
    <sheet name="Eyou &amp;ＯIncome" sheetId="5" r:id="rId5"/>
    <sheet name="Projection" sheetId="6" r:id="rId6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6" i="6" l="1"/>
  <c r="B18" i="6"/>
  <c r="B31" i="6" s="1"/>
  <c r="B16" i="6"/>
  <c r="C16" i="6" s="1"/>
  <c r="C15" i="6"/>
  <c r="B15" i="6"/>
  <c r="B28" i="6" s="1"/>
  <c r="I8" i="6"/>
  <c r="I7" i="6"/>
  <c r="I6" i="6"/>
  <c r="I5" i="6"/>
  <c r="B5" i="6"/>
  <c r="I4" i="6"/>
  <c r="L3" i="6"/>
  <c r="M3" i="6" s="1"/>
  <c r="N3" i="6" s="1"/>
  <c r="I3" i="6"/>
  <c r="I9" i="6" s="1"/>
  <c r="B4" i="6" s="1"/>
  <c r="C3" i="6"/>
  <c r="D2" i="6"/>
  <c r="C2" i="6"/>
  <c r="C151" i="4"/>
  <c r="C142" i="4"/>
  <c r="C87" i="4"/>
  <c r="B17" i="6" l="1"/>
  <c r="B11" i="6"/>
  <c r="B12" i="6" s="1"/>
  <c r="B37" i="6"/>
  <c r="B38" i="6" s="1"/>
  <c r="C28" i="6"/>
  <c r="B29" i="6"/>
  <c r="C29" i="6" s="1"/>
  <c r="B30" i="6" l="1"/>
  <c r="B24" i="6"/>
  <c r="B25" i="6" s="1"/>
</calcChain>
</file>

<file path=xl/sharedStrings.xml><?xml version="1.0" encoding="utf-8"?>
<sst xmlns="http://schemas.openxmlformats.org/spreadsheetml/2006/main" count="905" uniqueCount="277">
  <si>
    <t>类别</t>
  </si>
  <si>
    <t>食物现存</t>
  </si>
  <si>
    <t>数量</t>
  </si>
  <si>
    <t>单位</t>
  </si>
  <si>
    <t>Input Date</t>
  </si>
  <si>
    <t>常温</t>
  </si>
  <si>
    <t>香蕉</t>
  </si>
  <si>
    <t>个</t>
  </si>
  <si>
    <t>冷藏</t>
  </si>
  <si>
    <t>巧克力牛奶</t>
  </si>
  <si>
    <t>鸡蛋</t>
  </si>
  <si>
    <t>西红柿</t>
  </si>
  <si>
    <t>豆腐</t>
  </si>
  <si>
    <t>酸奶</t>
  </si>
  <si>
    <t>青菜</t>
  </si>
  <si>
    <t>大白菜</t>
  </si>
  <si>
    <t>橙汁</t>
  </si>
  <si>
    <t>茄子</t>
  </si>
  <si>
    <t>蘑菇</t>
  </si>
  <si>
    <t>土豆</t>
  </si>
  <si>
    <t>蒜</t>
  </si>
  <si>
    <t>豆腐干</t>
  </si>
  <si>
    <t>to get food</t>
  </si>
  <si>
    <t>三鲜豆皮</t>
  </si>
  <si>
    <t>下厨房</t>
  </si>
  <si>
    <t>仙草粉</t>
  </si>
  <si>
    <t>鲜肉月饼</t>
  </si>
  <si>
    <t>MIND</t>
  </si>
  <si>
    <t>猪蹄，鸡汤</t>
  </si>
  <si>
    <t>午餐肉</t>
  </si>
  <si>
    <t>照烧鸡肉串</t>
  </si>
  <si>
    <t>WEB</t>
  </si>
  <si>
    <t>芦笋</t>
  </si>
  <si>
    <t>油淋鸡</t>
  </si>
  <si>
    <t>鸡汤</t>
  </si>
  <si>
    <t>莲藕</t>
  </si>
  <si>
    <t>牛奶</t>
  </si>
  <si>
    <t>冬瓜</t>
  </si>
  <si>
    <t>皇子菇</t>
  </si>
  <si>
    <t>白萝卜</t>
  </si>
  <si>
    <t>柚子</t>
  </si>
  <si>
    <t>Date</t>
  </si>
  <si>
    <t>Item</t>
  </si>
  <si>
    <t>Price</t>
  </si>
  <si>
    <t>Paid by</t>
  </si>
  <si>
    <t>Store</t>
  </si>
  <si>
    <t>Category</t>
  </si>
  <si>
    <t>MTHD</t>
  </si>
  <si>
    <t>Bowl</t>
  </si>
  <si>
    <t>L</t>
  </si>
  <si>
    <t>Dollarma</t>
  </si>
  <si>
    <t>Tools</t>
  </si>
  <si>
    <t>Cash</t>
  </si>
  <si>
    <t>Tim</t>
  </si>
  <si>
    <t>W</t>
  </si>
  <si>
    <t>Drink</t>
  </si>
  <si>
    <t>Grocery</t>
  </si>
  <si>
    <t>Bestco</t>
  </si>
  <si>
    <t>Master</t>
  </si>
  <si>
    <t>Galleria</t>
  </si>
  <si>
    <t>Blade</t>
  </si>
  <si>
    <t>260 Midland</t>
  </si>
  <si>
    <t>Juke-exp</t>
  </si>
  <si>
    <t>Lunch</t>
  </si>
  <si>
    <t>Markak Chon</t>
  </si>
  <si>
    <t>Meal</t>
  </si>
  <si>
    <t>Yogurt</t>
  </si>
  <si>
    <t>Sobeys</t>
  </si>
  <si>
    <t>Visa</t>
  </si>
  <si>
    <t>Lucky Moose</t>
  </si>
  <si>
    <t>Bamboo Bao</t>
  </si>
  <si>
    <t>Bakery</t>
  </si>
  <si>
    <t>Crossant</t>
  </si>
  <si>
    <t>Grad Clothes Rental</t>
  </si>
  <si>
    <t>Online</t>
  </si>
  <si>
    <t>Others</t>
  </si>
  <si>
    <t>Cajun Seasoning</t>
  </si>
  <si>
    <t>Home Sense</t>
  </si>
  <si>
    <t>Gyu-kaku</t>
  </si>
  <si>
    <t>Cup</t>
  </si>
  <si>
    <t>Accessories</t>
  </si>
  <si>
    <t>Chips &amp; Garlic</t>
  </si>
  <si>
    <t>Dark spot correction</t>
  </si>
  <si>
    <t>Shoppers</t>
  </si>
  <si>
    <t>Cosmetics</t>
  </si>
  <si>
    <t>Presto</t>
  </si>
  <si>
    <t>Commute</t>
  </si>
  <si>
    <t>Amex</t>
  </si>
  <si>
    <t>HFLS Meeting</t>
  </si>
  <si>
    <t>松柏轩</t>
  </si>
  <si>
    <t>visa</t>
  </si>
  <si>
    <t>Marriage</t>
  </si>
  <si>
    <t>Officant</t>
  </si>
  <si>
    <t>Scotia_Debit</t>
  </si>
  <si>
    <t>Phone Bill</t>
  </si>
  <si>
    <t>Fido</t>
  </si>
  <si>
    <t>Communication</t>
  </si>
  <si>
    <t>Bubble TEA</t>
  </si>
  <si>
    <t>Coco</t>
  </si>
  <si>
    <t>华盛</t>
  </si>
  <si>
    <t>缘味米线</t>
  </si>
  <si>
    <t>优品汇</t>
  </si>
  <si>
    <t>猪蹄</t>
  </si>
  <si>
    <t>精武鸭脖</t>
  </si>
  <si>
    <t>蒸汽火锅</t>
  </si>
  <si>
    <t>理发</t>
  </si>
  <si>
    <t>VIC&amp;Shep</t>
  </si>
  <si>
    <t>Badminton</t>
  </si>
  <si>
    <t>基友</t>
  </si>
  <si>
    <t>Sports</t>
  </si>
  <si>
    <t>TTC Token</t>
  </si>
  <si>
    <t>TTC</t>
  </si>
  <si>
    <t>Sushi</t>
  </si>
  <si>
    <t>兰州拉面</t>
  </si>
  <si>
    <t>T&amp;T</t>
  </si>
  <si>
    <t>CIBC_Debit</t>
  </si>
  <si>
    <t>kingyo Dinner</t>
  </si>
  <si>
    <t>Kingyo</t>
  </si>
  <si>
    <t>Gift from Emma</t>
  </si>
  <si>
    <t>Wedding Gift</t>
  </si>
  <si>
    <t>Lottery Ticket</t>
  </si>
  <si>
    <t>Gas Station</t>
  </si>
  <si>
    <t>Sugru/Cutting Board</t>
  </si>
  <si>
    <t>Amazon</t>
  </si>
  <si>
    <t>Egg</t>
  </si>
  <si>
    <t>Snack &amp; CookWare</t>
  </si>
  <si>
    <t>Token</t>
  </si>
  <si>
    <t>Metropass</t>
  </si>
  <si>
    <t>Metro</t>
  </si>
  <si>
    <t>Breakfast</t>
  </si>
  <si>
    <t>The Halah</t>
  </si>
  <si>
    <t>鸭胗，猪蹄</t>
  </si>
  <si>
    <t>周黑鸭</t>
  </si>
  <si>
    <t>四宝饭</t>
  </si>
  <si>
    <t>饭堂</t>
  </si>
  <si>
    <t>米线</t>
  </si>
  <si>
    <t>L/W</t>
  </si>
  <si>
    <t>鹿园</t>
  </si>
  <si>
    <t>Medi</t>
  </si>
  <si>
    <t>保康堂</t>
  </si>
  <si>
    <t>148-18</t>
  </si>
  <si>
    <t>Jabistro Dinner</t>
  </si>
  <si>
    <t>Jabistro</t>
  </si>
  <si>
    <t>Soup it up</t>
  </si>
  <si>
    <t>GarbageBags</t>
  </si>
  <si>
    <t>UP Train Ticket</t>
  </si>
  <si>
    <t>UP</t>
  </si>
  <si>
    <t>Dinner</t>
  </si>
  <si>
    <t>Duck</t>
  </si>
  <si>
    <t>Sushi Conf Center</t>
  </si>
  <si>
    <t>CFA Parking</t>
  </si>
  <si>
    <t>CFA Conference Center</t>
  </si>
  <si>
    <t>CFA-HOTEL</t>
  </si>
  <si>
    <t>Starbucks_hotel</t>
  </si>
  <si>
    <t>聚佳肴</t>
  </si>
  <si>
    <t>GAS</t>
  </si>
  <si>
    <t>Esso</t>
  </si>
  <si>
    <t>Lunch Pad thai</t>
  </si>
  <si>
    <t>Thai</t>
  </si>
  <si>
    <t>Sun Cream</t>
  </si>
  <si>
    <t>Chocolate gift</t>
  </si>
  <si>
    <t>Airport</t>
  </si>
  <si>
    <t>Avocado Smoothie</t>
  </si>
  <si>
    <t>Real Fruit</t>
  </si>
  <si>
    <t>鹿苑</t>
  </si>
  <si>
    <t>A&amp;W</t>
  </si>
  <si>
    <t>DUCK rice noodle</t>
  </si>
  <si>
    <t>DUCK</t>
  </si>
  <si>
    <t>黄记煌</t>
  </si>
  <si>
    <t>Thai food</t>
  </si>
  <si>
    <t>Salad King</t>
  </si>
  <si>
    <t>Diary</t>
  </si>
  <si>
    <t>520 BBQ</t>
  </si>
  <si>
    <t>Ematei</t>
  </si>
  <si>
    <t>The ordinary</t>
  </si>
  <si>
    <t>coconut milk</t>
  </si>
  <si>
    <t>Sushi on the run</t>
  </si>
  <si>
    <t>Oil card</t>
  </si>
  <si>
    <t>Transcript</t>
  </si>
  <si>
    <t>UofT</t>
  </si>
  <si>
    <t>Oil</t>
  </si>
  <si>
    <t>Hmart</t>
  </si>
  <si>
    <t>台湾便当</t>
  </si>
  <si>
    <t>Tisujiri</t>
  </si>
  <si>
    <t>潮州人</t>
  </si>
  <si>
    <t>laundry</t>
  </si>
  <si>
    <t>Kelly's Laundry</t>
  </si>
  <si>
    <t>Living</t>
  </si>
  <si>
    <t>运动衫</t>
  </si>
  <si>
    <t>大多百</t>
  </si>
  <si>
    <t>Clothes</t>
  </si>
  <si>
    <t>Hair Cut</t>
  </si>
  <si>
    <t>大世界</t>
  </si>
  <si>
    <t>奶茶党部</t>
  </si>
  <si>
    <t>Popeyes</t>
  </si>
  <si>
    <t>Summerlicious</t>
  </si>
  <si>
    <t>Yuzunohana</t>
  </si>
  <si>
    <t>哈密瓜</t>
  </si>
  <si>
    <t>Cherries</t>
  </si>
  <si>
    <r>
      <rPr>
        <sz val="11"/>
        <color rgb="FF000000"/>
        <rFont val="Calibri"/>
        <family val="2"/>
        <charset val="1"/>
      </rPr>
      <t>MQF</t>
    </r>
    <r>
      <rPr>
        <sz val="11"/>
        <color rgb="FF000000"/>
        <rFont val="Noto Sans CJK SC Regular"/>
        <family val="2"/>
        <charset val="1"/>
      </rPr>
      <t>聚餐</t>
    </r>
  </si>
  <si>
    <t>某家意餐</t>
  </si>
  <si>
    <t>垃圾袋</t>
  </si>
  <si>
    <t>金凤</t>
  </si>
  <si>
    <t>Candy</t>
  </si>
  <si>
    <t>Bulk food</t>
  </si>
  <si>
    <r>
      <rPr>
        <sz val="11"/>
        <color rgb="FF000000"/>
        <rFont val="Noto Sans CJK SC Regular"/>
        <family val="2"/>
        <charset val="1"/>
      </rPr>
      <t>夜光掏耳勺</t>
    </r>
    <r>
      <rPr>
        <sz val="11"/>
        <color rgb="FF000000"/>
        <rFont val="Calibri"/>
        <family val="2"/>
        <charset val="1"/>
      </rPr>
      <t>+</t>
    </r>
    <r>
      <rPr>
        <sz val="11"/>
        <color rgb="FF000000"/>
        <rFont val="Noto Sans CJK SC Regular"/>
        <family val="2"/>
        <charset val="1"/>
      </rPr>
      <t>剪毛</t>
    </r>
  </si>
  <si>
    <t>家居店</t>
  </si>
  <si>
    <t>Progress</t>
  </si>
  <si>
    <t>Ice cream</t>
  </si>
  <si>
    <t>Arctic Bites</t>
  </si>
  <si>
    <t>Gas</t>
  </si>
  <si>
    <t>Costco</t>
  </si>
  <si>
    <t>matcha crepe</t>
  </si>
  <si>
    <t>T-Swirl Crepe</t>
  </si>
  <si>
    <t>Game</t>
  </si>
  <si>
    <t>Nexon</t>
  </si>
  <si>
    <t>Auberge Du Pommier</t>
  </si>
  <si>
    <t>Petro Canada</t>
  </si>
  <si>
    <t>Lena</t>
  </si>
  <si>
    <t>Induction cooktop</t>
  </si>
  <si>
    <t>Parking</t>
  </si>
  <si>
    <t>St Laurence Market Parking</t>
  </si>
  <si>
    <r>
      <rPr>
        <sz val="11"/>
        <color rgb="FF000000"/>
        <rFont val="Calibri"/>
        <family val="2"/>
        <charset val="1"/>
      </rPr>
      <t xml:space="preserve">Yorkbbs </t>
    </r>
    <r>
      <rPr>
        <sz val="11"/>
        <color rgb="FF000000"/>
        <rFont val="Noto Sans CJK SC Regular"/>
        <family val="2"/>
        <charset val="1"/>
      </rPr>
      <t>老九门</t>
    </r>
  </si>
  <si>
    <t>老九门火锅</t>
  </si>
  <si>
    <t>Ramen Rajin</t>
  </si>
  <si>
    <t>Marcello &amp; Tim*5</t>
  </si>
  <si>
    <t>Fido Phone Bill</t>
  </si>
  <si>
    <t>Vitamine C</t>
  </si>
  <si>
    <t>Marcello's</t>
  </si>
  <si>
    <t>Starbucks STC</t>
  </si>
  <si>
    <t>Petro</t>
  </si>
  <si>
    <t>Gas Station Petro Canada</t>
  </si>
  <si>
    <t>Summerlicious parking NY</t>
  </si>
  <si>
    <t>PRESTO</t>
  </si>
  <si>
    <t>Farmer’s Market</t>
  </si>
  <si>
    <t>STAT LUNCH</t>
  </si>
  <si>
    <t>168 Sushi</t>
  </si>
  <si>
    <t>Taro Tea</t>
  </si>
  <si>
    <t>Noon Moment</t>
  </si>
  <si>
    <t>Chen's Restaurant</t>
  </si>
  <si>
    <t>Green Tea</t>
  </si>
  <si>
    <t>Course</t>
  </si>
  <si>
    <t>Ppl</t>
  </si>
  <si>
    <t>Total Income</t>
  </si>
  <si>
    <t>Pkg</t>
  </si>
  <si>
    <t>Delivered By</t>
  </si>
  <si>
    <t>MATB24</t>
  </si>
  <si>
    <t>M</t>
  </si>
  <si>
    <t>STAB52</t>
  </si>
  <si>
    <t>MATA36</t>
  </si>
  <si>
    <t>YearOf2019</t>
  </si>
  <si>
    <t>Comp</t>
  </si>
  <si>
    <t>Yearly</t>
  </si>
  <si>
    <t>EyouIncome Projection</t>
  </si>
  <si>
    <t>Mortgage Flow</t>
  </si>
  <si>
    <t>Salary1</t>
  </si>
  <si>
    <t>TotIncom</t>
  </si>
  <si>
    <t>Monthly</t>
  </si>
  <si>
    <t>MgtFee</t>
  </si>
  <si>
    <t>Tax</t>
  </si>
  <si>
    <t>Salary2</t>
  </si>
  <si>
    <t>Eyou</t>
  </si>
  <si>
    <t>Other Income</t>
  </si>
  <si>
    <t>STAB57</t>
  </si>
  <si>
    <t>Regular Expense</t>
  </si>
  <si>
    <t>STAC67</t>
  </si>
  <si>
    <t>Car</t>
  </si>
  <si>
    <t>Utility</t>
  </si>
  <si>
    <t>MGEC11</t>
  </si>
  <si>
    <t>Other Exp</t>
  </si>
  <si>
    <t>Total</t>
  </si>
  <si>
    <t>Rent</t>
  </si>
  <si>
    <t>Saving</t>
  </si>
  <si>
    <t>Yearly Saving</t>
  </si>
  <si>
    <t>YearOf2020</t>
  </si>
  <si>
    <t>YearOf2021</t>
  </si>
  <si>
    <t>Condo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</si>
</sst>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>
    <font>
      <sz val="11"/>
      <color rgb="FF000000"/>
      <name val="Calibri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000000"/>
      <name val="Noto Sans CJK SC Regular"/>
      <family val="2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/>
    <xf numFmtId="16" fontId="0" fillId="0" borderId="0" xfId="0" applyNumberFormat="1"/>
    <xf numFmtId="0" fontId="0" fillId="0" borderId="0" xfId="0" applyFont="1"/>
    <xf numFmtId="15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zoomScaleNormal="100" workbookViewId="0">
      <selection activeCell="C2" sqref="C2"/>
    </sheetView>
  </sheetViews>
  <sheetFormatPr defaultRowHeight="14.4"/>
  <cols>
    <col min="1" max="1" width="5" bestFit="1" customWidth="1"/>
    <col min="2" max="2" width="11" bestFit="1" customWidth="1"/>
    <col min="3" max="4" width="5" bestFit="1" customWidth="1"/>
    <col min="5" max="5" width="10.33203125" bestFit="1" customWidth="1"/>
    <col min="6" max="1025" width="8.3320312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/>
      <c r="B2" s="2"/>
      <c r="C2" s="3"/>
      <c r="D2" s="2"/>
      <c r="E2" s="4"/>
    </row>
    <row r="3" spans="1:5">
      <c r="A3" s="2"/>
      <c r="B3" s="2"/>
      <c r="C3" s="3"/>
      <c r="D3" s="5"/>
      <c r="E3" s="4"/>
    </row>
    <row r="4" spans="1:5">
      <c r="A4" s="2"/>
      <c r="B4" s="2"/>
      <c r="C4" s="3"/>
      <c r="D4" s="5"/>
      <c r="E4" s="4"/>
    </row>
    <row r="5" spans="1:5">
      <c r="A5" s="5"/>
      <c r="B5" s="5"/>
      <c r="C5" s="6"/>
      <c r="D5" s="5"/>
      <c r="E5" s="4"/>
    </row>
    <row r="6" spans="1:5">
      <c r="A6" s="5"/>
      <c r="B6" s="5"/>
      <c r="C6" s="6"/>
      <c r="D6" s="5"/>
      <c r="E6" s="4"/>
    </row>
    <row r="7" spans="1:5">
      <c r="A7" s="5"/>
      <c r="B7" s="2"/>
      <c r="C7" s="3"/>
      <c r="D7" s="5"/>
      <c r="E7" s="4"/>
    </row>
    <row r="8" spans="1:5">
      <c r="A8" s="5"/>
      <c r="B8" s="2"/>
      <c r="C8" s="3"/>
      <c r="D8" s="5"/>
      <c r="E8" s="4"/>
    </row>
    <row r="9" spans="1:5">
      <c r="A9" s="5"/>
      <c r="B9" s="2"/>
      <c r="C9" s="3"/>
      <c r="D9" s="2"/>
      <c r="E9" s="4"/>
    </row>
    <row r="10" spans="1:5">
      <c r="A10" s="5"/>
      <c r="B10" s="2"/>
      <c r="C10" s="3"/>
      <c r="D10" s="2"/>
      <c r="E10" s="4"/>
    </row>
    <row r="11" spans="1:5">
      <c r="A11" s="5"/>
      <c r="B11" s="2"/>
      <c r="C11" s="3"/>
      <c r="D11" s="2"/>
      <c r="E11" s="4"/>
    </row>
    <row r="12" spans="1:5">
      <c r="A12" s="5"/>
      <c r="B12" s="2"/>
      <c r="C12" s="3"/>
      <c r="D12" s="2"/>
      <c r="E12" s="4"/>
    </row>
    <row r="13" spans="1:5">
      <c r="A13" s="5"/>
      <c r="B13" s="2"/>
      <c r="C13" s="3"/>
      <c r="D13" s="2"/>
      <c r="E13" s="4"/>
    </row>
    <row r="14" spans="1:5">
      <c r="A14" s="5"/>
      <c r="B14" s="2"/>
      <c r="C14" s="3"/>
      <c r="D14" s="2"/>
      <c r="E14" s="4"/>
    </row>
    <row r="15" spans="1:5">
      <c r="A15" s="5"/>
      <c r="B15" s="2"/>
      <c r="C15" s="3"/>
      <c r="D15" s="2"/>
      <c r="E15" s="4"/>
    </row>
    <row r="16" spans="1:5">
      <c r="A16" s="5"/>
      <c r="B16" s="2"/>
      <c r="C16" s="3"/>
      <c r="D16" s="2"/>
      <c r="E16" s="4"/>
    </row>
    <row r="17" spans="1:5">
      <c r="A17" s="5"/>
      <c r="B17" s="2"/>
      <c r="C17" s="3"/>
      <c r="D17" s="5"/>
      <c r="E17" s="4"/>
    </row>
    <row r="18" spans="1:5">
      <c r="A18" s="5"/>
      <c r="B18" s="2"/>
      <c r="C18" s="3"/>
      <c r="D18" s="2"/>
      <c r="E18" s="4"/>
    </row>
    <row r="19" spans="1:5">
      <c r="A19" s="5"/>
      <c r="B19" s="2"/>
      <c r="C19" s="3"/>
      <c r="D19" s="2"/>
      <c r="E19" s="4"/>
    </row>
    <row r="20" spans="1:5">
      <c r="A20" s="5"/>
      <c r="B20" s="2"/>
      <c r="C20" s="3"/>
      <c r="D20" s="2"/>
      <c r="E20" s="4"/>
    </row>
    <row r="21" spans="1:5">
      <c r="A21" s="5"/>
      <c r="B21" s="2"/>
      <c r="C21" s="3"/>
      <c r="D21" s="2"/>
      <c r="E21" s="4"/>
    </row>
    <row r="22" spans="1:5">
      <c r="A22" s="5"/>
      <c r="B22" s="2"/>
      <c r="C22" s="3"/>
      <c r="D22" s="2"/>
      <c r="E22" s="4"/>
    </row>
    <row r="23" spans="1:5">
      <c r="A23" s="5"/>
      <c r="B23" s="2"/>
      <c r="C23" s="3"/>
      <c r="D23" s="2"/>
      <c r="E23" s="4"/>
    </row>
    <row r="24" spans="1:5">
      <c r="A24" s="5"/>
      <c r="B24" s="2"/>
      <c r="C24" s="3"/>
      <c r="D24" s="2"/>
      <c r="E24" s="4"/>
    </row>
    <row r="25" spans="1:5">
      <c r="A25" s="5"/>
      <c r="B25" s="2"/>
      <c r="C25" s="3"/>
      <c r="D25" s="2"/>
      <c r="E25" s="4"/>
    </row>
    <row r="26" spans="1:5">
      <c r="A26" s="5"/>
      <c r="B26" s="2"/>
      <c r="C26" s="3"/>
      <c r="D26" s="2"/>
      <c r="E26" s="4"/>
    </row>
    <row r="27" spans="1:5">
      <c r="A27" s="5"/>
      <c r="B27" s="2"/>
      <c r="C27" s="3"/>
      <c r="D27" s="2"/>
      <c r="E27" s="4"/>
    </row>
    <row r="28" spans="1:5">
      <c r="A28" s="5"/>
      <c r="B28" s="2"/>
      <c r="C28" s="3"/>
      <c r="D28" s="2"/>
      <c r="E28" s="4"/>
    </row>
    <row r="29" spans="1:5">
      <c r="A29" s="5"/>
      <c r="B29" s="2"/>
      <c r="C29" s="3"/>
      <c r="D29" s="2"/>
      <c r="E29" s="4"/>
    </row>
    <row r="30" spans="1:5">
      <c r="A30" s="5"/>
      <c r="B30" s="2"/>
      <c r="C30" s="3"/>
      <c r="D30" s="2"/>
      <c r="E30" s="4"/>
    </row>
    <row r="31" spans="1:5">
      <c r="A31" s="5"/>
      <c r="B31" s="2"/>
      <c r="C31" s="3"/>
      <c r="D31" s="2"/>
      <c r="E31" s="4"/>
    </row>
    <row r="32" spans="1:5">
      <c r="A32" s="5"/>
      <c r="B32" s="2"/>
      <c r="C32" s="3"/>
      <c r="D32" s="2"/>
      <c r="E32" s="4"/>
    </row>
    <row r="33" spans="1:5">
      <c r="A33" s="5"/>
      <c r="B33" s="2"/>
      <c r="C33" s="3"/>
      <c r="D33" s="2"/>
      <c r="E33" s="4"/>
    </row>
    <row r="34" spans="1:5">
      <c r="A34" s="5"/>
      <c r="B34" s="2"/>
      <c r="C34" s="3"/>
      <c r="D34" s="2"/>
      <c r="E34" s="4"/>
    </row>
    <row r="35" spans="1:5">
      <c r="A35" s="5"/>
      <c r="B35" s="2"/>
      <c r="C35" s="3"/>
      <c r="D35" s="5"/>
      <c r="E35" s="7"/>
    </row>
    <row r="36" spans="1:5">
      <c r="A36" s="5"/>
      <c r="B36" s="2"/>
      <c r="C36" s="3"/>
      <c r="D36" s="2"/>
      <c r="E36" s="7"/>
    </row>
    <row r="37" spans="1:5">
      <c r="A37" s="5"/>
      <c r="B37" s="2"/>
      <c r="C37" s="3"/>
      <c r="D37" s="2"/>
      <c r="E37" s="7"/>
    </row>
    <row r="38" spans="1:5">
      <c r="A38" s="5"/>
      <c r="B38" s="2"/>
      <c r="C38" s="3"/>
      <c r="D38" s="2"/>
      <c r="E38" s="7"/>
    </row>
    <row r="39" spans="1:5">
      <c r="A39" s="5"/>
      <c r="B39" s="2"/>
      <c r="C39" s="3"/>
      <c r="D39" s="2"/>
      <c r="E39" s="7"/>
    </row>
    <row r="40" spans="1:5">
      <c r="A40" s="5"/>
      <c r="B40" s="2"/>
      <c r="C40" s="3"/>
      <c r="D40" s="2"/>
      <c r="E40" s="7"/>
    </row>
    <row r="41" spans="1:5">
      <c r="A41" s="5"/>
      <c r="B41" s="2"/>
      <c r="C41" s="3"/>
      <c r="D41" s="2"/>
      <c r="E41" s="7"/>
    </row>
    <row r="42" spans="1:5">
      <c r="A42" s="2"/>
      <c r="B42" s="2"/>
      <c r="C42" s="3"/>
      <c r="D42" s="2"/>
      <c r="E42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abSelected="1" zoomScaleNormal="100" workbookViewId="0">
      <selection activeCell="F5" sqref="F5"/>
    </sheetView>
  </sheetViews>
  <sheetFormatPr defaultRowHeight="14.4"/>
  <cols>
    <col min="1" max="1" width="5" style="3" bestFit="1" customWidth="1"/>
    <col min="2" max="2" width="11" style="3" bestFit="1" customWidth="1"/>
    <col min="3" max="4" width="5" style="3" bestFit="1" customWidth="1"/>
    <col min="5" max="5" width="10.33203125" bestFit="1" customWidth="1"/>
    <col min="6" max="6" width="8.109375"/>
    <col min="7" max="7" width="5" bestFit="1" customWidth="1"/>
    <col min="8" max="8" width="15.109375" bestFit="1" customWidth="1"/>
    <col min="9" max="9" width="8.109375"/>
    <col min="10" max="10" width="10.109375" bestFit="1" customWidth="1"/>
    <col min="11" max="11" width="11.33203125"/>
    <col min="12" max="12" width="11" bestFit="1" customWidth="1"/>
    <col min="13" max="13" width="7" bestFit="1" customWidth="1"/>
    <col min="14" max="14" width="11" bestFit="1" customWidth="1"/>
    <col min="15" max="1025" width="8.10937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0</v>
      </c>
      <c r="H1" s="8" t="s">
        <v>1</v>
      </c>
      <c r="J1" t="s">
        <v>22</v>
      </c>
      <c r="L1" s="9" t="s">
        <v>23</v>
      </c>
      <c r="M1" s="9" t="s">
        <v>24</v>
      </c>
      <c r="N1" s="9" t="s">
        <v>21</v>
      </c>
    </row>
    <row r="2" spans="1:14">
      <c r="A2" s="5" t="s">
        <v>8</v>
      </c>
      <c r="B2" s="2" t="s">
        <v>20</v>
      </c>
      <c r="C2" s="3">
        <v>3</v>
      </c>
      <c r="D2" s="5" t="s">
        <v>7</v>
      </c>
      <c r="E2" s="4">
        <v>43235</v>
      </c>
      <c r="G2" s="9" t="s">
        <v>5</v>
      </c>
      <c r="H2" s="9" t="s">
        <v>25</v>
      </c>
      <c r="J2" s="9"/>
      <c r="L2" s="9" t="s">
        <v>26</v>
      </c>
      <c r="M2" t="s">
        <v>27</v>
      </c>
      <c r="N2" s="9" t="s">
        <v>28</v>
      </c>
    </row>
    <row r="3" spans="1:14">
      <c r="A3" s="5"/>
      <c r="B3" s="2"/>
      <c r="D3" s="2"/>
      <c r="E3" s="4"/>
      <c r="G3" s="9" t="s">
        <v>5</v>
      </c>
      <c r="H3" s="9" t="s">
        <v>29</v>
      </c>
      <c r="J3" s="9"/>
      <c r="L3" s="9" t="s">
        <v>30</v>
      </c>
      <c r="M3" s="9" t="s">
        <v>31</v>
      </c>
      <c r="N3" s="9" t="s">
        <v>32</v>
      </c>
    </row>
    <row r="4" spans="1:14">
      <c r="A4" s="5"/>
      <c r="B4" s="2"/>
      <c r="D4" s="2"/>
      <c r="E4" s="4"/>
      <c r="G4" s="9" t="s">
        <v>5</v>
      </c>
      <c r="H4" s="9" t="s">
        <v>34</v>
      </c>
      <c r="J4" s="9"/>
      <c r="L4" s="9" t="s">
        <v>33</v>
      </c>
      <c r="M4" t="s">
        <v>31</v>
      </c>
    </row>
    <row r="5" spans="1:14">
      <c r="A5" s="5"/>
      <c r="B5" s="2"/>
      <c r="D5" s="2"/>
      <c r="E5" s="4"/>
      <c r="G5" s="9"/>
      <c r="H5" s="9"/>
      <c r="J5" s="9"/>
    </row>
    <row r="6" spans="1:14">
      <c r="A6" s="5"/>
      <c r="B6" s="2"/>
      <c r="D6" s="2"/>
      <c r="E6" s="4"/>
      <c r="G6" s="9"/>
      <c r="H6" s="10"/>
      <c r="J6" s="9"/>
    </row>
    <row r="7" spans="1:14">
      <c r="A7" s="5"/>
      <c r="B7" s="2"/>
      <c r="D7" s="2"/>
      <c r="E7" s="4"/>
      <c r="G7" s="10"/>
      <c r="H7" s="10"/>
      <c r="J7" s="9"/>
    </row>
    <row r="8" spans="1:14">
      <c r="A8" s="5"/>
      <c r="B8" s="2"/>
      <c r="D8" s="2"/>
      <c r="E8" s="4"/>
      <c r="G8" s="9"/>
      <c r="H8" s="10"/>
      <c r="J8" s="9"/>
    </row>
    <row r="9" spans="1:14">
      <c r="A9" s="5"/>
      <c r="B9" s="2"/>
      <c r="D9" s="2"/>
      <c r="E9" s="4"/>
      <c r="G9" s="9"/>
      <c r="H9" s="10"/>
      <c r="J9" s="9"/>
    </row>
    <row r="10" spans="1:14">
      <c r="A10" s="2"/>
      <c r="B10" s="2"/>
      <c r="D10" s="5"/>
      <c r="E10" s="4"/>
      <c r="J10" s="9"/>
    </row>
    <row r="11" spans="1:14">
      <c r="A11" s="2"/>
      <c r="B11" s="2"/>
      <c r="D11" s="5"/>
      <c r="E11" s="4"/>
      <c r="J11" s="9"/>
    </row>
    <row r="12" spans="1:14">
      <c r="A12" s="5"/>
      <c r="B12" s="2"/>
      <c r="D12" s="5"/>
      <c r="E12" s="7"/>
      <c r="J12" s="9"/>
    </row>
    <row r="13" spans="1:14">
      <c r="A13" s="5"/>
      <c r="B13" s="2"/>
      <c r="D13" s="2"/>
      <c r="E13" s="7"/>
      <c r="J13" s="9"/>
    </row>
    <row r="14" spans="1:14">
      <c r="A14" s="5"/>
      <c r="B14" s="2"/>
      <c r="D14" s="2"/>
      <c r="E14" s="7"/>
    </row>
    <row r="15" spans="1:14">
      <c r="A15" s="5"/>
      <c r="B15" s="2"/>
      <c r="D15" s="2"/>
      <c r="E15" s="7"/>
    </row>
    <row r="16" spans="1:14">
      <c r="A16" s="5"/>
      <c r="B16" s="2"/>
      <c r="D16" s="2"/>
      <c r="E16" s="7"/>
    </row>
    <row r="17" spans="1:5">
      <c r="A17" s="5"/>
      <c r="B17" s="2"/>
      <c r="D17" s="2"/>
      <c r="E17" s="7"/>
    </row>
    <row r="18" spans="1:5">
      <c r="A18" s="5"/>
      <c r="B18" s="2"/>
      <c r="D18" s="2"/>
      <c r="E18" s="7"/>
    </row>
    <row r="19" spans="1:5">
      <c r="A19" s="2"/>
      <c r="B19" s="2"/>
      <c r="D19" s="2"/>
      <c r="E19" s="7"/>
    </row>
    <row r="20" spans="1:5">
      <c r="A20" s="5"/>
      <c r="B20" s="11"/>
      <c r="D20" s="11"/>
      <c r="E20" s="12"/>
    </row>
    <row r="21" spans="1:5">
      <c r="A21" s="5"/>
      <c r="B21" s="11"/>
      <c r="D21" s="11"/>
      <c r="E21" s="12"/>
    </row>
    <row r="22" spans="1:5">
      <c r="A22" s="5"/>
      <c r="B22" s="11"/>
      <c r="D22" s="11"/>
      <c r="E22" s="12"/>
    </row>
    <row r="23" spans="1:5">
      <c r="A23" s="5"/>
      <c r="B23" s="11"/>
      <c r="D23" s="11"/>
      <c r="E23" s="12"/>
    </row>
    <row r="24" spans="1:5">
      <c r="A24" s="5"/>
      <c r="B24" s="11"/>
      <c r="D24" s="11"/>
      <c r="E24" s="12"/>
    </row>
    <row r="25" spans="1:5">
      <c r="A25" s="5"/>
      <c r="B25" s="11"/>
      <c r="D25" s="11"/>
      <c r="E25" s="12"/>
    </row>
    <row r="26" spans="1:5">
      <c r="A26" s="5"/>
      <c r="B26" s="11"/>
      <c r="D26" s="11"/>
      <c r="E26" s="12"/>
    </row>
    <row r="27" spans="1:5">
      <c r="A27" s="5"/>
      <c r="B27" s="11"/>
      <c r="D27" s="11"/>
      <c r="E27" s="12"/>
    </row>
    <row r="28" spans="1:5">
      <c r="A28" s="5"/>
      <c r="B28" s="11"/>
      <c r="D28" s="11"/>
      <c r="E28" s="12"/>
    </row>
    <row r="29" spans="1:5">
      <c r="A29" s="5"/>
      <c r="B29" s="11"/>
      <c r="D29" s="11"/>
      <c r="E29" s="12"/>
    </row>
    <row r="30" spans="1:5">
      <c r="A30" s="5"/>
      <c r="B30" s="11"/>
      <c r="D30" s="11"/>
      <c r="E30" s="12"/>
    </row>
    <row r="31" spans="1:5">
      <c r="A31" s="5"/>
      <c r="B31" s="11"/>
      <c r="D31" s="11"/>
      <c r="E31" s="12"/>
    </row>
    <row r="32" spans="1:5">
      <c r="A32" s="5"/>
      <c r="B32" s="11"/>
      <c r="D32" s="11"/>
      <c r="E32" s="12"/>
    </row>
    <row r="33" spans="1:5">
      <c r="A33" s="5"/>
      <c r="B33" s="11"/>
      <c r="D33" s="11"/>
      <c r="E33" s="12"/>
    </row>
    <row r="34" spans="1:5">
      <c r="A34" s="5"/>
      <c r="B34" s="11"/>
      <c r="D34" s="11"/>
      <c r="E34" s="12"/>
    </row>
    <row r="35" spans="1:5">
      <c r="A35" s="5"/>
      <c r="B35" s="11"/>
      <c r="D35" s="11"/>
      <c r="E35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topLeftCell="A3" zoomScaleNormal="100" workbookViewId="0">
      <selection activeCell="H25" sqref="H25"/>
    </sheetView>
  </sheetViews>
  <sheetFormatPr defaultRowHeight="14.4"/>
  <cols>
    <col min="1" max="1025" width="8.33203125"/>
  </cols>
  <sheetData>
    <row r="1" spans="1:2">
      <c r="A1" s="2" t="s">
        <v>6</v>
      </c>
      <c r="B1">
        <v>7</v>
      </c>
    </row>
    <row r="2" spans="1:2">
      <c r="A2" s="5" t="s">
        <v>9</v>
      </c>
      <c r="B2">
        <v>14</v>
      </c>
    </row>
    <row r="3" spans="1:2">
      <c r="A3" s="5" t="s">
        <v>10</v>
      </c>
      <c r="B3">
        <v>14</v>
      </c>
    </row>
    <row r="4" spans="1:2">
      <c r="A4" s="2" t="s">
        <v>11</v>
      </c>
      <c r="B4">
        <v>10</v>
      </c>
    </row>
    <row r="5" spans="1:2">
      <c r="A5" s="2" t="s">
        <v>12</v>
      </c>
      <c r="B5">
        <v>10</v>
      </c>
    </row>
    <row r="6" spans="1:2">
      <c r="A6" s="2" t="s">
        <v>13</v>
      </c>
      <c r="B6">
        <v>10</v>
      </c>
    </row>
    <row r="7" spans="1:2">
      <c r="A7" s="2" t="s">
        <v>14</v>
      </c>
      <c r="B7">
        <v>7</v>
      </c>
    </row>
    <row r="8" spans="1:2">
      <c r="A8" s="2" t="s">
        <v>15</v>
      </c>
      <c r="B8">
        <v>7</v>
      </c>
    </row>
    <row r="9" spans="1:2">
      <c r="A9" s="2" t="s">
        <v>16</v>
      </c>
      <c r="B9">
        <v>10</v>
      </c>
    </row>
    <row r="10" spans="1:2">
      <c r="A10" s="2" t="s">
        <v>17</v>
      </c>
      <c r="B10">
        <v>7</v>
      </c>
    </row>
    <row r="11" spans="1:2">
      <c r="A11" s="2" t="s">
        <v>18</v>
      </c>
      <c r="B11">
        <v>5</v>
      </c>
    </row>
    <row r="12" spans="1:2">
      <c r="A12" s="2" t="s">
        <v>19</v>
      </c>
      <c r="B12">
        <v>14</v>
      </c>
    </row>
    <row r="13" spans="1:2">
      <c r="A13" s="2" t="s">
        <v>35</v>
      </c>
      <c r="B13">
        <v>7</v>
      </c>
    </row>
    <row r="14" spans="1:2">
      <c r="A14" s="11" t="s">
        <v>16</v>
      </c>
      <c r="B14">
        <v>10</v>
      </c>
    </row>
    <row r="15" spans="1:2">
      <c r="A15" s="11" t="s">
        <v>36</v>
      </c>
      <c r="B15">
        <v>10</v>
      </c>
    </row>
    <row r="16" spans="1:2">
      <c r="A16" s="11" t="s">
        <v>37</v>
      </c>
      <c r="B16">
        <v>7</v>
      </c>
    </row>
    <row r="17" spans="1:2">
      <c r="A17" s="11" t="s">
        <v>38</v>
      </c>
      <c r="B17">
        <v>7</v>
      </c>
    </row>
    <row r="18" spans="1:2">
      <c r="A18" s="11" t="s">
        <v>39</v>
      </c>
      <c r="B18">
        <v>7</v>
      </c>
    </row>
    <row r="19" spans="1:2">
      <c r="A19" s="11" t="s">
        <v>40</v>
      </c>
      <c r="B19"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6"/>
  <sheetViews>
    <sheetView zoomScaleNormal="100" workbookViewId="0">
      <pane ySplit="1" topLeftCell="A154" activePane="bottomLeft" state="frozen"/>
      <selection pane="bottomLeft" activeCell="E155" sqref="E155"/>
    </sheetView>
  </sheetViews>
  <sheetFormatPr defaultRowHeight="14.4"/>
  <cols>
    <col min="1" max="1" width="12.6640625"/>
    <col min="2" max="2" width="14.33203125"/>
    <col min="3" max="3" width="8.33203125"/>
    <col min="4" max="4" width="8.109375"/>
    <col min="5" max="5" width="57.6640625"/>
    <col min="6" max="6" width="11.109375"/>
    <col min="7" max="1025" width="8.109375"/>
  </cols>
  <sheetData>
    <row r="1" spans="1:7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>
      <c r="A2" s="14">
        <v>42860</v>
      </c>
      <c r="B2" s="15" t="s">
        <v>48</v>
      </c>
      <c r="C2" s="9">
        <v>10.15</v>
      </c>
      <c r="D2" s="15" t="s">
        <v>49</v>
      </c>
      <c r="E2" s="15" t="s">
        <v>50</v>
      </c>
      <c r="F2" s="15" t="s">
        <v>51</v>
      </c>
      <c r="G2" s="15" t="s">
        <v>52</v>
      </c>
    </row>
    <row r="3" spans="1:7">
      <c r="A3" s="14">
        <v>42861</v>
      </c>
      <c r="B3" s="15" t="s">
        <v>53</v>
      </c>
      <c r="C3" s="9">
        <v>1.5</v>
      </c>
      <c r="D3" s="15" t="s">
        <v>54</v>
      </c>
      <c r="E3" s="15" t="s">
        <v>53</v>
      </c>
      <c r="F3" s="15" t="s">
        <v>55</v>
      </c>
      <c r="G3" s="15" t="s">
        <v>52</v>
      </c>
    </row>
    <row r="4" spans="1:7">
      <c r="A4" s="14">
        <v>42861</v>
      </c>
      <c r="B4" s="15" t="s">
        <v>56</v>
      </c>
      <c r="C4" s="9">
        <v>76.260000000000005</v>
      </c>
      <c r="D4" s="15" t="s">
        <v>49</v>
      </c>
      <c r="E4" s="15" t="s">
        <v>57</v>
      </c>
      <c r="F4" s="15" t="s">
        <v>56</v>
      </c>
      <c r="G4" s="15" t="s">
        <v>58</v>
      </c>
    </row>
    <row r="5" spans="1:7">
      <c r="A5" s="14">
        <v>42861</v>
      </c>
      <c r="B5" s="15" t="s">
        <v>56</v>
      </c>
      <c r="C5" s="9">
        <v>45.87</v>
      </c>
      <c r="D5" s="15" t="s">
        <v>49</v>
      </c>
      <c r="E5" s="15" t="s">
        <v>59</v>
      </c>
      <c r="F5" s="15" t="s">
        <v>56</v>
      </c>
      <c r="G5" s="15" t="s">
        <v>58</v>
      </c>
    </row>
    <row r="6" spans="1:7">
      <c r="A6" s="14">
        <v>42861</v>
      </c>
      <c r="B6" s="15" t="s">
        <v>60</v>
      </c>
      <c r="C6" s="9">
        <v>30</v>
      </c>
      <c r="D6" s="15" t="s">
        <v>54</v>
      </c>
      <c r="E6" s="15" t="s">
        <v>61</v>
      </c>
      <c r="F6" s="15" t="s">
        <v>62</v>
      </c>
      <c r="G6" s="15" t="s">
        <v>52</v>
      </c>
    </row>
    <row r="7" spans="1:7">
      <c r="A7" s="14">
        <v>42861</v>
      </c>
      <c r="B7" s="15" t="s">
        <v>63</v>
      </c>
      <c r="C7" s="9">
        <v>65</v>
      </c>
      <c r="D7" s="15" t="s">
        <v>54</v>
      </c>
      <c r="E7" s="15" t="s">
        <v>64</v>
      </c>
      <c r="F7" s="15" t="s">
        <v>65</v>
      </c>
      <c r="G7" s="15" t="s">
        <v>52</v>
      </c>
    </row>
    <row r="8" spans="1:7">
      <c r="A8" s="14">
        <v>42862</v>
      </c>
      <c r="B8" s="15" t="s">
        <v>66</v>
      </c>
      <c r="C8" s="9">
        <v>4.4000000000000004</v>
      </c>
      <c r="D8" s="15" t="s">
        <v>54</v>
      </c>
      <c r="E8" s="15" t="s">
        <v>67</v>
      </c>
      <c r="F8" s="15" t="s">
        <v>56</v>
      </c>
      <c r="G8" s="15" t="s">
        <v>68</v>
      </c>
    </row>
    <row r="9" spans="1:7">
      <c r="A9" s="14">
        <v>42863</v>
      </c>
      <c r="B9" s="15" t="s">
        <v>56</v>
      </c>
      <c r="C9" s="9">
        <v>6.66</v>
      </c>
      <c r="D9" s="15" t="s">
        <v>49</v>
      </c>
      <c r="E9" s="15" t="s">
        <v>69</v>
      </c>
      <c r="F9" s="15" t="s">
        <v>56</v>
      </c>
      <c r="G9" s="15" t="s">
        <v>52</v>
      </c>
    </row>
    <row r="10" spans="1:7">
      <c r="A10" s="14">
        <v>42863</v>
      </c>
      <c r="B10" s="15" t="s">
        <v>70</v>
      </c>
      <c r="C10" s="9">
        <v>1</v>
      </c>
      <c r="D10" s="15" t="s">
        <v>49</v>
      </c>
      <c r="E10" s="15" t="s">
        <v>71</v>
      </c>
      <c r="F10" s="15" t="s">
        <v>65</v>
      </c>
      <c r="G10" s="15" t="s">
        <v>52</v>
      </c>
    </row>
    <row r="11" spans="1:7">
      <c r="A11" s="14">
        <v>42863</v>
      </c>
      <c r="B11" s="15" t="s">
        <v>72</v>
      </c>
      <c r="C11" s="9">
        <v>2</v>
      </c>
      <c r="D11" s="15" t="s">
        <v>54</v>
      </c>
      <c r="E11" s="15" t="s">
        <v>53</v>
      </c>
      <c r="F11" s="15" t="s">
        <v>65</v>
      </c>
      <c r="G11" s="15" t="s">
        <v>52</v>
      </c>
    </row>
    <row r="12" spans="1:7">
      <c r="A12" s="14">
        <v>42863</v>
      </c>
      <c r="B12" s="15" t="s">
        <v>73</v>
      </c>
      <c r="C12" s="9">
        <v>45</v>
      </c>
      <c r="D12" s="15" t="s">
        <v>49</v>
      </c>
      <c r="E12" s="15" t="s">
        <v>74</v>
      </c>
      <c r="F12" s="15" t="s">
        <v>75</v>
      </c>
      <c r="G12" s="15" t="s">
        <v>58</v>
      </c>
    </row>
    <row r="13" spans="1:7">
      <c r="A13" s="14">
        <v>42864</v>
      </c>
      <c r="B13" s="15" t="s">
        <v>76</v>
      </c>
      <c r="C13" s="9">
        <v>3.99</v>
      </c>
      <c r="D13" s="15" t="s">
        <v>49</v>
      </c>
      <c r="E13" s="15" t="s">
        <v>77</v>
      </c>
      <c r="F13" s="15" t="s">
        <v>56</v>
      </c>
      <c r="G13" s="15" t="s">
        <v>58</v>
      </c>
    </row>
    <row r="14" spans="1:7">
      <c r="A14" s="14">
        <v>42864</v>
      </c>
      <c r="B14" s="15" t="s">
        <v>78</v>
      </c>
      <c r="C14" s="9">
        <v>18.16</v>
      </c>
      <c r="D14" s="15" t="s">
        <v>49</v>
      </c>
      <c r="E14" s="15" t="s">
        <v>78</v>
      </c>
      <c r="F14" s="15" t="s">
        <v>65</v>
      </c>
      <c r="G14" s="15" t="s">
        <v>58</v>
      </c>
    </row>
    <row r="15" spans="1:7">
      <c r="A15" s="14">
        <v>42864</v>
      </c>
      <c r="B15" s="15" t="s">
        <v>78</v>
      </c>
      <c r="C15" s="9">
        <v>18.16</v>
      </c>
      <c r="D15" s="15" t="s">
        <v>54</v>
      </c>
      <c r="E15" s="15" t="s">
        <v>78</v>
      </c>
      <c r="F15" s="15" t="s">
        <v>65</v>
      </c>
      <c r="G15" s="15" t="s">
        <v>68</v>
      </c>
    </row>
    <row r="16" spans="1:7">
      <c r="A16" s="14">
        <v>42865</v>
      </c>
      <c r="B16" s="15" t="s">
        <v>79</v>
      </c>
      <c r="C16" s="9">
        <v>1.41</v>
      </c>
      <c r="D16" s="15" t="s">
        <v>49</v>
      </c>
      <c r="E16" s="15" t="s">
        <v>50</v>
      </c>
      <c r="F16" s="15" t="s">
        <v>80</v>
      </c>
      <c r="G16" s="15" t="s">
        <v>52</v>
      </c>
    </row>
    <row r="17" spans="1:7">
      <c r="A17" s="14">
        <v>42865</v>
      </c>
      <c r="B17" s="15" t="s">
        <v>81</v>
      </c>
      <c r="C17" s="9">
        <v>4.24</v>
      </c>
      <c r="D17" s="15" t="s">
        <v>49</v>
      </c>
      <c r="E17" s="15" t="s">
        <v>67</v>
      </c>
      <c r="F17" s="15" t="s">
        <v>56</v>
      </c>
      <c r="G17" s="15" t="s">
        <v>58</v>
      </c>
    </row>
    <row r="18" spans="1:7">
      <c r="A18" s="14">
        <v>42866</v>
      </c>
      <c r="B18" s="15" t="s">
        <v>82</v>
      </c>
      <c r="C18" s="9">
        <v>37.840000000000003</v>
      </c>
      <c r="D18" s="15" t="s">
        <v>49</v>
      </c>
      <c r="E18" s="15" t="s">
        <v>83</v>
      </c>
      <c r="F18" s="15" t="s">
        <v>84</v>
      </c>
      <c r="G18" s="15" t="s">
        <v>58</v>
      </c>
    </row>
    <row r="19" spans="1:7">
      <c r="A19" s="14">
        <v>42867</v>
      </c>
      <c r="B19" s="15" t="s">
        <v>85</v>
      </c>
      <c r="C19" s="9">
        <v>50</v>
      </c>
      <c r="D19" s="15" t="s">
        <v>54</v>
      </c>
      <c r="E19" s="15" t="s">
        <v>85</v>
      </c>
      <c r="F19" s="15" t="s">
        <v>86</v>
      </c>
      <c r="G19" s="15" t="s">
        <v>87</v>
      </c>
    </row>
    <row r="20" spans="1:7">
      <c r="A20" s="14">
        <v>42867</v>
      </c>
      <c r="B20" s="15" t="s">
        <v>88</v>
      </c>
      <c r="C20" s="9">
        <v>38</v>
      </c>
      <c r="D20" s="15" t="s">
        <v>54</v>
      </c>
      <c r="E20" s="9" t="s">
        <v>89</v>
      </c>
      <c r="F20" s="15" t="s">
        <v>65</v>
      </c>
      <c r="G20" s="15" t="s">
        <v>90</v>
      </c>
    </row>
    <row r="21" spans="1:7">
      <c r="A21" s="14">
        <v>42867</v>
      </c>
      <c r="B21" s="15" t="s">
        <v>91</v>
      </c>
      <c r="C21" s="9">
        <v>50</v>
      </c>
      <c r="D21" s="15" t="s">
        <v>49</v>
      </c>
      <c r="E21" s="15" t="s">
        <v>92</v>
      </c>
      <c r="F21" s="15" t="s">
        <v>75</v>
      </c>
      <c r="G21" s="15" t="s">
        <v>93</v>
      </c>
    </row>
    <row r="22" spans="1:7">
      <c r="A22" s="14">
        <v>42868</v>
      </c>
      <c r="B22" s="15" t="s">
        <v>94</v>
      </c>
      <c r="C22" s="9">
        <v>68</v>
      </c>
      <c r="D22" s="15" t="s">
        <v>54</v>
      </c>
      <c r="E22" s="15" t="s">
        <v>95</v>
      </c>
      <c r="F22" s="15" t="s">
        <v>96</v>
      </c>
      <c r="G22" s="15" t="s">
        <v>87</v>
      </c>
    </row>
    <row r="23" spans="1:7">
      <c r="A23" s="14">
        <v>42868</v>
      </c>
      <c r="B23" s="15" t="s">
        <v>97</v>
      </c>
      <c r="C23" s="9">
        <v>6.44</v>
      </c>
      <c r="D23" s="15" t="s">
        <v>49</v>
      </c>
      <c r="E23" s="15" t="s">
        <v>98</v>
      </c>
      <c r="F23" s="15" t="s">
        <v>55</v>
      </c>
      <c r="G23" s="15" t="s">
        <v>58</v>
      </c>
    </row>
    <row r="24" spans="1:7">
      <c r="A24" s="14">
        <v>42868</v>
      </c>
      <c r="B24" s="15" t="s">
        <v>57</v>
      </c>
      <c r="C24" s="9">
        <v>66.650000000000006</v>
      </c>
      <c r="D24" s="15" t="s">
        <v>54</v>
      </c>
      <c r="E24" s="15" t="s">
        <v>57</v>
      </c>
      <c r="F24" s="15" t="s">
        <v>56</v>
      </c>
      <c r="G24" s="15" t="s">
        <v>68</v>
      </c>
    </row>
    <row r="25" spans="1:7">
      <c r="A25" s="14">
        <v>42868</v>
      </c>
      <c r="B25" s="9" t="s">
        <v>99</v>
      </c>
      <c r="C25" s="9">
        <v>12</v>
      </c>
      <c r="D25" s="15" t="s">
        <v>54</v>
      </c>
      <c r="E25" s="9" t="s">
        <v>99</v>
      </c>
      <c r="F25" s="15" t="s">
        <v>56</v>
      </c>
      <c r="G25" s="15" t="s">
        <v>68</v>
      </c>
    </row>
    <row r="26" spans="1:7">
      <c r="A26" s="14">
        <v>42868</v>
      </c>
      <c r="B26" s="9" t="s">
        <v>100</v>
      </c>
      <c r="C26" s="9">
        <v>13</v>
      </c>
      <c r="D26" s="15" t="s">
        <v>49</v>
      </c>
      <c r="E26" s="9" t="s">
        <v>101</v>
      </c>
      <c r="F26" s="15" t="s">
        <v>65</v>
      </c>
      <c r="G26" s="15" t="s">
        <v>58</v>
      </c>
    </row>
    <row r="27" spans="1:7">
      <c r="A27" s="14">
        <v>42868</v>
      </c>
      <c r="B27" s="9" t="s">
        <v>102</v>
      </c>
      <c r="C27" s="9">
        <v>1.58</v>
      </c>
      <c r="D27" s="15" t="s">
        <v>49</v>
      </c>
      <c r="E27" s="9" t="s">
        <v>103</v>
      </c>
      <c r="F27" s="15" t="s">
        <v>65</v>
      </c>
      <c r="G27" s="15" t="s">
        <v>52</v>
      </c>
    </row>
    <row r="28" spans="1:7">
      <c r="A28" s="14">
        <v>42868</v>
      </c>
      <c r="B28" s="9" t="s">
        <v>104</v>
      </c>
      <c r="C28" s="9">
        <v>60.25</v>
      </c>
      <c r="D28" s="15" t="s">
        <v>49</v>
      </c>
      <c r="E28" s="9" t="s">
        <v>104</v>
      </c>
      <c r="F28" s="15" t="s">
        <v>65</v>
      </c>
      <c r="G28" s="15" t="s">
        <v>52</v>
      </c>
    </row>
    <row r="29" spans="1:7">
      <c r="A29" s="14">
        <v>42868</v>
      </c>
      <c r="B29" s="9" t="s">
        <v>105</v>
      </c>
      <c r="C29" s="9">
        <v>22</v>
      </c>
      <c r="D29" s="15" t="s">
        <v>54</v>
      </c>
      <c r="E29" s="15" t="s">
        <v>106</v>
      </c>
      <c r="F29" s="15" t="s">
        <v>75</v>
      </c>
      <c r="G29" s="15" t="s">
        <v>52</v>
      </c>
    </row>
    <row r="30" spans="1:7">
      <c r="A30" s="14">
        <v>42868</v>
      </c>
      <c r="B30" s="15" t="s">
        <v>107</v>
      </c>
      <c r="C30" s="9">
        <v>8</v>
      </c>
      <c r="D30" s="15" t="s">
        <v>54</v>
      </c>
      <c r="E30" s="9" t="s">
        <v>108</v>
      </c>
      <c r="F30" s="15" t="s">
        <v>109</v>
      </c>
      <c r="G30" s="15" t="s">
        <v>52</v>
      </c>
    </row>
    <row r="31" spans="1:7">
      <c r="A31" s="14">
        <v>42870</v>
      </c>
      <c r="B31" s="15" t="s">
        <v>110</v>
      </c>
      <c r="C31" s="9">
        <v>18</v>
      </c>
      <c r="D31" s="15" t="s">
        <v>54</v>
      </c>
      <c r="E31" s="15" t="s">
        <v>111</v>
      </c>
      <c r="F31" s="15" t="s">
        <v>86</v>
      </c>
      <c r="G31" s="15" t="s">
        <v>52</v>
      </c>
    </row>
    <row r="32" spans="1:7">
      <c r="A32" s="14">
        <v>42871</v>
      </c>
      <c r="B32" s="15" t="s">
        <v>112</v>
      </c>
      <c r="C32" s="9">
        <v>9</v>
      </c>
      <c r="D32" s="15" t="s">
        <v>54</v>
      </c>
      <c r="E32" s="15" t="s">
        <v>112</v>
      </c>
      <c r="F32" s="15" t="s">
        <v>65</v>
      </c>
      <c r="G32" s="15" t="s">
        <v>68</v>
      </c>
    </row>
    <row r="33" spans="1:7">
      <c r="A33" s="14">
        <v>42873</v>
      </c>
      <c r="B33" s="9" t="s">
        <v>113</v>
      </c>
      <c r="C33" s="9">
        <v>20</v>
      </c>
      <c r="D33" s="15" t="s">
        <v>54</v>
      </c>
      <c r="E33" s="9" t="s">
        <v>113</v>
      </c>
      <c r="F33" s="15" t="s">
        <v>65</v>
      </c>
      <c r="G33" s="15" t="s">
        <v>52</v>
      </c>
    </row>
    <row r="34" spans="1:7">
      <c r="A34" s="14">
        <v>42874</v>
      </c>
      <c r="B34" s="15" t="s">
        <v>114</v>
      </c>
      <c r="C34" s="9">
        <v>125.48</v>
      </c>
      <c r="D34" s="15" t="s">
        <v>54</v>
      </c>
      <c r="E34" s="15" t="s">
        <v>114</v>
      </c>
      <c r="F34" s="15" t="s">
        <v>56</v>
      </c>
      <c r="G34" s="15" t="s">
        <v>68</v>
      </c>
    </row>
    <row r="35" spans="1:7">
      <c r="A35" s="14">
        <v>42874</v>
      </c>
      <c r="B35" s="15" t="s">
        <v>91</v>
      </c>
      <c r="C35" s="9">
        <v>280</v>
      </c>
      <c r="D35" s="15" t="s">
        <v>54</v>
      </c>
      <c r="E35" s="15" t="s">
        <v>92</v>
      </c>
      <c r="F35" s="15" t="s">
        <v>75</v>
      </c>
      <c r="G35" s="15" t="s">
        <v>115</v>
      </c>
    </row>
    <row r="36" spans="1:7">
      <c r="A36" s="14">
        <v>42875</v>
      </c>
      <c r="B36" s="15" t="s">
        <v>116</v>
      </c>
      <c r="C36" s="9">
        <v>50</v>
      </c>
      <c r="D36" s="15" t="s">
        <v>49</v>
      </c>
      <c r="E36" s="15" t="s">
        <v>117</v>
      </c>
      <c r="F36" s="15" t="s">
        <v>65</v>
      </c>
      <c r="G36" s="15" t="s">
        <v>52</v>
      </c>
    </row>
    <row r="37" spans="1:7">
      <c r="A37" s="14">
        <v>42875</v>
      </c>
      <c r="B37" s="15" t="s">
        <v>118</v>
      </c>
      <c r="C37" s="9">
        <v>-100</v>
      </c>
      <c r="D37" s="15" t="s">
        <v>49</v>
      </c>
      <c r="E37" s="15" t="s">
        <v>119</v>
      </c>
      <c r="F37" s="15" t="s">
        <v>75</v>
      </c>
      <c r="G37" s="15" t="s">
        <v>52</v>
      </c>
    </row>
    <row r="38" spans="1:7">
      <c r="A38" s="14">
        <v>42875</v>
      </c>
      <c r="B38" s="15" t="s">
        <v>120</v>
      </c>
      <c r="C38" s="9">
        <v>5</v>
      </c>
      <c r="D38" s="15" t="s">
        <v>54</v>
      </c>
      <c r="E38" s="15" t="s">
        <v>121</v>
      </c>
      <c r="F38" s="15" t="s">
        <v>86</v>
      </c>
      <c r="G38" s="15" t="s">
        <v>52</v>
      </c>
    </row>
    <row r="39" spans="1:7">
      <c r="A39" s="14">
        <v>42876</v>
      </c>
      <c r="B39" s="15" t="s">
        <v>122</v>
      </c>
      <c r="C39" s="9">
        <v>47</v>
      </c>
      <c r="D39" s="15" t="s">
        <v>54</v>
      </c>
      <c r="E39" s="15" t="s">
        <v>123</v>
      </c>
      <c r="F39" s="15" t="s">
        <v>80</v>
      </c>
      <c r="G39" s="15" t="s">
        <v>87</v>
      </c>
    </row>
    <row r="40" spans="1:7">
      <c r="A40" s="14">
        <v>42878</v>
      </c>
      <c r="B40" s="15" t="s">
        <v>124</v>
      </c>
      <c r="C40" s="9">
        <v>3</v>
      </c>
      <c r="D40" s="15" t="s">
        <v>49</v>
      </c>
      <c r="E40" s="15" t="s">
        <v>83</v>
      </c>
      <c r="F40" s="15" t="s">
        <v>56</v>
      </c>
      <c r="G40" s="15" t="s">
        <v>52</v>
      </c>
    </row>
    <row r="41" spans="1:7">
      <c r="A41" s="14">
        <v>42878</v>
      </c>
      <c r="B41" s="15" t="s">
        <v>56</v>
      </c>
      <c r="C41" s="9">
        <v>36.74</v>
      </c>
      <c r="D41" s="15" t="s">
        <v>54</v>
      </c>
      <c r="E41" s="15" t="s">
        <v>83</v>
      </c>
      <c r="F41" s="15" t="s">
        <v>56</v>
      </c>
      <c r="G41" s="15" t="s">
        <v>87</v>
      </c>
    </row>
    <row r="42" spans="1:7">
      <c r="A42" s="14">
        <v>42879</v>
      </c>
      <c r="B42" s="15" t="s">
        <v>125</v>
      </c>
      <c r="C42" s="9">
        <v>11.28</v>
      </c>
      <c r="D42" s="15" t="s">
        <v>49</v>
      </c>
      <c r="E42" s="15" t="s">
        <v>77</v>
      </c>
      <c r="F42" s="15" t="s">
        <v>56</v>
      </c>
      <c r="G42" s="15" t="s">
        <v>58</v>
      </c>
    </row>
    <row r="43" spans="1:7">
      <c r="A43" s="14">
        <v>42880</v>
      </c>
      <c r="B43" s="15" t="s">
        <v>126</v>
      </c>
      <c r="C43" s="9">
        <v>9</v>
      </c>
      <c r="D43" s="15" t="s">
        <v>54</v>
      </c>
      <c r="E43" s="15" t="s">
        <v>111</v>
      </c>
      <c r="F43" s="15" t="s">
        <v>86</v>
      </c>
      <c r="G43" s="15" t="s">
        <v>52</v>
      </c>
    </row>
    <row r="44" spans="1:7">
      <c r="A44" s="14">
        <v>42880</v>
      </c>
      <c r="B44" s="15" t="s">
        <v>127</v>
      </c>
      <c r="C44" s="9">
        <v>116</v>
      </c>
      <c r="D44" s="15" t="s">
        <v>54</v>
      </c>
      <c r="E44" s="15" t="s">
        <v>111</v>
      </c>
      <c r="F44" s="15" t="s">
        <v>86</v>
      </c>
      <c r="G44" s="15" t="s">
        <v>87</v>
      </c>
    </row>
    <row r="45" spans="1:7">
      <c r="A45" s="14">
        <v>42880</v>
      </c>
      <c r="B45" s="15" t="s">
        <v>56</v>
      </c>
      <c r="C45" s="9">
        <v>10.02</v>
      </c>
      <c r="D45" s="15" t="s">
        <v>49</v>
      </c>
      <c r="E45" s="15" t="s">
        <v>128</v>
      </c>
      <c r="F45" s="15" t="s">
        <v>56</v>
      </c>
      <c r="G45" s="15" t="s">
        <v>58</v>
      </c>
    </row>
    <row r="46" spans="1:7">
      <c r="A46" s="14">
        <v>42880</v>
      </c>
      <c r="B46" s="15" t="s">
        <v>129</v>
      </c>
      <c r="C46" s="9">
        <v>3</v>
      </c>
      <c r="D46" s="15" t="s">
        <v>54</v>
      </c>
      <c r="E46" s="15" t="s">
        <v>53</v>
      </c>
      <c r="F46" s="15" t="s">
        <v>65</v>
      </c>
      <c r="G46" s="15" t="s">
        <v>68</v>
      </c>
    </row>
    <row r="47" spans="1:7">
      <c r="A47" s="14">
        <v>42881</v>
      </c>
      <c r="B47" s="15" t="s">
        <v>130</v>
      </c>
      <c r="C47" s="9">
        <v>14.11</v>
      </c>
      <c r="D47" s="15" t="s">
        <v>49</v>
      </c>
      <c r="E47" s="15" t="s">
        <v>65</v>
      </c>
      <c r="F47" s="15" t="s">
        <v>65</v>
      </c>
      <c r="G47" s="15" t="s">
        <v>58</v>
      </c>
    </row>
    <row r="48" spans="1:7">
      <c r="A48" s="14">
        <v>42882</v>
      </c>
      <c r="B48" s="15" t="s">
        <v>56</v>
      </c>
      <c r="C48" s="9">
        <v>51</v>
      </c>
      <c r="D48" s="15" t="s">
        <v>54</v>
      </c>
      <c r="E48" s="15" t="s">
        <v>57</v>
      </c>
      <c r="F48" s="15" t="s">
        <v>56</v>
      </c>
      <c r="G48" s="15" t="s">
        <v>68</v>
      </c>
    </row>
    <row r="49" spans="1:8">
      <c r="A49" s="14">
        <v>42882</v>
      </c>
      <c r="B49" s="9" t="s">
        <v>131</v>
      </c>
      <c r="C49" s="9">
        <v>11.3</v>
      </c>
      <c r="D49" s="15" t="s">
        <v>49</v>
      </c>
      <c r="E49" s="9" t="s">
        <v>132</v>
      </c>
      <c r="F49" s="15" t="s">
        <v>65</v>
      </c>
      <c r="G49" s="15" t="s">
        <v>52</v>
      </c>
    </row>
    <row r="50" spans="1:8">
      <c r="A50" s="14">
        <v>42882</v>
      </c>
      <c r="B50" s="9" t="s">
        <v>133</v>
      </c>
      <c r="C50" s="9">
        <v>7.3</v>
      </c>
      <c r="D50" s="15" t="s">
        <v>49</v>
      </c>
      <c r="E50" s="9" t="s">
        <v>134</v>
      </c>
      <c r="F50" s="15" t="s">
        <v>65</v>
      </c>
      <c r="G50" s="15" t="s">
        <v>52</v>
      </c>
    </row>
    <row r="51" spans="1:8">
      <c r="A51" s="14">
        <v>42882</v>
      </c>
      <c r="B51" s="9" t="s">
        <v>135</v>
      </c>
      <c r="C51" s="9">
        <v>15</v>
      </c>
      <c r="D51" s="15" t="s">
        <v>136</v>
      </c>
      <c r="E51" s="9" t="s">
        <v>137</v>
      </c>
      <c r="F51" s="15" t="s">
        <v>65</v>
      </c>
      <c r="G51" s="15" t="s">
        <v>52</v>
      </c>
    </row>
    <row r="52" spans="1:8">
      <c r="A52" s="14">
        <v>42882</v>
      </c>
      <c r="B52" s="15" t="s">
        <v>138</v>
      </c>
      <c r="C52" s="9">
        <v>130</v>
      </c>
      <c r="D52" s="15" t="s">
        <v>54</v>
      </c>
      <c r="E52" s="9" t="s">
        <v>139</v>
      </c>
      <c r="F52" s="15" t="s">
        <v>75</v>
      </c>
      <c r="G52" s="15" t="s">
        <v>68</v>
      </c>
      <c r="H52" s="15" t="s">
        <v>140</v>
      </c>
    </row>
    <row r="53" spans="1:8">
      <c r="A53" s="14">
        <v>42886</v>
      </c>
      <c r="B53" s="15" t="s">
        <v>141</v>
      </c>
      <c r="C53" s="9">
        <v>117</v>
      </c>
      <c r="D53" s="15" t="s">
        <v>49</v>
      </c>
      <c r="E53" s="15" t="s">
        <v>142</v>
      </c>
      <c r="F53" s="15" t="s">
        <v>65</v>
      </c>
      <c r="G53" s="15" t="s">
        <v>58</v>
      </c>
    </row>
    <row r="54" spans="1:8">
      <c r="A54" s="14">
        <v>42886</v>
      </c>
      <c r="B54" s="15" t="s">
        <v>129</v>
      </c>
      <c r="C54" s="9">
        <v>6.5</v>
      </c>
      <c r="D54" s="15" t="s">
        <v>54</v>
      </c>
      <c r="E54" s="15" t="s">
        <v>143</v>
      </c>
      <c r="F54" s="15" t="s">
        <v>65</v>
      </c>
      <c r="G54" s="15" t="s">
        <v>68</v>
      </c>
    </row>
    <row r="55" spans="1:8">
      <c r="A55" s="14">
        <v>42886</v>
      </c>
      <c r="B55" s="15" t="s">
        <v>144</v>
      </c>
      <c r="C55" s="9">
        <v>3.7</v>
      </c>
      <c r="D55" s="15" t="s">
        <v>49</v>
      </c>
      <c r="E55" s="15" t="s">
        <v>50</v>
      </c>
      <c r="F55" s="15" t="s">
        <v>56</v>
      </c>
      <c r="G55" s="15" t="s">
        <v>52</v>
      </c>
    </row>
    <row r="56" spans="1:8">
      <c r="A56" s="14">
        <v>42886</v>
      </c>
      <c r="B56" s="15" t="s">
        <v>145</v>
      </c>
      <c r="C56" s="9">
        <v>12</v>
      </c>
      <c r="D56" s="15" t="s">
        <v>49</v>
      </c>
      <c r="E56" s="15" t="s">
        <v>146</v>
      </c>
      <c r="F56" s="15" t="s">
        <v>86</v>
      </c>
      <c r="G56" s="15" t="s">
        <v>58</v>
      </c>
    </row>
    <row r="57" spans="1:8">
      <c r="A57" s="14">
        <v>42887</v>
      </c>
      <c r="B57" s="15" t="s">
        <v>63</v>
      </c>
      <c r="C57" s="9">
        <v>8.5</v>
      </c>
      <c r="D57" s="15" t="s">
        <v>54</v>
      </c>
      <c r="E57" s="15" t="s">
        <v>143</v>
      </c>
      <c r="F57" s="15" t="s">
        <v>65</v>
      </c>
      <c r="G57" s="15" t="s">
        <v>68</v>
      </c>
    </row>
    <row r="58" spans="1:8">
      <c r="A58" s="14">
        <v>42887</v>
      </c>
      <c r="B58" s="15" t="s">
        <v>147</v>
      </c>
      <c r="C58" s="9">
        <v>8.5</v>
      </c>
      <c r="D58" s="15" t="s">
        <v>54</v>
      </c>
      <c r="E58" s="15" t="s">
        <v>148</v>
      </c>
      <c r="F58" s="15" t="s">
        <v>65</v>
      </c>
      <c r="G58" s="15" t="s">
        <v>52</v>
      </c>
    </row>
    <row r="59" spans="1:8">
      <c r="A59" s="14">
        <v>42888</v>
      </c>
      <c r="B59" s="15" t="s">
        <v>63</v>
      </c>
      <c r="C59" s="9">
        <v>16.5</v>
      </c>
      <c r="D59" s="15" t="s">
        <v>54</v>
      </c>
      <c r="E59" s="15" t="s">
        <v>148</v>
      </c>
      <c r="F59" s="15" t="s">
        <v>65</v>
      </c>
      <c r="G59" s="15" t="s">
        <v>52</v>
      </c>
    </row>
    <row r="60" spans="1:8">
      <c r="A60" s="14">
        <v>42888</v>
      </c>
      <c r="B60" s="15" t="s">
        <v>147</v>
      </c>
      <c r="C60" s="9">
        <v>32</v>
      </c>
      <c r="D60" s="15" t="s">
        <v>54</v>
      </c>
      <c r="E60" s="15" t="s">
        <v>149</v>
      </c>
      <c r="F60" s="15" t="s">
        <v>65</v>
      </c>
      <c r="G60" s="15" t="s">
        <v>87</v>
      </c>
    </row>
    <row r="61" spans="1:8">
      <c r="A61" s="14">
        <v>42889</v>
      </c>
      <c r="B61" s="15" t="s">
        <v>150</v>
      </c>
      <c r="C61" s="9">
        <v>121</v>
      </c>
      <c r="D61" s="15" t="s">
        <v>54</v>
      </c>
      <c r="E61" s="15" t="s">
        <v>151</v>
      </c>
      <c r="F61" s="15" t="s">
        <v>152</v>
      </c>
      <c r="G61" s="15" t="s">
        <v>93</v>
      </c>
    </row>
    <row r="62" spans="1:8">
      <c r="A62" s="14">
        <v>42890</v>
      </c>
      <c r="B62" s="15" t="s">
        <v>129</v>
      </c>
      <c r="C62" s="9">
        <v>24</v>
      </c>
      <c r="D62" s="15" t="s">
        <v>54</v>
      </c>
      <c r="E62" s="15" t="s">
        <v>153</v>
      </c>
      <c r="F62" s="15" t="s">
        <v>65</v>
      </c>
      <c r="G62" s="15" t="s">
        <v>87</v>
      </c>
    </row>
    <row r="63" spans="1:8">
      <c r="A63" s="14">
        <v>42891</v>
      </c>
      <c r="B63" s="9" t="s">
        <v>154</v>
      </c>
      <c r="C63" s="9">
        <v>40</v>
      </c>
      <c r="D63" s="15" t="s">
        <v>54</v>
      </c>
      <c r="E63" s="9" t="s">
        <v>154</v>
      </c>
      <c r="F63" s="15" t="s">
        <v>65</v>
      </c>
      <c r="G63" s="15" t="s">
        <v>52</v>
      </c>
    </row>
    <row r="64" spans="1:8">
      <c r="A64" s="14">
        <v>42890</v>
      </c>
      <c r="B64" s="15" t="s">
        <v>155</v>
      </c>
      <c r="C64" s="9">
        <v>17.7</v>
      </c>
      <c r="D64" s="15" t="s">
        <v>54</v>
      </c>
      <c r="E64" s="15" t="s">
        <v>156</v>
      </c>
      <c r="F64" s="15" t="s">
        <v>86</v>
      </c>
      <c r="G64" s="15" t="s">
        <v>87</v>
      </c>
    </row>
    <row r="65" spans="1:7">
      <c r="A65" s="14">
        <v>42893</v>
      </c>
      <c r="B65" s="15" t="s">
        <v>157</v>
      </c>
      <c r="C65" s="9">
        <v>7</v>
      </c>
      <c r="D65" s="15" t="s">
        <v>54</v>
      </c>
      <c r="E65" s="15" t="s">
        <v>158</v>
      </c>
      <c r="F65" s="15" t="s">
        <v>65</v>
      </c>
      <c r="G65" s="15" t="s">
        <v>52</v>
      </c>
    </row>
    <row r="66" spans="1:7">
      <c r="A66" s="14">
        <v>42895</v>
      </c>
      <c r="B66" s="15" t="s">
        <v>63</v>
      </c>
      <c r="C66" s="9">
        <v>9</v>
      </c>
      <c r="D66" s="15" t="s">
        <v>54</v>
      </c>
      <c r="E66" s="15" t="s">
        <v>143</v>
      </c>
      <c r="F66" s="15" t="s">
        <v>65</v>
      </c>
      <c r="G66" s="15" t="s">
        <v>68</v>
      </c>
    </row>
    <row r="67" spans="1:7">
      <c r="A67" s="14">
        <v>42886</v>
      </c>
      <c r="B67" s="15" t="s">
        <v>159</v>
      </c>
      <c r="C67" s="9">
        <v>14.68</v>
      </c>
      <c r="D67" s="15" t="s">
        <v>49</v>
      </c>
      <c r="E67" s="15" t="s">
        <v>83</v>
      </c>
      <c r="F67" s="15" t="s">
        <v>84</v>
      </c>
      <c r="G67" s="15" t="s">
        <v>58</v>
      </c>
    </row>
    <row r="68" spans="1:7">
      <c r="A68" s="14">
        <v>42887</v>
      </c>
      <c r="B68" s="15" t="s">
        <v>160</v>
      </c>
      <c r="C68" s="9">
        <v>36.5</v>
      </c>
      <c r="D68" s="15" t="s">
        <v>49</v>
      </c>
      <c r="E68" s="15" t="s">
        <v>161</v>
      </c>
      <c r="F68" s="15" t="s">
        <v>75</v>
      </c>
      <c r="G68" s="15" t="s">
        <v>58</v>
      </c>
    </row>
    <row r="69" spans="1:7">
      <c r="A69" s="14">
        <v>42887</v>
      </c>
      <c r="B69" s="15" t="s">
        <v>63</v>
      </c>
      <c r="C69" s="9">
        <v>6.22</v>
      </c>
      <c r="D69" s="15" t="s">
        <v>49</v>
      </c>
      <c r="E69" s="15" t="s">
        <v>161</v>
      </c>
      <c r="F69" s="15" t="s">
        <v>65</v>
      </c>
      <c r="G69" s="15" t="s">
        <v>58</v>
      </c>
    </row>
    <row r="70" spans="1:7">
      <c r="A70" s="14">
        <v>42903</v>
      </c>
      <c r="B70" s="15" t="s">
        <v>57</v>
      </c>
      <c r="C70" s="9">
        <v>75.77</v>
      </c>
      <c r="D70" s="15" t="s">
        <v>49</v>
      </c>
      <c r="E70" s="15" t="s">
        <v>57</v>
      </c>
      <c r="F70" s="15" t="s">
        <v>56</v>
      </c>
      <c r="G70" s="15" t="s">
        <v>58</v>
      </c>
    </row>
    <row r="71" spans="1:7">
      <c r="A71" s="14">
        <v>42903</v>
      </c>
      <c r="B71" s="15" t="s">
        <v>162</v>
      </c>
      <c r="C71" s="9">
        <v>6.02</v>
      </c>
      <c r="D71" s="15" t="s">
        <v>49</v>
      </c>
      <c r="E71" s="15" t="s">
        <v>163</v>
      </c>
      <c r="F71" s="15" t="s">
        <v>65</v>
      </c>
      <c r="G71" s="15" t="s">
        <v>58</v>
      </c>
    </row>
    <row r="72" spans="1:7">
      <c r="A72" s="14">
        <v>42903</v>
      </c>
      <c r="B72" s="9" t="s">
        <v>135</v>
      </c>
      <c r="C72" s="9">
        <v>32</v>
      </c>
      <c r="D72" s="15" t="s">
        <v>49</v>
      </c>
      <c r="E72" s="9" t="s">
        <v>164</v>
      </c>
      <c r="F72" s="15" t="s">
        <v>65</v>
      </c>
      <c r="G72" s="15" t="s">
        <v>52</v>
      </c>
    </row>
    <row r="73" spans="1:7">
      <c r="A73" s="14">
        <v>42903</v>
      </c>
      <c r="B73" s="15" t="s">
        <v>129</v>
      </c>
      <c r="C73" s="9">
        <v>8.65</v>
      </c>
      <c r="D73" s="15" t="s">
        <v>49</v>
      </c>
      <c r="E73" s="15" t="s">
        <v>165</v>
      </c>
      <c r="F73" s="15" t="s">
        <v>65</v>
      </c>
      <c r="G73" s="15" t="s">
        <v>58</v>
      </c>
    </row>
    <row r="74" spans="1:7">
      <c r="A74" s="14">
        <v>42908</v>
      </c>
      <c r="B74" s="15" t="s">
        <v>166</v>
      </c>
      <c r="C74" s="9">
        <v>10.74</v>
      </c>
      <c r="D74" s="15" t="s">
        <v>49</v>
      </c>
      <c r="E74" s="15" t="s">
        <v>167</v>
      </c>
      <c r="F74" s="15" t="s">
        <v>65</v>
      </c>
      <c r="G74" s="15" t="s">
        <v>52</v>
      </c>
    </row>
    <row r="75" spans="1:7">
      <c r="A75" s="14">
        <v>42908</v>
      </c>
      <c r="B75" s="9" t="s">
        <v>168</v>
      </c>
      <c r="C75" s="9">
        <v>35</v>
      </c>
      <c r="D75" s="15" t="s">
        <v>49</v>
      </c>
      <c r="E75" s="9" t="s">
        <v>168</v>
      </c>
      <c r="F75" s="15" t="s">
        <v>65</v>
      </c>
      <c r="G75" s="15" t="s">
        <v>52</v>
      </c>
    </row>
    <row r="76" spans="1:7">
      <c r="A76" s="14">
        <v>42907</v>
      </c>
      <c r="B76" s="15" t="s">
        <v>169</v>
      </c>
      <c r="C76" s="9">
        <v>26.9</v>
      </c>
      <c r="D76" s="15" t="s">
        <v>49</v>
      </c>
      <c r="E76" s="15" t="s">
        <v>170</v>
      </c>
      <c r="F76" s="15" t="s">
        <v>65</v>
      </c>
      <c r="G76" s="15" t="s">
        <v>58</v>
      </c>
    </row>
    <row r="77" spans="1:7">
      <c r="A77" s="14">
        <v>42908</v>
      </c>
      <c r="B77" s="15" t="s">
        <v>171</v>
      </c>
      <c r="C77" s="9">
        <v>6.26</v>
      </c>
      <c r="D77" s="15" t="s">
        <v>49</v>
      </c>
      <c r="E77" s="15" t="s">
        <v>67</v>
      </c>
      <c r="F77" s="15" t="s">
        <v>56</v>
      </c>
      <c r="G77" s="15" t="s">
        <v>58</v>
      </c>
    </row>
    <row r="78" spans="1:7">
      <c r="A78" s="14">
        <v>42910</v>
      </c>
      <c r="B78" s="15" t="s">
        <v>162</v>
      </c>
      <c r="C78" s="9">
        <v>6.02</v>
      </c>
      <c r="D78" s="15" t="s">
        <v>49</v>
      </c>
      <c r="E78" s="15" t="s">
        <v>163</v>
      </c>
      <c r="F78" s="15" t="s">
        <v>65</v>
      </c>
      <c r="G78" s="15" t="s">
        <v>58</v>
      </c>
    </row>
    <row r="79" spans="1:7">
      <c r="A79" s="14">
        <v>42910</v>
      </c>
      <c r="B79" s="15" t="s">
        <v>172</v>
      </c>
      <c r="C79" s="9">
        <v>42</v>
      </c>
      <c r="D79" s="15" t="s">
        <v>49</v>
      </c>
      <c r="E79" s="15" t="s">
        <v>172</v>
      </c>
      <c r="F79" s="15" t="s">
        <v>65</v>
      </c>
      <c r="G79" s="15" t="s">
        <v>52</v>
      </c>
    </row>
    <row r="80" spans="1:7">
      <c r="A80" s="14">
        <v>42910</v>
      </c>
      <c r="B80" s="15" t="s">
        <v>56</v>
      </c>
      <c r="C80" s="9">
        <v>66.05</v>
      </c>
      <c r="D80" s="15" t="s">
        <v>49</v>
      </c>
      <c r="E80" s="15" t="s">
        <v>57</v>
      </c>
      <c r="F80" s="15" t="s">
        <v>56</v>
      </c>
      <c r="G80" s="15" t="s">
        <v>58</v>
      </c>
    </row>
    <row r="81" spans="1:7">
      <c r="A81" s="14">
        <v>42909</v>
      </c>
      <c r="B81" s="15" t="s">
        <v>147</v>
      </c>
      <c r="C81" s="9">
        <v>30.25</v>
      </c>
      <c r="D81" s="15" t="s">
        <v>49</v>
      </c>
      <c r="E81" s="15" t="s">
        <v>173</v>
      </c>
      <c r="F81" s="15" t="s">
        <v>65</v>
      </c>
      <c r="G81" s="15" t="s">
        <v>58</v>
      </c>
    </row>
    <row r="82" spans="1:7">
      <c r="A82" s="14">
        <v>42909</v>
      </c>
      <c r="B82" s="15" t="s">
        <v>85</v>
      </c>
      <c r="C82" s="9">
        <v>50</v>
      </c>
      <c r="D82" s="15" t="s">
        <v>54</v>
      </c>
      <c r="E82" s="15" t="s">
        <v>85</v>
      </c>
      <c r="F82" s="15" t="s">
        <v>86</v>
      </c>
      <c r="G82" s="15" t="s">
        <v>87</v>
      </c>
    </row>
    <row r="83" spans="1:7">
      <c r="A83" s="14">
        <v>42909</v>
      </c>
      <c r="B83" s="15" t="s">
        <v>143</v>
      </c>
      <c r="C83" s="9">
        <v>11</v>
      </c>
      <c r="D83" s="15" t="s">
        <v>54</v>
      </c>
      <c r="E83" s="15" t="s">
        <v>143</v>
      </c>
      <c r="F83" s="15" t="s">
        <v>65</v>
      </c>
      <c r="G83" s="15" t="s">
        <v>68</v>
      </c>
    </row>
    <row r="84" spans="1:7">
      <c r="A84" s="14">
        <v>42912</v>
      </c>
      <c r="B84" s="15" t="s">
        <v>84</v>
      </c>
      <c r="C84" s="9">
        <v>45.88</v>
      </c>
      <c r="D84" s="15" t="s">
        <v>49</v>
      </c>
      <c r="E84" s="15" t="s">
        <v>174</v>
      </c>
      <c r="F84" s="15" t="s">
        <v>84</v>
      </c>
      <c r="G84" s="15" t="s">
        <v>58</v>
      </c>
    </row>
    <row r="85" spans="1:7">
      <c r="A85" s="14">
        <v>42911</v>
      </c>
      <c r="B85" s="15" t="s">
        <v>56</v>
      </c>
      <c r="C85" s="9">
        <v>14</v>
      </c>
      <c r="D85" s="15" t="s">
        <v>54</v>
      </c>
      <c r="E85" s="15" t="s">
        <v>128</v>
      </c>
      <c r="F85" s="15" t="s">
        <v>56</v>
      </c>
      <c r="G85" s="15" t="s">
        <v>87</v>
      </c>
    </row>
    <row r="86" spans="1:7">
      <c r="A86" s="14">
        <v>42912</v>
      </c>
      <c r="B86" s="15" t="s">
        <v>175</v>
      </c>
      <c r="C86" s="9">
        <v>1.28</v>
      </c>
      <c r="D86" s="15" t="s">
        <v>49</v>
      </c>
      <c r="E86" s="15" t="s">
        <v>69</v>
      </c>
      <c r="F86" s="15" t="s">
        <v>56</v>
      </c>
      <c r="G86" s="15" t="s">
        <v>52</v>
      </c>
    </row>
    <row r="87" spans="1:7">
      <c r="A87" s="14">
        <v>42912</v>
      </c>
      <c r="B87" s="15" t="s">
        <v>129</v>
      </c>
      <c r="C87" s="9">
        <f>1.8*5</f>
        <v>9</v>
      </c>
      <c r="D87" s="15" t="s">
        <v>54</v>
      </c>
      <c r="E87" s="15" t="s">
        <v>53</v>
      </c>
      <c r="F87" s="15" t="s">
        <v>65</v>
      </c>
      <c r="G87" s="15" t="s">
        <v>68</v>
      </c>
    </row>
    <row r="88" spans="1:7">
      <c r="A88" s="14">
        <v>42907</v>
      </c>
      <c r="B88" s="15" t="s">
        <v>176</v>
      </c>
      <c r="C88" s="9">
        <v>9</v>
      </c>
      <c r="D88" s="15" t="s">
        <v>54</v>
      </c>
      <c r="E88" s="15" t="s">
        <v>176</v>
      </c>
      <c r="F88" s="15" t="s">
        <v>65</v>
      </c>
      <c r="G88" s="15" t="s">
        <v>68</v>
      </c>
    </row>
    <row r="89" spans="1:7">
      <c r="A89" s="14">
        <v>42901</v>
      </c>
      <c r="B89" s="15" t="s">
        <v>177</v>
      </c>
      <c r="C89" s="9">
        <v>195</v>
      </c>
      <c r="D89" s="15" t="s">
        <v>54</v>
      </c>
      <c r="E89" s="15" t="s">
        <v>123</v>
      </c>
      <c r="F89" s="15" t="s">
        <v>86</v>
      </c>
      <c r="G89" s="15" t="s">
        <v>87</v>
      </c>
    </row>
    <row r="90" spans="1:7">
      <c r="A90" s="14">
        <v>42908</v>
      </c>
      <c r="B90" s="15" t="s">
        <v>178</v>
      </c>
      <c r="C90" s="9">
        <v>12</v>
      </c>
      <c r="D90" s="15" t="s">
        <v>49</v>
      </c>
      <c r="E90" s="15" t="s">
        <v>179</v>
      </c>
      <c r="F90" s="15" t="s">
        <v>75</v>
      </c>
      <c r="G90" s="15" t="s">
        <v>58</v>
      </c>
    </row>
    <row r="91" spans="1:7">
      <c r="A91" s="14">
        <v>42906</v>
      </c>
      <c r="B91" s="15" t="s">
        <v>180</v>
      </c>
      <c r="C91" s="9">
        <v>7.74</v>
      </c>
      <c r="D91" s="15" t="s">
        <v>49</v>
      </c>
      <c r="E91" s="15" t="s">
        <v>156</v>
      </c>
      <c r="F91" s="15" t="s">
        <v>86</v>
      </c>
      <c r="G91" s="15" t="s">
        <v>58</v>
      </c>
    </row>
    <row r="92" spans="1:7">
      <c r="A92" s="14">
        <v>42905</v>
      </c>
      <c r="B92" s="15" t="s">
        <v>129</v>
      </c>
      <c r="C92" s="9">
        <v>5.19</v>
      </c>
      <c r="D92" s="15" t="s">
        <v>49</v>
      </c>
      <c r="E92" s="15" t="s">
        <v>53</v>
      </c>
      <c r="F92" s="15" t="s">
        <v>65</v>
      </c>
      <c r="G92" s="15" t="s">
        <v>58</v>
      </c>
    </row>
    <row r="93" spans="1:7">
      <c r="A93" s="14">
        <v>42904</v>
      </c>
      <c r="B93" s="15" t="s">
        <v>94</v>
      </c>
      <c r="C93" s="9">
        <v>63.28</v>
      </c>
      <c r="D93" s="15" t="s">
        <v>49</v>
      </c>
      <c r="E93" s="15" t="s">
        <v>95</v>
      </c>
      <c r="F93" s="15" t="s">
        <v>96</v>
      </c>
      <c r="G93" s="15" t="s">
        <v>58</v>
      </c>
    </row>
    <row r="94" spans="1:7">
      <c r="A94" s="14">
        <v>42913</v>
      </c>
      <c r="B94" s="15" t="s">
        <v>56</v>
      </c>
      <c r="C94" s="9">
        <v>6.77</v>
      </c>
      <c r="D94" s="15" t="s">
        <v>49</v>
      </c>
      <c r="E94" s="15" t="s">
        <v>181</v>
      </c>
      <c r="F94" s="15" t="s">
        <v>56</v>
      </c>
      <c r="G94" s="15" t="s">
        <v>58</v>
      </c>
    </row>
    <row r="95" spans="1:7">
      <c r="A95" s="14">
        <v>42916</v>
      </c>
      <c r="B95" s="15" t="s">
        <v>56</v>
      </c>
      <c r="C95" s="9">
        <v>68.03</v>
      </c>
      <c r="D95" s="15" t="s">
        <v>54</v>
      </c>
      <c r="E95" s="15" t="s">
        <v>57</v>
      </c>
      <c r="F95" s="15" t="s">
        <v>56</v>
      </c>
      <c r="G95" s="15" t="s">
        <v>68</v>
      </c>
    </row>
    <row r="96" spans="1:7">
      <c r="A96" s="14">
        <v>42916</v>
      </c>
      <c r="B96" s="15" t="s">
        <v>56</v>
      </c>
      <c r="C96" s="9">
        <v>68.03</v>
      </c>
      <c r="D96" s="15" t="s">
        <v>54</v>
      </c>
      <c r="E96" s="9" t="s">
        <v>154</v>
      </c>
      <c r="F96" s="15" t="s">
        <v>56</v>
      </c>
      <c r="G96" s="15" t="s">
        <v>68</v>
      </c>
    </row>
    <row r="97" spans="1:7">
      <c r="A97" s="14">
        <v>42915</v>
      </c>
      <c r="B97" s="9" t="s">
        <v>135</v>
      </c>
      <c r="C97" s="9">
        <v>10.3</v>
      </c>
      <c r="D97" s="15" t="s">
        <v>54</v>
      </c>
      <c r="E97" s="15" t="s">
        <v>148</v>
      </c>
      <c r="F97" s="15" t="s">
        <v>65</v>
      </c>
      <c r="G97" s="15" t="s">
        <v>52</v>
      </c>
    </row>
    <row r="98" spans="1:7">
      <c r="A98" s="14">
        <v>42914</v>
      </c>
      <c r="B98" s="9" t="s">
        <v>182</v>
      </c>
      <c r="C98" s="9">
        <v>17.399999999999999</v>
      </c>
      <c r="D98" s="15" t="s">
        <v>54</v>
      </c>
      <c r="E98" s="9" t="s">
        <v>182</v>
      </c>
      <c r="F98" s="15" t="s">
        <v>65</v>
      </c>
      <c r="G98" s="15" t="s">
        <v>52</v>
      </c>
    </row>
    <row r="99" spans="1:7">
      <c r="A99" s="14">
        <v>42918</v>
      </c>
      <c r="B99" s="15" t="s">
        <v>56</v>
      </c>
      <c r="C99" s="9">
        <v>18.41</v>
      </c>
      <c r="D99" s="15" t="s">
        <v>54</v>
      </c>
      <c r="E99" s="15" t="s">
        <v>128</v>
      </c>
      <c r="F99" s="15" t="s">
        <v>56</v>
      </c>
      <c r="G99" s="15" t="s">
        <v>87</v>
      </c>
    </row>
    <row r="100" spans="1:7">
      <c r="A100" s="14">
        <v>42919</v>
      </c>
      <c r="B100" s="9" t="s">
        <v>182</v>
      </c>
      <c r="C100" s="9">
        <v>10.35</v>
      </c>
      <c r="D100" s="15" t="s">
        <v>54</v>
      </c>
      <c r="E100" s="9" t="s">
        <v>182</v>
      </c>
      <c r="F100" s="15" t="s">
        <v>65</v>
      </c>
      <c r="G100" s="15" t="s">
        <v>52</v>
      </c>
    </row>
    <row r="101" spans="1:7">
      <c r="A101" s="14">
        <v>42920</v>
      </c>
      <c r="B101" s="15" t="s">
        <v>183</v>
      </c>
      <c r="C101" s="9">
        <v>7.3</v>
      </c>
      <c r="D101" s="15" t="s">
        <v>54</v>
      </c>
      <c r="E101" s="15" t="s">
        <v>183</v>
      </c>
      <c r="F101" s="15" t="s">
        <v>65</v>
      </c>
      <c r="G101" s="15" t="s">
        <v>68</v>
      </c>
    </row>
    <row r="102" spans="1:7">
      <c r="A102" s="14">
        <v>42921</v>
      </c>
      <c r="B102" s="15" t="s">
        <v>56</v>
      </c>
      <c r="C102" s="9">
        <v>13.42</v>
      </c>
      <c r="D102" s="15" t="s">
        <v>54</v>
      </c>
      <c r="E102" s="15" t="s">
        <v>128</v>
      </c>
      <c r="F102" s="15" t="s">
        <v>56</v>
      </c>
      <c r="G102" s="15" t="s">
        <v>87</v>
      </c>
    </row>
    <row r="103" spans="1:7">
      <c r="A103" s="14">
        <v>42924</v>
      </c>
      <c r="B103" s="9" t="s">
        <v>184</v>
      </c>
      <c r="C103" s="9">
        <v>30</v>
      </c>
      <c r="D103" s="15" t="s">
        <v>49</v>
      </c>
      <c r="E103" s="9" t="s">
        <v>184</v>
      </c>
      <c r="F103" s="15" t="s">
        <v>65</v>
      </c>
      <c r="G103" s="15" t="s">
        <v>52</v>
      </c>
    </row>
    <row r="104" spans="1:7">
      <c r="A104" s="14">
        <v>42924</v>
      </c>
      <c r="B104" s="9" t="s">
        <v>184</v>
      </c>
      <c r="C104" s="9">
        <v>20</v>
      </c>
      <c r="D104" s="15" t="s">
        <v>54</v>
      </c>
      <c r="E104" s="9" t="s">
        <v>184</v>
      </c>
      <c r="F104" s="15" t="s">
        <v>65</v>
      </c>
      <c r="G104" s="15" t="s">
        <v>52</v>
      </c>
    </row>
    <row r="105" spans="1:7">
      <c r="A105" s="14">
        <v>42924</v>
      </c>
      <c r="B105" s="15" t="s">
        <v>185</v>
      </c>
      <c r="C105" s="9">
        <v>46</v>
      </c>
      <c r="D105" s="15" t="s">
        <v>49</v>
      </c>
      <c r="E105" s="15" t="s">
        <v>186</v>
      </c>
      <c r="F105" s="15" t="s">
        <v>187</v>
      </c>
      <c r="G105" s="15" t="s">
        <v>52</v>
      </c>
    </row>
    <row r="106" spans="1:7">
      <c r="A106" s="14">
        <v>42924</v>
      </c>
      <c r="B106" s="15" t="s">
        <v>107</v>
      </c>
      <c r="C106" s="9">
        <v>10</v>
      </c>
      <c r="D106" s="15" t="s">
        <v>49</v>
      </c>
      <c r="E106" s="9" t="s">
        <v>108</v>
      </c>
      <c r="F106" s="15" t="s">
        <v>109</v>
      </c>
      <c r="G106" s="15" t="s">
        <v>52</v>
      </c>
    </row>
    <row r="107" spans="1:7">
      <c r="A107" s="14">
        <v>42924</v>
      </c>
      <c r="B107" s="15" t="s">
        <v>56</v>
      </c>
      <c r="C107" s="9">
        <v>43</v>
      </c>
      <c r="D107" s="15" t="s">
        <v>54</v>
      </c>
      <c r="E107" s="15" t="s">
        <v>57</v>
      </c>
      <c r="F107" s="15" t="s">
        <v>56</v>
      </c>
      <c r="G107" s="15" t="s">
        <v>68</v>
      </c>
    </row>
    <row r="108" spans="1:7">
      <c r="A108" s="14">
        <v>42924</v>
      </c>
      <c r="B108" s="9" t="s">
        <v>188</v>
      </c>
      <c r="C108" s="9">
        <v>5.65</v>
      </c>
      <c r="D108" s="15" t="s">
        <v>49</v>
      </c>
      <c r="E108" s="9" t="s">
        <v>189</v>
      </c>
      <c r="F108" s="15" t="s">
        <v>190</v>
      </c>
      <c r="G108" s="15" t="s">
        <v>52</v>
      </c>
    </row>
    <row r="109" spans="1:7">
      <c r="A109" s="14">
        <v>42924</v>
      </c>
      <c r="B109" s="15" t="s">
        <v>163</v>
      </c>
      <c r="C109" s="9">
        <v>6</v>
      </c>
      <c r="D109" s="15" t="s">
        <v>54</v>
      </c>
      <c r="E109" s="15" t="s">
        <v>163</v>
      </c>
      <c r="F109" s="15" t="s">
        <v>65</v>
      </c>
      <c r="G109" s="15" t="s">
        <v>68</v>
      </c>
    </row>
    <row r="110" spans="1:7">
      <c r="A110" s="14">
        <v>42924</v>
      </c>
      <c r="B110" s="15" t="s">
        <v>191</v>
      </c>
      <c r="C110" s="9">
        <v>9</v>
      </c>
      <c r="D110" s="15" t="s">
        <v>49</v>
      </c>
      <c r="E110" s="9" t="s">
        <v>192</v>
      </c>
      <c r="F110" s="15" t="s">
        <v>187</v>
      </c>
      <c r="G110" s="15" t="s">
        <v>52</v>
      </c>
    </row>
    <row r="111" spans="1:7">
      <c r="A111" s="14">
        <v>42925</v>
      </c>
      <c r="B111" s="15" t="s">
        <v>65</v>
      </c>
      <c r="C111" s="9">
        <v>12.97</v>
      </c>
      <c r="D111" s="15" t="s">
        <v>49</v>
      </c>
      <c r="E111" s="9" t="s">
        <v>193</v>
      </c>
      <c r="F111" s="15" t="s">
        <v>65</v>
      </c>
      <c r="G111" s="15" t="s">
        <v>52</v>
      </c>
    </row>
    <row r="112" spans="1:7">
      <c r="A112" s="14">
        <v>42926</v>
      </c>
      <c r="B112" s="15" t="s">
        <v>194</v>
      </c>
      <c r="C112" s="9">
        <v>5</v>
      </c>
      <c r="D112" s="15" t="s">
        <v>54</v>
      </c>
      <c r="E112" s="15" t="s">
        <v>194</v>
      </c>
      <c r="F112" s="15" t="s">
        <v>65</v>
      </c>
      <c r="G112" s="15" t="s">
        <v>68</v>
      </c>
    </row>
    <row r="113" spans="1:7">
      <c r="A113" s="14">
        <v>42926</v>
      </c>
      <c r="B113" s="15" t="s">
        <v>165</v>
      </c>
      <c r="C113" s="9">
        <v>2.5</v>
      </c>
      <c r="D113" s="15" t="s">
        <v>49</v>
      </c>
      <c r="E113" s="15" t="s">
        <v>165</v>
      </c>
      <c r="F113" s="15" t="s">
        <v>65</v>
      </c>
      <c r="G113" s="15" t="s">
        <v>52</v>
      </c>
    </row>
    <row r="114" spans="1:7">
      <c r="A114" s="14">
        <v>42927</v>
      </c>
      <c r="B114" s="15" t="s">
        <v>195</v>
      </c>
      <c r="C114" s="9">
        <v>62.25</v>
      </c>
      <c r="D114" s="15" t="s">
        <v>49</v>
      </c>
      <c r="E114" s="15" t="s">
        <v>196</v>
      </c>
      <c r="F114" s="15" t="s">
        <v>65</v>
      </c>
      <c r="G114" s="15" t="s">
        <v>58</v>
      </c>
    </row>
    <row r="115" spans="1:7">
      <c r="A115" s="14">
        <v>42927</v>
      </c>
      <c r="B115" s="9" t="s">
        <v>197</v>
      </c>
      <c r="C115" s="9">
        <v>2.56</v>
      </c>
      <c r="D115" s="15" t="s">
        <v>54</v>
      </c>
      <c r="E115" s="15" t="s">
        <v>128</v>
      </c>
      <c r="F115" s="15" t="s">
        <v>56</v>
      </c>
      <c r="G115" s="15" t="s">
        <v>68</v>
      </c>
    </row>
    <row r="116" spans="1:7">
      <c r="A116" s="14">
        <v>42927</v>
      </c>
      <c r="B116" s="15" t="s">
        <v>198</v>
      </c>
      <c r="C116" s="9">
        <v>9.81</v>
      </c>
      <c r="D116" s="15" t="s">
        <v>49</v>
      </c>
      <c r="E116" s="15" t="s">
        <v>67</v>
      </c>
      <c r="F116" s="15" t="s">
        <v>56</v>
      </c>
      <c r="G116" s="15" t="s">
        <v>58</v>
      </c>
    </row>
    <row r="117" spans="1:7">
      <c r="A117" s="14">
        <v>42929</v>
      </c>
      <c r="B117" s="15" t="s">
        <v>199</v>
      </c>
      <c r="C117" s="9">
        <v>38</v>
      </c>
      <c r="D117" s="15" t="s">
        <v>54</v>
      </c>
      <c r="E117" s="9" t="s">
        <v>200</v>
      </c>
      <c r="F117" s="15" t="s">
        <v>65</v>
      </c>
      <c r="G117" s="15" t="s">
        <v>68</v>
      </c>
    </row>
    <row r="118" spans="1:7">
      <c r="A118" s="14">
        <v>42929</v>
      </c>
      <c r="B118" s="9" t="s">
        <v>201</v>
      </c>
      <c r="C118" s="9">
        <v>7</v>
      </c>
      <c r="D118" s="15" t="s">
        <v>49</v>
      </c>
      <c r="E118" s="15" t="s">
        <v>50</v>
      </c>
      <c r="F118" s="15" t="s">
        <v>187</v>
      </c>
      <c r="G118" s="15" t="s">
        <v>52</v>
      </c>
    </row>
    <row r="119" spans="1:7">
      <c r="A119" s="14">
        <v>42929</v>
      </c>
      <c r="B119" s="15" t="s">
        <v>124</v>
      </c>
      <c r="C119" s="9">
        <v>3</v>
      </c>
      <c r="D119" s="15" t="s">
        <v>49</v>
      </c>
      <c r="E119" s="15" t="s">
        <v>67</v>
      </c>
      <c r="F119" s="15" t="s">
        <v>56</v>
      </c>
      <c r="G119" s="15" t="s">
        <v>52</v>
      </c>
    </row>
    <row r="120" spans="1:7">
      <c r="A120" s="14">
        <v>42930</v>
      </c>
      <c r="B120" s="9" t="s">
        <v>202</v>
      </c>
      <c r="C120" s="9">
        <v>27</v>
      </c>
      <c r="D120" s="15" t="s">
        <v>49</v>
      </c>
      <c r="E120" s="9" t="s">
        <v>202</v>
      </c>
      <c r="F120" s="15" t="s">
        <v>65</v>
      </c>
      <c r="G120" s="15" t="s">
        <v>52</v>
      </c>
    </row>
    <row r="121" spans="1:7">
      <c r="A121" s="14">
        <v>42930</v>
      </c>
      <c r="B121" s="15" t="s">
        <v>203</v>
      </c>
      <c r="C121" s="9">
        <v>2.5</v>
      </c>
      <c r="D121" s="15" t="s">
        <v>49</v>
      </c>
      <c r="E121" s="15" t="s">
        <v>204</v>
      </c>
      <c r="F121" s="15" t="s">
        <v>56</v>
      </c>
      <c r="G121" s="15" t="s">
        <v>52</v>
      </c>
    </row>
    <row r="122" spans="1:7">
      <c r="A122" s="14">
        <v>42930</v>
      </c>
      <c r="B122" s="9" t="s">
        <v>205</v>
      </c>
      <c r="C122" s="9">
        <v>10.5</v>
      </c>
      <c r="D122" s="15" t="s">
        <v>49</v>
      </c>
      <c r="E122" s="9" t="s">
        <v>206</v>
      </c>
      <c r="F122" s="15" t="s">
        <v>56</v>
      </c>
      <c r="G122" s="15" t="s">
        <v>52</v>
      </c>
    </row>
    <row r="123" spans="1:7">
      <c r="A123" s="14">
        <v>42930</v>
      </c>
      <c r="B123" s="15" t="s">
        <v>107</v>
      </c>
      <c r="C123" s="9">
        <v>5</v>
      </c>
      <c r="D123" s="15" t="s">
        <v>49</v>
      </c>
      <c r="E123" s="15" t="s">
        <v>207</v>
      </c>
      <c r="F123" s="15" t="s">
        <v>109</v>
      </c>
      <c r="G123" s="15" t="s">
        <v>52</v>
      </c>
    </row>
    <row r="124" spans="1:7">
      <c r="A124" s="14">
        <v>42930</v>
      </c>
      <c r="B124" s="15" t="s">
        <v>57</v>
      </c>
      <c r="C124" s="9">
        <v>12.8</v>
      </c>
      <c r="D124" s="15" t="s">
        <v>49</v>
      </c>
      <c r="E124" s="15" t="s">
        <v>57</v>
      </c>
      <c r="F124" s="15" t="s">
        <v>56</v>
      </c>
      <c r="G124" s="15" t="s">
        <v>58</v>
      </c>
    </row>
    <row r="125" spans="1:7">
      <c r="A125" s="16">
        <v>42943</v>
      </c>
      <c r="B125" t="s">
        <v>128</v>
      </c>
      <c r="C125" s="17">
        <v>-5.13</v>
      </c>
      <c r="D125" s="15" t="s">
        <v>49</v>
      </c>
      <c r="E125" t="s">
        <v>128</v>
      </c>
      <c r="F125" s="15" t="s">
        <v>56</v>
      </c>
      <c r="G125" s="15" t="s">
        <v>58</v>
      </c>
    </row>
    <row r="126" spans="1:7">
      <c r="A126" s="16">
        <v>42943</v>
      </c>
      <c r="B126" t="s">
        <v>208</v>
      </c>
      <c r="C126" s="17">
        <v>-9.1</v>
      </c>
      <c r="D126" s="15" t="s">
        <v>49</v>
      </c>
      <c r="E126" s="17" t="s">
        <v>209</v>
      </c>
      <c r="F126" t="s">
        <v>65</v>
      </c>
      <c r="G126" s="15" t="s">
        <v>58</v>
      </c>
    </row>
    <row r="127" spans="1:7">
      <c r="A127" s="16">
        <v>42942</v>
      </c>
      <c r="B127" t="s">
        <v>210</v>
      </c>
      <c r="C127" s="17">
        <v>-11.68</v>
      </c>
      <c r="D127" s="15" t="s">
        <v>49</v>
      </c>
      <c r="E127" s="17" t="s">
        <v>211</v>
      </c>
      <c r="F127" t="s">
        <v>86</v>
      </c>
      <c r="G127" s="15" t="s">
        <v>58</v>
      </c>
    </row>
    <row r="128" spans="1:7">
      <c r="A128" s="16">
        <v>42942</v>
      </c>
      <c r="B128" t="s">
        <v>56</v>
      </c>
      <c r="C128" s="17">
        <v>-96.23</v>
      </c>
      <c r="D128" s="15" t="s">
        <v>49</v>
      </c>
      <c r="E128" s="17" t="s">
        <v>211</v>
      </c>
      <c r="F128" s="15" t="s">
        <v>56</v>
      </c>
      <c r="G128" s="15" t="s">
        <v>58</v>
      </c>
    </row>
    <row r="129" spans="1:7">
      <c r="A129" s="16">
        <v>42941</v>
      </c>
      <c r="B129" t="s">
        <v>212</v>
      </c>
      <c r="C129" s="17">
        <v>-11.28</v>
      </c>
      <c r="D129" s="15" t="s">
        <v>49</v>
      </c>
      <c r="E129" s="17" t="s">
        <v>213</v>
      </c>
      <c r="F129" t="s">
        <v>65</v>
      </c>
      <c r="G129" s="15" t="s">
        <v>58</v>
      </c>
    </row>
    <row r="130" spans="1:7">
      <c r="A130" s="16">
        <v>42940</v>
      </c>
      <c r="B130" t="s">
        <v>56</v>
      </c>
      <c r="C130" s="17">
        <v>-17.55</v>
      </c>
      <c r="D130" s="15" t="s">
        <v>49</v>
      </c>
      <c r="E130" s="17" t="s">
        <v>181</v>
      </c>
      <c r="F130" t="s">
        <v>56</v>
      </c>
      <c r="G130" s="15" t="s">
        <v>58</v>
      </c>
    </row>
    <row r="131" spans="1:7">
      <c r="A131" s="16">
        <v>42936</v>
      </c>
      <c r="B131" t="s">
        <v>214</v>
      </c>
      <c r="C131" s="17">
        <v>-6.48</v>
      </c>
      <c r="D131" s="15" t="s">
        <v>49</v>
      </c>
      <c r="E131" s="17" t="s">
        <v>215</v>
      </c>
      <c r="F131" t="s">
        <v>75</v>
      </c>
      <c r="G131" s="15" t="s">
        <v>58</v>
      </c>
    </row>
    <row r="132" spans="1:7">
      <c r="A132" s="16">
        <v>42935</v>
      </c>
      <c r="B132" t="s">
        <v>195</v>
      </c>
      <c r="C132" s="17">
        <v>-72.77</v>
      </c>
      <c r="D132" s="15" t="s">
        <v>49</v>
      </c>
      <c r="E132" s="17" t="s">
        <v>216</v>
      </c>
      <c r="F132" t="s">
        <v>65</v>
      </c>
      <c r="G132" s="15" t="s">
        <v>58</v>
      </c>
    </row>
    <row r="133" spans="1:7">
      <c r="A133" s="16">
        <v>42934</v>
      </c>
      <c r="B133" t="s">
        <v>210</v>
      </c>
      <c r="C133" s="17">
        <v>-4.1900000000000004</v>
      </c>
      <c r="D133" s="15" t="s">
        <v>49</v>
      </c>
      <c r="E133" s="17" t="s">
        <v>217</v>
      </c>
      <c r="F133" t="s">
        <v>86</v>
      </c>
      <c r="G133" s="15" t="s">
        <v>58</v>
      </c>
    </row>
    <row r="134" spans="1:7">
      <c r="A134" s="16">
        <v>42935</v>
      </c>
      <c r="B134" t="s">
        <v>214</v>
      </c>
      <c r="C134" s="17">
        <v>-6.51</v>
      </c>
      <c r="D134" s="15" t="s">
        <v>49</v>
      </c>
      <c r="E134" s="17" t="s">
        <v>215</v>
      </c>
      <c r="F134" t="s">
        <v>75</v>
      </c>
      <c r="G134" s="15" t="s">
        <v>58</v>
      </c>
    </row>
    <row r="135" spans="1:7">
      <c r="A135" s="16">
        <v>42933</v>
      </c>
      <c r="B135" t="s">
        <v>195</v>
      </c>
      <c r="C135" s="17">
        <v>-36.39</v>
      </c>
      <c r="D135" s="15" t="s">
        <v>49</v>
      </c>
      <c r="E135" s="17" t="s">
        <v>218</v>
      </c>
      <c r="F135" t="s">
        <v>65</v>
      </c>
      <c r="G135" s="15" t="s">
        <v>58</v>
      </c>
    </row>
    <row r="136" spans="1:7">
      <c r="A136" s="16">
        <v>42932</v>
      </c>
      <c r="B136" t="s">
        <v>219</v>
      </c>
      <c r="C136" s="17">
        <v>-101.68</v>
      </c>
      <c r="D136" s="15" t="s">
        <v>49</v>
      </c>
      <c r="E136" s="17" t="s">
        <v>123</v>
      </c>
      <c r="F136" t="s">
        <v>75</v>
      </c>
      <c r="G136" s="15" t="s">
        <v>58</v>
      </c>
    </row>
    <row r="137" spans="1:7">
      <c r="A137" s="16">
        <v>42930</v>
      </c>
      <c r="B137" t="s">
        <v>56</v>
      </c>
      <c r="C137" s="17">
        <v>-12.26</v>
      </c>
      <c r="D137" s="15" t="s">
        <v>49</v>
      </c>
      <c r="E137" s="17" t="s">
        <v>57</v>
      </c>
      <c r="F137" t="s">
        <v>56</v>
      </c>
      <c r="G137" s="15" t="s">
        <v>58</v>
      </c>
    </row>
    <row r="138" spans="1:7">
      <c r="A138" s="14">
        <v>42931</v>
      </c>
      <c r="B138" t="s">
        <v>220</v>
      </c>
      <c r="C138" s="17">
        <v>10</v>
      </c>
      <c r="D138" s="15" t="s">
        <v>54</v>
      </c>
      <c r="E138" s="17" t="s">
        <v>221</v>
      </c>
      <c r="F138" t="s">
        <v>86</v>
      </c>
      <c r="G138" s="17" t="s">
        <v>68</v>
      </c>
    </row>
    <row r="139" spans="1:7">
      <c r="A139" s="14">
        <v>42931</v>
      </c>
      <c r="B139" t="s">
        <v>222</v>
      </c>
      <c r="C139" s="17">
        <v>56</v>
      </c>
      <c r="D139" s="15" t="s">
        <v>54</v>
      </c>
      <c r="E139" s="18" t="s">
        <v>223</v>
      </c>
      <c r="F139" t="s">
        <v>65</v>
      </c>
      <c r="G139" s="17" t="s">
        <v>68</v>
      </c>
    </row>
    <row r="140" spans="1:7">
      <c r="A140" s="16">
        <v>42935</v>
      </c>
      <c r="B140" t="s">
        <v>57</v>
      </c>
      <c r="C140" s="17">
        <v>37.520000000000003</v>
      </c>
      <c r="D140" s="15" t="s">
        <v>54</v>
      </c>
      <c r="E140" s="17" t="s">
        <v>57</v>
      </c>
      <c r="F140" t="s">
        <v>56</v>
      </c>
      <c r="G140" s="17" t="s">
        <v>68</v>
      </c>
    </row>
    <row r="141" spans="1:7">
      <c r="A141" s="16">
        <v>42938</v>
      </c>
      <c r="B141" t="s">
        <v>224</v>
      </c>
      <c r="C141" s="17">
        <v>26.52</v>
      </c>
      <c r="D141" s="15" t="s">
        <v>54</v>
      </c>
      <c r="E141" t="s">
        <v>224</v>
      </c>
      <c r="F141" t="s">
        <v>65</v>
      </c>
      <c r="G141" s="17" t="s">
        <v>68</v>
      </c>
    </row>
    <row r="142" spans="1:7">
      <c r="A142" s="16">
        <v>42940</v>
      </c>
      <c r="B142" t="s">
        <v>129</v>
      </c>
      <c r="C142">
        <f>12</f>
        <v>12</v>
      </c>
      <c r="D142" s="15" t="s">
        <v>54</v>
      </c>
      <c r="E142" t="s">
        <v>225</v>
      </c>
      <c r="F142" t="s">
        <v>65</v>
      </c>
      <c r="G142" s="17" t="s">
        <v>68</v>
      </c>
    </row>
    <row r="143" spans="1:7">
      <c r="A143" s="16">
        <v>42941</v>
      </c>
      <c r="B143" t="s">
        <v>63</v>
      </c>
      <c r="C143" s="17">
        <v>9.93</v>
      </c>
      <c r="D143" s="15" t="s">
        <v>54</v>
      </c>
      <c r="E143" s="17" t="s">
        <v>143</v>
      </c>
      <c r="F143" t="s">
        <v>65</v>
      </c>
      <c r="G143" s="17" t="s">
        <v>68</v>
      </c>
    </row>
    <row r="144" spans="1:7">
      <c r="A144" s="16">
        <v>42941</v>
      </c>
      <c r="B144" t="s">
        <v>226</v>
      </c>
      <c r="C144" s="17">
        <v>63.28</v>
      </c>
      <c r="D144" s="15" t="s">
        <v>54</v>
      </c>
      <c r="E144" s="17" t="s">
        <v>95</v>
      </c>
      <c r="F144" s="15" t="s">
        <v>96</v>
      </c>
      <c r="G144" s="17" t="s">
        <v>68</v>
      </c>
    </row>
    <row r="145" spans="1:7">
      <c r="A145" s="16">
        <v>42942</v>
      </c>
      <c r="B145" t="s">
        <v>227</v>
      </c>
      <c r="C145" s="17">
        <v>7.9</v>
      </c>
      <c r="D145" s="15" t="s">
        <v>54</v>
      </c>
      <c r="E145" s="17" t="s">
        <v>83</v>
      </c>
      <c r="F145" t="s">
        <v>56</v>
      </c>
      <c r="G145" s="17" t="s">
        <v>68</v>
      </c>
    </row>
    <row r="146" spans="1:7">
      <c r="A146" s="16">
        <v>42943</v>
      </c>
      <c r="B146" t="s">
        <v>63</v>
      </c>
      <c r="C146" s="17">
        <v>4.07</v>
      </c>
      <c r="D146" s="15" t="s">
        <v>54</v>
      </c>
      <c r="E146" t="s">
        <v>228</v>
      </c>
      <c r="F146" t="s">
        <v>65</v>
      </c>
      <c r="G146" s="17" t="s">
        <v>68</v>
      </c>
    </row>
    <row r="147" spans="1:7">
      <c r="A147" s="16">
        <v>42933</v>
      </c>
      <c r="B147" t="s">
        <v>55</v>
      </c>
      <c r="C147" s="17">
        <v>6.72</v>
      </c>
      <c r="D147" s="15" t="s">
        <v>54</v>
      </c>
      <c r="E147" t="s">
        <v>229</v>
      </c>
      <c r="F147" t="s">
        <v>65</v>
      </c>
      <c r="G147" s="17" t="s">
        <v>87</v>
      </c>
    </row>
    <row r="148" spans="1:7">
      <c r="A148" s="16">
        <v>42935</v>
      </c>
      <c r="B148" t="s">
        <v>230</v>
      </c>
      <c r="C148" s="17">
        <v>29.28</v>
      </c>
      <c r="D148" s="15" t="s">
        <v>54</v>
      </c>
      <c r="E148" s="17" t="s">
        <v>231</v>
      </c>
      <c r="F148" t="s">
        <v>86</v>
      </c>
      <c r="G148" s="17" t="s">
        <v>87</v>
      </c>
    </row>
    <row r="149" spans="1:7">
      <c r="A149" s="16">
        <v>42935</v>
      </c>
      <c r="B149" t="s">
        <v>220</v>
      </c>
      <c r="C149" s="17">
        <v>5</v>
      </c>
      <c r="D149" s="15" t="s">
        <v>54</v>
      </c>
      <c r="E149" s="17" t="s">
        <v>232</v>
      </c>
      <c r="F149" t="s">
        <v>86</v>
      </c>
      <c r="G149" s="17" t="s">
        <v>87</v>
      </c>
    </row>
    <row r="150" spans="1:7">
      <c r="A150" s="16">
        <v>42942</v>
      </c>
      <c r="B150" t="s">
        <v>85</v>
      </c>
      <c r="C150" s="17">
        <v>50</v>
      </c>
      <c r="D150" s="15" t="s">
        <v>54</v>
      </c>
      <c r="E150" s="17" t="s">
        <v>233</v>
      </c>
      <c r="F150" t="s">
        <v>86</v>
      </c>
      <c r="G150" s="17" t="s">
        <v>87</v>
      </c>
    </row>
    <row r="151" spans="1:7">
      <c r="A151" s="4">
        <v>42987</v>
      </c>
      <c r="B151" t="s">
        <v>234</v>
      </c>
      <c r="C151">
        <f>1+3+3.5+5.65+5+8</f>
        <v>26.15</v>
      </c>
      <c r="D151" t="s">
        <v>49</v>
      </c>
      <c r="E151" t="s">
        <v>234</v>
      </c>
      <c r="F151" t="s">
        <v>56</v>
      </c>
      <c r="G151" t="s">
        <v>52</v>
      </c>
    </row>
    <row r="152" spans="1:7">
      <c r="A152" s="4">
        <v>42987</v>
      </c>
      <c r="B152" t="s">
        <v>56</v>
      </c>
      <c r="C152">
        <v>38</v>
      </c>
      <c r="D152" t="s">
        <v>49</v>
      </c>
      <c r="E152" t="s">
        <v>67</v>
      </c>
      <c r="F152" t="s">
        <v>56</v>
      </c>
      <c r="G152" t="s">
        <v>58</v>
      </c>
    </row>
    <row r="153" spans="1:7">
      <c r="A153" s="4">
        <v>42987</v>
      </c>
      <c r="B153" t="s">
        <v>235</v>
      </c>
      <c r="C153">
        <v>23.5</v>
      </c>
      <c r="D153" t="s">
        <v>49</v>
      </c>
      <c r="E153" t="s">
        <v>236</v>
      </c>
      <c r="F153" t="s">
        <v>65</v>
      </c>
      <c r="G153" t="s">
        <v>52</v>
      </c>
    </row>
    <row r="154" spans="1:7">
      <c r="A154" s="4">
        <v>42988</v>
      </c>
      <c r="B154" t="s">
        <v>237</v>
      </c>
      <c r="C154">
        <v>7</v>
      </c>
      <c r="D154" t="s">
        <v>54</v>
      </c>
      <c r="E154" t="s">
        <v>238</v>
      </c>
      <c r="F154" t="s">
        <v>65</v>
      </c>
      <c r="G154" t="s">
        <v>52</v>
      </c>
    </row>
    <row r="155" spans="1:7">
      <c r="A155" s="4">
        <v>42989</v>
      </c>
      <c r="B155" t="s">
        <v>63</v>
      </c>
      <c r="C155">
        <v>17</v>
      </c>
      <c r="D155" t="s">
        <v>54</v>
      </c>
      <c r="E155" t="s">
        <v>239</v>
      </c>
      <c r="F155" t="s">
        <v>65</v>
      </c>
      <c r="G155" t="s">
        <v>52</v>
      </c>
    </row>
    <row r="156" spans="1:7">
      <c r="A156" s="4">
        <v>42990</v>
      </c>
      <c r="B156" t="s">
        <v>240</v>
      </c>
      <c r="C156">
        <v>1.75</v>
      </c>
      <c r="D156" t="s">
        <v>49</v>
      </c>
      <c r="E156" t="s">
        <v>53</v>
      </c>
      <c r="F156" t="s">
        <v>65</v>
      </c>
      <c r="G156" t="s">
        <v>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zoomScaleNormal="100" workbookViewId="0">
      <selection activeCell="E22" sqref="E22"/>
    </sheetView>
  </sheetViews>
  <sheetFormatPr defaultRowHeight="14.4"/>
  <cols>
    <col min="1" max="1025" width="8.109375"/>
  </cols>
  <sheetData>
    <row r="1" spans="1:7">
      <c r="A1" s="13" t="s">
        <v>41</v>
      </c>
      <c r="B1" s="13" t="s">
        <v>241</v>
      </c>
      <c r="C1" s="13" t="s">
        <v>242</v>
      </c>
      <c r="D1" s="13" t="s">
        <v>243</v>
      </c>
      <c r="E1" s="13" t="s">
        <v>244</v>
      </c>
      <c r="F1" s="13" t="s">
        <v>245</v>
      </c>
      <c r="G1" s="13"/>
    </row>
    <row r="2" spans="1:7">
      <c r="B2" s="15" t="s">
        <v>246</v>
      </c>
      <c r="C2" s="9">
        <v>2</v>
      </c>
      <c r="D2" s="9">
        <v>90</v>
      </c>
      <c r="E2" s="15" t="s">
        <v>247</v>
      </c>
      <c r="F2" s="15" t="s">
        <v>49</v>
      </c>
    </row>
    <row r="3" spans="1:7">
      <c r="A3" s="14">
        <v>42882</v>
      </c>
      <c r="B3" s="15" t="s">
        <v>246</v>
      </c>
      <c r="C3" s="9">
        <v>3</v>
      </c>
      <c r="D3" s="9">
        <v>90</v>
      </c>
      <c r="E3" s="15" t="s">
        <v>247</v>
      </c>
      <c r="F3" s="15" t="s">
        <v>49</v>
      </c>
    </row>
    <row r="4" spans="1:7">
      <c r="A4" s="14">
        <v>42882</v>
      </c>
      <c r="B4" s="15" t="s">
        <v>248</v>
      </c>
      <c r="C4" s="9">
        <v>1</v>
      </c>
      <c r="D4" s="9">
        <v>90</v>
      </c>
      <c r="E4" s="15" t="s">
        <v>247</v>
      </c>
      <c r="F4" s="15" t="s">
        <v>49</v>
      </c>
    </row>
    <row r="5" spans="1:7">
      <c r="A5" s="14">
        <v>42882</v>
      </c>
      <c r="B5" s="15" t="s">
        <v>249</v>
      </c>
      <c r="C5" s="9">
        <v>2</v>
      </c>
      <c r="D5" s="9">
        <v>90</v>
      </c>
      <c r="E5" s="15" t="s">
        <v>247</v>
      </c>
      <c r="F5" s="15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"/>
  <sheetViews>
    <sheetView zoomScaleNormal="100" workbookViewId="0">
      <selection activeCell="J23" sqref="J23"/>
    </sheetView>
  </sheetViews>
  <sheetFormatPr defaultRowHeight="14.4"/>
  <cols>
    <col min="1" max="1025" width="8.109375"/>
  </cols>
  <sheetData>
    <row r="1" spans="1:17">
      <c r="A1" s="19" t="s">
        <v>250</v>
      </c>
      <c r="B1" s="19"/>
      <c r="D1" s="15" t="s">
        <v>251</v>
      </c>
      <c r="E1" s="15" t="s">
        <v>252</v>
      </c>
      <c r="H1" s="19" t="s">
        <v>253</v>
      </c>
      <c r="I1" s="19"/>
      <c r="J1" s="20"/>
      <c r="L1" s="19" t="s">
        <v>254</v>
      </c>
      <c r="M1" s="19"/>
      <c r="N1" s="9">
        <v>460000</v>
      </c>
    </row>
    <row r="2" spans="1:17">
      <c r="A2" s="15" t="s">
        <v>255</v>
      </c>
      <c r="B2" s="9">
        <v>4800</v>
      </c>
      <c r="C2" s="9">
        <f>$E$2*B2/$D$2</f>
        <v>738461.5384615385</v>
      </c>
      <c r="D2" s="9">
        <f>3600*52/48</f>
        <v>3900</v>
      </c>
      <c r="E2" s="9">
        <v>600000</v>
      </c>
      <c r="H2" s="20" t="s">
        <v>241</v>
      </c>
      <c r="I2" s="20" t="s">
        <v>256</v>
      </c>
      <c r="J2" s="20"/>
      <c r="L2" s="9">
        <v>2017</v>
      </c>
      <c r="M2" s="9">
        <v>2018</v>
      </c>
      <c r="N2" s="9">
        <v>2019</v>
      </c>
      <c r="O2" s="15" t="s">
        <v>257</v>
      </c>
      <c r="P2" s="15" t="s">
        <v>258</v>
      </c>
      <c r="Q2" s="15" t="s">
        <v>259</v>
      </c>
    </row>
    <row r="3" spans="1:17">
      <c r="A3" s="15" t="s">
        <v>260</v>
      </c>
      <c r="B3" s="9">
        <v>5300</v>
      </c>
      <c r="C3" s="9">
        <f>$E$2*B3/$D$2</f>
        <v>815384.61538461538</v>
      </c>
      <c r="H3" s="15" t="s">
        <v>248</v>
      </c>
      <c r="I3" s="9">
        <f>18*8*2*5</f>
        <v>1440</v>
      </c>
      <c r="L3" s="9">
        <f>N1*0.05</f>
        <v>23000</v>
      </c>
      <c r="M3" s="9">
        <f>L3*2</f>
        <v>46000</v>
      </c>
      <c r="N3" s="9">
        <f>M3*2</f>
        <v>92000</v>
      </c>
      <c r="O3" s="9">
        <v>2050</v>
      </c>
      <c r="P3" s="9">
        <v>280</v>
      </c>
      <c r="Q3" s="9">
        <v>200</v>
      </c>
    </row>
    <row r="4" spans="1:17">
      <c r="A4" s="15" t="s">
        <v>261</v>
      </c>
      <c r="B4" s="9">
        <f>I9/12</f>
        <v>520</v>
      </c>
      <c r="H4" s="15" t="s">
        <v>246</v>
      </c>
      <c r="I4" s="9">
        <f>30*7*4</f>
        <v>840</v>
      </c>
    </row>
    <row r="5" spans="1:17">
      <c r="A5" s="15" t="s">
        <v>262</v>
      </c>
      <c r="B5" s="9">
        <f>1000/12</f>
        <v>83.333333333333329</v>
      </c>
      <c r="H5" s="15" t="s">
        <v>263</v>
      </c>
      <c r="I5" s="9">
        <f>18*8*2*5</f>
        <v>1440</v>
      </c>
    </row>
    <row r="6" spans="1:17">
      <c r="A6" s="15" t="s">
        <v>264</v>
      </c>
      <c r="B6" s="9">
        <v>1500</v>
      </c>
      <c r="H6" s="15" t="s">
        <v>265</v>
      </c>
      <c r="I6" s="9">
        <f>30*4*7</f>
        <v>840</v>
      </c>
    </row>
    <row r="7" spans="1:17">
      <c r="A7" s="15" t="s">
        <v>266</v>
      </c>
      <c r="B7" s="9">
        <v>200</v>
      </c>
      <c r="H7" s="15" t="s">
        <v>249</v>
      </c>
      <c r="I7" s="9">
        <f>30*4*7</f>
        <v>840</v>
      </c>
    </row>
    <row r="8" spans="1:17">
      <c r="A8" s="15" t="s">
        <v>267</v>
      </c>
      <c r="B8" s="9">
        <v>300</v>
      </c>
      <c r="H8" s="15" t="s">
        <v>268</v>
      </c>
      <c r="I8" s="9">
        <f>30*4*7</f>
        <v>840</v>
      </c>
    </row>
    <row r="9" spans="1:17">
      <c r="A9" s="15" t="s">
        <v>269</v>
      </c>
      <c r="B9" s="9">
        <v>200</v>
      </c>
      <c r="H9" s="21" t="s">
        <v>270</v>
      </c>
      <c r="I9" s="21">
        <f>SUM(I3:I8)</f>
        <v>6240</v>
      </c>
    </row>
    <row r="10" spans="1:17">
      <c r="A10" s="15" t="s">
        <v>271</v>
      </c>
      <c r="B10" s="9">
        <v>2000</v>
      </c>
    </row>
    <row r="11" spans="1:17">
      <c r="A11" s="21" t="s">
        <v>272</v>
      </c>
      <c r="B11" s="21">
        <f>SUM(B2:B5)-SUM(B6:B10)</f>
        <v>6503.3333333333339</v>
      </c>
    </row>
    <row r="12" spans="1:17">
      <c r="A12" s="15" t="s">
        <v>273</v>
      </c>
      <c r="B12" s="9">
        <f>B11*12</f>
        <v>78040</v>
      </c>
    </row>
    <row r="14" spans="1:17">
      <c r="A14" s="19" t="s">
        <v>274</v>
      </c>
      <c r="B14" s="19"/>
    </row>
    <row r="15" spans="1:17">
      <c r="A15" s="15" t="s">
        <v>255</v>
      </c>
      <c r="B15" s="9">
        <f>B2*1.03</f>
        <v>4944</v>
      </c>
      <c r="C15" s="9">
        <f>$E$2*B15/$D$2</f>
        <v>760615.38461538462</v>
      </c>
    </row>
    <row r="16" spans="1:17">
      <c r="A16" s="15" t="s">
        <v>260</v>
      </c>
      <c r="B16" s="9">
        <f>B3*1.03</f>
        <v>5459</v>
      </c>
      <c r="C16" s="9">
        <f>$E$2*B16/$D$2</f>
        <v>839846.15384615387</v>
      </c>
    </row>
    <row r="17" spans="1:3">
      <c r="A17" s="15" t="s">
        <v>261</v>
      </c>
      <c r="B17" s="9">
        <f>B4*0.8</f>
        <v>416</v>
      </c>
    </row>
    <row r="18" spans="1:3">
      <c r="A18" s="15" t="s">
        <v>262</v>
      </c>
      <c r="B18" s="9">
        <f>B5</f>
        <v>83.333333333333329</v>
      </c>
    </row>
    <row r="19" spans="1:3">
      <c r="A19" s="15" t="s">
        <v>264</v>
      </c>
      <c r="B19" s="9">
        <v>1500</v>
      </c>
    </row>
    <row r="20" spans="1:3">
      <c r="A20" s="15" t="s">
        <v>266</v>
      </c>
      <c r="B20" s="9">
        <v>200</v>
      </c>
    </row>
    <row r="21" spans="1:3">
      <c r="A21" s="15" t="s">
        <v>267</v>
      </c>
      <c r="B21" s="9">
        <v>300</v>
      </c>
    </row>
    <row r="22" spans="1:3">
      <c r="A22" s="15" t="s">
        <v>269</v>
      </c>
      <c r="B22" s="9">
        <v>200</v>
      </c>
    </row>
    <row r="23" spans="1:3">
      <c r="A23" s="15" t="s">
        <v>271</v>
      </c>
      <c r="B23" s="9">
        <v>2000</v>
      </c>
    </row>
    <row r="24" spans="1:3">
      <c r="A24" s="21" t="s">
        <v>272</v>
      </c>
      <c r="B24" s="21">
        <f>SUM(B15:B18)-SUM(B19:B23)</f>
        <v>6702.3333333333339</v>
      </c>
    </row>
    <row r="25" spans="1:3">
      <c r="A25" s="15" t="s">
        <v>273</v>
      </c>
      <c r="B25" s="9">
        <f>B24*12</f>
        <v>80428</v>
      </c>
    </row>
    <row r="27" spans="1:3">
      <c r="A27" s="19" t="s">
        <v>275</v>
      </c>
      <c r="B27" s="19"/>
    </row>
    <row r="28" spans="1:3">
      <c r="A28" s="15" t="s">
        <v>255</v>
      </c>
      <c r="B28" s="9">
        <f>B15*1.02</f>
        <v>5042.88</v>
      </c>
      <c r="C28" s="9">
        <f>$E$2*B28/$D$2</f>
        <v>775827.69230769225</v>
      </c>
    </row>
    <row r="29" spans="1:3">
      <c r="A29" s="15" t="s">
        <v>260</v>
      </c>
      <c r="B29" s="9">
        <f>B16*1.02</f>
        <v>5568.18</v>
      </c>
      <c r="C29" s="9">
        <f>$E$2*B29/$D$2</f>
        <v>856643.07692307688</v>
      </c>
    </row>
    <row r="30" spans="1:3">
      <c r="A30" s="15" t="s">
        <v>261</v>
      </c>
      <c r="B30" s="9">
        <f>B17*0.8</f>
        <v>332.8</v>
      </c>
    </row>
    <row r="31" spans="1:3">
      <c r="A31" s="15" t="s">
        <v>262</v>
      </c>
      <c r="B31" s="9">
        <f>B18</f>
        <v>83.333333333333329</v>
      </c>
    </row>
    <row r="32" spans="1:3">
      <c r="A32" s="15" t="s">
        <v>264</v>
      </c>
      <c r="B32" s="9">
        <v>1500</v>
      </c>
    </row>
    <row r="33" spans="1:2">
      <c r="A33" s="15" t="s">
        <v>266</v>
      </c>
      <c r="B33" s="9">
        <v>200</v>
      </c>
    </row>
    <row r="34" spans="1:2">
      <c r="A34" s="15" t="s">
        <v>267</v>
      </c>
      <c r="B34" s="9">
        <v>300</v>
      </c>
    </row>
    <row r="35" spans="1:2">
      <c r="A35" s="15" t="s">
        <v>269</v>
      </c>
      <c r="B35" s="9">
        <v>200</v>
      </c>
    </row>
    <row r="36" spans="1:2">
      <c r="A36" s="15" t="s">
        <v>276</v>
      </c>
      <c r="B36" s="9">
        <f>SUM(O3:Q3)</f>
        <v>2530</v>
      </c>
    </row>
    <row r="37" spans="1:2">
      <c r="A37" s="21" t="s">
        <v>272</v>
      </c>
      <c r="B37" s="21">
        <f>B28+B29-B32-B35-B36-B34-B33</f>
        <v>5881.0600000000013</v>
      </c>
    </row>
    <row r="38" spans="1:2">
      <c r="A38" s="15" t="s">
        <v>273</v>
      </c>
      <c r="B38" s="9">
        <f>B37*12</f>
        <v>70572.720000000016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Past_Data</vt:lpstr>
      <vt:lpstr>Food_Track</vt:lpstr>
      <vt:lpstr>Expriation_Map</vt:lpstr>
      <vt:lpstr>Spending</vt:lpstr>
      <vt:lpstr>Eyou &amp;ＯIncome</vt:lpstr>
      <vt:lpstr>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Huiyi Wang</dc:creator>
  <dc:description/>
  <cp:lastModifiedBy>Peiying Li</cp:lastModifiedBy>
  <cp:revision>64</cp:revision>
  <dcterms:created xsi:type="dcterms:W3CDTF">2017-05-07T00:51:24Z</dcterms:created>
  <dcterms:modified xsi:type="dcterms:W3CDTF">2018-05-16T00:50:44Z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