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pin.ge\World Resources Institute\Systems Change Lab - Documents\01. Data\Main Working Folder\Data collection\Finance\"/>
    </mc:Choice>
  </mc:AlternateContent>
  <xr:revisionPtr revIDLastSave="427" documentId="13_ncr:1_{FC19150F-6706-427A-B18E-4DE507C8F9CF}" xr6:coauthVersionLast="47" xr6:coauthVersionMax="47" xr10:uidLastSave="{59987223-C3A6-4ABE-8633-D5036B7CD44F}"/>
  <bookViews>
    <workbookView xWindow="35205" yWindow="1290" windowWidth="19185" windowHeight="10200" firstSheet="2" xr2:uid="{00000000-000D-0000-FFFF-FFFF00000000}"/>
  </bookViews>
  <sheets>
    <sheet name="Notes" sheetId="1" r:id="rId1"/>
    <sheet name="Data_2017" sheetId="8" r:id="rId2"/>
    <sheet name="Data_2018" sheetId="9" r:id="rId3"/>
    <sheet name="Data_2019" sheetId="2" r:id="rId4"/>
    <sheet name="Data_2020" sheetId="4" r:id="rId5"/>
    <sheet name="Data_2019_country" sheetId="6" r:id="rId6"/>
    <sheet name="Data_2020_country" sheetId="7" r:id="rId7"/>
    <sheet name="calculations" sheetId="5" r:id="rId8"/>
    <sheet name="type_rvnu_rcycl" sheetId="3" r:id="rId9"/>
  </sheets>
  <definedNames>
    <definedName name="_xlnm._FilterDatabase" localSheetId="8" hidden="1">type_rvnu_rcycl!$A$1:$D$1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9" l="1"/>
  <c r="M3" i="9"/>
  <c r="M4" i="9"/>
  <c r="M5" i="9"/>
  <c r="M2" i="9"/>
  <c r="K3" i="9"/>
  <c r="K4" i="9"/>
  <c r="K5" i="9"/>
  <c r="K2" i="9"/>
  <c r="J6" i="9"/>
  <c r="I5" i="9"/>
  <c r="I4" i="9"/>
  <c r="I3" i="9"/>
  <c r="I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" i="9"/>
  <c r="N6" i="8"/>
  <c r="M3" i="8"/>
  <c r="M4" i="8"/>
  <c r="M5" i="8"/>
  <c r="M2" i="8"/>
  <c r="K5" i="8"/>
  <c r="K4" i="8"/>
  <c r="K3" i="8"/>
  <c r="K2" i="8"/>
  <c r="J6" i="8"/>
  <c r="I5" i="8"/>
  <c r="I4" i="8"/>
  <c r="I3" i="8"/>
  <c r="I2" i="8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96" i="5"/>
  <c r="H85" i="5"/>
  <c r="H86" i="5"/>
  <c r="H87" i="5"/>
  <c r="H88" i="5"/>
  <c r="H89" i="5"/>
  <c r="H90" i="5"/>
  <c r="H91" i="5"/>
  <c r="H92" i="5"/>
  <c r="H93" i="5"/>
  <c r="H94" i="5"/>
  <c r="H95" i="5"/>
  <c r="H84" i="5"/>
  <c r="G85" i="5"/>
  <c r="G86" i="5"/>
  <c r="G87" i="5"/>
  <c r="G88" i="5"/>
  <c r="G89" i="5"/>
  <c r="G90" i="5"/>
  <c r="G91" i="5"/>
  <c r="G92" i="5"/>
  <c r="G93" i="5"/>
  <c r="G94" i="5"/>
  <c r="G95" i="5"/>
  <c r="G84" i="5"/>
  <c r="E85" i="5"/>
  <c r="E86" i="5"/>
  <c r="E87" i="5"/>
  <c r="E88" i="5"/>
  <c r="E89" i="5"/>
  <c r="E90" i="5"/>
  <c r="E91" i="5"/>
  <c r="E92" i="5"/>
  <c r="E93" i="5"/>
  <c r="E94" i="5"/>
  <c r="E95" i="5"/>
  <c r="E84" i="5"/>
  <c r="F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2" i="5"/>
  <c r="G78" i="5"/>
  <c r="G79" i="5"/>
  <c r="G80" i="5"/>
  <c r="G81" i="5"/>
  <c r="G82" i="5"/>
  <c r="G83" i="5"/>
  <c r="G77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42" i="5"/>
  <c r="G38" i="5"/>
  <c r="G39" i="5"/>
  <c r="G40" i="5"/>
  <c r="G41" i="5"/>
  <c r="G37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2" i="5"/>
  <c r="E78" i="5"/>
  <c r="E79" i="5"/>
  <c r="E80" i="5"/>
  <c r="E81" i="5"/>
  <c r="E82" i="5"/>
  <c r="E83" i="5"/>
  <c r="E77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42" i="5"/>
  <c r="E38" i="5"/>
  <c r="E39" i="5"/>
  <c r="E40" i="5"/>
  <c r="E41" i="5"/>
  <c r="E3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2" i="5"/>
  <c r="I2" i="4"/>
  <c r="I3" i="4"/>
  <c r="I4" i="4"/>
  <c r="I1" i="4"/>
  <c r="F5" i="4"/>
  <c r="E2" i="4"/>
  <c r="E3" i="4"/>
  <c r="E4" i="4"/>
  <c r="E1" i="4"/>
  <c r="E3" i="2"/>
  <c r="E4" i="2"/>
  <c r="E1" i="2"/>
  <c r="E2" i="2"/>
  <c r="G2" i="4" l="1"/>
  <c r="G3" i="4"/>
  <c r="G4" i="4"/>
  <c r="G1" i="4"/>
  <c r="E6" i="2"/>
  <c r="F2" i="2" s="1"/>
  <c r="G2" i="2" s="1"/>
  <c r="F3" i="2" l="1"/>
  <c r="G3" i="2" s="1"/>
  <c r="F4" i="2"/>
  <c r="G4" i="2" s="1"/>
  <c r="F1" i="2"/>
  <c r="G1" i="2" s="1"/>
</calcChain>
</file>

<file path=xl/sharedStrings.xml><?xml version="1.0" encoding="utf-8"?>
<sst xmlns="http://schemas.openxmlformats.org/spreadsheetml/2006/main" count="1172" uniqueCount="142">
  <si>
    <t>Key</t>
  </si>
  <si>
    <t>section</t>
  </si>
  <si>
    <t>_short</t>
  </si>
  <si>
    <t>_long</t>
  </si>
  <si>
    <t>Indicator</t>
  </si>
  <si>
    <t>type_rvnu_rcycl</t>
  </si>
  <si>
    <t xml:space="preserve">Type of revenue recycling (e.g., redistributed to population, businesses, renewable energy, etc.) </t>
  </si>
  <si>
    <t>Sector</t>
  </si>
  <si>
    <t>fsys</t>
  </si>
  <si>
    <t>Financial Systems</t>
  </si>
  <si>
    <t>Transformation</t>
  </si>
  <si>
    <t>fsys_price</t>
  </si>
  <si>
    <t>Price GHG emissions and other environmental externalities</t>
  </si>
  <si>
    <t>unit</t>
  </si>
  <si>
    <t>%</t>
  </si>
  <si>
    <t>Percent of recycled revenue</t>
  </si>
  <si>
    <t>Data source:</t>
  </si>
  <si>
    <t xml:space="preserve">Extracted from report: </t>
  </si>
  <si>
    <t>TarificationCarbone2020-VA.pdf (i4ce.org)</t>
  </si>
  <si>
    <t>Under Carbon pricing: use of revenues (in million USD)</t>
  </si>
  <si>
    <t xml:space="preserve">raw data can be downloaded from chart here https://www.i4ce.org/download/global-carbon-account-in-2020/ </t>
  </si>
  <si>
    <t>2020 data here:</t>
  </si>
  <si>
    <t>https://www.i4ce.org/wp-core/wp-content/uploads/2021/10/Comptes-mondiaux-du-carbone-2021-VF.pdf</t>
  </si>
  <si>
    <t>2020 raw data here: https://www.i4ce.org/download/les-comptes-mondiaux-du-carbone-en-2021/</t>
  </si>
  <si>
    <t>Global Carbon Account</t>
  </si>
  <si>
    <t>URL</t>
  </si>
  <si>
    <t>data</t>
  </si>
  <si>
    <t>Report</t>
  </si>
  <si>
    <t>https://www.i4ce.org/download/global-carbon-account-in-2021/</t>
  </si>
  <si>
    <t>https://www.i4ce.org/download/global-carbon-account-in-2020/</t>
  </si>
  <si>
    <t>https://www.i4ce.org/download/global-carbon-account-2019/</t>
  </si>
  <si>
    <t>https://www.i4ce.org/wp-core/wp-content/uploads/2019/05/i4ce-PrixCarbon-VA.pdf</t>
  </si>
  <si>
    <t>https://www.i4ce.org/download/global-carbon-account-2018/</t>
  </si>
  <si>
    <t>https://www.i4ce.org/wp-core/wp-content/uploads/2018/04/Global-Carbon-Account-2018_5p-1.pdf</t>
  </si>
  <si>
    <t>Note:</t>
  </si>
  <si>
    <t>Data is for % of revenue used for each purpose in 2019 and 2020</t>
  </si>
  <si>
    <t>Log</t>
  </si>
  <si>
    <t>CH file initiate</t>
  </si>
  <si>
    <t>MG added raw data and calculations</t>
  </si>
  <si>
    <t>CH added data for 2020 and country-level</t>
  </si>
  <si>
    <t>CH added data for 2017 and 2018 and country-level</t>
  </si>
  <si>
    <t>System</t>
  </si>
  <si>
    <t>Tax/ETS</t>
  </si>
  <si>
    <t>Use</t>
  </si>
  <si>
    <t>Value</t>
  </si>
  <si>
    <t>Totals</t>
  </si>
  <si>
    <t>France</t>
  </si>
  <si>
    <t>Carbon tax</t>
  </si>
  <si>
    <t>General budget allocation</t>
  </si>
  <si>
    <t>Earmarking</t>
  </si>
  <si>
    <t>Sweden</t>
  </si>
  <si>
    <t>Tax exemptions</t>
  </si>
  <si>
    <t>Japan</t>
  </si>
  <si>
    <t>Direct transfers</t>
  </si>
  <si>
    <t>Norway</t>
  </si>
  <si>
    <t>Finland</t>
  </si>
  <si>
    <t>United-Kingdom</t>
  </si>
  <si>
    <t>Switzerland</t>
  </si>
  <si>
    <t>British Columbia</t>
  </si>
  <si>
    <t>Alberta</t>
  </si>
  <si>
    <t>Ireland</t>
  </si>
  <si>
    <t>Mexico</t>
  </si>
  <si>
    <t>Denmark</t>
  </si>
  <si>
    <t>Colombia</t>
  </si>
  <si>
    <t>Chile</t>
  </si>
  <si>
    <t>Portugal</t>
  </si>
  <si>
    <t>EU ETS</t>
  </si>
  <si>
    <t>ETS</t>
  </si>
  <si>
    <t>California</t>
  </si>
  <si>
    <t>Ontario</t>
  </si>
  <si>
    <t>Quebec</t>
  </si>
  <si>
    <t>RGGI, USA</t>
  </si>
  <si>
    <t>United Kingdom</t>
  </si>
  <si>
    <t>Other</t>
  </si>
  <si>
    <t>Category</t>
  </si>
  <si>
    <t>Series 1</t>
  </si>
  <si>
    <t>World</t>
  </si>
  <si>
    <t>General budget</t>
  </si>
  <si>
    <t>Tax</t>
  </si>
  <si>
    <t>Specific earmarking</t>
  </si>
  <si>
    <t>Tax cuts</t>
  </si>
  <si>
    <t>Canada</t>
  </si>
  <si>
    <t>Argentina</t>
  </si>
  <si>
    <t>Slovenia</t>
  </si>
  <si>
    <t>Newfoundland and Labrador</t>
  </si>
  <si>
    <t>Iceland</t>
  </si>
  <si>
    <t>Latvia</t>
  </si>
  <si>
    <t>Prince Edwards Island</t>
  </si>
  <si>
    <t>Northwest Territories</t>
  </si>
  <si>
    <t>Poland</t>
  </si>
  <si>
    <t>Liechtenstein</t>
  </si>
  <si>
    <t>Ukraine</t>
  </si>
  <si>
    <t>Estonia</t>
  </si>
  <si>
    <t>Québec</t>
  </si>
  <si>
    <t>RGGI,Inc.</t>
  </si>
  <si>
    <t>New Zealand</t>
  </si>
  <si>
    <t>South Korea</t>
  </si>
  <si>
    <t>Hubei</t>
  </si>
  <si>
    <t>Massachusetts</t>
  </si>
  <si>
    <t>Tianjin</t>
  </si>
  <si>
    <t>Shanghai</t>
  </si>
  <si>
    <t>highcharts-m7aka2o-59</t>
  </si>
  <si>
    <t>Singapore</t>
  </si>
  <si>
    <t>New Brunswick</t>
  </si>
  <si>
    <t>South Africa</t>
  </si>
  <si>
    <t>Massachussets</t>
  </si>
  <si>
    <t>Nova Scotia</t>
  </si>
  <si>
    <t>Guangdong</t>
  </si>
  <si>
    <t>highcharts-xq0j6jg-67</t>
  </si>
  <si>
    <t>Number from pinwheel chart  https://www.i4ce.org/download/global-carbon-account-in-2020/</t>
  </si>
  <si>
    <t>year</t>
  </si>
  <si>
    <t>geo</t>
  </si>
  <si>
    <t>disagg</t>
  </si>
  <si>
    <t>value</t>
  </si>
  <si>
    <t>FRA</t>
  </si>
  <si>
    <t>JPN</t>
  </si>
  <si>
    <t>SWE</t>
  </si>
  <si>
    <t>CAN</t>
  </si>
  <si>
    <t>FIN</t>
  </si>
  <si>
    <t>NOR</t>
  </si>
  <si>
    <t>CHE</t>
  </si>
  <si>
    <t>GBR</t>
  </si>
  <si>
    <t>DNK</t>
  </si>
  <si>
    <t>IRL</t>
  </si>
  <si>
    <t>PRT</t>
  </si>
  <si>
    <t>MEX</t>
  </si>
  <si>
    <t>ARG</t>
  </si>
  <si>
    <t>CHL</t>
  </si>
  <si>
    <t>COL</t>
  </si>
  <si>
    <t>SVN</t>
  </si>
  <si>
    <t>ISL</t>
  </si>
  <si>
    <t>LVA</t>
  </si>
  <si>
    <t>POL</t>
  </si>
  <si>
    <t>LIE</t>
  </si>
  <si>
    <t>UKR</t>
  </si>
  <si>
    <t>EST</t>
  </si>
  <si>
    <t>EUU</t>
  </si>
  <si>
    <t>NZL</t>
  </si>
  <si>
    <t>KOR</t>
  </si>
  <si>
    <t>SGP</t>
  </si>
  <si>
    <t>ZAF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</si>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</sst>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164" fontId="0" fillId="0" borderId="0" xfId="2" applyNumberFormat="1" applyFont="1"/>
    <xf numFmtId="165" fontId="0" fillId="0" borderId="0" xfId="0" applyNumberFormat="1"/>
    <xf numFmtId="0" fontId="4" fillId="2" borderId="0" xfId="0" applyFont="1" applyFill="1"/>
    <xf numFmtId="3" fontId="0" fillId="0" borderId="0" xfId="0" applyNumberFormat="1"/>
    <xf numFmtId="0" fontId="0" fillId="0" borderId="0" xfId="0" applyAlignment="1">
      <alignment horizontal="right"/>
    </xf>
    <xf numFmtId="0" fontId="8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4ce.org/download/global-carbon-account-in-2020/" TargetMode="External"/><Relationship Id="rId3" Type="http://schemas.openxmlformats.org/officeDocument/2006/relationships/hyperlink" Target="https://www.i4ce.org/wp-core/wp-content/uploads/2020/05/TarificationCarbone2020-VA.pdf" TargetMode="External"/><Relationship Id="rId7" Type="http://schemas.openxmlformats.org/officeDocument/2006/relationships/hyperlink" Target="https://www.i4ce.org/download/global-carbon-account-in-2021/" TargetMode="External"/><Relationship Id="rId2" Type="http://schemas.openxmlformats.org/officeDocument/2006/relationships/hyperlink" Target="https://www.i4ce.org/wp-core/wp-content/uploads/2021/10/Comptes-mondiaux-du-carbone-2021-VF.pdf" TargetMode="External"/><Relationship Id="rId1" Type="http://schemas.openxmlformats.org/officeDocument/2006/relationships/hyperlink" Target="https://www.i4ce.org/wp-core/wp-content/uploads/2020/05/TarificationCarbone2020-VA.pdf" TargetMode="External"/><Relationship Id="rId6" Type="http://schemas.openxmlformats.org/officeDocument/2006/relationships/hyperlink" Target="https://www.i4ce.org/download/global-carbon-account-201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4ce.org/download/global-carbon-account-2019/" TargetMode="External"/><Relationship Id="rId10" Type="http://schemas.openxmlformats.org/officeDocument/2006/relationships/hyperlink" Target="https://www.i4ce.org/wp-core/wp-content/uploads/2018/04/Global-Carbon-Account-2018_5p-1.pdf" TargetMode="External"/><Relationship Id="rId4" Type="http://schemas.openxmlformats.org/officeDocument/2006/relationships/hyperlink" Target="https://www.i4ce.org/wp-core/wp-content/uploads/2021/10/Comptes-mondiaux-du-carbone-2021-VF.pdf" TargetMode="External"/><Relationship Id="rId9" Type="http://schemas.openxmlformats.org/officeDocument/2006/relationships/hyperlink" Target="https://www.i4ce.org/wp-core/wp-content/uploads/2019/05/i4ce-PrixCarbon-VA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workbookViewId="0">
      <selection activeCell="E21" sqref="E21"/>
    </sheetView>
  </sheetViews>
  <sheetFormatPr defaultRowHeight="14.45"/>
  <cols>
    <col min="1" max="1" width="15.140625" bestFit="1" customWidth="1"/>
    <col min="2" max="2" width="20.85546875" customWidth="1"/>
    <col min="3" max="3" width="21.140625" bestFit="1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4">
      <c r="B2" s="12" t="s">
        <v>4</v>
      </c>
      <c r="C2" s="3" t="s">
        <v>5</v>
      </c>
      <c r="D2" s="8" t="s">
        <v>6</v>
      </c>
    </row>
    <row r="3" spans="1:4">
      <c r="B3" s="3" t="s">
        <v>7</v>
      </c>
      <c r="C3" s="4" t="s">
        <v>8</v>
      </c>
      <c r="D3" s="9" t="s">
        <v>9</v>
      </c>
    </row>
    <row r="4" spans="1:4">
      <c r="B4" s="3" t="s">
        <v>10</v>
      </c>
      <c r="C4" s="5" t="s">
        <v>11</v>
      </c>
      <c r="D4" s="7" t="s">
        <v>12</v>
      </c>
    </row>
    <row r="5" spans="1:4">
      <c r="B5" t="s">
        <v>13</v>
      </c>
      <c r="C5" t="s">
        <v>14</v>
      </c>
      <c r="D5" t="s">
        <v>15</v>
      </c>
    </row>
    <row r="9" spans="1:4" ht="15">
      <c r="A9" s="3" t="s">
        <v>16</v>
      </c>
      <c r="B9" t="s">
        <v>17</v>
      </c>
    </row>
    <row r="10" spans="1:4" ht="15">
      <c r="B10" s="1" t="s">
        <v>18</v>
      </c>
    </row>
    <row r="11" spans="1:4" ht="15">
      <c r="B11" t="s">
        <v>19</v>
      </c>
    </row>
    <row r="12" spans="1:4" ht="15">
      <c r="B12" t="s">
        <v>20</v>
      </c>
    </row>
    <row r="13" spans="1:4" ht="15">
      <c r="B13" t="s">
        <v>21</v>
      </c>
    </row>
    <row r="14" spans="1:4" ht="15">
      <c r="B14" s="1" t="s">
        <v>22</v>
      </c>
    </row>
    <row r="15" spans="1:4" ht="15">
      <c r="B15" t="s">
        <v>23</v>
      </c>
    </row>
    <row r="16" spans="1:4" ht="15"/>
    <row r="17" spans="1:5" ht="15">
      <c r="B17" t="s">
        <v>24</v>
      </c>
      <c r="C17" t="s">
        <v>25</v>
      </c>
      <c r="D17" t="s">
        <v>26</v>
      </c>
      <c r="E17" t="s">
        <v>27</v>
      </c>
    </row>
    <row r="18" spans="1:5" ht="15">
      <c r="B18" s="14">
        <v>2021</v>
      </c>
      <c r="C18" s="1" t="s">
        <v>28</v>
      </c>
      <c r="D18">
        <v>2020</v>
      </c>
      <c r="E18" s="1" t="s">
        <v>22</v>
      </c>
    </row>
    <row r="19" spans="1:5" ht="15">
      <c r="B19">
        <v>2020</v>
      </c>
      <c r="C19" s="1" t="s">
        <v>29</v>
      </c>
      <c r="D19">
        <v>2019</v>
      </c>
      <c r="E19" s="1" t="s">
        <v>18</v>
      </c>
    </row>
    <row r="20" spans="1:5" ht="15">
      <c r="B20" s="14">
        <v>2019</v>
      </c>
      <c r="C20" s="1" t="s">
        <v>30</v>
      </c>
      <c r="D20">
        <v>2018</v>
      </c>
      <c r="E20" s="1" t="s">
        <v>31</v>
      </c>
    </row>
    <row r="21" spans="1:5" ht="15">
      <c r="B21" s="14">
        <v>2018</v>
      </c>
      <c r="C21" s="1" t="s">
        <v>32</v>
      </c>
      <c r="D21">
        <v>2017</v>
      </c>
      <c r="E21" s="1" t="s">
        <v>33</v>
      </c>
    </row>
    <row r="23" spans="1:5" ht="15">
      <c r="A23" s="3" t="s">
        <v>34</v>
      </c>
      <c r="B23" t="s">
        <v>35</v>
      </c>
    </row>
    <row r="24" spans="1:5">
      <c r="D24" s="1"/>
    </row>
    <row r="28" spans="1:5">
      <c r="A28" s="3" t="s">
        <v>36</v>
      </c>
      <c r="B28" s="6">
        <v>44614</v>
      </c>
      <c r="C28" t="s">
        <v>37</v>
      </c>
    </row>
    <row r="29" spans="1:5">
      <c r="B29" s="6">
        <v>44629</v>
      </c>
      <c r="C29" t="s">
        <v>38</v>
      </c>
    </row>
    <row r="30" spans="1:5">
      <c r="B30" s="6">
        <v>44672</v>
      </c>
      <c r="C30" t="s">
        <v>39</v>
      </c>
    </row>
    <row r="31" spans="1:5">
      <c r="B31" s="6">
        <v>44679</v>
      </c>
      <c r="C31" t="s">
        <v>40</v>
      </c>
    </row>
  </sheetData>
  <hyperlinks>
    <hyperlink ref="B10" r:id="rId1" display="https://www.i4ce.org/wp-core/wp-content/uploads/2020/05/TarificationCarbone2020-VA.pdf" xr:uid="{5EB93976-0625-415D-A889-E2B18F2A3517}"/>
    <hyperlink ref="B14" r:id="rId2" xr:uid="{74A0E715-7FC5-4E86-8684-356A6E4952B3}"/>
    <hyperlink ref="E19" r:id="rId3" display="https://www.i4ce.org/wp-core/wp-content/uploads/2020/05/TarificationCarbone2020-VA.pdf" xr:uid="{8EC034F3-68B0-42BD-B5A7-C7B012FB7E45}"/>
    <hyperlink ref="E18" r:id="rId4" xr:uid="{0D39FD22-BF4A-4CC9-9474-B77ED5D2CE86}"/>
    <hyperlink ref="C20" r:id="rId5" xr:uid="{E7081FBD-EA49-4CD5-9229-7B583852866B}"/>
    <hyperlink ref="C21" r:id="rId6" xr:uid="{62787761-5701-4677-951E-840B56E51429}"/>
    <hyperlink ref="C18" r:id="rId7" xr:uid="{ACF04C39-A970-4EAE-9C0D-A023EC2EFAF7}"/>
    <hyperlink ref="C19" r:id="rId8" xr:uid="{FC17A311-8A42-476B-856F-CF3D0B9743FC}"/>
    <hyperlink ref="E20" r:id="rId9" xr:uid="{D0A48397-8294-407F-BB88-0D8563EF498C}"/>
    <hyperlink ref="E21" r:id="rId10" xr:uid="{ADD42561-CB1D-4D86-A0A7-9E91E1546940}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A71-9BAC-4030-9A62-A20375C9B38E}">
  <dimension ref="A1:N36"/>
  <sheetViews>
    <sheetView workbookViewId="0">
      <selection activeCell="N2" sqref="N2"/>
    </sheetView>
  </sheetViews>
  <sheetFormatPr defaultRowHeight="15"/>
  <cols>
    <col min="8" max="8" width="24.140625" bestFit="1" customWidth="1"/>
  </cols>
  <sheetData>
    <row r="1" spans="1:14" s="3" customFormat="1">
      <c r="A1" s="3" t="s">
        <v>41</v>
      </c>
      <c r="B1" s="3" t="s">
        <v>42</v>
      </c>
      <c r="C1" s="3" t="s">
        <v>43</v>
      </c>
      <c r="D1" s="3" t="s">
        <v>44</v>
      </c>
      <c r="H1" s="3" t="s">
        <v>45</v>
      </c>
    </row>
    <row r="2" spans="1:14">
      <c r="A2" t="s">
        <v>46</v>
      </c>
      <c r="B2" t="s">
        <v>47</v>
      </c>
      <c r="C2" t="s">
        <v>48</v>
      </c>
      <c r="D2" s="13">
        <v>4657</v>
      </c>
      <c r="E2">
        <f>D2*0.001</f>
        <v>4.657</v>
      </c>
      <c r="F2">
        <v>4.657</v>
      </c>
      <c r="H2" t="s">
        <v>48</v>
      </c>
      <c r="I2">
        <f>SUMIF($C:$C, C2, $F:$F)</f>
        <v>14.179</v>
      </c>
      <c r="J2">
        <v>14.179</v>
      </c>
      <c r="K2">
        <f>J2/K6</f>
        <v>0.4399453907971082</v>
      </c>
      <c r="L2">
        <v>0.4399453907971082</v>
      </c>
      <c r="M2">
        <f>L2*100</f>
        <v>43.994539079710819</v>
      </c>
      <c r="N2">
        <v>43.994539079710819</v>
      </c>
    </row>
    <row r="3" spans="1:14">
      <c r="A3" t="s">
        <v>46</v>
      </c>
      <c r="B3" t="s">
        <v>47</v>
      </c>
      <c r="C3" t="s">
        <v>49</v>
      </c>
      <c r="D3" s="13">
        <v>1723</v>
      </c>
      <c r="E3">
        <f t="shared" ref="E3:E35" si="0">D3*0.001</f>
        <v>1.7230000000000001</v>
      </c>
      <c r="F3">
        <v>1.7230000000000001</v>
      </c>
      <c r="H3" t="s">
        <v>49</v>
      </c>
      <c r="I3">
        <f>SUMIF($C:$C, C3, $F:$F)</f>
        <v>14.976000000000003</v>
      </c>
      <c r="J3">
        <v>14.976000000000003</v>
      </c>
      <c r="K3">
        <f>J3/K6</f>
        <v>0.4646746718793634</v>
      </c>
      <c r="L3">
        <v>0.4646746718793634</v>
      </c>
      <c r="M3">
        <f>L3*100</f>
        <v>46.467467187936343</v>
      </c>
      <c r="N3">
        <v>46.467467187936343</v>
      </c>
    </row>
    <row r="4" spans="1:14">
      <c r="A4" t="s">
        <v>50</v>
      </c>
      <c r="B4" t="s">
        <v>47</v>
      </c>
      <c r="C4" t="s">
        <v>48</v>
      </c>
      <c r="D4" s="13">
        <v>2927</v>
      </c>
      <c r="E4">
        <f t="shared" si="0"/>
        <v>2.927</v>
      </c>
      <c r="F4">
        <v>2.927</v>
      </c>
      <c r="H4" t="s">
        <v>51</v>
      </c>
      <c r="I4">
        <f>SUMIF($C:$C, C8, $F:$F)</f>
        <v>2.0649999999999999</v>
      </c>
      <c r="J4">
        <v>2.0649999999999999</v>
      </c>
      <c r="K4">
        <f>J4/K6</f>
        <v>6.40727295293059E-2</v>
      </c>
      <c r="L4">
        <v>6.40727295293059E-2</v>
      </c>
      <c r="M4">
        <f t="shared" ref="M3:M5" si="1">L4*100</f>
        <v>6.4072729529305903</v>
      </c>
      <c r="N4">
        <v>6.4072729529305903</v>
      </c>
    </row>
    <row r="5" spans="1:14">
      <c r="A5" t="s">
        <v>52</v>
      </c>
      <c r="B5" t="s">
        <v>47</v>
      </c>
      <c r="C5" t="s">
        <v>49</v>
      </c>
      <c r="D5" s="13">
        <v>2471</v>
      </c>
      <c r="E5">
        <f t="shared" si="0"/>
        <v>2.4710000000000001</v>
      </c>
      <c r="F5">
        <v>2.4710000000000001</v>
      </c>
      <c r="H5" t="s">
        <v>53</v>
      </c>
      <c r="I5">
        <f>SUMIF($C:$C, C11, $F:$F)</f>
        <v>1.0090000000000001</v>
      </c>
      <c r="J5">
        <v>1.0090000000000001</v>
      </c>
      <c r="K5">
        <f>J5/K6</f>
        <v>3.1307207794222601E-2</v>
      </c>
      <c r="L5">
        <v>3.1307207794222601E-2</v>
      </c>
      <c r="M5">
        <f t="shared" si="1"/>
        <v>3.1307207794222602</v>
      </c>
      <c r="N5">
        <v>3.1307207794222602</v>
      </c>
    </row>
    <row r="6" spans="1:14">
      <c r="A6" t="s">
        <v>54</v>
      </c>
      <c r="B6" t="s">
        <v>47</v>
      </c>
      <c r="C6" t="s">
        <v>48</v>
      </c>
      <c r="D6" s="13">
        <v>2089</v>
      </c>
      <c r="E6">
        <f t="shared" si="0"/>
        <v>2.089</v>
      </c>
      <c r="F6">
        <v>2.089</v>
      </c>
      <c r="J6">
        <f>SUM(J2:J5)</f>
        <v>32.228999999999999</v>
      </c>
      <c r="K6">
        <v>32.228999999999999</v>
      </c>
      <c r="N6">
        <f>SUM(N2:N5)</f>
        <v>100</v>
      </c>
    </row>
    <row r="7" spans="1:14">
      <c r="A7" t="s">
        <v>55</v>
      </c>
      <c r="B7" t="s">
        <v>47</v>
      </c>
      <c r="C7" t="s">
        <v>48</v>
      </c>
      <c r="D7">
        <v>654</v>
      </c>
      <c r="E7">
        <f t="shared" si="0"/>
        <v>0.65400000000000003</v>
      </c>
      <c r="F7">
        <v>0.65400000000000003</v>
      </c>
    </row>
    <row r="8" spans="1:14">
      <c r="A8" t="s">
        <v>55</v>
      </c>
      <c r="B8" t="s">
        <v>47</v>
      </c>
      <c r="C8" t="s">
        <v>51</v>
      </c>
      <c r="D8">
        <v>654</v>
      </c>
      <c r="E8">
        <f t="shared" si="0"/>
        <v>0.65400000000000003</v>
      </c>
      <c r="F8">
        <v>0.65400000000000003</v>
      </c>
    </row>
    <row r="9" spans="1:14">
      <c r="A9" t="s">
        <v>56</v>
      </c>
      <c r="B9" t="s">
        <v>47</v>
      </c>
      <c r="C9" t="s">
        <v>48</v>
      </c>
      <c r="D9" s="13">
        <v>1074</v>
      </c>
      <c r="E9">
        <f t="shared" si="0"/>
        <v>1.0740000000000001</v>
      </c>
      <c r="F9">
        <v>1.0740000000000001</v>
      </c>
    </row>
    <row r="10" spans="1:14">
      <c r="A10" t="s">
        <v>56</v>
      </c>
      <c r="B10" t="s">
        <v>47</v>
      </c>
      <c r="C10" t="s">
        <v>51</v>
      </c>
      <c r="D10">
        <v>189</v>
      </c>
      <c r="E10">
        <f t="shared" si="0"/>
        <v>0.189</v>
      </c>
      <c r="F10">
        <v>0.189</v>
      </c>
    </row>
    <row r="11" spans="1:14">
      <c r="A11" t="s">
        <v>57</v>
      </c>
      <c r="B11" t="s">
        <v>47</v>
      </c>
      <c r="C11" t="s">
        <v>53</v>
      </c>
      <c r="D11">
        <v>747</v>
      </c>
      <c r="E11">
        <f t="shared" si="0"/>
        <v>0.747</v>
      </c>
      <c r="F11">
        <v>0.747</v>
      </c>
    </row>
    <row r="12" spans="1:14">
      <c r="A12" t="s">
        <v>57</v>
      </c>
      <c r="B12" t="s">
        <v>47</v>
      </c>
      <c r="C12" t="s">
        <v>49</v>
      </c>
      <c r="D12">
        <v>368</v>
      </c>
      <c r="E12">
        <f t="shared" si="0"/>
        <v>0.36799999999999999</v>
      </c>
      <c r="F12">
        <v>0.36799999999999999</v>
      </c>
    </row>
    <row r="13" spans="1:14">
      <c r="A13" t="s">
        <v>58</v>
      </c>
      <c r="B13" t="s">
        <v>47</v>
      </c>
      <c r="C13" t="s">
        <v>51</v>
      </c>
      <c r="D13">
        <v>951</v>
      </c>
      <c r="E13">
        <f t="shared" si="0"/>
        <v>0.95100000000000007</v>
      </c>
      <c r="F13">
        <v>0.95100000000000007</v>
      </c>
    </row>
    <row r="14" spans="1:14">
      <c r="A14" t="s">
        <v>59</v>
      </c>
      <c r="B14" t="s">
        <v>47</v>
      </c>
      <c r="C14" t="s">
        <v>49</v>
      </c>
      <c r="D14">
        <v>434</v>
      </c>
      <c r="E14">
        <f t="shared" si="0"/>
        <v>0.434</v>
      </c>
      <c r="F14">
        <v>0.434</v>
      </c>
    </row>
    <row r="15" spans="1:14">
      <c r="A15" t="s">
        <v>59</v>
      </c>
      <c r="B15" t="s">
        <v>47</v>
      </c>
      <c r="C15" t="s">
        <v>53</v>
      </c>
      <c r="D15">
        <v>196</v>
      </c>
      <c r="E15">
        <f t="shared" si="0"/>
        <v>0.19600000000000001</v>
      </c>
      <c r="F15">
        <v>0.19600000000000001</v>
      </c>
    </row>
    <row r="16" spans="1:14">
      <c r="A16" t="s">
        <v>59</v>
      </c>
      <c r="B16" t="s">
        <v>47</v>
      </c>
      <c r="C16" t="s">
        <v>51</v>
      </c>
      <c r="D16">
        <v>70</v>
      </c>
      <c r="E16">
        <f t="shared" si="0"/>
        <v>7.0000000000000007E-2</v>
      </c>
      <c r="F16">
        <v>7.0000000000000007E-2</v>
      </c>
    </row>
    <row r="17" spans="1:6">
      <c r="A17" t="s">
        <v>60</v>
      </c>
      <c r="B17" t="s">
        <v>47</v>
      </c>
      <c r="C17" t="s">
        <v>48</v>
      </c>
      <c r="D17">
        <v>458</v>
      </c>
      <c r="E17">
        <f t="shared" si="0"/>
        <v>0.45800000000000002</v>
      </c>
      <c r="F17">
        <v>0.45800000000000002</v>
      </c>
    </row>
    <row r="18" spans="1:6">
      <c r="A18" t="s">
        <v>60</v>
      </c>
      <c r="B18" t="s">
        <v>47</v>
      </c>
      <c r="C18" t="s">
        <v>49</v>
      </c>
      <c r="D18">
        <v>75</v>
      </c>
      <c r="E18">
        <f t="shared" si="0"/>
        <v>7.4999999999999997E-2</v>
      </c>
      <c r="F18">
        <v>7.4999999999999997E-2</v>
      </c>
    </row>
    <row r="19" spans="1:6">
      <c r="A19" t="s">
        <v>61</v>
      </c>
      <c r="B19" t="s">
        <v>47</v>
      </c>
      <c r="C19" t="s">
        <v>48</v>
      </c>
      <c r="D19">
        <v>477</v>
      </c>
      <c r="E19">
        <f t="shared" si="0"/>
        <v>0.47700000000000004</v>
      </c>
      <c r="F19">
        <v>0.47700000000000004</v>
      </c>
    </row>
    <row r="20" spans="1:6">
      <c r="A20" t="s">
        <v>62</v>
      </c>
      <c r="B20" t="s">
        <v>47</v>
      </c>
      <c r="C20" t="s">
        <v>48</v>
      </c>
      <c r="D20">
        <v>194</v>
      </c>
      <c r="E20">
        <f t="shared" si="0"/>
        <v>0.19400000000000001</v>
      </c>
      <c r="F20">
        <v>0.19400000000000001</v>
      </c>
    </row>
    <row r="21" spans="1:6">
      <c r="A21" t="s">
        <v>62</v>
      </c>
      <c r="B21" t="s">
        <v>47</v>
      </c>
      <c r="C21" t="s">
        <v>51</v>
      </c>
      <c r="D21">
        <v>185</v>
      </c>
      <c r="E21">
        <f t="shared" si="0"/>
        <v>0.185</v>
      </c>
      <c r="F21">
        <v>0.185</v>
      </c>
    </row>
    <row r="22" spans="1:6">
      <c r="A22" t="s">
        <v>62</v>
      </c>
      <c r="B22" t="s">
        <v>47</v>
      </c>
      <c r="C22" t="s">
        <v>49</v>
      </c>
      <c r="D22">
        <v>33</v>
      </c>
      <c r="E22">
        <f t="shared" si="0"/>
        <v>3.3000000000000002E-2</v>
      </c>
      <c r="F22">
        <v>3.3000000000000002E-2</v>
      </c>
    </row>
    <row r="23" spans="1:6">
      <c r="A23" t="s">
        <v>63</v>
      </c>
      <c r="B23" t="s">
        <v>47</v>
      </c>
      <c r="C23" t="s">
        <v>49</v>
      </c>
      <c r="D23">
        <v>171</v>
      </c>
      <c r="E23">
        <f t="shared" si="0"/>
        <v>0.17100000000000001</v>
      </c>
      <c r="F23">
        <v>0.17100000000000001</v>
      </c>
    </row>
    <row r="24" spans="1:6">
      <c r="A24" t="s">
        <v>64</v>
      </c>
      <c r="B24" t="s">
        <v>47</v>
      </c>
      <c r="C24" t="s">
        <v>48</v>
      </c>
      <c r="D24">
        <v>160</v>
      </c>
      <c r="E24">
        <f t="shared" si="0"/>
        <v>0.16</v>
      </c>
      <c r="F24">
        <v>0.16</v>
      </c>
    </row>
    <row r="25" spans="1:6">
      <c r="A25" t="s">
        <v>65</v>
      </c>
      <c r="B25" t="s">
        <v>47</v>
      </c>
      <c r="C25" t="s">
        <v>48</v>
      </c>
      <c r="D25">
        <v>133</v>
      </c>
      <c r="E25">
        <f t="shared" si="0"/>
        <v>0.13300000000000001</v>
      </c>
      <c r="F25">
        <v>0.13300000000000001</v>
      </c>
    </row>
    <row r="26" spans="1:6">
      <c r="A26" t="s">
        <v>66</v>
      </c>
      <c r="B26" t="s">
        <v>67</v>
      </c>
      <c r="C26" t="s">
        <v>49</v>
      </c>
      <c r="D26" s="13">
        <v>5424</v>
      </c>
      <c r="E26">
        <f t="shared" si="0"/>
        <v>5.4240000000000004</v>
      </c>
      <c r="F26">
        <v>5.4240000000000004</v>
      </c>
    </row>
    <row r="27" spans="1:6">
      <c r="A27" t="s">
        <v>66</v>
      </c>
      <c r="B27" t="s">
        <v>67</v>
      </c>
      <c r="C27" t="s">
        <v>48</v>
      </c>
      <c r="D27" s="13">
        <v>1356</v>
      </c>
      <c r="E27">
        <f t="shared" si="0"/>
        <v>1.3560000000000001</v>
      </c>
      <c r="F27">
        <v>1.3560000000000001</v>
      </c>
    </row>
    <row r="28" spans="1:6">
      <c r="A28" t="s">
        <v>68</v>
      </c>
      <c r="B28" t="s">
        <v>67</v>
      </c>
      <c r="C28" t="s">
        <v>49</v>
      </c>
      <c r="D28" s="13">
        <v>2024</v>
      </c>
      <c r="E28">
        <f t="shared" si="0"/>
        <v>2.024</v>
      </c>
      <c r="F28">
        <v>2.024</v>
      </c>
    </row>
    <row r="29" spans="1:6">
      <c r="A29" t="s">
        <v>69</v>
      </c>
      <c r="B29" t="s">
        <v>67</v>
      </c>
      <c r="C29" t="s">
        <v>49</v>
      </c>
      <c r="D29" s="13">
        <v>1499</v>
      </c>
      <c r="E29">
        <f t="shared" si="0"/>
        <v>1.4990000000000001</v>
      </c>
      <c r="F29">
        <v>1.4990000000000001</v>
      </c>
    </row>
    <row r="30" spans="1:6">
      <c r="A30" t="s">
        <v>70</v>
      </c>
      <c r="B30" t="s">
        <v>67</v>
      </c>
      <c r="C30" t="s">
        <v>49</v>
      </c>
      <c r="D30">
        <v>482</v>
      </c>
      <c r="E30">
        <f t="shared" si="0"/>
        <v>0.48199999999999998</v>
      </c>
      <c r="F30">
        <v>0.48199999999999998</v>
      </c>
    </row>
    <row r="31" spans="1:6">
      <c r="A31" t="s">
        <v>71</v>
      </c>
      <c r="B31" t="s">
        <v>67</v>
      </c>
      <c r="C31" t="s">
        <v>49</v>
      </c>
      <c r="D31">
        <v>176</v>
      </c>
      <c r="E31">
        <f t="shared" si="0"/>
        <v>0.17599999999999999</v>
      </c>
      <c r="F31">
        <v>0.17599999999999999</v>
      </c>
    </row>
    <row r="32" spans="1:6">
      <c r="A32" t="s">
        <v>71</v>
      </c>
      <c r="B32" t="s">
        <v>67</v>
      </c>
      <c r="C32" t="s">
        <v>53</v>
      </c>
      <c r="D32">
        <v>22</v>
      </c>
      <c r="E32">
        <f t="shared" si="0"/>
        <v>2.1999999999999999E-2</v>
      </c>
      <c r="F32">
        <v>2.1999999999999999E-2</v>
      </c>
    </row>
    <row r="33" spans="1:6">
      <c r="A33" t="s">
        <v>59</v>
      </c>
      <c r="B33" t="s">
        <v>67</v>
      </c>
      <c r="C33" t="s">
        <v>49</v>
      </c>
      <c r="D33">
        <v>96</v>
      </c>
      <c r="E33">
        <f t="shared" si="0"/>
        <v>9.6000000000000002E-2</v>
      </c>
      <c r="F33">
        <v>9.6000000000000002E-2</v>
      </c>
    </row>
    <row r="34" spans="1:6">
      <c r="A34" t="s">
        <v>59</v>
      </c>
      <c r="B34" t="s">
        <v>67</v>
      </c>
      <c r="C34" t="s">
        <v>51</v>
      </c>
      <c r="D34">
        <v>16</v>
      </c>
      <c r="E34">
        <f t="shared" si="0"/>
        <v>1.6E-2</v>
      </c>
      <c r="F34">
        <v>1.6E-2</v>
      </c>
    </row>
    <row r="35" spans="1:6">
      <c r="A35" t="s">
        <v>59</v>
      </c>
      <c r="B35" t="s">
        <v>67</v>
      </c>
      <c r="C35" t="s">
        <v>53</v>
      </c>
      <c r="D35">
        <v>44</v>
      </c>
      <c r="E35">
        <f t="shared" si="0"/>
        <v>4.3999999999999997E-2</v>
      </c>
      <c r="F35">
        <v>4.3999999999999997E-2</v>
      </c>
    </row>
    <row r="36" spans="1:6">
      <c r="F36">
        <f>SUM(F2:F35)</f>
        <v>32.228999999999992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8110-5F38-494E-9C1D-CDCD8BAFFC72}">
  <dimension ref="A1:N25"/>
  <sheetViews>
    <sheetView workbookViewId="0">
      <selection activeCell="J13" sqref="J13"/>
    </sheetView>
  </sheetViews>
  <sheetFormatPr defaultRowHeight="15"/>
  <cols>
    <col min="8" max="8" width="24.140625" bestFit="1" customWidth="1"/>
    <col min="14" max="14" width="9.28515625" bestFit="1" customWidth="1"/>
  </cols>
  <sheetData>
    <row r="1" spans="1:14" s="3" customFormat="1">
      <c r="A1" s="3" t="s">
        <v>41</v>
      </c>
      <c r="B1" s="3" t="s">
        <v>42</v>
      </c>
      <c r="C1" s="3" t="s">
        <v>43</v>
      </c>
      <c r="D1" s="3" t="s">
        <v>44</v>
      </c>
      <c r="H1" s="3" t="s">
        <v>45</v>
      </c>
    </row>
    <row r="2" spans="1:14">
      <c r="A2" t="s">
        <v>46</v>
      </c>
      <c r="B2" t="s">
        <v>47</v>
      </c>
      <c r="C2" t="s">
        <v>48</v>
      </c>
      <c r="D2" s="13">
        <v>6980</v>
      </c>
      <c r="E2" s="13">
        <f>D2*0.001</f>
        <v>6.98</v>
      </c>
      <c r="F2" s="13">
        <v>6.98</v>
      </c>
      <c r="G2" s="13"/>
      <c r="H2" t="s">
        <v>48</v>
      </c>
      <c r="I2">
        <f>SUMIF($C:$C, C2, $F:$F)</f>
        <v>16.824000000000002</v>
      </c>
      <c r="J2">
        <v>16.824000000000002</v>
      </c>
      <c r="K2">
        <f>J2/$K$6</f>
        <v>0.37318663768244537</v>
      </c>
      <c r="L2">
        <v>0.37318663768244537</v>
      </c>
      <c r="M2">
        <f>L2*100</f>
        <v>37.318663768244534</v>
      </c>
      <c r="N2">
        <v>37.318663768244534</v>
      </c>
    </row>
    <row r="3" spans="1:14">
      <c r="A3" t="s">
        <v>46</v>
      </c>
      <c r="B3" t="s">
        <v>47</v>
      </c>
      <c r="C3" t="s">
        <v>49</v>
      </c>
      <c r="D3" s="13">
        <v>2582</v>
      </c>
      <c r="E3" s="13">
        <f t="shared" ref="E3:E24" si="0">D3*0.001</f>
        <v>2.5819999999999999</v>
      </c>
      <c r="F3" s="13">
        <v>2.5819999999999999</v>
      </c>
      <c r="H3" t="s">
        <v>49</v>
      </c>
      <c r="I3">
        <f>SUMIF($C:$C, C3, $F:$F)</f>
        <v>24.341999999999999</v>
      </c>
      <c r="J3">
        <v>24.341999999999999</v>
      </c>
      <c r="K3">
        <f t="shared" ref="K3:K5" si="1">J3/$K$6</f>
        <v>0.53994942549132685</v>
      </c>
      <c r="L3">
        <v>0.53994942549132685</v>
      </c>
      <c r="M3">
        <f t="shared" ref="M3:M5" si="2">L3*100</f>
        <v>53.994942549132688</v>
      </c>
      <c r="N3">
        <v>53.994942549132702</v>
      </c>
    </row>
    <row r="4" spans="1:14">
      <c r="A4" t="s">
        <v>50</v>
      </c>
      <c r="B4" t="s">
        <v>47</v>
      </c>
      <c r="C4" t="s">
        <v>48</v>
      </c>
      <c r="D4" s="13">
        <v>2737</v>
      </c>
      <c r="E4" s="13">
        <f t="shared" si="0"/>
        <v>2.7370000000000001</v>
      </c>
      <c r="F4" s="13">
        <v>2.7370000000000001</v>
      </c>
      <c r="H4" t="s">
        <v>51</v>
      </c>
      <c r="I4">
        <f>SUMIF($C:$C, C7, $F:$F)</f>
        <v>2.6819999999999999</v>
      </c>
      <c r="J4">
        <v>2.6819999999999999</v>
      </c>
      <c r="K4">
        <f t="shared" si="1"/>
        <v>5.9491593097023197E-2</v>
      </c>
      <c r="L4">
        <v>5.9491593097023197E-2</v>
      </c>
      <c r="M4">
        <f t="shared" si="2"/>
        <v>5.9491593097023197</v>
      </c>
      <c r="N4">
        <v>5.9491593097023197</v>
      </c>
    </row>
    <row r="5" spans="1:14">
      <c r="A5" t="s">
        <v>52</v>
      </c>
      <c r="B5" t="s">
        <v>47</v>
      </c>
      <c r="C5" t="s">
        <v>49</v>
      </c>
      <c r="D5" s="13">
        <v>2376</v>
      </c>
      <c r="E5" s="13">
        <f t="shared" si="0"/>
        <v>2.3759999999999999</v>
      </c>
      <c r="F5" s="13">
        <v>2.3759999999999999</v>
      </c>
      <c r="H5" t="s">
        <v>53</v>
      </c>
      <c r="I5">
        <f>SUMIF($C:$C, C10, $F:$F)</f>
        <v>1.234</v>
      </c>
      <c r="J5">
        <v>1.234</v>
      </c>
      <c r="K5">
        <f t="shared" si="1"/>
        <v>2.7372343729204558E-2</v>
      </c>
      <c r="L5">
        <v>2.7372343729204558E-2</v>
      </c>
      <c r="M5">
        <f t="shared" si="2"/>
        <v>2.7372343729204558</v>
      </c>
      <c r="N5">
        <v>2.7372343729204558</v>
      </c>
    </row>
    <row r="6" spans="1:14">
      <c r="A6" t="s">
        <v>55</v>
      </c>
      <c r="B6" t="s">
        <v>47</v>
      </c>
      <c r="C6" t="s">
        <v>48</v>
      </c>
      <c r="D6">
        <v>884</v>
      </c>
      <c r="E6" s="13">
        <f t="shared" si="0"/>
        <v>0.88400000000000001</v>
      </c>
      <c r="F6">
        <v>0.88400000000000001</v>
      </c>
      <c r="J6">
        <f>SUM(J2:J5)</f>
        <v>45.082000000000001</v>
      </c>
      <c r="K6">
        <v>45.082000000000001</v>
      </c>
      <c r="N6">
        <f>SUM(N2:N5)</f>
        <v>100.00000000000001</v>
      </c>
    </row>
    <row r="7" spans="1:14">
      <c r="A7" t="s">
        <v>55</v>
      </c>
      <c r="B7" t="s">
        <v>47</v>
      </c>
      <c r="C7" t="s">
        <v>51</v>
      </c>
      <c r="D7">
        <v>884</v>
      </c>
      <c r="E7" s="13">
        <f t="shared" si="0"/>
        <v>0.88400000000000001</v>
      </c>
      <c r="F7">
        <v>0.88400000000000001</v>
      </c>
    </row>
    <row r="8" spans="1:14">
      <c r="A8" t="s">
        <v>72</v>
      </c>
      <c r="B8" t="s">
        <v>47</v>
      </c>
      <c r="C8" t="s">
        <v>48</v>
      </c>
      <c r="D8" s="13">
        <v>1050</v>
      </c>
      <c r="E8" s="13">
        <f t="shared" si="0"/>
        <v>1.05</v>
      </c>
      <c r="F8" s="13">
        <v>1.05</v>
      </c>
    </row>
    <row r="9" spans="1:14">
      <c r="A9" t="s">
        <v>72</v>
      </c>
      <c r="B9" t="s">
        <v>47</v>
      </c>
      <c r="C9" t="s">
        <v>51</v>
      </c>
      <c r="D9">
        <v>185</v>
      </c>
      <c r="E9" s="13">
        <f t="shared" si="0"/>
        <v>0.185</v>
      </c>
      <c r="F9">
        <v>0.185</v>
      </c>
    </row>
    <row r="10" spans="1:14">
      <c r="A10" t="s">
        <v>57</v>
      </c>
      <c r="B10" t="s">
        <v>47</v>
      </c>
      <c r="C10" t="s">
        <v>53</v>
      </c>
      <c r="D10">
        <v>822</v>
      </c>
      <c r="E10" s="13">
        <f t="shared" si="0"/>
        <v>0.82200000000000006</v>
      </c>
      <c r="F10">
        <v>0.82200000000000006</v>
      </c>
    </row>
    <row r="11" spans="1:14">
      <c r="A11" t="s">
        <v>57</v>
      </c>
      <c r="B11" t="s">
        <v>47</v>
      </c>
      <c r="C11" t="s">
        <v>49</v>
      </c>
      <c r="D11">
        <v>405</v>
      </c>
      <c r="E11" s="13">
        <f t="shared" si="0"/>
        <v>0.40500000000000003</v>
      </c>
      <c r="F11">
        <v>0.40500000000000003</v>
      </c>
    </row>
    <row r="12" spans="1:14">
      <c r="A12" t="s">
        <v>58</v>
      </c>
      <c r="B12" t="s">
        <v>47</v>
      </c>
      <c r="C12" t="s">
        <v>51</v>
      </c>
      <c r="D12">
        <v>897</v>
      </c>
      <c r="E12" s="13">
        <f t="shared" si="0"/>
        <v>0.89700000000000002</v>
      </c>
      <c r="F12">
        <v>0.89700000000000002</v>
      </c>
    </row>
    <row r="13" spans="1:14">
      <c r="A13" t="s">
        <v>58</v>
      </c>
      <c r="B13" t="s">
        <v>47</v>
      </c>
      <c r="C13" t="s">
        <v>49</v>
      </c>
      <c r="D13">
        <v>111</v>
      </c>
      <c r="E13" s="13">
        <f t="shared" si="0"/>
        <v>0.111</v>
      </c>
      <c r="F13">
        <v>0.111</v>
      </c>
    </row>
    <row r="14" spans="1:14">
      <c r="A14" t="s">
        <v>73</v>
      </c>
      <c r="B14" t="s">
        <v>47</v>
      </c>
      <c r="C14" t="s">
        <v>48</v>
      </c>
      <c r="D14" s="13">
        <v>1751</v>
      </c>
      <c r="E14" s="13">
        <f t="shared" si="0"/>
        <v>1.7510000000000001</v>
      </c>
      <c r="F14" s="13">
        <v>1.7510000000000001</v>
      </c>
    </row>
    <row r="15" spans="1:14">
      <c r="A15" t="s">
        <v>73</v>
      </c>
      <c r="B15" t="s">
        <v>47</v>
      </c>
      <c r="C15" t="s">
        <v>51</v>
      </c>
      <c r="D15">
        <v>611</v>
      </c>
      <c r="E15" s="13">
        <f t="shared" si="0"/>
        <v>0.61099999999999999</v>
      </c>
      <c r="F15">
        <v>0.61099999999999999</v>
      </c>
    </row>
    <row r="16" spans="1:14">
      <c r="A16" t="s">
        <v>73</v>
      </c>
      <c r="B16" t="s">
        <v>47</v>
      </c>
      <c r="C16" t="s">
        <v>53</v>
      </c>
      <c r="D16">
        <v>295</v>
      </c>
      <c r="E16" s="13">
        <f t="shared" si="0"/>
        <v>0.29499999999999998</v>
      </c>
      <c r="F16">
        <v>0.29499999999999998</v>
      </c>
    </row>
    <row r="17" spans="1:7">
      <c r="A17" t="s">
        <v>73</v>
      </c>
      <c r="B17" t="s">
        <v>47</v>
      </c>
      <c r="C17" t="s">
        <v>49</v>
      </c>
      <c r="D17">
        <v>675</v>
      </c>
      <c r="E17" s="13">
        <f t="shared" si="0"/>
        <v>0.67500000000000004</v>
      </c>
      <c r="F17">
        <v>0.67500000000000004</v>
      </c>
    </row>
    <row r="18" spans="1:7">
      <c r="A18" t="s">
        <v>66</v>
      </c>
      <c r="B18" t="s">
        <v>67</v>
      </c>
      <c r="C18" t="s">
        <v>49</v>
      </c>
      <c r="D18" s="13">
        <v>13403</v>
      </c>
      <c r="E18" s="13">
        <f t="shared" si="0"/>
        <v>13.403</v>
      </c>
      <c r="F18" s="13">
        <v>13.403</v>
      </c>
      <c r="G18" s="13"/>
    </row>
    <row r="19" spans="1:7">
      <c r="A19" t="s">
        <v>66</v>
      </c>
      <c r="B19" t="s">
        <v>67</v>
      </c>
      <c r="C19" t="s">
        <v>48</v>
      </c>
      <c r="D19" s="13">
        <v>3351</v>
      </c>
      <c r="E19" s="13">
        <f t="shared" si="0"/>
        <v>3.351</v>
      </c>
      <c r="F19" s="13">
        <v>3.351</v>
      </c>
    </row>
    <row r="20" spans="1:7">
      <c r="A20" t="s">
        <v>68</v>
      </c>
      <c r="B20" t="s">
        <v>67</v>
      </c>
      <c r="C20" t="s">
        <v>49</v>
      </c>
      <c r="D20" s="13">
        <v>3019</v>
      </c>
      <c r="E20" s="13">
        <f t="shared" si="0"/>
        <v>3.0190000000000001</v>
      </c>
      <c r="F20" s="13">
        <v>3.0190000000000001</v>
      </c>
    </row>
    <row r="21" spans="1:7">
      <c r="A21" t="s">
        <v>73</v>
      </c>
      <c r="B21" t="s">
        <v>67</v>
      </c>
      <c r="C21" t="s">
        <v>49</v>
      </c>
      <c r="D21" s="13">
        <v>1771</v>
      </c>
      <c r="E21" s="13">
        <f t="shared" si="0"/>
        <v>1.7710000000000001</v>
      </c>
      <c r="F21" s="13">
        <v>1.7710000000000001</v>
      </c>
    </row>
    <row r="22" spans="1:7">
      <c r="A22" t="s">
        <v>73</v>
      </c>
      <c r="B22" t="s">
        <v>67</v>
      </c>
      <c r="C22" t="s">
        <v>53</v>
      </c>
      <c r="D22">
        <v>117</v>
      </c>
      <c r="E22" s="13">
        <f t="shared" si="0"/>
        <v>0.11700000000000001</v>
      </c>
      <c r="F22">
        <v>0.11700000000000001</v>
      </c>
    </row>
    <row r="23" spans="1:7">
      <c r="A23" t="s">
        <v>73</v>
      </c>
      <c r="B23" t="s">
        <v>67</v>
      </c>
      <c r="C23" t="s">
        <v>51</v>
      </c>
      <c r="D23">
        <v>105</v>
      </c>
      <c r="E23" s="13">
        <f t="shared" si="0"/>
        <v>0.105</v>
      </c>
      <c r="F23">
        <v>0.105</v>
      </c>
    </row>
    <row r="24" spans="1:7">
      <c r="A24" t="s">
        <v>73</v>
      </c>
      <c r="B24" t="s">
        <v>67</v>
      </c>
      <c r="C24" t="s">
        <v>48</v>
      </c>
      <c r="D24">
        <v>71</v>
      </c>
      <c r="E24" s="13">
        <f t="shared" si="0"/>
        <v>7.1000000000000008E-2</v>
      </c>
      <c r="F24">
        <v>7.1000000000000008E-2</v>
      </c>
    </row>
    <row r="25" spans="1:7">
      <c r="D25" s="13"/>
      <c r="E25" s="13"/>
      <c r="F2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E39D-02FA-4493-85C6-08D883019BFC}">
  <dimension ref="A1:G214"/>
  <sheetViews>
    <sheetView workbookViewId="0">
      <selection activeCell="C10" sqref="C10"/>
    </sheetView>
  </sheetViews>
  <sheetFormatPr defaultRowHeight="14.45"/>
  <cols>
    <col min="1" max="1" width="25.42578125" bestFit="1" customWidth="1"/>
    <col min="4" max="4" width="17.7109375" bestFit="1" customWidth="1"/>
  </cols>
  <sheetData>
    <row r="1" spans="1:7" ht="15">
      <c r="A1" t="s">
        <v>74</v>
      </c>
      <c r="B1" t="s">
        <v>75</v>
      </c>
      <c r="C1">
        <v>2019</v>
      </c>
      <c r="D1" t="s">
        <v>53</v>
      </c>
      <c r="E1">
        <f>SUMIF(A:A,D1,B:B)</f>
        <v>2693818</v>
      </c>
      <c r="F1" s="10">
        <f>E1/$E$6</f>
        <v>5.6323059618432113E-2</v>
      </c>
      <c r="G1" s="11">
        <f>F1*100</f>
        <v>5.632305961843211</v>
      </c>
    </row>
    <row r="2" spans="1:7" ht="15">
      <c r="A2" t="s">
        <v>76</v>
      </c>
      <c r="D2" t="s">
        <v>77</v>
      </c>
      <c r="E2">
        <f>SUMIF(A:A,D2,B:B)</f>
        <v>19922291</v>
      </c>
      <c r="F2" s="10">
        <f>E2/$E$6</f>
        <v>0.41654053233319904</v>
      </c>
      <c r="G2" s="11">
        <f t="shared" ref="G2:G4" si="0">F2*100</f>
        <v>41.654053233319907</v>
      </c>
    </row>
    <row r="3" spans="1:7" ht="15">
      <c r="A3" t="s">
        <v>78</v>
      </c>
      <c r="D3" t="s">
        <v>79</v>
      </c>
      <c r="E3">
        <f>SUMIF(A:A,D3,B:B)</f>
        <v>22606731</v>
      </c>
      <c r="F3" s="10">
        <f>E3/$E$6</f>
        <v>0.47266751424589837</v>
      </c>
      <c r="G3" s="11">
        <f t="shared" si="0"/>
        <v>47.266751424589835</v>
      </c>
    </row>
    <row r="4" spans="1:7" ht="15">
      <c r="A4" t="s">
        <v>67</v>
      </c>
      <c r="D4" t="s">
        <v>80</v>
      </c>
      <c r="E4">
        <f>SUMIF(A:A,D4,B:B)</f>
        <v>2605137</v>
      </c>
      <c r="F4" s="10">
        <f>E4/$E$6</f>
        <v>5.4468893802470469E-2</v>
      </c>
      <c r="G4" s="11">
        <f t="shared" si="0"/>
        <v>5.4468893802470468</v>
      </c>
    </row>
    <row r="5" spans="1:7" ht="15">
      <c r="A5" t="s">
        <v>46</v>
      </c>
    </row>
    <row r="6" spans="1:7" ht="15">
      <c r="A6" t="s">
        <v>52</v>
      </c>
      <c r="E6">
        <f>SUM(E1:E4)</f>
        <v>47827977</v>
      </c>
    </row>
    <row r="7" spans="1:7" ht="15">
      <c r="A7" t="s">
        <v>50</v>
      </c>
    </row>
    <row r="8" spans="1:7" ht="15">
      <c r="A8" t="s">
        <v>81</v>
      </c>
    </row>
    <row r="9" spans="1:7" ht="15">
      <c r="A9" t="s">
        <v>55</v>
      </c>
    </row>
    <row r="10" spans="1:7" ht="15">
      <c r="A10" t="s">
        <v>54</v>
      </c>
    </row>
    <row r="11" spans="1:7" ht="15">
      <c r="A11" t="s">
        <v>58</v>
      </c>
    </row>
    <row r="12" spans="1:7" ht="15">
      <c r="A12" t="s">
        <v>57</v>
      </c>
    </row>
    <row r="13" spans="1:7" ht="15">
      <c r="A13" t="s">
        <v>72</v>
      </c>
    </row>
    <row r="14" spans="1:7" ht="15">
      <c r="A14" t="s">
        <v>62</v>
      </c>
    </row>
    <row r="15" spans="1:7" ht="15">
      <c r="A15" t="s">
        <v>60</v>
      </c>
    </row>
    <row r="16" spans="1:7" ht="15">
      <c r="A16" t="s">
        <v>65</v>
      </c>
    </row>
    <row r="17" spans="1:1" ht="15">
      <c r="A17" t="s">
        <v>61</v>
      </c>
    </row>
    <row r="18" spans="1:1" ht="15">
      <c r="A18" t="s">
        <v>82</v>
      </c>
    </row>
    <row r="19" spans="1:1" ht="15">
      <c r="A19" t="s">
        <v>64</v>
      </c>
    </row>
    <row r="20" spans="1:1" ht="15">
      <c r="A20" t="s">
        <v>63</v>
      </c>
    </row>
    <row r="21" spans="1:1" ht="15">
      <c r="A21" t="s">
        <v>83</v>
      </c>
    </row>
    <row r="22" spans="1:1" ht="15">
      <c r="A22" t="s">
        <v>84</v>
      </c>
    </row>
    <row r="23" spans="1:1" ht="15">
      <c r="A23" t="s">
        <v>85</v>
      </c>
    </row>
    <row r="24" spans="1:1" ht="15">
      <c r="A24" t="s">
        <v>86</v>
      </c>
    </row>
    <row r="25" spans="1:1" ht="15">
      <c r="A25" t="s">
        <v>87</v>
      </c>
    </row>
    <row r="26" spans="1:1" ht="15">
      <c r="A26" t="s">
        <v>88</v>
      </c>
    </row>
    <row r="27" spans="1:1" ht="15">
      <c r="A27" t="s">
        <v>89</v>
      </c>
    </row>
    <row r="28" spans="1:1" ht="15">
      <c r="A28" t="s">
        <v>90</v>
      </c>
    </row>
    <row r="29" spans="1:1" ht="15">
      <c r="A29" t="s">
        <v>91</v>
      </c>
    </row>
    <row r="30" spans="1:1" ht="15">
      <c r="A30" t="s">
        <v>92</v>
      </c>
    </row>
    <row r="31" spans="1:1" ht="15">
      <c r="A31" t="s">
        <v>66</v>
      </c>
    </row>
    <row r="32" spans="1:1" ht="15">
      <c r="A32" t="s">
        <v>68</v>
      </c>
    </row>
    <row r="33" spans="1:2" ht="15">
      <c r="A33" t="s">
        <v>93</v>
      </c>
    </row>
    <row r="34" spans="1:2" ht="15">
      <c r="A34" t="s">
        <v>59</v>
      </c>
    </row>
    <row r="35" spans="1:2" ht="15">
      <c r="A35" t="s">
        <v>94</v>
      </c>
    </row>
    <row r="36" spans="1:2" ht="15">
      <c r="A36" t="s">
        <v>95</v>
      </c>
    </row>
    <row r="37" spans="1:2" ht="15">
      <c r="A37" t="s">
        <v>96</v>
      </c>
    </row>
    <row r="38" spans="1:2" ht="15">
      <c r="A38" t="s">
        <v>97</v>
      </c>
    </row>
    <row r="39" spans="1:2" ht="15">
      <c r="A39" t="s">
        <v>57</v>
      </c>
    </row>
    <row r="40" spans="1:2" ht="15">
      <c r="A40" t="s">
        <v>98</v>
      </c>
    </row>
    <row r="41" spans="1:2" ht="15">
      <c r="A41" t="s">
        <v>99</v>
      </c>
    </row>
    <row r="42" spans="1:2" ht="15">
      <c r="A42" t="s">
        <v>100</v>
      </c>
    </row>
    <row r="43" spans="1:2" ht="15">
      <c r="A43" t="s">
        <v>77</v>
      </c>
      <c r="B43">
        <v>9307943</v>
      </c>
    </row>
    <row r="44" spans="1:2" ht="15">
      <c r="A44" t="s">
        <v>79</v>
      </c>
      <c r="B44">
        <v>2377030</v>
      </c>
    </row>
    <row r="45" spans="1:2" ht="15">
      <c r="A45" t="s">
        <v>77</v>
      </c>
      <c r="B45">
        <v>2288507</v>
      </c>
    </row>
    <row r="46" spans="1:2" ht="15">
      <c r="A46" t="s">
        <v>80</v>
      </c>
      <c r="B46">
        <v>196811</v>
      </c>
    </row>
    <row r="47" spans="1:2" ht="15">
      <c r="A47" t="s">
        <v>53</v>
      </c>
      <c r="B47">
        <v>1771297</v>
      </c>
    </row>
    <row r="48" spans="1:2" ht="15">
      <c r="A48" t="s">
        <v>77</v>
      </c>
      <c r="B48">
        <v>919269</v>
      </c>
    </row>
    <row r="49" spans="1:2" ht="15">
      <c r="A49" t="s">
        <v>80</v>
      </c>
      <c r="B49">
        <v>919269</v>
      </c>
    </row>
    <row r="50" spans="1:2" ht="15">
      <c r="A50" t="s">
        <v>77</v>
      </c>
      <c r="B50">
        <v>978532</v>
      </c>
    </row>
    <row r="51" spans="1:2" ht="15">
      <c r="A51" t="s">
        <v>79</v>
      </c>
      <c r="B51">
        <v>629860</v>
      </c>
    </row>
    <row r="52" spans="1:2" ht="15">
      <c r="A52" t="s">
        <v>80</v>
      </c>
      <c r="B52">
        <v>969517</v>
      </c>
    </row>
    <row r="53" spans="1:2" ht="15">
      <c r="A53" t="s">
        <v>79</v>
      </c>
      <c r="B53">
        <v>310245</v>
      </c>
    </row>
    <row r="54" spans="1:2" ht="15">
      <c r="A54" t="s">
        <v>53</v>
      </c>
      <c r="B54">
        <v>808817</v>
      </c>
    </row>
    <row r="55" spans="1:2" ht="15">
      <c r="A55" t="s">
        <v>79</v>
      </c>
      <c r="B55">
        <v>398372</v>
      </c>
    </row>
    <row r="56" spans="1:2" ht="15">
      <c r="A56" t="s">
        <v>77</v>
      </c>
      <c r="B56">
        <v>980869</v>
      </c>
    </row>
    <row r="57" spans="1:2" ht="15">
      <c r="A57" t="s">
        <v>80</v>
      </c>
      <c r="B57">
        <v>173095</v>
      </c>
    </row>
    <row r="58" spans="1:2" ht="15">
      <c r="A58" t="s">
        <v>77</v>
      </c>
      <c r="B58">
        <v>253711</v>
      </c>
    </row>
    <row r="59" spans="1:2" ht="15">
      <c r="A59" t="s">
        <v>80</v>
      </c>
      <c r="B59">
        <v>242915</v>
      </c>
    </row>
    <row r="60" spans="1:2" ht="15">
      <c r="A60" t="s">
        <v>79</v>
      </c>
      <c r="B60">
        <v>43185</v>
      </c>
    </row>
    <row r="61" spans="1:2" ht="15">
      <c r="A61" t="s">
        <v>77</v>
      </c>
      <c r="B61">
        <v>419766</v>
      </c>
    </row>
    <row r="62" spans="1:2" ht="15">
      <c r="A62" t="s">
        <v>79</v>
      </c>
      <c r="B62">
        <v>68334</v>
      </c>
    </row>
    <row r="63" spans="1:2" ht="15">
      <c r="A63" t="s">
        <v>77</v>
      </c>
      <c r="B63">
        <v>335706</v>
      </c>
    </row>
    <row r="64" spans="1:2" ht="15">
      <c r="A64" t="s">
        <v>77</v>
      </c>
      <c r="B64">
        <v>306589</v>
      </c>
    </row>
    <row r="65" spans="1:2" ht="15">
      <c r="A65" t="s">
        <v>77</v>
      </c>
      <c r="B65">
        <v>62447</v>
      </c>
    </row>
    <row r="66" spans="1:2" ht="15">
      <c r="A66" t="s">
        <v>79</v>
      </c>
      <c r="B66">
        <v>237178</v>
      </c>
    </row>
    <row r="67" spans="1:2" ht="15">
      <c r="A67" t="s">
        <v>77</v>
      </c>
      <c r="B67">
        <v>165500</v>
      </c>
    </row>
    <row r="68" spans="1:2" ht="15">
      <c r="A68" t="s">
        <v>79</v>
      </c>
      <c r="B68">
        <v>144855</v>
      </c>
    </row>
    <row r="69" spans="1:2" ht="15">
      <c r="A69" t="s">
        <v>80</v>
      </c>
      <c r="B69">
        <v>58481</v>
      </c>
    </row>
    <row r="70" spans="1:2" ht="15">
      <c r="A70" t="s">
        <v>53</v>
      </c>
      <c r="B70">
        <v>45949</v>
      </c>
    </row>
    <row r="71" spans="1:2" ht="15">
      <c r="A71" t="s">
        <v>80</v>
      </c>
      <c r="B71">
        <v>40286</v>
      </c>
    </row>
    <row r="72" spans="1:2" ht="15">
      <c r="A72" t="s">
        <v>79</v>
      </c>
      <c r="B72">
        <v>10072</v>
      </c>
    </row>
    <row r="73" spans="1:2" ht="15">
      <c r="A73" t="s">
        <v>77</v>
      </c>
      <c r="B73">
        <v>48863</v>
      </c>
    </row>
    <row r="74" spans="1:2" ht="15">
      <c r="A74" t="s">
        <v>77</v>
      </c>
      <c r="B74">
        <v>11351</v>
      </c>
    </row>
    <row r="75" spans="1:2" ht="15">
      <c r="A75" t="s">
        <v>53</v>
      </c>
      <c r="B75">
        <v>9491</v>
      </c>
    </row>
    <row r="76" spans="1:2" ht="15">
      <c r="A76" t="s">
        <v>53</v>
      </c>
      <c r="B76">
        <v>6940</v>
      </c>
    </row>
    <row r="77" spans="1:2" ht="15">
      <c r="A77" t="s">
        <v>79</v>
      </c>
      <c r="B77">
        <v>2313</v>
      </c>
    </row>
    <row r="78" spans="1:2" ht="15">
      <c r="A78" t="s">
        <v>77</v>
      </c>
      <c r="B78">
        <v>2209</v>
      </c>
    </row>
    <row r="79" spans="1:2" ht="15">
      <c r="A79" t="s">
        <v>79</v>
      </c>
      <c r="B79">
        <v>5155</v>
      </c>
    </row>
    <row r="80" spans="1:2" ht="15">
      <c r="A80" t="s">
        <v>80</v>
      </c>
      <c r="B80">
        <v>4763</v>
      </c>
    </row>
    <row r="81" spans="1:2" ht="15">
      <c r="A81" t="s">
        <v>53</v>
      </c>
      <c r="B81">
        <v>2097</v>
      </c>
    </row>
    <row r="82" spans="1:2" ht="15">
      <c r="A82" t="s">
        <v>77</v>
      </c>
      <c r="B82">
        <v>2640</v>
      </c>
    </row>
    <row r="83" spans="1:2" ht="15">
      <c r="A83" t="s">
        <v>79</v>
      </c>
      <c r="B83">
        <v>1360</v>
      </c>
    </row>
    <row r="84" spans="1:2" ht="15">
      <c r="A84" t="s">
        <v>79</v>
      </c>
      <c r="B84">
        <v>3065</v>
      </c>
    </row>
    <row r="85" spans="1:2" ht="15">
      <c r="A85" t="s">
        <v>77</v>
      </c>
      <c r="B85">
        <v>3503894</v>
      </c>
    </row>
    <row r="86" spans="1:2" ht="15">
      <c r="A86" t="s">
        <v>79</v>
      </c>
      <c r="B86">
        <v>14015575</v>
      </c>
    </row>
    <row r="87" spans="1:2" ht="15">
      <c r="A87" t="s">
        <v>79</v>
      </c>
      <c r="B87">
        <v>2824719</v>
      </c>
    </row>
    <row r="88" spans="1:2" ht="15">
      <c r="A88" t="s">
        <v>79</v>
      </c>
      <c r="B88">
        <v>754791</v>
      </c>
    </row>
    <row r="89" spans="1:2" ht="15">
      <c r="A89" t="s">
        <v>79</v>
      </c>
      <c r="B89">
        <v>360454</v>
      </c>
    </row>
    <row r="90" spans="1:2" ht="15">
      <c r="A90" t="s">
        <v>77</v>
      </c>
      <c r="B90">
        <v>15384</v>
      </c>
    </row>
    <row r="91" spans="1:2" ht="15">
      <c r="A91" t="s">
        <v>53</v>
      </c>
      <c r="B91">
        <v>49227</v>
      </c>
    </row>
    <row r="92" spans="1:2" ht="15">
      <c r="A92" t="s">
        <v>79</v>
      </c>
      <c r="B92">
        <v>243060</v>
      </c>
    </row>
    <row r="93" spans="1:2" ht="15">
      <c r="A93" t="s">
        <v>77</v>
      </c>
      <c r="B93">
        <v>287483</v>
      </c>
    </row>
    <row r="94" spans="1:2" ht="15">
      <c r="A94" t="s">
        <v>79</v>
      </c>
      <c r="B94">
        <v>168910</v>
      </c>
    </row>
    <row r="95" spans="1:2" ht="15">
      <c r="A95" t="s">
        <v>77</v>
      </c>
      <c r="B95">
        <v>18215</v>
      </c>
    </row>
    <row r="96" spans="1:2" ht="15">
      <c r="A96" t="s">
        <v>77</v>
      </c>
      <c r="B96">
        <v>8546</v>
      </c>
    </row>
    <row r="97" spans="1:2" ht="15">
      <c r="A97" t="s">
        <v>79</v>
      </c>
      <c r="B97">
        <v>8198</v>
      </c>
    </row>
    <row r="98" spans="1:2" ht="15">
      <c r="A98" t="s">
        <v>77</v>
      </c>
      <c r="B98">
        <v>4344</v>
      </c>
    </row>
    <row r="99" spans="1:2" ht="15">
      <c r="A99" t="s">
        <v>77</v>
      </c>
      <c r="B99">
        <v>523</v>
      </c>
    </row>
    <row r="100" spans="1:2" ht="15">
      <c r="A100" t="s">
        <v>101</v>
      </c>
    </row>
    <row r="102" spans="1:2" ht="15"/>
    <row r="103" spans="1:2" ht="15"/>
    <row r="104" spans="1:2" ht="15"/>
    <row r="105" spans="1:2" ht="15"/>
    <row r="106" spans="1:2" ht="15"/>
    <row r="107" spans="1:2" ht="15"/>
    <row r="108" spans="1:2" ht="15"/>
    <row r="109" spans="1:2" ht="15"/>
    <row r="110" spans="1:2" ht="15"/>
    <row r="111" spans="1:2" ht="15"/>
    <row r="112" spans="1: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</sheetData>
  <sortState xmlns:xlrd2="http://schemas.microsoft.com/office/spreadsheetml/2017/richdata2" ref="D1:F4">
    <sortCondition ref="D1:D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3EC4-3B6B-483C-AB9A-E2B425768BF2}">
  <dimension ref="A1:I113"/>
  <sheetViews>
    <sheetView workbookViewId="0">
      <selection activeCell="D10" sqref="D10"/>
    </sheetView>
  </sheetViews>
  <sheetFormatPr defaultRowHeight="15"/>
  <cols>
    <col min="1" max="1" width="24.140625" bestFit="1" customWidth="1"/>
  </cols>
  <sheetData>
    <row r="1" spans="1:9">
      <c r="A1" t="s">
        <v>74</v>
      </c>
      <c r="B1" t="s">
        <v>75</v>
      </c>
      <c r="C1">
        <v>2020</v>
      </c>
      <c r="D1" t="s">
        <v>53</v>
      </c>
      <c r="E1">
        <f>SUMIF(A:A, D1, B:B)</f>
        <v>4128893</v>
      </c>
      <c r="F1">
        <v>4128893</v>
      </c>
      <c r="G1">
        <f>F1/$F$5</f>
        <v>7.2715636066791212E-2</v>
      </c>
      <c r="H1">
        <v>7.2715636066791212E-2</v>
      </c>
      <c r="I1">
        <f>H1*100</f>
        <v>7.2715636066791216</v>
      </c>
    </row>
    <row r="2" spans="1:9">
      <c r="A2" t="s">
        <v>76</v>
      </c>
      <c r="D2" t="s">
        <v>77</v>
      </c>
      <c r="E2">
        <f t="shared" ref="E2:E4" si="0">SUMIF(A:A, D2, B:B)</f>
        <v>20645898</v>
      </c>
      <c r="F2">
        <v>20645898</v>
      </c>
      <c r="G2">
        <f t="shared" ref="G2:G4" si="1">F2/$F$5</f>
        <v>0.36360341748746999</v>
      </c>
      <c r="H2">
        <v>0.36360341748746999</v>
      </c>
      <c r="I2">
        <f t="shared" ref="I2:I4" si="2">H2*100</f>
        <v>36.360341748746997</v>
      </c>
    </row>
    <row r="3" spans="1:9">
      <c r="A3" t="s">
        <v>78</v>
      </c>
      <c r="D3" t="s">
        <v>79</v>
      </c>
      <c r="E3">
        <f t="shared" si="0"/>
        <v>29404516</v>
      </c>
      <c r="F3">
        <v>29404516</v>
      </c>
      <c r="G3">
        <f t="shared" si="1"/>
        <v>0.51785504835706309</v>
      </c>
      <c r="H3">
        <v>0.51785504835706309</v>
      </c>
      <c r="I3">
        <f t="shared" si="2"/>
        <v>51.785504835706305</v>
      </c>
    </row>
    <row r="4" spans="1:9">
      <c r="A4" t="s">
        <v>67</v>
      </c>
      <c r="D4" t="s">
        <v>80</v>
      </c>
      <c r="E4">
        <f t="shared" si="0"/>
        <v>2602057</v>
      </c>
      <c r="F4">
        <v>2602057</v>
      </c>
      <c r="G4">
        <f t="shared" si="1"/>
        <v>4.5825898088675716E-2</v>
      </c>
      <c r="H4">
        <v>4.5825898088675716E-2</v>
      </c>
      <c r="I4">
        <f t="shared" si="2"/>
        <v>4.5825898088675716</v>
      </c>
    </row>
    <row r="5" spans="1:9">
      <c r="A5" t="s">
        <v>46</v>
      </c>
      <c r="F5">
        <f>SUM(F1:F4)</f>
        <v>56781364</v>
      </c>
    </row>
    <row r="6" spans="1:9">
      <c r="A6" t="s">
        <v>52</v>
      </c>
    </row>
    <row r="7" spans="1:9">
      <c r="A7" t="s">
        <v>81</v>
      </c>
    </row>
    <row r="8" spans="1:9">
      <c r="A8" t="s">
        <v>50</v>
      </c>
    </row>
    <row r="9" spans="1:9">
      <c r="A9" t="s">
        <v>55</v>
      </c>
    </row>
    <row r="10" spans="1:9">
      <c r="A10" t="s">
        <v>54</v>
      </c>
    </row>
    <row r="11" spans="1:9">
      <c r="A11" t="s">
        <v>57</v>
      </c>
    </row>
    <row r="12" spans="1:9">
      <c r="A12" t="s">
        <v>58</v>
      </c>
    </row>
    <row r="13" spans="1:9">
      <c r="A13" t="s">
        <v>72</v>
      </c>
    </row>
    <row r="14" spans="1:9">
      <c r="A14" t="s">
        <v>60</v>
      </c>
    </row>
    <row r="15" spans="1:9">
      <c r="A15" t="s">
        <v>65</v>
      </c>
    </row>
    <row r="16" spans="1:9">
      <c r="A16" t="s">
        <v>62</v>
      </c>
    </row>
    <row r="17" spans="1:1">
      <c r="A17" t="s">
        <v>61</v>
      </c>
    </row>
    <row r="18" spans="1:1">
      <c r="A18" t="s">
        <v>64</v>
      </c>
    </row>
    <row r="19" spans="1:1">
      <c r="A19" t="s">
        <v>102</v>
      </c>
    </row>
    <row r="20" spans="1:1">
      <c r="A20" t="s">
        <v>82</v>
      </c>
    </row>
    <row r="21" spans="1:1">
      <c r="A21" t="s">
        <v>103</v>
      </c>
    </row>
    <row r="22" spans="1:1">
      <c r="A22" t="s">
        <v>63</v>
      </c>
    </row>
    <row r="23" spans="1:1">
      <c r="A23" t="s">
        <v>85</v>
      </c>
    </row>
    <row r="24" spans="1:1">
      <c r="A24" t="s">
        <v>84</v>
      </c>
    </row>
    <row r="25" spans="1:1">
      <c r="A25" t="s">
        <v>104</v>
      </c>
    </row>
    <row r="26" spans="1:1">
      <c r="A26" t="s">
        <v>91</v>
      </c>
    </row>
    <row r="27" spans="1:1">
      <c r="A27" t="s">
        <v>88</v>
      </c>
    </row>
    <row r="28" spans="1:1">
      <c r="A28" t="s">
        <v>87</v>
      </c>
    </row>
    <row r="29" spans="1:1">
      <c r="A29" t="s">
        <v>90</v>
      </c>
    </row>
    <row r="30" spans="1:1">
      <c r="A30" t="s">
        <v>89</v>
      </c>
    </row>
    <row r="31" spans="1:1">
      <c r="A31" t="s">
        <v>86</v>
      </c>
    </row>
    <row r="32" spans="1:1">
      <c r="A32" t="s">
        <v>92</v>
      </c>
    </row>
    <row r="33" spans="1:2">
      <c r="A33" t="s">
        <v>66</v>
      </c>
    </row>
    <row r="34" spans="1:2">
      <c r="A34" t="s">
        <v>68</v>
      </c>
    </row>
    <row r="35" spans="1:2">
      <c r="A35" t="s">
        <v>94</v>
      </c>
    </row>
    <row r="36" spans="1:2">
      <c r="A36" t="s">
        <v>93</v>
      </c>
    </row>
    <row r="37" spans="1:2">
      <c r="A37" t="s">
        <v>59</v>
      </c>
    </row>
    <row r="38" spans="1:2">
      <c r="A38" t="s">
        <v>81</v>
      </c>
    </row>
    <row r="39" spans="1:2">
      <c r="A39" t="s">
        <v>95</v>
      </c>
    </row>
    <row r="40" spans="1:2">
      <c r="A40" t="s">
        <v>96</v>
      </c>
    </row>
    <row r="41" spans="1:2">
      <c r="A41" t="s">
        <v>99</v>
      </c>
    </row>
    <row r="42" spans="1:2">
      <c r="A42" t="s">
        <v>105</v>
      </c>
    </row>
    <row r="43" spans="1:2">
      <c r="A43" t="s">
        <v>106</v>
      </c>
    </row>
    <row r="44" spans="1:2">
      <c r="A44" t="s">
        <v>57</v>
      </c>
    </row>
    <row r="45" spans="1:2">
      <c r="A45" t="s">
        <v>100</v>
      </c>
    </row>
    <row r="46" spans="1:2">
      <c r="A46" t="s">
        <v>97</v>
      </c>
    </row>
    <row r="47" spans="1:2">
      <c r="A47" t="s">
        <v>107</v>
      </c>
    </row>
    <row r="48" spans="1:2">
      <c r="A48" t="s">
        <v>77</v>
      </c>
      <c r="B48">
        <v>8328601</v>
      </c>
    </row>
    <row r="49" spans="1:2">
      <c r="A49" t="s">
        <v>79</v>
      </c>
      <c r="B49">
        <v>6183587</v>
      </c>
    </row>
    <row r="50" spans="1:2">
      <c r="A50" t="s">
        <v>80</v>
      </c>
      <c r="B50">
        <v>322531</v>
      </c>
    </row>
    <row r="51" spans="1:2">
      <c r="A51" t="s">
        <v>53</v>
      </c>
      <c r="B51">
        <v>2902776</v>
      </c>
    </row>
    <row r="52" spans="1:2">
      <c r="A52" t="s">
        <v>77</v>
      </c>
      <c r="B52">
        <v>2266097</v>
      </c>
    </row>
    <row r="53" spans="1:2">
      <c r="A53" t="s">
        <v>77</v>
      </c>
      <c r="B53">
        <v>874720</v>
      </c>
    </row>
    <row r="54" spans="1:2">
      <c r="A54" t="s">
        <v>80</v>
      </c>
      <c r="B54">
        <v>874720</v>
      </c>
    </row>
    <row r="55" spans="1:2">
      <c r="A55" t="s">
        <v>77</v>
      </c>
      <c r="B55">
        <v>927529</v>
      </c>
    </row>
    <row r="56" spans="1:2">
      <c r="A56" t="s">
        <v>79</v>
      </c>
      <c r="B56">
        <v>597030</v>
      </c>
    </row>
    <row r="57" spans="1:2">
      <c r="A57" t="s">
        <v>53</v>
      </c>
      <c r="B57">
        <v>910164</v>
      </c>
    </row>
    <row r="58" spans="1:2">
      <c r="A58" t="s">
        <v>79</v>
      </c>
      <c r="B58">
        <v>448290</v>
      </c>
    </row>
    <row r="59" spans="1:2">
      <c r="A59" t="s">
        <v>80</v>
      </c>
      <c r="B59">
        <v>931907</v>
      </c>
    </row>
    <row r="60" spans="1:2">
      <c r="A60" t="s">
        <v>79</v>
      </c>
      <c r="B60">
        <v>298210</v>
      </c>
    </row>
    <row r="61" spans="1:2">
      <c r="A61" t="s">
        <v>77</v>
      </c>
      <c r="B61">
        <v>713477</v>
      </c>
    </row>
    <row r="62" spans="1:2">
      <c r="A62" t="s">
        <v>80</v>
      </c>
      <c r="B62">
        <v>125908</v>
      </c>
    </row>
    <row r="63" spans="1:2">
      <c r="A63" t="s">
        <v>77</v>
      </c>
      <c r="B63">
        <v>489380</v>
      </c>
    </row>
    <row r="64" spans="1:2">
      <c r="A64" t="s">
        <v>79</v>
      </c>
      <c r="B64">
        <v>163127</v>
      </c>
    </row>
    <row r="65" spans="1:2">
      <c r="A65" t="s">
        <v>77</v>
      </c>
      <c r="B65">
        <v>590581</v>
      </c>
    </row>
    <row r="66" spans="1:2">
      <c r="A66" t="s">
        <v>77</v>
      </c>
      <c r="B66">
        <v>242755</v>
      </c>
    </row>
    <row r="67" spans="1:2">
      <c r="A67" t="s">
        <v>80</v>
      </c>
      <c r="B67">
        <v>232425</v>
      </c>
    </row>
    <row r="68" spans="1:2">
      <c r="A68" t="s">
        <v>79</v>
      </c>
      <c r="B68">
        <v>41320</v>
      </c>
    </row>
    <row r="69" spans="1:2">
      <c r="A69" t="s">
        <v>77</v>
      </c>
      <c r="B69">
        <v>216565</v>
      </c>
    </row>
    <row r="70" spans="1:2">
      <c r="A70" t="s">
        <v>77</v>
      </c>
      <c r="B70">
        <v>160000</v>
      </c>
    </row>
    <row r="71" spans="1:2">
      <c r="A71" t="s">
        <v>79</v>
      </c>
      <c r="B71">
        <v>151210</v>
      </c>
    </row>
    <row r="72" spans="1:2">
      <c r="A72" t="s">
        <v>77</v>
      </c>
      <c r="B72">
        <v>25022</v>
      </c>
    </row>
    <row r="73" spans="1:2">
      <c r="A73" t="s">
        <v>79</v>
      </c>
      <c r="B73">
        <v>95034</v>
      </c>
    </row>
    <row r="74" spans="1:2">
      <c r="A74" t="s">
        <v>80</v>
      </c>
      <c r="B74">
        <v>62923</v>
      </c>
    </row>
    <row r="75" spans="1:2">
      <c r="A75" t="s">
        <v>53</v>
      </c>
      <c r="B75">
        <v>5343</v>
      </c>
    </row>
    <row r="76" spans="1:2">
      <c r="A76" t="s">
        <v>79</v>
      </c>
      <c r="B76">
        <v>28494</v>
      </c>
    </row>
    <row r="77" spans="1:2">
      <c r="A77" t="s">
        <v>79</v>
      </c>
      <c r="B77">
        <v>79236</v>
      </c>
    </row>
    <row r="78" spans="1:2">
      <c r="A78" t="s">
        <v>77</v>
      </c>
      <c r="B78">
        <v>39785</v>
      </c>
    </row>
    <row r="79" spans="1:2">
      <c r="A79" t="s">
        <v>80</v>
      </c>
      <c r="B79">
        <v>31321</v>
      </c>
    </row>
    <row r="80" spans="1:2">
      <c r="A80" t="s">
        <v>79</v>
      </c>
      <c r="B80">
        <v>7830</v>
      </c>
    </row>
    <row r="81" spans="1:2">
      <c r="A81" t="s">
        <v>77</v>
      </c>
      <c r="B81">
        <v>38189</v>
      </c>
    </row>
    <row r="82" spans="1:2">
      <c r="A82" t="s">
        <v>77</v>
      </c>
      <c r="B82">
        <v>20106</v>
      </c>
    </row>
    <row r="83" spans="1:2">
      <c r="A83" t="s">
        <v>79</v>
      </c>
      <c r="B83">
        <v>10358</v>
      </c>
    </row>
    <row r="84" spans="1:2">
      <c r="A84" t="s">
        <v>53</v>
      </c>
      <c r="B84">
        <v>16749</v>
      </c>
    </row>
    <row r="85" spans="1:2">
      <c r="A85" t="s">
        <v>79</v>
      </c>
      <c r="B85">
        <v>4807</v>
      </c>
    </row>
    <row r="86" spans="1:2">
      <c r="A86" t="s">
        <v>53</v>
      </c>
      <c r="B86">
        <v>8671</v>
      </c>
    </row>
    <row r="87" spans="1:2">
      <c r="A87" t="s">
        <v>79</v>
      </c>
      <c r="B87">
        <v>3750</v>
      </c>
    </row>
    <row r="88" spans="1:2">
      <c r="A88" t="s">
        <v>53</v>
      </c>
      <c r="B88">
        <v>6711</v>
      </c>
    </row>
    <row r="89" spans="1:2">
      <c r="A89" t="s">
        <v>79</v>
      </c>
      <c r="B89">
        <v>746</v>
      </c>
    </row>
    <row r="90" spans="1:2">
      <c r="A90" t="s">
        <v>77</v>
      </c>
      <c r="B90">
        <v>2168</v>
      </c>
    </row>
    <row r="91" spans="1:2">
      <c r="A91" t="s">
        <v>79</v>
      </c>
      <c r="B91">
        <v>5058</v>
      </c>
    </row>
    <row r="92" spans="1:2">
      <c r="A92" t="s">
        <v>77</v>
      </c>
      <c r="B92">
        <v>5791</v>
      </c>
    </row>
    <row r="93" spans="1:2">
      <c r="A93" t="s">
        <v>79</v>
      </c>
      <c r="B93">
        <v>3127</v>
      </c>
    </row>
    <row r="94" spans="1:2">
      <c r="A94" t="s">
        <v>77</v>
      </c>
      <c r="B94">
        <v>5464368</v>
      </c>
    </row>
    <row r="95" spans="1:2">
      <c r="A95" t="s">
        <v>79</v>
      </c>
      <c r="B95">
        <v>18293753</v>
      </c>
    </row>
    <row r="96" spans="1:2">
      <c r="A96" t="s">
        <v>79</v>
      </c>
      <c r="B96">
        <v>1732331</v>
      </c>
    </row>
    <row r="97" spans="1:2">
      <c r="A97" t="s">
        <v>77</v>
      </c>
      <c r="B97">
        <v>40243</v>
      </c>
    </row>
    <row r="98" spans="1:2">
      <c r="A98" t="s">
        <v>53</v>
      </c>
      <c r="B98">
        <v>95578</v>
      </c>
    </row>
    <row r="99" spans="1:2">
      <c r="A99" t="s">
        <v>79</v>
      </c>
      <c r="B99">
        <v>367219</v>
      </c>
    </row>
    <row r="100" spans="1:2">
      <c r="A100" t="s">
        <v>79</v>
      </c>
      <c r="B100">
        <v>477138</v>
      </c>
    </row>
    <row r="101" spans="1:2">
      <c r="A101" t="s">
        <v>79</v>
      </c>
      <c r="B101">
        <v>234596</v>
      </c>
    </row>
    <row r="102" spans="1:2">
      <c r="A102" t="s">
        <v>80</v>
      </c>
      <c r="B102">
        <v>20322</v>
      </c>
    </row>
    <row r="103" spans="1:2">
      <c r="A103" t="s">
        <v>53</v>
      </c>
      <c r="B103">
        <v>182901</v>
      </c>
    </row>
    <row r="104" spans="1:2">
      <c r="A104" t="s">
        <v>77</v>
      </c>
      <c r="B104">
        <v>141366</v>
      </c>
    </row>
    <row r="105" spans="1:2">
      <c r="A105" t="s">
        <v>79</v>
      </c>
      <c r="B105">
        <v>121339</v>
      </c>
    </row>
    <row r="106" spans="1:2">
      <c r="A106" t="s">
        <v>77</v>
      </c>
      <c r="B106">
        <v>30319</v>
      </c>
    </row>
    <row r="107" spans="1:2">
      <c r="A107" t="s">
        <v>79</v>
      </c>
      <c r="B107">
        <v>26548</v>
      </c>
    </row>
    <row r="108" spans="1:2">
      <c r="A108" t="s">
        <v>79</v>
      </c>
      <c r="B108">
        <v>21563</v>
      </c>
    </row>
    <row r="109" spans="1:2">
      <c r="A109" t="s">
        <v>77</v>
      </c>
      <c r="B109">
        <v>16451</v>
      </c>
    </row>
    <row r="110" spans="1:2">
      <c r="A110" t="s">
        <v>77</v>
      </c>
      <c r="B110">
        <v>12385</v>
      </c>
    </row>
    <row r="111" spans="1:2">
      <c r="A111" t="s">
        <v>79</v>
      </c>
      <c r="B111">
        <v>7161</v>
      </c>
    </row>
    <row r="112" spans="1:2">
      <c r="A112" t="s">
        <v>79</v>
      </c>
      <c r="B112">
        <v>1654</v>
      </c>
    </row>
    <row r="113" spans="1:1">
      <c r="A113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CCA1-EB48-4569-A126-936912AD8755}">
  <dimension ref="A1:E58"/>
  <sheetViews>
    <sheetView workbookViewId="0">
      <selection activeCell="F14" sqref="F14"/>
    </sheetView>
  </sheetViews>
  <sheetFormatPr defaultRowHeight="15"/>
  <cols>
    <col min="3" max="3" width="18.42578125" bestFit="1" customWidth="1"/>
  </cols>
  <sheetData>
    <row r="1" spans="1:5">
      <c r="A1" s="3" t="s">
        <v>109</v>
      </c>
    </row>
    <row r="2" spans="1:5">
      <c r="B2" s="2" t="s">
        <v>46</v>
      </c>
      <c r="C2" s="2" t="s">
        <v>77</v>
      </c>
      <c r="D2" s="2">
        <v>9307943</v>
      </c>
      <c r="E2">
        <f>D2*0.000001</f>
        <v>9.3079429999999999</v>
      </c>
    </row>
    <row r="3" spans="1:5">
      <c r="B3" s="2" t="s">
        <v>52</v>
      </c>
      <c r="C3" s="2" t="s">
        <v>79</v>
      </c>
      <c r="D3" s="2">
        <v>2377030</v>
      </c>
      <c r="E3">
        <f t="shared" ref="E3:E58" si="0">D3*0.000001</f>
        <v>2.37703</v>
      </c>
    </row>
    <row r="4" spans="1:5">
      <c r="B4" s="2" t="s">
        <v>50</v>
      </c>
      <c r="C4" s="2" t="s">
        <v>77</v>
      </c>
      <c r="D4" s="2">
        <v>2288507</v>
      </c>
      <c r="E4">
        <f t="shared" si="0"/>
        <v>2.2885070000000001</v>
      </c>
    </row>
    <row r="5" spans="1:5">
      <c r="B5" s="2" t="s">
        <v>81</v>
      </c>
      <c r="C5" s="2" t="s">
        <v>80</v>
      </c>
      <c r="D5" s="2">
        <v>196811</v>
      </c>
      <c r="E5">
        <f t="shared" si="0"/>
        <v>0.19681099999999999</v>
      </c>
    </row>
    <row r="6" spans="1:5">
      <c r="B6" s="2"/>
      <c r="C6" s="2" t="s">
        <v>53</v>
      </c>
      <c r="D6" s="2">
        <v>1771297</v>
      </c>
      <c r="E6">
        <f t="shared" si="0"/>
        <v>1.7712969999999999</v>
      </c>
    </row>
    <row r="7" spans="1:5">
      <c r="B7" s="2" t="s">
        <v>55</v>
      </c>
      <c r="C7" s="2" t="s">
        <v>77</v>
      </c>
      <c r="D7" s="2">
        <v>919269</v>
      </c>
      <c r="E7">
        <f t="shared" si="0"/>
        <v>0.919269</v>
      </c>
    </row>
    <row r="8" spans="1:5">
      <c r="B8" s="2"/>
      <c r="C8" s="2" t="s">
        <v>80</v>
      </c>
      <c r="D8" s="2">
        <v>919269</v>
      </c>
      <c r="E8">
        <f t="shared" si="0"/>
        <v>0.919269</v>
      </c>
    </row>
    <row r="9" spans="1:5">
      <c r="B9" s="2" t="s">
        <v>54</v>
      </c>
      <c r="C9" s="2" t="s">
        <v>77</v>
      </c>
      <c r="D9" s="2">
        <v>978532</v>
      </c>
      <c r="E9">
        <f t="shared" si="0"/>
        <v>0.97853199999999996</v>
      </c>
    </row>
    <row r="10" spans="1:5">
      <c r="B10" s="2"/>
      <c r="C10" s="2" t="s">
        <v>79</v>
      </c>
      <c r="D10" s="2">
        <v>629860</v>
      </c>
      <c r="E10">
        <f t="shared" si="0"/>
        <v>0.62985999999999998</v>
      </c>
    </row>
    <row r="11" spans="1:5">
      <c r="B11" s="2" t="s">
        <v>58</v>
      </c>
      <c r="C11" s="2" t="s">
        <v>80</v>
      </c>
      <c r="D11" s="2">
        <v>969517</v>
      </c>
      <c r="E11">
        <f t="shared" si="0"/>
        <v>0.96951699999999996</v>
      </c>
    </row>
    <row r="12" spans="1:5">
      <c r="B12" s="2"/>
      <c r="C12" s="2" t="s">
        <v>79</v>
      </c>
      <c r="D12" s="2">
        <v>310245</v>
      </c>
      <c r="E12">
        <f t="shared" si="0"/>
        <v>0.31024499999999999</v>
      </c>
    </row>
    <row r="13" spans="1:5">
      <c r="B13" s="2" t="s">
        <v>57</v>
      </c>
      <c r="C13" s="2" t="s">
        <v>53</v>
      </c>
      <c r="D13" s="2">
        <v>808817</v>
      </c>
      <c r="E13">
        <f t="shared" si="0"/>
        <v>0.80881700000000001</v>
      </c>
    </row>
    <row r="14" spans="1:5">
      <c r="B14" s="2"/>
      <c r="C14" s="2" t="s">
        <v>79</v>
      </c>
      <c r="D14" s="2">
        <v>398372</v>
      </c>
      <c r="E14">
        <f t="shared" si="0"/>
        <v>0.398372</v>
      </c>
    </row>
    <row r="15" spans="1:5">
      <c r="B15" s="2" t="s">
        <v>72</v>
      </c>
      <c r="C15" s="2" t="s">
        <v>77</v>
      </c>
      <c r="D15" s="2">
        <v>980869</v>
      </c>
      <c r="E15">
        <f t="shared" si="0"/>
        <v>0.98086899999999999</v>
      </c>
    </row>
    <row r="16" spans="1:5">
      <c r="B16" s="2"/>
      <c r="C16" s="2" t="s">
        <v>80</v>
      </c>
      <c r="D16" s="2">
        <v>173095</v>
      </c>
      <c r="E16">
        <f t="shared" si="0"/>
        <v>0.173095</v>
      </c>
    </row>
    <row r="17" spans="2:5">
      <c r="B17" s="2" t="s">
        <v>62</v>
      </c>
      <c r="C17" s="2" t="s">
        <v>77</v>
      </c>
      <c r="D17" s="2">
        <v>253711</v>
      </c>
      <c r="E17">
        <f t="shared" si="0"/>
        <v>0.25371099999999996</v>
      </c>
    </row>
    <row r="18" spans="2:5">
      <c r="B18" s="2"/>
      <c r="C18" s="2" t="s">
        <v>80</v>
      </c>
      <c r="D18" s="2">
        <v>242915</v>
      </c>
      <c r="E18">
        <f t="shared" si="0"/>
        <v>0.24291499999999999</v>
      </c>
    </row>
    <row r="19" spans="2:5">
      <c r="B19" s="2"/>
      <c r="C19" s="2" t="s">
        <v>79</v>
      </c>
      <c r="D19" s="2">
        <v>43185</v>
      </c>
      <c r="E19">
        <f t="shared" si="0"/>
        <v>4.3185000000000001E-2</v>
      </c>
    </row>
    <row r="20" spans="2:5">
      <c r="B20" s="2" t="s">
        <v>60</v>
      </c>
      <c r="C20" s="2" t="s">
        <v>77</v>
      </c>
      <c r="D20" s="2">
        <v>419766</v>
      </c>
      <c r="E20">
        <f t="shared" si="0"/>
        <v>0.41976599999999997</v>
      </c>
    </row>
    <row r="21" spans="2:5">
      <c r="B21" s="2"/>
      <c r="C21" s="2" t="s">
        <v>79</v>
      </c>
      <c r="D21" s="2">
        <v>68334</v>
      </c>
      <c r="E21">
        <f t="shared" si="0"/>
        <v>6.8333999999999992E-2</v>
      </c>
    </row>
    <row r="22" spans="2:5">
      <c r="B22" s="2" t="s">
        <v>65</v>
      </c>
      <c r="C22" s="2" t="s">
        <v>77</v>
      </c>
      <c r="D22" s="2">
        <v>335706</v>
      </c>
      <c r="E22">
        <f t="shared" si="0"/>
        <v>0.335706</v>
      </c>
    </row>
    <row r="23" spans="2:5">
      <c r="B23" s="2" t="s">
        <v>61</v>
      </c>
      <c r="C23" s="2" t="s">
        <v>77</v>
      </c>
      <c r="D23" s="2">
        <v>306589</v>
      </c>
      <c r="E23">
        <f t="shared" si="0"/>
        <v>0.306589</v>
      </c>
    </row>
    <row r="24" spans="2:5">
      <c r="B24" s="2" t="s">
        <v>82</v>
      </c>
      <c r="C24" s="2" t="s">
        <v>77</v>
      </c>
      <c r="D24" s="2">
        <v>62447</v>
      </c>
      <c r="E24">
        <f t="shared" si="0"/>
        <v>6.2446999999999996E-2</v>
      </c>
    </row>
    <row r="25" spans="2:5">
      <c r="B25" s="2"/>
      <c r="C25" s="2" t="s">
        <v>79</v>
      </c>
      <c r="D25" s="2">
        <v>237178</v>
      </c>
      <c r="E25">
        <f t="shared" si="0"/>
        <v>0.237178</v>
      </c>
    </row>
    <row r="26" spans="2:5">
      <c r="B26" s="2" t="s">
        <v>64</v>
      </c>
      <c r="C26" s="2" t="s">
        <v>77</v>
      </c>
      <c r="D26" s="2">
        <v>165500</v>
      </c>
      <c r="E26">
        <f t="shared" si="0"/>
        <v>0.16549999999999998</v>
      </c>
    </row>
    <row r="27" spans="2:5">
      <c r="B27" s="2" t="s">
        <v>63</v>
      </c>
      <c r="C27" s="2" t="s">
        <v>79</v>
      </c>
      <c r="D27" s="2">
        <v>144855</v>
      </c>
      <c r="E27">
        <f t="shared" si="0"/>
        <v>0.14485499999999998</v>
      </c>
    </row>
    <row r="28" spans="2:5">
      <c r="B28" s="2" t="s">
        <v>83</v>
      </c>
      <c r="C28" s="2" t="s">
        <v>80</v>
      </c>
      <c r="D28" s="2">
        <v>58481</v>
      </c>
      <c r="E28">
        <f t="shared" si="0"/>
        <v>5.8480999999999998E-2</v>
      </c>
    </row>
    <row r="29" spans="2:5">
      <c r="B29" s="2"/>
      <c r="C29" s="2" t="s">
        <v>53</v>
      </c>
      <c r="D29" s="2">
        <v>45949</v>
      </c>
      <c r="E29">
        <f t="shared" si="0"/>
        <v>4.5948999999999997E-2</v>
      </c>
    </row>
    <row r="30" spans="2:5">
      <c r="B30" s="2" t="s">
        <v>84</v>
      </c>
      <c r="C30" s="2" t="s">
        <v>80</v>
      </c>
      <c r="D30" s="2">
        <v>40286</v>
      </c>
      <c r="E30">
        <f t="shared" si="0"/>
        <v>4.0285999999999995E-2</v>
      </c>
    </row>
    <row r="31" spans="2:5">
      <c r="B31" s="2"/>
      <c r="C31" s="2" t="s">
        <v>79</v>
      </c>
      <c r="D31" s="2">
        <v>10072</v>
      </c>
      <c r="E31">
        <f t="shared" si="0"/>
        <v>1.0071999999999999E-2</v>
      </c>
    </row>
    <row r="32" spans="2:5">
      <c r="B32" s="2" t="s">
        <v>85</v>
      </c>
      <c r="C32" s="2" t="s">
        <v>77</v>
      </c>
      <c r="D32" s="2">
        <v>48863</v>
      </c>
      <c r="E32">
        <f t="shared" si="0"/>
        <v>4.8862999999999997E-2</v>
      </c>
    </row>
    <row r="33" spans="2:5">
      <c r="B33" s="2" t="s">
        <v>86</v>
      </c>
      <c r="C33" s="2" t="s">
        <v>77</v>
      </c>
      <c r="D33" s="2">
        <v>11351</v>
      </c>
      <c r="E33">
        <f t="shared" si="0"/>
        <v>1.1351E-2</v>
      </c>
    </row>
    <row r="34" spans="2:5">
      <c r="B34" s="2" t="s">
        <v>87</v>
      </c>
      <c r="C34" s="2" t="s">
        <v>53</v>
      </c>
      <c r="D34" s="2">
        <v>9491</v>
      </c>
      <c r="E34">
        <f t="shared" si="0"/>
        <v>9.4909999999999994E-3</v>
      </c>
    </row>
    <row r="35" spans="2:5">
      <c r="B35" s="2" t="s">
        <v>88</v>
      </c>
      <c r="C35" s="2" t="s">
        <v>53</v>
      </c>
      <c r="D35" s="2">
        <v>6940</v>
      </c>
      <c r="E35">
        <f t="shared" si="0"/>
        <v>6.94E-3</v>
      </c>
    </row>
    <row r="36" spans="2:5">
      <c r="B36" s="2"/>
      <c r="C36" s="2" t="s">
        <v>79</v>
      </c>
      <c r="D36" s="2">
        <v>2313</v>
      </c>
      <c r="E36">
        <f t="shared" si="0"/>
        <v>2.313E-3</v>
      </c>
    </row>
    <row r="37" spans="2:5">
      <c r="B37" s="2" t="s">
        <v>89</v>
      </c>
      <c r="C37" s="2" t="s">
        <v>77</v>
      </c>
      <c r="D37" s="2">
        <v>2209</v>
      </c>
      <c r="E37">
        <f t="shared" si="0"/>
        <v>2.209E-3</v>
      </c>
    </row>
    <row r="38" spans="2:5">
      <c r="B38" s="2"/>
      <c r="C38" s="2" t="s">
        <v>79</v>
      </c>
      <c r="D38" s="2">
        <v>5155</v>
      </c>
      <c r="E38">
        <f t="shared" si="0"/>
        <v>5.1549999999999999E-3</v>
      </c>
    </row>
    <row r="39" spans="2:5">
      <c r="B39" s="2" t="s">
        <v>90</v>
      </c>
      <c r="C39" s="2" t="s">
        <v>80</v>
      </c>
      <c r="D39" s="2">
        <v>4763</v>
      </c>
      <c r="E39">
        <f t="shared" si="0"/>
        <v>4.7629999999999999E-3</v>
      </c>
    </row>
    <row r="40" spans="2:5">
      <c r="B40" s="2"/>
      <c r="C40" s="2" t="s">
        <v>53</v>
      </c>
      <c r="D40" s="2">
        <v>2097</v>
      </c>
      <c r="E40">
        <f t="shared" si="0"/>
        <v>2.0969999999999999E-3</v>
      </c>
    </row>
    <row r="41" spans="2:5">
      <c r="B41" s="2" t="s">
        <v>91</v>
      </c>
      <c r="C41" s="2" t="s">
        <v>77</v>
      </c>
      <c r="D41" s="2">
        <v>2640</v>
      </c>
      <c r="E41">
        <f t="shared" si="0"/>
        <v>2.64E-3</v>
      </c>
    </row>
    <row r="42" spans="2:5">
      <c r="B42" s="2"/>
      <c r="C42" s="2" t="s">
        <v>79</v>
      </c>
      <c r="D42" s="2">
        <v>1360</v>
      </c>
      <c r="E42">
        <f t="shared" si="0"/>
        <v>1.3599999999999999E-3</v>
      </c>
    </row>
    <row r="43" spans="2:5">
      <c r="B43" s="2" t="s">
        <v>92</v>
      </c>
      <c r="C43" s="2" t="s">
        <v>79</v>
      </c>
      <c r="D43" s="2">
        <v>3065</v>
      </c>
      <c r="E43">
        <f t="shared" si="0"/>
        <v>3.065E-3</v>
      </c>
    </row>
    <row r="44" spans="2:5">
      <c r="B44" t="s">
        <v>66</v>
      </c>
      <c r="C44" t="s">
        <v>77</v>
      </c>
      <c r="D44">
        <v>3503894</v>
      </c>
      <c r="E44">
        <f t="shared" si="0"/>
        <v>3.5038939999999998</v>
      </c>
    </row>
    <row r="45" spans="2:5">
      <c r="C45" t="s">
        <v>79</v>
      </c>
      <c r="D45">
        <v>14015575</v>
      </c>
      <c r="E45">
        <f t="shared" si="0"/>
        <v>14.015575</v>
      </c>
    </row>
    <row r="46" spans="2:5">
      <c r="B46" t="s">
        <v>68</v>
      </c>
      <c r="C46" t="s">
        <v>79</v>
      </c>
      <c r="D46">
        <v>2824719</v>
      </c>
      <c r="E46">
        <f t="shared" si="0"/>
        <v>2.824719</v>
      </c>
    </row>
    <row r="47" spans="2:5">
      <c r="B47" t="s">
        <v>93</v>
      </c>
      <c r="C47" t="s">
        <v>79</v>
      </c>
      <c r="D47">
        <v>754791</v>
      </c>
      <c r="E47">
        <f t="shared" si="0"/>
        <v>0.75479099999999999</v>
      </c>
    </row>
    <row r="48" spans="2:5">
      <c r="B48" t="s">
        <v>59</v>
      </c>
      <c r="C48" t="s">
        <v>79</v>
      </c>
      <c r="D48">
        <v>360454</v>
      </c>
      <c r="E48">
        <f t="shared" si="0"/>
        <v>0.360454</v>
      </c>
    </row>
    <row r="49" spans="2:5">
      <c r="B49" t="s">
        <v>94</v>
      </c>
      <c r="C49" t="s">
        <v>77</v>
      </c>
      <c r="D49">
        <v>15384</v>
      </c>
      <c r="E49">
        <f t="shared" si="0"/>
        <v>1.5384E-2</v>
      </c>
    </row>
    <row r="50" spans="2:5">
      <c r="C50" t="s">
        <v>53</v>
      </c>
      <c r="D50">
        <v>49227</v>
      </c>
      <c r="E50">
        <f t="shared" si="0"/>
        <v>4.9227E-2</v>
      </c>
    </row>
    <row r="51" spans="2:5">
      <c r="C51" t="s">
        <v>79</v>
      </c>
      <c r="D51">
        <v>243060</v>
      </c>
      <c r="E51">
        <f t="shared" si="0"/>
        <v>0.24306</v>
      </c>
    </row>
    <row r="52" spans="2:5">
      <c r="B52" t="s">
        <v>95</v>
      </c>
      <c r="C52" t="s">
        <v>77</v>
      </c>
      <c r="D52">
        <v>287483</v>
      </c>
      <c r="E52">
        <f t="shared" si="0"/>
        <v>0.28748299999999999</v>
      </c>
    </row>
    <row r="53" spans="2:5">
      <c r="B53" t="s">
        <v>96</v>
      </c>
      <c r="C53" t="s">
        <v>79</v>
      </c>
      <c r="D53">
        <v>168910</v>
      </c>
      <c r="E53">
        <f t="shared" si="0"/>
        <v>0.16891</v>
      </c>
    </row>
    <row r="54" spans="2:5">
      <c r="B54" t="s">
        <v>97</v>
      </c>
      <c r="C54" t="s">
        <v>77</v>
      </c>
      <c r="D54">
        <v>18215</v>
      </c>
      <c r="E54">
        <f t="shared" si="0"/>
        <v>1.8214999999999999E-2</v>
      </c>
    </row>
    <row r="55" spans="2:5">
      <c r="B55" t="s">
        <v>57</v>
      </c>
      <c r="C55" t="s">
        <v>77</v>
      </c>
      <c r="D55">
        <v>8546</v>
      </c>
      <c r="E55">
        <f t="shared" si="0"/>
        <v>8.5459999999999998E-3</v>
      </c>
    </row>
    <row r="56" spans="2:5">
      <c r="B56" t="s">
        <v>98</v>
      </c>
      <c r="C56" t="s">
        <v>79</v>
      </c>
      <c r="D56">
        <v>8198</v>
      </c>
      <c r="E56">
        <f t="shared" si="0"/>
        <v>8.1980000000000004E-3</v>
      </c>
    </row>
    <row r="57" spans="2:5">
      <c r="B57" t="s">
        <v>99</v>
      </c>
      <c r="C57" t="s">
        <v>77</v>
      </c>
      <c r="D57">
        <v>4344</v>
      </c>
      <c r="E57">
        <f t="shared" si="0"/>
        <v>4.3439999999999998E-3</v>
      </c>
    </row>
    <row r="58" spans="2:5">
      <c r="B58" t="s">
        <v>100</v>
      </c>
      <c r="C58" t="s">
        <v>77</v>
      </c>
      <c r="D58">
        <v>523</v>
      </c>
      <c r="E58">
        <f t="shared" si="0"/>
        <v>5.2300000000000003E-4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1189-C12B-4272-A117-D00207D252AD}">
  <dimension ref="A1:L69"/>
  <sheetViews>
    <sheetView workbookViewId="0"/>
  </sheetViews>
  <sheetFormatPr defaultRowHeight="15"/>
  <sheetData>
    <row r="1" spans="1:12">
      <c r="A1" t="s">
        <v>74</v>
      </c>
      <c r="E1" t="s">
        <v>75</v>
      </c>
      <c r="F1">
        <v>2020</v>
      </c>
      <c r="G1" t="s">
        <v>53</v>
      </c>
      <c r="H1">
        <v>4128893</v>
      </c>
      <c r="I1">
        <v>4128893</v>
      </c>
      <c r="J1">
        <v>7.2716000000000003E-2</v>
      </c>
      <c r="K1">
        <v>7.2716000000000003E-2</v>
      </c>
      <c r="L1">
        <v>7.2715639999999997</v>
      </c>
    </row>
    <row r="2" spans="1:12">
      <c r="A2" t="s">
        <v>76</v>
      </c>
      <c r="G2" t="s">
        <v>77</v>
      </c>
      <c r="H2">
        <v>20645898</v>
      </c>
      <c r="I2">
        <v>20645898</v>
      </c>
      <c r="J2">
        <v>0.36360300000000001</v>
      </c>
      <c r="K2">
        <v>0.36360300000000001</v>
      </c>
      <c r="L2">
        <v>36.360340000000001</v>
      </c>
    </row>
    <row r="3" spans="1:12">
      <c r="A3" t="s">
        <v>78</v>
      </c>
      <c r="G3" t="s">
        <v>79</v>
      </c>
      <c r="H3">
        <v>29404516</v>
      </c>
      <c r="I3">
        <v>29404516</v>
      </c>
      <c r="J3">
        <v>0.51785499999999995</v>
      </c>
      <c r="K3">
        <v>0.51785499999999995</v>
      </c>
      <c r="L3">
        <v>51.785499999999999</v>
      </c>
    </row>
    <row r="4" spans="1:12">
      <c r="A4" t="s">
        <v>67</v>
      </c>
      <c r="G4" t="s">
        <v>80</v>
      </c>
      <c r="H4">
        <v>2602057</v>
      </c>
      <c r="I4">
        <v>2602057</v>
      </c>
      <c r="J4">
        <v>4.5825999999999999E-2</v>
      </c>
      <c r="K4">
        <v>4.5825999999999999E-2</v>
      </c>
      <c r="L4">
        <v>4.5825899999999997</v>
      </c>
    </row>
    <row r="5" spans="1:12">
      <c r="A5" t="s">
        <v>46</v>
      </c>
      <c r="B5" t="s">
        <v>77</v>
      </c>
      <c r="C5">
        <v>8328601</v>
      </c>
      <c r="D5">
        <v>8.328600999999999</v>
      </c>
      <c r="H5">
        <v>56781364</v>
      </c>
    </row>
    <row r="6" spans="1:12">
      <c r="A6" t="s">
        <v>52</v>
      </c>
      <c r="B6" t="s">
        <v>79</v>
      </c>
      <c r="C6">
        <v>6183587</v>
      </c>
      <c r="D6">
        <v>6.1835869999999993</v>
      </c>
    </row>
    <row r="7" spans="1:12">
      <c r="A7" t="s">
        <v>81</v>
      </c>
      <c r="B7" t="s">
        <v>80</v>
      </c>
      <c r="C7">
        <v>322531</v>
      </c>
      <c r="D7">
        <v>0.32253100000000001</v>
      </c>
    </row>
    <row r="8" spans="1:12">
      <c r="B8" t="s">
        <v>53</v>
      </c>
      <c r="C8">
        <v>2902776</v>
      </c>
      <c r="D8">
        <v>2.9027759999999998</v>
      </c>
    </row>
    <row r="9" spans="1:12">
      <c r="A9" t="s">
        <v>50</v>
      </c>
      <c r="B9" t="s">
        <v>77</v>
      </c>
      <c r="C9">
        <v>2266097</v>
      </c>
      <c r="D9">
        <v>2.2660969999999998</v>
      </c>
    </row>
    <row r="10" spans="1:12">
      <c r="A10" t="s">
        <v>55</v>
      </c>
      <c r="B10" t="s">
        <v>77</v>
      </c>
      <c r="C10">
        <v>874720</v>
      </c>
      <c r="D10">
        <v>0.87471999999999994</v>
      </c>
    </row>
    <row r="11" spans="1:12">
      <c r="B11" t="s">
        <v>80</v>
      </c>
      <c r="C11">
        <v>874720</v>
      </c>
      <c r="D11">
        <v>0.87471999999999994</v>
      </c>
    </row>
    <row r="12" spans="1:12">
      <c r="A12" t="s">
        <v>54</v>
      </c>
      <c r="B12" t="s">
        <v>77</v>
      </c>
      <c r="C12">
        <v>927529</v>
      </c>
      <c r="D12">
        <v>0.92752899999999994</v>
      </c>
    </row>
    <row r="13" spans="1:12">
      <c r="B13" t="s">
        <v>79</v>
      </c>
      <c r="C13">
        <v>597030</v>
      </c>
      <c r="D13">
        <v>0.59702999999999995</v>
      </c>
    </row>
    <row r="14" spans="1:12">
      <c r="A14" t="s">
        <v>57</v>
      </c>
      <c r="B14" t="s">
        <v>53</v>
      </c>
      <c r="C14">
        <v>910164</v>
      </c>
      <c r="D14">
        <v>0.91016399999999997</v>
      </c>
    </row>
    <row r="15" spans="1:12">
      <c r="B15" t="s">
        <v>79</v>
      </c>
      <c r="C15">
        <v>448290</v>
      </c>
      <c r="D15">
        <v>0.44828999999999997</v>
      </c>
    </row>
    <row r="16" spans="1:12">
      <c r="A16" t="s">
        <v>58</v>
      </c>
      <c r="B16" t="s">
        <v>80</v>
      </c>
      <c r="C16">
        <v>931907</v>
      </c>
      <c r="D16">
        <v>0.93190699999999993</v>
      </c>
    </row>
    <row r="17" spans="1:4">
      <c r="B17" t="s">
        <v>79</v>
      </c>
      <c r="C17">
        <v>298210</v>
      </c>
      <c r="D17">
        <v>0.29820999999999998</v>
      </c>
    </row>
    <row r="18" spans="1:4">
      <c r="A18" t="s">
        <v>72</v>
      </c>
      <c r="B18" t="s">
        <v>77</v>
      </c>
      <c r="C18">
        <v>713477</v>
      </c>
      <c r="D18">
        <v>0.71347699999999992</v>
      </c>
    </row>
    <row r="19" spans="1:4">
      <c r="B19" t="s">
        <v>80</v>
      </c>
      <c r="C19">
        <v>125908</v>
      </c>
      <c r="D19">
        <v>0.12590799999999999</v>
      </c>
    </row>
    <row r="20" spans="1:4">
      <c r="A20" t="s">
        <v>60</v>
      </c>
      <c r="B20" t="s">
        <v>77</v>
      </c>
      <c r="C20">
        <v>489380</v>
      </c>
      <c r="D20">
        <v>0.48937999999999998</v>
      </c>
    </row>
    <row r="21" spans="1:4">
      <c r="B21" t="s">
        <v>79</v>
      </c>
      <c r="C21">
        <v>163127</v>
      </c>
      <c r="D21">
        <v>0.16312699999999999</v>
      </c>
    </row>
    <row r="22" spans="1:4">
      <c r="A22" t="s">
        <v>65</v>
      </c>
      <c r="B22" t="s">
        <v>77</v>
      </c>
      <c r="C22">
        <v>590581</v>
      </c>
      <c r="D22">
        <v>0.59058100000000002</v>
      </c>
    </row>
    <row r="23" spans="1:4">
      <c r="A23" t="s">
        <v>62</v>
      </c>
      <c r="B23" t="s">
        <v>77</v>
      </c>
      <c r="C23">
        <v>242755</v>
      </c>
      <c r="D23">
        <v>0.242755</v>
      </c>
    </row>
    <row r="24" spans="1:4">
      <c r="B24" t="s">
        <v>80</v>
      </c>
      <c r="C24">
        <v>232425</v>
      </c>
      <c r="D24">
        <v>0.23242499999999999</v>
      </c>
    </row>
    <row r="25" spans="1:4">
      <c r="B25" t="s">
        <v>79</v>
      </c>
      <c r="C25">
        <v>41320</v>
      </c>
      <c r="D25">
        <v>4.1319999999999996E-2</v>
      </c>
    </row>
    <row r="26" spans="1:4">
      <c r="A26" t="s">
        <v>61</v>
      </c>
      <c r="B26" t="s">
        <v>77</v>
      </c>
      <c r="C26">
        <v>216565</v>
      </c>
      <c r="D26">
        <v>0.21656499999999998</v>
      </c>
    </row>
    <row r="27" spans="1:4">
      <c r="A27" t="s">
        <v>64</v>
      </c>
      <c r="B27" t="s">
        <v>77</v>
      </c>
      <c r="C27">
        <v>160000</v>
      </c>
      <c r="D27">
        <v>0.16</v>
      </c>
    </row>
    <row r="28" spans="1:4">
      <c r="A28" t="s">
        <v>102</v>
      </c>
      <c r="B28" t="s">
        <v>79</v>
      </c>
      <c r="C28">
        <v>151210</v>
      </c>
      <c r="D28">
        <v>0.15120999999999998</v>
      </c>
    </row>
    <row r="29" spans="1:4">
      <c r="A29" t="s">
        <v>82</v>
      </c>
      <c r="B29" t="s">
        <v>77</v>
      </c>
      <c r="C29">
        <v>25022</v>
      </c>
      <c r="D29">
        <v>2.5021999999999999E-2</v>
      </c>
    </row>
    <row r="30" spans="1:4">
      <c r="B30" t="s">
        <v>79</v>
      </c>
      <c r="C30">
        <v>95034</v>
      </c>
      <c r="D30">
        <v>9.5033999999999993E-2</v>
      </c>
    </row>
    <row r="31" spans="1:4">
      <c r="A31" t="s">
        <v>103</v>
      </c>
      <c r="B31" t="s">
        <v>80</v>
      </c>
      <c r="C31">
        <v>62923</v>
      </c>
      <c r="D31">
        <v>6.2922999999999993E-2</v>
      </c>
    </row>
    <row r="32" spans="1:4">
      <c r="B32" t="s">
        <v>53</v>
      </c>
      <c r="C32">
        <v>5343</v>
      </c>
      <c r="D32">
        <v>5.3429999999999997E-3</v>
      </c>
    </row>
    <row r="33" spans="1:4">
      <c r="B33" t="s">
        <v>79</v>
      </c>
      <c r="C33">
        <v>28494</v>
      </c>
      <c r="D33">
        <v>2.8493999999999998E-2</v>
      </c>
    </row>
    <row r="34" spans="1:4">
      <c r="A34" t="s">
        <v>63</v>
      </c>
      <c r="B34" t="s">
        <v>79</v>
      </c>
      <c r="C34">
        <v>79236</v>
      </c>
      <c r="D34">
        <v>7.9236000000000001E-2</v>
      </c>
    </row>
    <row r="35" spans="1:4">
      <c r="A35" t="s">
        <v>85</v>
      </c>
      <c r="B35" t="s">
        <v>77</v>
      </c>
      <c r="C35">
        <v>39785</v>
      </c>
      <c r="D35">
        <v>3.9785000000000001E-2</v>
      </c>
    </row>
    <row r="36" spans="1:4">
      <c r="A36" t="s">
        <v>84</v>
      </c>
      <c r="B36" t="s">
        <v>80</v>
      </c>
      <c r="C36">
        <v>31321</v>
      </c>
      <c r="D36">
        <v>3.1321000000000002E-2</v>
      </c>
    </row>
    <row r="37" spans="1:4">
      <c r="B37" t="s">
        <v>79</v>
      </c>
      <c r="C37">
        <v>7830</v>
      </c>
      <c r="D37">
        <v>7.8300000000000002E-3</v>
      </c>
    </row>
    <row r="38" spans="1:4">
      <c r="A38" t="s">
        <v>104</v>
      </c>
      <c r="B38" t="s">
        <v>77</v>
      </c>
      <c r="C38">
        <v>38189</v>
      </c>
      <c r="D38">
        <v>3.8189000000000001E-2</v>
      </c>
    </row>
    <row r="39" spans="1:4">
      <c r="A39" t="s">
        <v>91</v>
      </c>
      <c r="B39" t="s">
        <v>77</v>
      </c>
      <c r="C39">
        <v>20106</v>
      </c>
      <c r="D39">
        <v>2.0105999999999999E-2</v>
      </c>
    </row>
    <row r="40" spans="1:4">
      <c r="B40" t="s">
        <v>79</v>
      </c>
      <c r="C40">
        <v>10358</v>
      </c>
      <c r="D40">
        <v>1.0357999999999999E-2</v>
      </c>
    </row>
    <row r="41" spans="1:4">
      <c r="A41" t="s">
        <v>88</v>
      </c>
      <c r="B41" t="s">
        <v>53</v>
      </c>
      <c r="C41">
        <v>16749</v>
      </c>
      <c r="D41">
        <v>1.6749E-2</v>
      </c>
    </row>
    <row r="42" spans="1:4">
      <c r="B42" t="s">
        <v>79</v>
      </c>
      <c r="C42">
        <v>4807</v>
      </c>
      <c r="D42">
        <v>4.8069999999999996E-3</v>
      </c>
    </row>
    <row r="43" spans="1:4">
      <c r="A43" t="s">
        <v>87</v>
      </c>
      <c r="B43" t="s">
        <v>53</v>
      </c>
      <c r="C43">
        <v>8671</v>
      </c>
      <c r="D43">
        <v>8.6709999999999999E-3</v>
      </c>
    </row>
    <row r="44" spans="1:4">
      <c r="B44" t="s">
        <v>79</v>
      </c>
      <c r="C44">
        <v>3750</v>
      </c>
      <c r="D44">
        <v>3.7499999999999999E-3</v>
      </c>
    </row>
    <row r="45" spans="1:4">
      <c r="A45" t="s">
        <v>90</v>
      </c>
      <c r="B45" t="s">
        <v>53</v>
      </c>
      <c r="C45">
        <v>6711</v>
      </c>
      <c r="D45">
        <v>6.711E-3</v>
      </c>
    </row>
    <row r="46" spans="1:4">
      <c r="B46" t="s">
        <v>79</v>
      </c>
      <c r="C46">
        <v>746</v>
      </c>
      <c r="D46">
        <v>7.4599999999999992E-4</v>
      </c>
    </row>
    <row r="47" spans="1:4">
      <c r="A47" t="s">
        <v>89</v>
      </c>
      <c r="B47" t="s">
        <v>77</v>
      </c>
      <c r="C47">
        <v>2168</v>
      </c>
      <c r="D47">
        <v>2.1679999999999998E-3</v>
      </c>
    </row>
    <row r="48" spans="1:4">
      <c r="B48" t="s">
        <v>79</v>
      </c>
      <c r="C48">
        <v>5058</v>
      </c>
      <c r="D48">
        <v>5.058E-3</v>
      </c>
    </row>
    <row r="49" spans="1:4">
      <c r="A49" t="s">
        <v>86</v>
      </c>
      <c r="B49" t="s">
        <v>77</v>
      </c>
      <c r="C49">
        <v>5791</v>
      </c>
      <c r="D49">
        <v>5.7910000000000001E-3</v>
      </c>
    </row>
    <row r="50" spans="1:4">
      <c r="A50" t="s">
        <v>92</v>
      </c>
      <c r="B50" t="s">
        <v>79</v>
      </c>
      <c r="C50">
        <v>3127</v>
      </c>
      <c r="D50">
        <v>3.127E-3</v>
      </c>
    </row>
    <row r="51" spans="1:4">
      <c r="A51" t="s">
        <v>66</v>
      </c>
      <c r="B51" t="s">
        <v>77</v>
      </c>
      <c r="C51">
        <v>5464368</v>
      </c>
      <c r="D51">
        <v>5.4643679999999994</v>
      </c>
    </row>
    <row r="52" spans="1:4">
      <c r="B52" t="s">
        <v>79</v>
      </c>
      <c r="C52">
        <v>18293753</v>
      </c>
      <c r="D52">
        <v>18.293752999999999</v>
      </c>
    </row>
    <row r="53" spans="1:4">
      <c r="A53" t="s">
        <v>68</v>
      </c>
      <c r="B53" t="s">
        <v>79</v>
      </c>
      <c r="C53">
        <v>1732331</v>
      </c>
      <c r="D53">
        <v>1.7323309999999998</v>
      </c>
    </row>
    <row r="54" spans="1:4">
      <c r="A54" t="s">
        <v>94</v>
      </c>
      <c r="B54" t="s">
        <v>77</v>
      </c>
      <c r="C54">
        <v>40243</v>
      </c>
      <c r="D54">
        <v>4.0243000000000001E-2</v>
      </c>
    </row>
    <row r="55" spans="1:4">
      <c r="B55" t="s">
        <v>53</v>
      </c>
      <c r="C55">
        <v>95578</v>
      </c>
      <c r="D55">
        <v>9.5577999999999996E-2</v>
      </c>
    </row>
    <row r="56" spans="1:4">
      <c r="B56" t="s">
        <v>79</v>
      </c>
      <c r="C56">
        <v>367219</v>
      </c>
      <c r="D56">
        <v>0.36721899999999996</v>
      </c>
    </row>
    <row r="57" spans="1:4">
      <c r="A57" t="s">
        <v>93</v>
      </c>
      <c r="B57" t="s">
        <v>79</v>
      </c>
      <c r="C57">
        <v>477138</v>
      </c>
      <c r="D57">
        <v>0.47713799999999995</v>
      </c>
    </row>
    <row r="58" spans="1:4">
      <c r="A58" t="s">
        <v>59</v>
      </c>
      <c r="B58" t="s">
        <v>79</v>
      </c>
      <c r="C58">
        <v>234596</v>
      </c>
      <c r="D58">
        <v>0.234596</v>
      </c>
    </row>
    <row r="59" spans="1:4">
      <c r="A59" t="s">
        <v>81</v>
      </c>
      <c r="B59" t="s">
        <v>80</v>
      </c>
      <c r="C59">
        <v>20322</v>
      </c>
      <c r="D59">
        <v>2.0322E-2</v>
      </c>
    </row>
    <row r="60" spans="1:4">
      <c r="B60" t="s">
        <v>53</v>
      </c>
      <c r="C60">
        <v>182901</v>
      </c>
      <c r="D60">
        <v>0.18290099999999998</v>
      </c>
    </row>
    <row r="61" spans="1:4">
      <c r="A61" t="s">
        <v>95</v>
      </c>
      <c r="B61" t="s">
        <v>77</v>
      </c>
      <c r="C61">
        <v>141366</v>
      </c>
      <c r="D61">
        <v>0.14136599999999999</v>
      </c>
    </row>
    <row r="62" spans="1:4">
      <c r="A62" t="s">
        <v>96</v>
      </c>
      <c r="B62" t="s">
        <v>79</v>
      </c>
      <c r="C62">
        <v>121339</v>
      </c>
      <c r="D62">
        <v>0.12133899999999999</v>
      </c>
    </row>
    <row r="63" spans="1:4">
      <c r="A63" t="s">
        <v>99</v>
      </c>
      <c r="B63" t="s">
        <v>77</v>
      </c>
      <c r="C63">
        <v>30319</v>
      </c>
      <c r="D63">
        <v>3.0318999999999999E-2</v>
      </c>
    </row>
    <row r="64" spans="1:4">
      <c r="A64" t="s">
        <v>105</v>
      </c>
      <c r="B64" t="s">
        <v>79</v>
      </c>
      <c r="C64">
        <v>26548</v>
      </c>
      <c r="D64">
        <v>2.6547999999999999E-2</v>
      </c>
    </row>
    <row r="65" spans="1:4">
      <c r="A65" t="s">
        <v>106</v>
      </c>
      <c r="B65" t="s">
        <v>79</v>
      </c>
      <c r="C65">
        <v>21563</v>
      </c>
      <c r="D65">
        <v>2.1562999999999999E-2</v>
      </c>
    </row>
    <row r="66" spans="1:4">
      <c r="A66" t="s">
        <v>57</v>
      </c>
      <c r="B66" t="s">
        <v>77</v>
      </c>
      <c r="C66">
        <v>16451</v>
      </c>
      <c r="D66">
        <v>1.6451E-2</v>
      </c>
    </row>
    <row r="67" spans="1:4">
      <c r="A67" t="s">
        <v>100</v>
      </c>
      <c r="B67" t="s">
        <v>77</v>
      </c>
      <c r="C67">
        <v>12385</v>
      </c>
      <c r="D67">
        <v>1.2385E-2</v>
      </c>
    </row>
    <row r="68" spans="1:4">
      <c r="A68" t="s">
        <v>97</v>
      </c>
      <c r="B68" t="s">
        <v>79</v>
      </c>
      <c r="C68">
        <v>7161</v>
      </c>
      <c r="D68">
        <v>7.1609999999999998E-3</v>
      </c>
    </row>
    <row r="69" spans="1:4">
      <c r="A69" t="s">
        <v>107</v>
      </c>
      <c r="B69" t="s">
        <v>79</v>
      </c>
      <c r="C69">
        <v>1654</v>
      </c>
      <c r="D69">
        <v>1.6539999999999999E-3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B9E-9512-4796-893B-E394D8508708}">
  <dimension ref="A1:H117"/>
  <sheetViews>
    <sheetView topLeftCell="A110" workbookViewId="0">
      <selection activeCell="A84" sqref="A84:H117"/>
    </sheetView>
  </sheetViews>
  <sheetFormatPr defaultRowHeight="15"/>
  <sheetData>
    <row r="1" spans="1:8" s="3" customFormat="1">
      <c r="A1" s="3" t="s">
        <v>110</v>
      </c>
      <c r="B1" s="3" t="s">
        <v>111</v>
      </c>
      <c r="C1" s="3" t="s">
        <v>112</v>
      </c>
      <c r="D1" s="3" t="s">
        <v>113</v>
      </c>
    </row>
    <row r="2" spans="1:8">
      <c r="A2">
        <v>2019</v>
      </c>
      <c r="B2" s="7" t="s">
        <v>114</v>
      </c>
      <c r="C2" t="s">
        <v>77</v>
      </c>
      <c r="D2">
        <v>9.3079429999999999</v>
      </c>
      <c r="E2">
        <f>D2/SUMIF($B$2:$B$36,B2,$D$2:$D$36)</f>
        <v>1</v>
      </c>
      <c r="F2">
        <v>1</v>
      </c>
      <c r="G2">
        <f>SUMIF($B$2:$B$36,B2,$F$2:$F$36)</f>
        <v>1</v>
      </c>
      <c r="H2">
        <f>F2*100</f>
        <v>100</v>
      </c>
    </row>
    <row r="3" spans="1:8">
      <c r="A3">
        <v>2019</v>
      </c>
      <c r="B3" s="7" t="s">
        <v>115</v>
      </c>
      <c r="C3" t="s">
        <v>79</v>
      </c>
      <c r="D3">
        <v>2.37703</v>
      </c>
      <c r="E3">
        <f t="shared" ref="E3:E36" si="0">D3/SUMIF($B$2:$B$36,B3,$D$2:$D$36)</f>
        <v>1</v>
      </c>
      <c r="F3">
        <v>1</v>
      </c>
      <c r="G3">
        <f t="shared" ref="G3:G36" si="1">SUMIF($B$2:$B$36,B3,$F$2:$F$36)</f>
        <v>1</v>
      </c>
      <c r="H3">
        <f t="shared" ref="H3:H66" si="2">F3*100</f>
        <v>100</v>
      </c>
    </row>
    <row r="4" spans="1:8">
      <c r="A4">
        <v>2019</v>
      </c>
      <c r="B4" s="7" t="s">
        <v>116</v>
      </c>
      <c r="C4" t="s">
        <v>77</v>
      </c>
      <c r="D4">
        <v>2.2885070000000001</v>
      </c>
      <c r="E4">
        <f t="shared" si="0"/>
        <v>1</v>
      </c>
      <c r="F4">
        <v>1</v>
      </c>
      <c r="G4">
        <f t="shared" si="1"/>
        <v>1</v>
      </c>
      <c r="H4">
        <f t="shared" si="2"/>
        <v>100</v>
      </c>
    </row>
    <row r="5" spans="1:8">
      <c r="A5">
        <v>2019</v>
      </c>
      <c r="B5" s="7" t="s">
        <v>117</v>
      </c>
      <c r="C5" t="s">
        <v>80</v>
      </c>
      <c r="D5">
        <v>0.19681099999999999</v>
      </c>
      <c r="E5">
        <f t="shared" si="0"/>
        <v>0.10000010162043953</v>
      </c>
      <c r="F5">
        <v>0.10000010162043953</v>
      </c>
      <c r="G5">
        <f t="shared" si="1"/>
        <v>0.99999999999999989</v>
      </c>
      <c r="H5">
        <f t="shared" si="2"/>
        <v>10.000010162043953</v>
      </c>
    </row>
    <row r="6" spans="1:8">
      <c r="A6">
        <v>2019</v>
      </c>
      <c r="B6" s="7" t="s">
        <v>117</v>
      </c>
      <c r="C6" t="s">
        <v>53</v>
      </c>
      <c r="D6">
        <v>1.7712969999999999</v>
      </c>
      <c r="E6">
        <f t="shared" si="0"/>
        <v>0.8999998983795604</v>
      </c>
      <c r="F6">
        <v>0.8999998983795604</v>
      </c>
      <c r="G6">
        <f t="shared" si="1"/>
        <v>0.99999999999999989</v>
      </c>
      <c r="H6">
        <f t="shared" si="2"/>
        <v>89.999989837956036</v>
      </c>
    </row>
    <row r="7" spans="1:8">
      <c r="A7">
        <v>2019</v>
      </c>
      <c r="B7" t="s">
        <v>118</v>
      </c>
      <c r="C7" t="s">
        <v>77</v>
      </c>
      <c r="D7">
        <v>0.919269</v>
      </c>
      <c r="E7">
        <f t="shared" si="0"/>
        <v>0.5</v>
      </c>
      <c r="F7">
        <v>0.5</v>
      </c>
      <c r="G7">
        <f t="shared" si="1"/>
        <v>1</v>
      </c>
      <c r="H7">
        <f t="shared" si="2"/>
        <v>50</v>
      </c>
    </row>
    <row r="8" spans="1:8">
      <c r="A8">
        <v>2019</v>
      </c>
      <c r="B8" s="7" t="s">
        <v>118</v>
      </c>
      <c r="C8" t="s">
        <v>80</v>
      </c>
      <c r="D8">
        <v>0.919269</v>
      </c>
      <c r="E8">
        <f t="shared" si="0"/>
        <v>0.5</v>
      </c>
      <c r="F8">
        <v>0.5</v>
      </c>
      <c r="G8">
        <f t="shared" si="1"/>
        <v>1</v>
      </c>
      <c r="H8">
        <f t="shared" si="2"/>
        <v>50</v>
      </c>
    </row>
    <row r="9" spans="1:8">
      <c r="A9">
        <v>2019</v>
      </c>
      <c r="B9" s="7" t="s">
        <v>119</v>
      </c>
      <c r="C9" t="s">
        <v>77</v>
      </c>
      <c r="D9">
        <v>0.97853199999999996</v>
      </c>
      <c r="E9">
        <f t="shared" si="0"/>
        <v>0.60839148665250764</v>
      </c>
      <c r="F9">
        <v>0.60839148665250764</v>
      </c>
      <c r="G9">
        <f t="shared" si="1"/>
        <v>1</v>
      </c>
      <c r="H9">
        <f t="shared" si="2"/>
        <v>60.839148665250761</v>
      </c>
    </row>
    <row r="10" spans="1:8">
      <c r="A10">
        <v>2019</v>
      </c>
      <c r="B10" s="7" t="s">
        <v>119</v>
      </c>
      <c r="C10" t="s">
        <v>79</v>
      </c>
      <c r="D10">
        <v>0.62985999999999998</v>
      </c>
      <c r="E10">
        <f t="shared" si="0"/>
        <v>0.39160851334749242</v>
      </c>
      <c r="F10">
        <v>0.39160851334749242</v>
      </c>
      <c r="G10">
        <f t="shared" si="1"/>
        <v>1</v>
      </c>
      <c r="H10">
        <f t="shared" si="2"/>
        <v>39.160851334749239</v>
      </c>
    </row>
    <row r="11" spans="1:8">
      <c r="A11">
        <v>2019</v>
      </c>
      <c r="B11" s="7" t="s">
        <v>120</v>
      </c>
      <c r="C11" t="s">
        <v>53</v>
      </c>
      <c r="D11">
        <v>0.80881700000000001</v>
      </c>
      <c r="E11">
        <f t="shared" si="0"/>
        <v>0.67000030649715991</v>
      </c>
      <c r="F11">
        <v>0.67000030649715991</v>
      </c>
      <c r="G11">
        <f t="shared" si="1"/>
        <v>1</v>
      </c>
      <c r="H11">
        <f t="shared" si="2"/>
        <v>67.000030649715995</v>
      </c>
    </row>
    <row r="12" spans="1:8">
      <c r="A12">
        <v>2019</v>
      </c>
      <c r="B12" s="7" t="s">
        <v>120</v>
      </c>
      <c r="C12" t="s">
        <v>79</v>
      </c>
      <c r="D12">
        <v>0.398372</v>
      </c>
      <c r="E12">
        <f t="shared" si="0"/>
        <v>0.32999969350284003</v>
      </c>
      <c r="F12">
        <v>0.32999969350284003</v>
      </c>
      <c r="G12">
        <f t="shared" si="1"/>
        <v>1</v>
      </c>
      <c r="H12">
        <f t="shared" si="2"/>
        <v>32.999969350284005</v>
      </c>
    </row>
    <row r="13" spans="1:8">
      <c r="A13">
        <v>2019</v>
      </c>
      <c r="B13" s="7" t="s">
        <v>121</v>
      </c>
      <c r="C13" t="s">
        <v>77</v>
      </c>
      <c r="D13">
        <v>0.98086899999999999</v>
      </c>
      <c r="E13">
        <f t="shared" si="0"/>
        <v>0.84999965336873595</v>
      </c>
      <c r="F13">
        <v>0.84999965336873595</v>
      </c>
      <c r="G13">
        <f t="shared" si="1"/>
        <v>1</v>
      </c>
      <c r="H13">
        <f t="shared" si="2"/>
        <v>84.999965336873601</v>
      </c>
    </row>
    <row r="14" spans="1:8">
      <c r="A14">
        <v>2019</v>
      </c>
      <c r="B14" t="s">
        <v>121</v>
      </c>
      <c r="C14" t="s">
        <v>80</v>
      </c>
      <c r="D14">
        <v>0.173095</v>
      </c>
      <c r="E14">
        <f t="shared" si="0"/>
        <v>0.15000034663126405</v>
      </c>
      <c r="F14">
        <v>0.15000034663126405</v>
      </c>
      <c r="G14">
        <f t="shared" si="1"/>
        <v>1</v>
      </c>
      <c r="H14">
        <f t="shared" si="2"/>
        <v>15.000034663126405</v>
      </c>
    </row>
    <row r="15" spans="1:8">
      <c r="A15">
        <v>2019</v>
      </c>
      <c r="B15" t="s">
        <v>122</v>
      </c>
      <c r="C15" t="s">
        <v>77</v>
      </c>
      <c r="D15">
        <v>0.25371099999999996</v>
      </c>
      <c r="E15">
        <f t="shared" si="0"/>
        <v>0.46999968507496143</v>
      </c>
      <c r="F15">
        <v>0.46999968507496143</v>
      </c>
      <c r="G15">
        <f t="shared" si="1"/>
        <v>1.0000000000000002</v>
      </c>
      <c r="H15">
        <f t="shared" si="2"/>
        <v>46.999968507496142</v>
      </c>
    </row>
    <row r="16" spans="1:8">
      <c r="A16">
        <v>2019</v>
      </c>
      <c r="B16" t="s">
        <v>122</v>
      </c>
      <c r="C16" t="s">
        <v>80</v>
      </c>
      <c r="D16">
        <v>0.24291499999999999</v>
      </c>
      <c r="E16">
        <f t="shared" si="0"/>
        <v>0.45000009262501139</v>
      </c>
      <c r="F16">
        <v>0.45000009262501139</v>
      </c>
      <c r="G16">
        <f t="shared" si="1"/>
        <v>1.0000000000000002</v>
      </c>
      <c r="H16">
        <f t="shared" si="2"/>
        <v>45.000009262501138</v>
      </c>
    </row>
    <row r="17" spans="1:8">
      <c r="A17">
        <v>2019</v>
      </c>
      <c r="B17" t="s">
        <v>122</v>
      </c>
      <c r="C17" t="s">
        <v>79</v>
      </c>
      <c r="D17">
        <v>4.3185000000000001E-2</v>
      </c>
      <c r="E17">
        <f t="shared" si="0"/>
        <v>8.0000222300027249E-2</v>
      </c>
      <c r="F17">
        <v>8.0000222300027249E-2</v>
      </c>
      <c r="G17">
        <f t="shared" si="1"/>
        <v>1.0000000000000002</v>
      </c>
      <c r="H17">
        <f t="shared" si="2"/>
        <v>8.0000222300027257</v>
      </c>
    </row>
    <row r="18" spans="1:8">
      <c r="A18">
        <v>2019</v>
      </c>
      <c r="B18" t="s">
        <v>123</v>
      </c>
      <c r="C18" t="s">
        <v>77</v>
      </c>
      <c r="D18">
        <v>0.41976599999999997</v>
      </c>
      <c r="E18">
        <f t="shared" si="0"/>
        <v>0.86</v>
      </c>
      <c r="F18">
        <v>0.86</v>
      </c>
      <c r="G18">
        <f t="shared" si="1"/>
        <v>1</v>
      </c>
      <c r="H18">
        <f t="shared" si="2"/>
        <v>86</v>
      </c>
    </row>
    <row r="19" spans="1:8">
      <c r="A19">
        <v>2019</v>
      </c>
      <c r="B19" t="s">
        <v>123</v>
      </c>
      <c r="C19" t="s">
        <v>79</v>
      </c>
      <c r="D19">
        <v>6.8333999999999992E-2</v>
      </c>
      <c r="E19">
        <f t="shared" si="0"/>
        <v>0.13999999999999999</v>
      </c>
      <c r="F19">
        <v>0.13999999999999999</v>
      </c>
      <c r="G19">
        <f t="shared" si="1"/>
        <v>1</v>
      </c>
      <c r="H19">
        <f t="shared" si="2"/>
        <v>13.999999999999998</v>
      </c>
    </row>
    <row r="20" spans="1:8">
      <c r="A20">
        <v>2019</v>
      </c>
      <c r="B20" t="s">
        <v>124</v>
      </c>
      <c r="C20" t="s">
        <v>77</v>
      </c>
      <c r="D20">
        <v>0.335706</v>
      </c>
      <c r="E20">
        <f t="shared" si="0"/>
        <v>1</v>
      </c>
      <c r="F20">
        <v>1</v>
      </c>
      <c r="G20">
        <f t="shared" si="1"/>
        <v>1</v>
      </c>
      <c r="H20">
        <f t="shared" si="2"/>
        <v>100</v>
      </c>
    </row>
    <row r="21" spans="1:8">
      <c r="A21">
        <v>2019</v>
      </c>
      <c r="B21" t="s">
        <v>125</v>
      </c>
      <c r="C21" t="s">
        <v>77</v>
      </c>
      <c r="D21">
        <v>0.306589</v>
      </c>
      <c r="E21">
        <f t="shared" si="0"/>
        <v>1</v>
      </c>
      <c r="F21">
        <v>1</v>
      </c>
      <c r="G21">
        <f t="shared" si="1"/>
        <v>1</v>
      </c>
      <c r="H21">
        <f t="shared" si="2"/>
        <v>100</v>
      </c>
    </row>
    <row r="22" spans="1:8">
      <c r="A22">
        <v>2019</v>
      </c>
      <c r="B22" t="s">
        <v>126</v>
      </c>
      <c r="C22" t="s">
        <v>77</v>
      </c>
      <c r="D22">
        <v>6.2446999999999996E-2</v>
      </c>
      <c r="E22">
        <f t="shared" si="0"/>
        <v>0.2084171881518565</v>
      </c>
      <c r="F22">
        <v>0.2084171881518565</v>
      </c>
      <c r="G22">
        <f t="shared" si="1"/>
        <v>1</v>
      </c>
      <c r="H22">
        <f t="shared" si="2"/>
        <v>20.841718815185651</v>
      </c>
    </row>
    <row r="23" spans="1:8">
      <c r="A23">
        <v>2019</v>
      </c>
      <c r="B23" t="s">
        <v>126</v>
      </c>
      <c r="C23" t="s">
        <v>79</v>
      </c>
      <c r="D23">
        <v>0.237178</v>
      </c>
      <c r="E23">
        <f t="shared" si="0"/>
        <v>0.79158281184814361</v>
      </c>
      <c r="F23">
        <v>0.79158281184814361</v>
      </c>
      <c r="G23">
        <f t="shared" si="1"/>
        <v>1</v>
      </c>
      <c r="H23">
        <f t="shared" si="2"/>
        <v>79.158281184814356</v>
      </c>
    </row>
    <row r="24" spans="1:8">
      <c r="A24">
        <v>2019</v>
      </c>
      <c r="B24" t="s">
        <v>127</v>
      </c>
      <c r="C24" t="s">
        <v>77</v>
      </c>
      <c r="D24">
        <v>0.16549999999999998</v>
      </c>
      <c r="E24">
        <f t="shared" si="0"/>
        <v>1</v>
      </c>
      <c r="F24">
        <v>1</v>
      </c>
      <c r="G24">
        <f t="shared" si="1"/>
        <v>1</v>
      </c>
      <c r="H24">
        <f t="shared" si="2"/>
        <v>100</v>
      </c>
    </row>
    <row r="25" spans="1:8">
      <c r="A25">
        <v>2019</v>
      </c>
      <c r="B25" t="s">
        <v>128</v>
      </c>
      <c r="C25" t="s">
        <v>79</v>
      </c>
      <c r="D25">
        <v>0.14485499999999998</v>
      </c>
      <c r="E25">
        <f t="shared" si="0"/>
        <v>1</v>
      </c>
      <c r="F25">
        <v>1</v>
      </c>
      <c r="G25">
        <f t="shared" si="1"/>
        <v>1</v>
      </c>
      <c r="H25">
        <f t="shared" si="2"/>
        <v>100</v>
      </c>
    </row>
    <row r="26" spans="1:8">
      <c r="A26">
        <v>2019</v>
      </c>
      <c r="B26" t="s">
        <v>129</v>
      </c>
      <c r="C26" t="s">
        <v>80</v>
      </c>
      <c r="D26">
        <v>5.8480999999999998E-2</v>
      </c>
      <c r="E26">
        <f t="shared" si="0"/>
        <v>0.56000191515847941</v>
      </c>
      <c r="F26">
        <v>0.56000191515847941</v>
      </c>
      <c r="G26">
        <f t="shared" si="1"/>
        <v>1</v>
      </c>
      <c r="H26">
        <f t="shared" si="2"/>
        <v>56.000191515847945</v>
      </c>
    </row>
    <row r="27" spans="1:8">
      <c r="A27">
        <v>2019</v>
      </c>
      <c r="B27" t="s">
        <v>129</v>
      </c>
      <c r="C27" t="s">
        <v>53</v>
      </c>
      <c r="D27">
        <v>4.5948999999999997E-2</v>
      </c>
      <c r="E27">
        <f t="shared" si="0"/>
        <v>0.43999808484152064</v>
      </c>
      <c r="F27">
        <v>0.43999808484152064</v>
      </c>
      <c r="G27">
        <f t="shared" si="1"/>
        <v>1</v>
      </c>
      <c r="H27">
        <f t="shared" si="2"/>
        <v>43.999808484152062</v>
      </c>
    </row>
    <row r="28" spans="1:8">
      <c r="A28">
        <v>2019</v>
      </c>
      <c r="B28" t="s">
        <v>130</v>
      </c>
      <c r="C28" t="s">
        <v>77</v>
      </c>
      <c r="D28">
        <v>4.8862999999999997E-2</v>
      </c>
      <c r="E28">
        <f t="shared" si="0"/>
        <v>1</v>
      </c>
      <c r="F28">
        <v>1</v>
      </c>
      <c r="G28">
        <f t="shared" si="1"/>
        <v>1</v>
      </c>
      <c r="H28">
        <f t="shared" si="2"/>
        <v>100</v>
      </c>
    </row>
    <row r="29" spans="1:8">
      <c r="A29">
        <v>2019</v>
      </c>
      <c r="B29" t="s">
        <v>131</v>
      </c>
      <c r="C29" t="s">
        <v>77</v>
      </c>
      <c r="D29">
        <v>1.1351E-2</v>
      </c>
      <c r="E29">
        <f t="shared" si="0"/>
        <v>1</v>
      </c>
      <c r="F29">
        <v>1</v>
      </c>
      <c r="G29">
        <f t="shared" si="1"/>
        <v>1</v>
      </c>
      <c r="H29">
        <f t="shared" si="2"/>
        <v>100</v>
      </c>
    </row>
    <row r="30" spans="1:8">
      <c r="A30">
        <v>2019</v>
      </c>
      <c r="B30" t="s">
        <v>132</v>
      </c>
      <c r="C30" t="s">
        <v>77</v>
      </c>
      <c r="D30">
        <v>2.209E-3</v>
      </c>
      <c r="E30">
        <f t="shared" si="0"/>
        <v>0.29997284084736558</v>
      </c>
      <c r="F30">
        <v>0.29997284084736558</v>
      </c>
      <c r="G30">
        <f t="shared" si="1"/>
        <v>1</v>
      </c>
      <c r="H30">
        <f t="shared" si="2"/>
        <v>29.99728408473656</v>
      </c>
    </row>
    <row r="31" spans="1:8">
      <c r="A31">
        <v>2019</v>
      </c>
      <c r="B31" t="s">
        <v>132</v>
      </c>
      <c r="C31" t="s">
        <v>79</v>
      </c>
      <c r="D31">
        <v>5.1549999999999999E-3</v>
      </c>
      <c r="E31">
        <f t="shared" si="0"/>
        <v>0.70002715915263447</v>
      </c>
      <c r="F31">
        <v>0.70002715915263447</v>
      </c>
      <c r="G31">
        <f t="shared" si="1"/>
        <v>1</v>
      </c>
      <c r="H31">
        <f t="shared" si="2"/>
        <v>70.002715915263451</v>
      </c>
    </row>
    <row r="32" spans="1:8">
      <c r="A32">
        <v>2019</v>
      </c>
      <c r="B32" t="s">
        <v>133</v>
      </c>
      <c r="C32" t="s">
        <v>80</v>
      </c>
      <c r="D32">
        <v>4.7629999999999999E-3</v>
      </c>
      <c r="E32">
        <f t="shared" si="0"/>
        <v>0.69431486880466475</v>
      </c>
      <c r="F32">
        <v>0.69431486880466475</v>
      </c>
      <c r="G32">
        <f t="shared" si="1"/>
        <v>1</v>
      </c>
      <c r="H32">
        <f t="shared" si="2"/>
        <v>69.43148688046648</v>
      </c>
    </row>
    <row r="33" spans="1:8">
      <c r="A33">
        <v>2019</v>
      </c>
      <c r="B33" t="s">
        <v>133</v>
      </c>
      <c r="C33" t="s">
        <v>53</v>
      </c>
      <c r="D33">
        <v>2.0969999999999999E-3</v>
      </c>
      <c r="E33">
        <f t="shared" si="0"/>
        <v>0.30568513119533525</v>
      </c>
      <c r="F33">
        <v>0.30568513119533525</v>
      </c>
      <c r="G33">
        <f t="shared" si="1"/>
        <v>1</v>
      </c>
      <c r="H33">
        <f t="shared" si="2"/>
        <v>30.568513119533524</v>
      </c>
    </row>
    <row r="34" spans="1:8">
      <c r="A34">
        <v>2019</v>
      </c>
      <c r="B34" t="s">
        <v>134</v>
      </c>
      <c r="C34" t="s">
        <v>77</v>
      </c>
      <c r="D34">
        <v>2.64E-3</v>
      </c>
      <c r="E34">
        <f t="shared" si="0"/>
        <v>0.66</v>
      </c>
      <c r="F34">
        <v>0.66</v>
      </c>
      <c r="G34">
        <f t="shared" si="1"/>
        <v>1</v>
      </c>
      <c r="H34">
        <f t="shared" si="2"/>
        <v>66</v>
      </c>
    </row>
    <row r="35" spans="1:8">
      <c r="A35">
        <v>2019</v>
      </c>
      <c r="B35" t="s">
        <v>134</v>
      </c>
      <c r="C35" t="s">
        <v>79</v>
      </c>
      <c r="D35">
        <v>1.3599999999999999E-3</v>
      </c>
      <c r="E35">
        <f t="shared" si="0"/>
        <v>0.33999999999999997</v>
      </c>
      <c r="F35">
        <v>0.33999999999999997</v>
      </c>
      <c r="G35">
        <f t="shared" si="1"/>
        <v>1</v>
      </c>
      <c r="H35">
        <f t="shared" si="2"/>
        <v>34</v>
      </c>
    </row>
    <row r="36" spans="1:8">
      <c r="A36">
        <v>2019</v>
      </c>
      <c r="B36" t="s">
        <v>135</v>
      </c>
      <c r="C36" t="s">
        <v>79</v>
      </c>
      <c r="D36">
        <v>3.065E-3</v>
      </c>
      <c r="E36">
        <f t="shared" si="0"/>
        <v>1</v>
      </c>
      <c r="F36">
        <v>1</v>
      </c>
      <c r="G36">
        <f t="shared" si="1"/>
        <v>1</v>
      </c>
      <c r="H36">
        <f t="shared" si="2"/>
        <v>100</v>
      </c>
    </row>
    <row r="37" spans="1:8">
      <c r="A37">
        <v>2019</v>
      </c>
      <c r="B37" t="s">
        <v>136</v>
      </c>
      <c r="C37" t="s">
        <v>77</v>
      </c>
      <c r="D37">
        <v>3.5038939999999998</v>
      </c>
      <c r="E37">
        <f>D37/SUMIF($B$37:$B$41,B37,$D$37:$D$41)</f>
        <v>0.20000001141587109</v>
      </c>
      <c r="F37">
        <v>0.20000001141587109</v>
      </c>
      <c r="G37">
        <f>SUMIF($B$37:$B$41,B37,$F$37:$F$41)</f>
        <v>1</v>
      </c>
      <c r="H37">
        <f t="shared" si="2"/>
        <v>20.000001141587109</v>
      </c>
    </row>
    <row r="38" spans="1:8">
      <c r="A38">
        <v>2019</v>
      </c>
      <c r="B38" t="s">
        <v>136</v>
      </c>
      <c r="C38" t="s">
        <v>79</v>
      </c>
      <c r="D38">
        <v>14.015575</v>
      </c>
      <c r="E38">
        <f t="shared" ref="E38:E41" si="3">D38/SUMIF($B$37:$B$41,B38,$D$37:$D$41)</f>
        <v>0.79999998858412891</v>
      </c>
      <c r="F38">
        <v>0.79999998858412891</v>
      </c>
      <c r="G38">
        <f t="shared" ref="G38:G41" si="4">SUMIF($B$37:$B$41,B38,$F$37:$F$41)</f>
        <v>1</v>
      </c>
      <c r="H38">
        <f t="shared" si="2"/>
        <v>79.999998858412894</v>
      </c>
    </row>
    <row r="39" spans="1:8">
      <c r="A39">
        <v>2019</v>
      </c>
      <c r="B39" t="s">
        <v>137</v>
      </c>
      <c r="C39" t="s">
        <v>77</v>
      </c>
      <c r="D39">
        <v>0.28748299999999999</v>
      </c>
      <c r="E39">
        <f t="shared" si="3"/>
        <v>1</v>
      </c>
      <c r="F39">
        <v>1</v>
      </c>
      <c r="G39">
        <f t="shared" si="4"/>
        <v>1</v>
      </c>
      <c r="H39">
        <f t="shared" si="2"/>
        <v>100</v>
      </c>
    </row>
    <row r="40" spans="1:8">
      <c r="A40">
        <v>2019</v>
      </c>
      <c r="B40" t="s">
        <v>138</v>
      </c>
      <c r="C40" t="s">
        <v>79</v>
      </c>
      <c r="D40">
        <v>0.16891</v>
      </c>
      <c r="E40">
        <f t="shared" si="3"/>
        <v>1</v>
      </c>
      <c r="F40">
        <v>1</v>
      </c>
      <c r="G40">
        <f t="shared" si="4"/>
        <v>1</v>
      </c>
      <c r="H40">
        <f t="shared" si="2"/>
        <v>100</v>
      </c>
    </row>
    <row r="41" spans="1:8">
      <c r="A41">
        <v>2019</v>
      </c>
      <c r="B41" t="s">
        <v>120</v>
      </c>
      <c r="C41" t="s">
        <v>77</v>
      </c>
      <c r="D41">
        <v>8.5459999999999998E-3</v>
      </c>
      <c r="E41">
        <f t="shared" si="3"/>
        <v>1</v>
      </c>
      <c r="F41">
        <v>1</v>
      </c>
      <c r="G41">
        <f t="shared" si="4"/>
        <v>1</v>
      </c>
      <c r="H41">
        <f t="shared" si="2"/>
        <v>100</v>
      </c>
    </row>
    <row r="42" spans="1:8">
      <c r="A42">
        <v>2020</v>
      </c>
      <c r="B42" t="s">
        <v>114</v>
      </c>
      <c r="C42" t="s">
        <v>77</v>
      </c>
      <c r="D42">
        <v>8.328600999999999</v>
      </c>
      <c r="E42">
        <f>D42/SUMIF($B$42:$B$76,B42,$D$42:$D$76)</f>
        <v>1</v>
      </c>
      <c r="F42">
        <v>1</v>
      </c>
      <c r="G42">
        <f>SUMIF($B$42:$B$76,B42,$F$42:$F$76)</f>
        <v>1</v>
      </c>
      <c r="H42">
        <f t="shared" si="2"/>
        <v>100</v>
      </c>
    </row>
    <row r="43" spans="1:8">
      <c r="A43">
        <v>2020</v>
      </c>
      <c r="B43" t="s">
        <v>115</v>
      </c>
      <c r="C43" t="s">
        <v>79</v>
      </c>
      <c r="D43">
        <v>6.1835869999999993</v>
      </c>
      <c r="E43">
        <f t="shared" ref="E43:E76" si="5">D43/SUMIF($B$42:$B$76,B43,$D$42:$D$76)</f>
        <v>1</v>
      </c>
      <c r="F43">
        <v>1</v>
      </c>
      <c r="G43">
        <f t="shared" ref="G43:G76" si="6">SUMIF($B$42:$B$76,B43,$F$42:$F$76)</f>
        <v>1</v>
      </c>
      <c r="H43">
        <f t="shared" si="2"/>
        <v>100</v>
      </c>
    </row>
    <row r="44" spans="1:8">
      <c r="A44">
        <v>2020</v>
      </c>
      <c r="B44" t="s">
        <v>117</v>
      </c>
      <c r="C44" t="s">
        <v>80</v>
      </c>
      <c r="D44">
        <v>0.32253100000000001</v>
      </c>
      <c r="E44">
        <f t="shared" si="5"/>
        <v>0.10000009301440142</v>
      </c>
      <c r="F44">
        <v>0.10000009301440142</v>
      </c>
      <c r="G44">
        <f t="shared" si="6"/>
        <v>0.99999999999999989</v>
      </c>
      <c r="H44">
        <f t="shared" si="2"/>
        <v>10.000009301440143</v>
      </c>
    </row>
    <row r="45" spans="1:8">
      <c r="A45">
        <v>2020</v>
      </c>
      <c r="B45" t="s">
        <v>117</v>
      </c>
      <c r="C45" t="s">
        <v>53</v>
      </c>
      <c r="D45">
        <v>2.9027759999999998</v>
      </c>
      <c r="E45">
        <f t="shared" si="5"/>
        <v>0.89999990698559851</v>
      </c>
      <c r="F45">
        <v>0.89999990698559851</v>
      </c>
      <c r="G45">
        <f t="shared" si="6"/>
        <v>0.99999999999999989</v>
      </c>
      <c r="H45">
        <f t="shared" si="2"/>
        <v>89.999990698559856</v>
      </c>
    </row>
    <row r="46" spans="1:8">
      <c r="A46">
        <v>2020</v>
      </c>
      <c r="B46" t="s">
        <v>116</v>
      </c>
      <c r="C46" t="s">
        <v>77</v>
      </c>
      <c r="D46">
        <v>2.2660969999999998</v>
      </c>
      <c r="E46">
        <f t="shared" si="5"/>
        <v>1</v>
      </c>
      <c r="F46">
        <v>1</v>
      </c>
      <c r="G46">
        <f t="shared" si="6"/>
        <v>1</v>
      </c>
      <c r="H46">
        <f t="shared" si="2"/>
        <v>100</v>
      </c>
    </row>
    <row r="47" spans="1:8">
      <c r="A47">
        <v>2020</v>
      </c>
      <c r="B47" t="s">
        <v>118</v>
      </c>
      <c r="C47" t="s">
        <v>77</v>
      </c>
      <c r="D47">
        <v>0.87471999999999994</v>
      </c>
      <c r="E47">
        <f t="shared" si="5"/>
        <v>0.5</v>
      </c>
      <c r="F47">
        <v>0.5</v>
      </c>
      <c r="G47">
        <f t="shared" si="6"/>
        <v>1</v>
      </c>
      <c r="H47">
        <f t="shared" si="2"/>
        <v>50</v>
      </c>
    </row>
    <row r="48" spans="1:8">
      <c r="A48">
        <v>2020</v>
      </c>
      <c r="B48" t="s">
        <v>118</v>
      </c>
      <c r="C48" t="s">
        <v>80</v>
      </c>
      <c r="D48">
        <v>0.87471999999999994</v>
      </c>
      <c r="E48">
        <f t="shared" si="5"/>
        <v>0.5</v>
      </c>
      <c r="F48">
        <v>0.5</v>
      </c>
      <c r="G48">
        <f t="shared" si="6"/>
        <v>1</v>
      </c>
      <c r="H48">
        <f t="shared" si="2"/>
        <v>50</v>
      </c>
    </row>
    <row r="49" spans="1:8">
      <c r="A49">
        <v>2020</v>
      </c>
      <c r="B49" t="s">
        <v>119</v>
      </c>
      <c r="C49" t="s">
        <v>77</v>
      </c>
      <c r="D49">
        <v>0.92752899999999994</v>
      </c>
      <c r="E49">
        <f t="shared" si="5"/>
        <v>0.60839167260827554</v>
      </c>
      <c r="F49">
        <v>0.60839167260827554</v>
      </c>
      <c r="G49">
        <f t="shared" si="6"/>
        <v>1</v>
      </c>
      <c r="H49">
        <f t="shared" si="2"/>
        <v>60.839167260827551</v>
      </c>
    </row>
    <row r="50" spans="1:8">
      <c r="A50">
        <v>2020</v>
      </c>
      <c r="B50" t="s">
        <v>119</v>
      </c>
      <c r="C50" t="s">
        <v>79</v>
      </c>
      <c r="D50">
        <v>0.59702999999999995</v>
      </c>
      <c r="E50">
        <f t="shared" si="5"/>
        <v>0.39160832739172441</v>
      </c>
      <c r="F50">
        <v>0.39160832739172441</v>
      </c>
      <c r="G50">
        <f t="shared" si="6"/>
        <v>1</v>
      </c>
      <c r="H50">
        <f t="shared" si="2"/>
        <v>39.160832739172442</v>
      </c>
    </row>
    <row r="51" spans="1:8">
      <c r="A51">
        <v>2020</v>
      </c>
      <c r="B51" t="s">
        <v>120</v>
      </c>
      <c r="C51" t="s">
        <v>53</v>
      </c>
      <c r="D51">
        <v>0.91016399999999997</v>
      </c>
      <c r="E51">
        <f t="shared" si="5"/>
        <v>0.66999986749643337</v>
      </c>
      <c r="F51">
        <v>0.66999986749643337</v>
      </c>
      <c r="G51">
        <f t="shared" si="6"/>
        <v>0.99999999999999989</v>
      </c>
      <c r="H51">
        <f t="shared" si="2"/>
        <v>66.999986749643341</v>
      </c>
    </row>
    <row r="52" spans="1:8">
      <c r="A52">
        <v>2020</v>
      </c>
      <c r="B52" t="s">
        <v>120</v>
      </c>
      <c r="C52" t="s">
        <v>79</v>
      </c>
      <c r="D52">
        <v>0.44828999999999997</v>
      </c>
      <c r="E52">
        <f t="shared" si="5"/>
        <v>0.33000013250356652</v>
      </c>
      <c r="F52">
        <v>0.33000013250356652</v>
      </c>
      <c r="G52">
        <f t="shared" si="6"/>
        <v>0.99999999999999989</v>
      </c>
      <c r="H52">
        <f t="shared" si="2"/>
        <v>33.000013250356652</v>
      </c>
    </row>
    <row r="53" spans="1:8">
      <c r="A53">
        <v>2020</v>
      </c>
      <c r="B53" t="s">
        <v>121</v>
      </c>
      <c r="C53" t="s">
        <v>77</v>
      </c>
      <c r="D53">
        <v>0.71347699999999992</v>
      </c>
      <c r="E53">
        <f t="shared" si="5"/>
        <v>0.849999702162893</v>
      </c>
      <c r="F53">
        <v>0.849999702162893</v>
      </c>
      <c r="G53">
        <f t="shared" si="6"/>
        <v>1</v>
      </c>
      <c r="H53">
        <f t="shared" si="2"/>
        <v>84.999970216289299</v>
      </c>
    </row>
    <row r="54" spans="1:8">
      <c r="A54">
        <v>2020</v>
      </c>
      <c r="B54" t="s">
        <v>121</v>
      </c>
      <c r="C54" t="s">
        <v>80</v>
      </c>
      <c r="D54">
        <v>0.12590799999999999</v>
      </c>
      <c r="E54">
        <f t="shared" si="5"/>
        <v>0.15000029783710694</v>
      </c>
      <c r="F54">
        <v>0.15000029783710694</v>
      </c>
      <c r="G54">
        <f t="shared" si="6"/>
        <v>1</v>
      </c>
      <c r="H54">
        <f t="shared" si="2"/>
        <v>15.000029783710694</v>
      </c>
    </row>
    <row r="55" spans="1:8">
      <c r="A55">
        <v>2020</v>
      </c>
      <c r="B55" t="s">
        <v>123</v>
      </c>
      <c r="C55" t="s">
        <v>77</v>
      </c>
      <c r="D55">
        <v>0.48937999999999998</v>
      </c>
      <c r="E55">
        <f t="shared" si="5"/>
        <v>0.74999961686234784</v>
      </c>
      <c r="F55">
        <v>0.74999961686234784</v>
      </c>
      <c r="G55">
        <f t="shared" si="6"/>
        <v>1</v>
      </c>
      <c r="H55">
        <f t="shared" si="2"/>
        <v>74.999961686234784</v>
      </c>
    </row>
    <row r="56" spans="1:8">
      <c r="A56">
        <v>2020</v>
      </c>
      <c r="B56" t="s">
        <v>123</v>
      </c>
      <c r="C56" t="s">
        <v>79</v>
      </c>
      <c r="D56">
        <v>0.16312699999999999</v>
      </c>
      <c r="E56">
        <f t="shared" si="5"/>
        <v>0.25000038313765216</v>
      </c>
      <c r="F56">
        <v>0.25000038313765216</v>
      </c>
      <c r="G56">
        <f t="shared" si="6"/>
        <v>1</v>
      </c>
      <c r="H56">
        <f t="shared" si="2"/>
        <v>25.000038313765216</v>
      </c>
    </row>
    <row r="57" spans="1:8">
      <c r="A57">
        <v>2020</v>
      </c>
      <c r="B57" t="s">
        <v>124</v>
      </c>
      <c r="C57" t="s">
        <v>77</v>
      </c>
      <c r="D57">
        <v>0.59058100000000002</v>
      </c>
      <c r="E57">
        <f t="shared" si="5"/>
        <v>1</v>
      </c>
      <c r="F57">
        <v>1</v>
      </c>
      <c r="G57">
        <f t="shared" si="6"/>
        <v>1</v>
      </c>
      <c r="H57">
        <f t="shared" si="2"/>
        <v>100</v>
      </c>
    </row>
    <row r="58" spans="1:8">
      <c r="A58">
        <v>2020</v>
      </c>
      <c r="B58" t="s">
        <v>122</v>
      </c>
      <c r="C58" t="s">
        <v>77</v>
      </c>
      <c r="D58">
        <v>0.242755</v>
      </c>
      <c r="E58">
        <f t="shared" si="5"/>
        <v>0.47000000000000003</v>
      </c>
      <c r="F58">
        <v>0.47000000000000003</v>
      </c>
      <c r="G58">
        <f t="shared" si="6"/>
        <v>1</v>
      </c>
      <c r="H58">
        <f t="shared" si="2"/>
        <v>47</v>
      </c>
    </row>
    <row r="59" spans="1:8">
      <c r="A59">
        <v>2020</v>
      </c>
      <c r="B59" t="s">
        <v>122</v>
      </c>
      <c r="C59" t="s">
        <v>80</v>
      </c>
      <c r="D59">
        <v>0.23242499999999999</v>
      </c>
      <c r="E59">
        <f t="shared" si="5"/>
        <v>0.45</v>
      </c>
      <c r="F59">
        <v>0.45</v>
      </c>
      <c r="G59">
        <f t="shared" si="6"/>
        <v>1</v>
      </c>
      <c r="H59">
        <f t="shared" si="2"/>
        <v>45</v>
      </c>
    </row>
    <row r="60" spans="1:8">
      <c r="A60">
        <v>2020</v>
      </c>
      <c r="B60" t="s">
        <v>122</v>
      </c>
      <c r="C60" t="s">
        <v>79</v>
      </c>
      <c r="D60">
        <v>4.1319999999999996E-2</v>
      </c>
      <c r="E60">
        <f t="shared" si="5"/>
        <v>0.08</v>
      </c>
      <c r="F60">
        <v>0.08</v>
      </c>
      <c r="G60">
        <f t="shared" si="6"/>
        <v>1</v>
      </c>
      <c r="H60">
        <f t="shared" si="2"/>
        <v>8</v>
      </c>
    </row>
    <row r="61" spans="1:8">
      <c r="A61">
        <v>2020</v>
      </c>
      <c r="B61" t="s">
        <v>125</v>
      </c>
      <c r="C61" t="s">
        <v>77</v>
      </c>
      <c r="D61">
        <v>0.21656499999999998</v>
      </c>
      <c r="E61">
        <f t="shared" si="5"/>
        <v>1</v>
      </c>
      <c r="F61">
        <v>1</v>
      </c>
      <c r="G61">
        <f t="shared" si="6"/>
        <v>1</v>
      </c>
      <c r="H61">
        <f t="shared" si="2"/>
        <v>100</v>
      </c>
    </row>
    <row r="62" spans="1:8">
      <c r="A62">
        <v>2020</v>
      </c>
      <c r="B62" t="s">
        <v>127</v>
      </c>
      <c r="C62" t="s">
        <v>77</v>
      </c>
      <c r="D62">
        <v>0.16</v>
      </c>
      <c r="E62">
        <f t="shared" si="5"/>
        <v>1</v>
      </c>
      <c r="F62">
        <v>1</v>
      </c>
      <c r="G62">
        <f t="shared" si="6"/>
        <v>1</v>
      </c>
      <c r="H62">
        <f t="shared" si="2"/>
        <v>100</v>
      </c>
    </row>
    <row r="63" spans="1:8">
      <c r="A63">
        <v>2020</v>
      </c>
      <c r="B63" t="s">
        <v>139</v>
      </c>
      <c r="C63" t="s">
        <v>79</v>
      </c>
      <c r="D63">
        <v>0.15120999999999998</v>
      </c>
      <c r="E63">
        <f t="shared" si="5"/>
        <v>1</v>
      </c>
      <c r="F63">
        <v>1</v>
      </c>
      <c r="G63">
        <f t="shared" si="6"/>
        <v>1</v>
      </c>
      <c r="H63">
        <f t="shared" si="2"/>
        <v>100</v>
      </c>
    </row>
    <row r="64" spans="1:8">
      <c r="A64">
        <v>2020</v>
      </c>
      <c r="B64" t="s">
        <v>126</v>
      </c>
      <c r="C64" t="s">
        <v>77</v>
      </c>
      <c r="D64">
        <v>2.5021999999999999E-2</v>
      </c>
      <c r="E64">
        <f t="shared" si="5"/>
        <v>0.20841940427800359</v>
      </c>
      <c r="F64">
        <v>0.20841940427800359</v>
      </c>
      <c r="G64">
        <f t="shared" si="6"/>
        <v>1</v>
      </c>
      <c r="H64">
        <f t="shared" si="2"/>
        <v>20.84194042780036</v>
      </c>
    </row>
    <row r="65" spans="1:8">
      <c r="A65">
        <v>2020</v>
      </c>
      <c r="B65" t="s">
        <v>126</v>
      </c>
      <c r="C65" t="s">
        <v>79</v>
      </c>
      <c r="D65">
        <v>9.5033999999999993E-2</v>
      </c>
      <c r="E65">
        <f t="shared" si="5"/>
        <v>0.79158059572199635</v>
      </c>
      <c r="F65">
        <v>0.79158059572199635</v>
      </c>
      <c r="G65">
        <f t="shared" si="6"/>
        <v>1</v>
      </c>
      <c r="H65">
        <f t="shared" si="2"/>
        <v>79.158059572199633</v>
      </c>
    </row>
    <row r="66" spans="1:8">
      <c r="A66">
        <v>2020</v>
      </c>
      <c r="B66" t="s">
        <v>128</v>
      </c>
      <c r="C66" t="s">
        <v>79</v>
      </c>
      <c r="D66">
        <v>7.9236000000000001E-2</v>
      </c>
      <c r="E66">
        <f t="shared" si="5"/>
        <v>1</v>
      </c>
      <c r="F66">
        <v>1</v>
      </c>
      <c r="G66">
        <f t="shared" si="6"/>
        <v>1</v>
      </c>
      <c r="H66">
        <f t="shared" si="2"/>
        <v>100</v>
      </c>
    </row>
    <row r="67" spans="1:8">
      <c r="A67">
        <v>2020</v>
      </c>
      <c r="B67" t="s">
        <v>130</v>
      </c>
      <c r="C67" t="s">
        <v>77</v>
      </c>
      <c r="D67">
        <v>3.9785000000000001E-2</v>
      </c>
      <c r="E67">
        <f t="shared" si="5"/>
        <v>1</v>
      </c>
      <c r="F67">
        <v>1</v>
      </c>
      <c r="G67">
        <f t="shared" si="6"/>
        <v>1</v>
      </c>
      <c r="H67">
        <f t="shared" ref="H67:H83" si="7">F67*100</f>
        <v>100</v>
      </c>
    </row>
    <row r="68" spans="1:8">
      <c r="A68">
        <v>2020</v>
      </c>
      <c r="B68" t="s">
        <v>140</v>
      </c>
      <c r="C68" t="s">
        <v>77</v>
      </c>
      <c r="D68">
        <v>3.8189000000000001E-2</v>
      </c>
      <c r="E68">
        <f t="shared" si="5"/>
        <v>1</v>
      </c>
      <c r="F68">
        <v>1</v>
      </c>
      <c r="G68">
        <f t="shared" si="6"/>
        <v>1</v>
      </c>
      <c r="H68">
        <f t="shared" si="7"/>
        <v>100</v>
      </c>
    </row>
    <row r="69" spans="1:8">
      <c r="A69">
        <v>2020</v>
      </c>
      <c r="B69" t="s">
        <v>134</v>
      </c>
      <c r="C69" t="s">
        <v>77</v>
      </c>
      <c r="D69">
        <v>2.0105999999999999E-2</v>
      </c>
      <c r="E69">
        <f t="shared" si="5"/>
        <v>0.65999212184873945</v>
      </c>
      <c r="F69">
        <v>0.65999212184873945</v>
      </c>
      <c r="G69">
        <f t="shared" si="6"/>
        <v>1</v>
      </c>
      <c r="H69">
        <f t="shared" si="7"/>
        <v>65.99921218487394</v>
      </c>
    </row>
    <row r="70" spans="1:8">
      <c r="A70">
        <v>2020</v>
      </c>
      <c r="B70" t="s">
        <v>134</v>
      </c>
      <c r="C70" t="s">
        <v>79</v>
      </c>
      <c r="D70">
        <v>1.0357999999999999E-2</v>
      </c>
      <c r="E70">
        <f t="shared" si="5"/>
        <v>0.34000787815126049</v>
      </c>
      <c r="F70">
        <v>0.34000787815126049</v>
      </c>
      <c r="G70">
        <f t="shared" si="6"/>
        <v>1</v>
      </c>
      <c r="H70">
        <f t="shared" si="7"/>
        <v>34.000787815126046</v>
      </c>
    </row>
    <row r="71" spans="1:8">
      <c r="A71">
        <v>2020</v>
      </c>
      <c r="B71" t="s">
        <v>133</v>
      </c>
      <c r="C71" t="s">
        <v>53</v>
      </c>
      <c r="D71">
        <v>6.711E-3</v>
      </c>
      <c r="E71">
        <f t="shared" si="5"/>
        <v>0.89995976934424027</v>
      </c>
      <c r="F71">
        <v>0.89995976934424027</v>
      </c>
      <c r="G71">
        <f t="shared" si="6"/>
        <v>1</v>
      </c>
      <c r="H71">
        <f t="shared" si="7"/>
        <v>89.995976934424021</v>
      </c>
    </row>
    <row r="72" spans="1:8">
      <c r="A72">
        <v>2020</v>
      </c>
      <c r="B72" t="s">
        <v>133</v>
      </c>
      <c r="C72" t="s">
        <v>79</v>
      </c>
      <c r="D72">
        <v>7.4599999999999992E-4</v>
      </c>
      <c r="E72">
        <f t="shared" si="5"/>
        <v>0.10004023065575968</v>
      </c>
      <c r="F72">
        <v>0.10004023065575968</v>
      </c>
      <c r="G72">
        <f t="shared" si="6"/>
        <v>1</v>
      </c>
      <c r="H72">
        <f t="shared" si="7"/>
        <v>10.004023065575968</v>
      </c>
    </row>
    <row r="73" spans="1:8">
      <c r="A73">
        <v>2020</v>
      </c>
      <c r="B73" t="s">
        <v>132</v>
      </c>
      <c r="C73" t="s">
        <v>77</v>
      </c>
      <c r="D73">
        <v>2.1679999999999998E-3</v>
      </c>
      <c r="E73">
        <f t="shared" si="5"/>
        <v>0.30002767783005813</v>
      </c>
      <c r="F73">
        <v>0.30002767783005813</v>
      </c>
      <c r="G73">
        <f t="shared" si="6"/>
        <v>1</v>
      </c>
      <c r="H73">
        <f t="shared" si="7"/>
        <v>30.002767783005812</v>
      </c>
    </row>
    <row r="74" spans="1:8">
      <c r="A74">
        <v>2020</v>
      </c>
      <c r="B74" t="s">
        <v>132</v>
      </c>
      <c r="C74" t="s">
        <v>79</v>
      </c>
      <c r="D74">
        <v>5.058E-3</v>
      </c>
      <c r="E74">
        <f t="shared" si="5"/>
        <v>0.69997232216994187</v>
      </c>
      <c r="F74">
        <v>0.69997232216994187</v>
      </c>
      <c r="G74">
        <f t="shared" si="6"/>
        <v>1</v>
      </c>
      <c r="H74">
        <f t="shared" si="7"/>
        <v>69.997232216994192</v>
      </c>
    </row>
    <row r="75" spans="1:8">
      <c r="A75">
        <v>2020</v>
      </c>
      <c r="B75" t="s">
        <v>131</v>
      </c>
      <c r="C75" t="s">
        <v>77</v>
      </c>
      <c r="D75">
        <v>5.7910000000000001E-3</v>
      </c>
      <c r="E75">
        <f t="shared" si="5"/>
        <v>1</v>
      </c>
      <c r="F75">
        <v>1</v>
      </c>
      <c r="G75">
        <f t="shared" si="6"/>
        <v>1</v>
      </c>
      <c r="H75">
        <f t="shared" si="7"/>
        <v>100</v>
      </c>
    </row>
    <row r="76" spans="1:8">
      <c r="A76">
        <v>2020</v>
      </c>
      <c r="B76" t="s">
        <v>135</v>
      </c>
      <c r="C76" t="s">
        <v>79</v>
      </c>
      <c r="D76">
        <v>3.127E-3</v>
      </c>
      <c r="E76">
        <f t="shared" si="5"/>
        <v>1</v>
      </c>
      <c r="F76">
        <v>1</v>
      </c>
      <c r="G76">
        <f t="shared" si="6"/>
        <v>1</v>
      </c>
      <c r="H76">
        <f t="shared" si="7"/>
        <v>100</v>
      </c>
    </row>
    <row r="77" spans="1:8">
      <c r="A77">
        <v>2020</v>
      </c>
      <c r="B77" t="s">
        <v>136</v>
      </c>
      <c r="C77" t="s">
        <v>77</v>
      </c>
      <c r="D77">
        <v>5.4643679999999994</v>
      </c>
      <c r="E77">
        <f>D77/SUMIF($B$77:$B$83,B77,$D$77:$D$83)</f>
        <v>0.23000000715544802</v>
      </c>
      <c r="F77">
        <v>0.23000000715544802</v>
      </c>
      <c r="G77">
        <f>SUMIF($B$77:$B$83,B77,$F$77:$F$83)</f>
        <v>1</v>
      </c>
      <c r="H77">
        <f t="shared" si="7"/>
        <v>23.000000715544804</v>
      </c>
    </row>
    <row r="78" spans="1:8">
      <c r="A78">
        <v>2020</v>
      </c>
      <c r="B78" t="s">
        <v>136</v>
      </c>
      <c r="C78" t="s">
        <v>79</v>
      </c>
      <c r="D78">
        <v>18.293752999999999</v>
      </c>
      <c r="E78">
        <f t="shared" ref="E78:E83" si="8">D78/SUMIF($B$77:$B$83,B78,$D$77:$D$83)</f>
        <v>0.76999999284455201</v>
      </c>
      <c r="F78">
        <v>0.76999999284455201</v>
      </c>
      <c r="G78">
        <f t="shared" ref="G78:G83" si="9">SUMIF($B$77:$B$83,B78,$F$77:$F$83)</f>
        <v>1</v>
      </c>
      <c r="H78">
        <f t="shared" si="7"/>
        <v>76.9999992844552</v>
      </c>
    </row>
    <row r="79" spans="1:8">
      <c r="A79">
        <v>2020</v>
      </c>
      <c r="B79" t="s">
        <v>117</v>
      </c>
      <c r="C79" t="s">
        <v>80</v>
      </c>
      <c r="D79">
        <v>2.0322E-2</v>
      </c>
      <c r="E79">
        <f t="shared" si="8"/>
        <v>9.9998523789138052E-2</v>
      </c>
      <c r="F79">
        <v>9.9998523789138052E-2</v>
      </c>
      <c r="G79">
        <f t="shared" si="9"/>
        <v>1</v>
      </c>
      <c r="H79">
        <f t="shared" si="7"/>
        <v>9.9998523789138059</v>
      </c>
    </row>
    <row r="80" spans="1:8">
      <c r="A80">
        <v>2020</v>
      </c>
      <c r="B80" t="s">
        <v>117</v>
      </c>
      <c r="C80" t="s">
        <v>53</v>
      </c>
      <c r="D80">
        <v>0.18290099999999998</v>
      </c>
      <c r="E80">
        <f t="shared" si="8"/>
        <v>0.90000147621086191</v>
      </c>
      <c r="F80">
        <v>0.90000147621086191</v>
      </c>
      <c r="G80">
        <f t="shared" si="9"/>
        <v>1</v>
      </c>
      <c r="H80">
        <f t="shared" si="7"/>
        <v>90.000147621086185</v>
      </c>
    </row>
    <row r="81" spans="1:8">
      <c r="A81">
        <v>2020</v>
      </c>
      <c r="B81" t="s">
        <v>137</v>
      </c>
      <c r="C81" t="s">
        <v>77</v>
      </c>
      <c r="D81">
        <v>0.14136599999999999</v>
      </c>
      <c r="E81">
        <f t="shared" si="8"/>
        <v>1</v>
      </c>
      <c r="F81">
        <v>1</v>
      </c>
      <c r="G81">
        <f t="shared" si="9"/>
        <v>1</v>
      </c>
      <c r="H81">
        <f t="shared" si="7"/>
        <v>100</v>
      </c>
    </row>
    <row r="82" spans="1:8">
      <c r="A82">
        <v>2020</v>
      </c>
      <c r="B82" t="s">
        <v>138</v>
      </c>
      <c r="C82" t="s">
        <v>79</v>
      </c>
      <c r="D82">
        <v>0.12133899999999999</v>
      </c>
      <c r="E82">
        <f t="shared" si="8"/>
        <v>1</v>
      </c>
      <c r="F82">
        <v>1</v>
      </c>
      <c r="G82">
        <f t="shared" si="9"/>
        <v>1</v>
      </c>
      <c r="H82">
        <f t="shared" si="7"/>
        <v>100</v>
      </c>
    </row>
    <row r="83" spans="1:8">
      <c r="A83">
        <v>2020</v>
      </c>
      <c r="B83" t="s">
        <v>120</v>
      </c>
      <c r="C83" t="s">
        <v>77</v>
      </c>
      <c r="D83">
        <v>1.6451E-2</v>
      </c>
      <c r="E83">
        <f t="shared" si="8"/>
        <v>1</v>
      </c>
      <c r="F83">
        <v>1</v>
      </c>
      <c r="G83">
        <f t="shared" si="9"/>
        <v>1</v>
      </c>
      <c r="H83">
        <f t="shared" si="7"/>
        <v>100</v>
      </c>
    </row>
    <row r="84" spans="1:8">
      <c r="A84">
        <v>2018</v>
      </c>
      <c r="B84" t="s">
        <v>114</v>
      </c>
      <c r="C84" t="s">
        <v>48</v>
      </c>
      <c r="D84">
        <v>6.98</v>
      </c>
      <c r="E84">
        <f>D84/SUMIF($B$84:$B$95, B84,$D$84:$D$95)</f>
        <v>0.72997280903576656</v>
      </c>
      <c r="F84">
        <v>0.72997280903576656</v>
      </c>
      <c r="G84">
        <f>SUMIF($B$84:$B$95, B84, $F$84:$F$95)</f>
        <v>1</v>
      </c>
      <c r="H84">
        <f>F84*100</f>
        <v>72.997280903576652</v>
      </c>
    </row>
    <row r="85" spans="1:8">
      <c r="A85">
        <v>2018</v>
      </c>
      <c r="B85" t="s">
        <v>114</v>
      </c>
      <c r="C85" t="s">
        <v>49</v>
      </c>
      <c r="D85">
        <v>2.5819999999999999</v>
      </c>
      <c r="E85">
        <f t="shared" ref="E85:E95" si="10">D85/SUMIF($B$84:$B$95, B85,$D$84:$D$95)</f>
        <v>0.27002719096423339</v>
      </c>
      <c r="F85">
        <v>0.27002719096423339</v>
      </c>
      <c r="G85">
        <f t="shared" ref="G85:G95" si="11">SUMIF($B$84:$B$95, B85, $F$84:$F$95)</f>
        <v>1</v>
      </c>
      <c r="H85">
        <f t="shared" ref="H85:H95" si="12">F85*100</f>
        <v>27.002719096423338</v>
      </c>
    </row>
    <row r="86" spans="1:8">
      <c r="A86">
        <v>2018</v>
      </c>
      <c r="B86" t="s">
        <v>116</v>
      </c>
      <c r="C86" t="s">
        <v>48</v>
      </c>
      <c r="D86">
        <v>2.7370000000000001</v>
      </c>
      <c r="E86">
        <f t="shared" si="10"/>
        <v>1</v>
      </c>
      <c r="F86">
        <v>1</v>
      </c>
      <c r="G86">
        <f t="shared" si="11"/>
        <v>1</v>
      </c>
      <c r="H86">
        <f t="shared" si="12"/>
        <v>100</v>
      </c>
    </row>
    <row r="87" spans="1:8">
      <c r="A87">
        <v>2018</v>
      </c>
      <c r="B87" t="s">
        <v>115</v>
      </c>
      <c r="C87" t="s">
        <v>49</v>
      </c>
      <c r="D87">
        <v>2.3759999999999999</v>
      </c>
      <c r="E87">
        <f t="shared" si="10"/>
        <v>1</v>
      </c>
      <c r="F87">
        <v>1</v>
      </c>
      <c r="G87">
        <f t="shared" si="11"/>
        <v>1</v>
      </c>
      <c r="H87">
        <f t="shared" si="12"/>
        <v>100</v>
      </c>
    </row>
    <row r="88" spans="1:8">
      <c r="A88">
        <v>2018</v>
      </c>
      <c r="B88" t="s">
        <v>118</v>
      </c>
      <c r="C88" t="s">
        <v>48</v>
      </c>
      <c r="D88">
        <v>0.88400000000000001</v>
      </c>
      <c r="E88">
        <f t="shared" si="10"/>
        <v>0.5</v>
      </c>
      <c r="F88">
        <v>0.5</v>
      </c>
      <c r="G88">
        <f t="shared" si="11"/>
        <v>1</v>
      </c>
      <c r="H88">
        <f t="shared" si="12"/>
        <v>50</v>
      </c>
    </row>
    <row r="89" spans="1:8">
      <c r="A89">
        <v>2018</v>
      </c>
      <c r="B89" t="s">
        <v>118</v>
      </c>
      <c r="C89" t="s">
        <v>51</v>
      </c>
      <c r="D89">
        <v>0.88400000000000001</v>
      </c>
      <c r="E89">
        <f t="shared" si="10"/>
        <v>0.5</v>
      </c>
      <c r="F89">
        <v>0.5</v>
      </c>
      <c r="G89">
        <f t="shared" si="11"/>
        <v>1</v>
      </c>
      <c r="H89">
        <f t="shared" si="12"/>
        <v>50</v>
      </c>
    </row>
    <row r="90" spans="1:8">
      <c r="A90">
        <v>2018</v>
      </c>
      <c r="B90" t="s">
        <v>121</v>
      </c>
      <c r="C90" t="s">
        <v>48</v>
      </c>
      <c r="D90">
        <v>1.05</v>
      </c>
      <c r="E90">
        <f t="shared" si="10"/>
        <v>0.85020242914979749</v>
      </c>
      <c r="F90">
        <v>0.85020242914979749</v>
      </c>
      <c r="G90">
        <f t="shared" si="11"/>
        <v>0.99999999999999989</v>
      </c>
      <c r="H90">
        <f t="shared" si="12"/>
        <v>85.020242914979747</v>
      </c>
    </row>
    <row r="91" spans="1:8">
      <c r="A91">
        <v>2018</v>
      </c>
      <c r="B91" t="s">
        <v>121</v>
      </c>
      <c r="C91" t="s">
        <v>51</v>
      </c>
      <c r="D91">
        <v>0.185</v>
      </c>
      <c r="E91">
        <f t="shared" si="10"/>
        <v>0.14979757085020243</v>
      </c>
      <c r="F91">
        <v>0.14979757085020243</v>
      </c>
      <c r="G91">
        <f t="shared" si="11"/>
        <v>0.99999999999999989</v>
      </c>
      <c r="H91">
        <f t="shared" si="12"/>
        <v>14.979757085020243</v>
      </c>
    </row>
    <row r="92" spans="1:8">
      <c r="A92">
        <v>2018</v>
      </c>
      <c r="B92" t="s">
        <v>120</v>
      </c>
      <c r="C92" t="s">
        <v>53</v>
      </c>
      <c r="D92">
        <v>0.82200000000000006</v>
      </c>
      <c r="E92">
        <f t="shared" si="10"/>
        <v>0.66992665036674814</v>
      </c>
      <c r="F92">
        <v>0.66992665036674814</v>
      </c>
      <c r="G92">
        <f t="shared" si="11"/>
        <v>1</v>
      </c>
      <c r="H92">
        <f t="shared" si="12"/>
        <v>66.992665036674808</v>
      </c>
    </row>
    <row r="93" spans="1:8">
      <c r="A93">
        <v>2018</v>
      </c>
      <c r="B93" t="s">
        <v>120</v>
      </c>
      <c r="C93" t="s">
        <v>49</v>
      </c>
      <c r="D93">
        <v>0.40500000000000003</v>
      </c>
      <c r="E93">
        <f t="shared" si="10"/>
        <v>0.33007334963325186</v>
      </c>
      <c r="F93">
        <v>0.33007334963325186</v>
      </c>
      <c r="G93">
        <f t="shared" si="11"/>
        <v>1</v>
      </c>
      <c r="H93">
        <f t="shared" si="12"/>
        <v>33.007334963325185</v>
      </c>
    </row>
    <row r="94" spans="1:8">
      <c r="A94">
        <v>2018</v>
      </c>
      <c r="B94" t="s">
        <v>136</v>
      </c>
      <c r="C94" t="s">
        <v>49</v>
      </c>
      <c r="D94">
        <v>13.403</v>
      </c>
      <c r="E94">
        <f t="shared" si="10"/>
        <v>0.79998806255222632</v>
      </c>
      <c r="F94">
        <v>0.79998806255222632</v>
      </c>
      <c r="G94">
        <f t="shared" si="11"/>
        <v>1</v>
      </c>
      <c r="H94">
        <f t="shared" si="12"/>
        <v>79.998806255222632</v>
      </c>
    </row>
    <row r="95" spans="1:8">
      <c r="A95">
        <v>2018</v>
      </c>
      <c r="B95" t="s">
        <v>136</v>
      </c>
      <c r="C95" t="s">
        <v>48</v>
      </c>
      <c r="D95">
        <v>3.351</v>
      </c>
      <c r="E95">
        <f t="shared" si="10"/>
        <v>0.20001193744777365</v>
      </c>
      <c r="F95">
        <v>0.20001193744777365</v>
      </c>
      <c r="G95">
        <f t="shared" si="11"/>
        <v>1</v>
      </c>
      <c r="H95">
        <f t="shared" si="12"/>
        <v>20.001193744777364</v>
      </c>
    </row>
    <row r="96" spans="1:8">
      <c r="A96">
        <v>2017</v>
      </c>
      <c r="B96" t="s">
        <v>114</v>
      </c>
      <c r="C96" t="s">
        <v>48</v>
      </c>
      <c r="D96">
        <v>4.657</v>
      </c>
      <c r="E96">
        <f>D96/SUMIF($B$96:$B$117, B96, $D$96:$D$117)</f>
        <v>0.72993730407523516</v>
      </c>
      <c r="F96">
        <v>0.72993730407523516</v>
      </c>
      <c r="G96">
        <f>SUMIF($B$96:$B$117, B96, $F$96:$F$117)</f>
        <v>1</v>
      </c>
      <c r="H96">
        <f>F96*100</f>
        <v>72.993730407523515</v>
      </c>
    </row>
    <row r="97" spans="1:8">
      <c r="A97">
        <v>2017</v>
      </c>
      <c r="B97" t="s">
        <v>114</v>
      </c>
      <c r="C97" t="s">
        <v>49</v>
      </c>
      <c r="D97">
        <v>1.7230000000000001</v>
      </c>
      <c r="E97">
        <f t="shared" ref="E97:E117" si="13">D97/SUMIF($B$96:$B$117, B97, $D$96:$D$117)</f>
        <v>0.2700626959247649</v>
      </c>
      <c r="F97">
        <v>0.2700626959247649</v>
      </c>
      <c r="G97">
        <f t="shared" ref="G97:G117" si="14">SUMIF($B$96:$B$117, B97, $F$96:$F$117)</f>
        <v>1</v>
      </c>
      <c r="H97">
        <f t="shared" ref="H97:H117" si="15">F97*100</f>
        <v>27.006269592476489</v>
      </c>
    </row>
    <row r="98" spans="1:8">
      <c r="A98">
        <v>2017</v>
      </c>
      <c r="B98" t="s">
        <v>116</v>
      </c>
      <c r="C98" t="s">
        <v>48</v>
      </c>
      <c r="D98">
        <v>2.927</v>
      </c>
      <c r="E98">
        <f t="shared" si="13"/>
        <v>1</v>
      </c>
      <c r="F98">
        <v>1</v>
      </c>
      <c r="G98">
        <f t="shared" si="14"/>
        <v>1</v>
      </c>
      <c r="H98">
        <f t="shared" si="15"/>
        <v>100</v>
      </c>
    </row>
    <row r="99" spans="1:8">
      <c r="A99">
        <v>2017</v>
      </c>
      <c r="B99" t="s">
        <v>115</v>
      </c>
      <c r="C99" t="s">
        <v>49</v>
      </c>
      <c r="D99">
        <v>2.4710000000000001</v>
      </c>
      <c r="E99">
        <f t="shared" si="13"/>
        <v>1</v>
      </c>
      <c r="F99">
        <v>1</v>
      </c>
      <c r="G99">
        <f t="shared" si="14"/>
        <v>1</v>
      </c>
      <c r="H99">
        <f t="shared" si="15"/>
        <v>100</v>
      </c>
    </row>
    <row r="100" spans="1:8">
      <c r="A100">
        <v>2017</v>
      </c>
      <c r="B100" t="s">
        <v>119</v>
      </c>
      <c r="C100" t="s">
        <v>48</v>
      </c>
      <c r="D100">
        <v>2.089</v>
      </c>
      <c r="E100">
        <f t="shared" si="13"/>
        <v>1</v>
      </c>
      <c r="F100">
        <v>1</v>
      </c>
      <c r="G100">
        <f t="shared" si="14"/>
        <v>1</v>
      </c>
      <c r="H100">
        <f t="shared" si="15"/>
        <v>100</v>
      </c>
    </row>
    <row r="101" spans="1:8">
      <c r="A101">
        <v>2017</v>
      </c>
      <c r="B101" t="s">
        <v>118</v>
      </c>
      <c r="C101" t="s">
        <v>48</v>
      </c>
      <c r="D101">
        <v>0.65400000000000003</v>
      </c>
      <c r="E101">
        <f t="shared" si="13"/>
        <v>0.5</v>
      </c>
      <c r="F101">
        <v>0.5</v>
      </c>
      <c r="G101">
        <f t="shared" si="14"/>
        <v>1</v>
      </c>
      <c r="H101">
        <f t="shared" si="15"/>
        <v>50</v>
      </c>
    </row>
    <row r="102" spans="1:8">
      <c r="A102">
        <v>2017</v>
      </c>
      <c r="B102" t="s">
        <v>118</v>
      </c>
      <c r="C102" t="s">
        <v>51</v>
      </c>
      <c r="D102">
        <v>0.65400000000000003</v>
      </c>
      <c r="E102">
        <f t="shared" si="13"/>
        <v>0.5</v>
      </c>
      <c r="F102">
        <v>0.5</v>
      </c>
      <c r="G102">
        <f t="shared" si="14"/>
        <v>1</v>
      </c>
      <c r="H102">
        <f t="shared" si="15"/>
        <v>50</v>
      </c>
    </row>
    <row r="103" spans="1:8">
      <c r="A103">
        <v>2017</v>
      </c>
      <c r="B103" t="s">
        <v>121</v>
      </c>
      <c r="C103" t="s">
        <v>48</v>
      </c>
      <c r="D103">
        <v>1.0740000000000001</v>
      </c>
      <c r="E103">
        <f t="shared" si="13"/>
        <v>0.85035629453681705</v>
      </c>
      <c r="F103">
        <v>0.85035629453681705</v>
      </c>
      <c r="G103">
        <f t="shared" si="14"/>
        <v>1</v>
      </c>
      <c r="H103">
        <f t="shared" si="15"/>
        <v>85.035629453681707</v>
      </c>
    </row>
    <row r="104" spans="1:8">
      <c r="A104">
        <v>2017</v>
      </c>
      <c r="B104" t="s">
        <v>121</v>
      </c>
      <c r="C104" t="s">
        <v>51</v>
      </c>
      <c r="D104">
        <v>0.189</v>
      </c>
      <c r="E104">
        <f t="shared" si="13"/>
        <v>0.1496437054631829</v>
      </c>
      <c r="F104">
        <v>0.1496437054631829</v>
      </c>
      <c r="G104">
        <f t="shared" si="14"/>
        <v>1</v>
      </c>
      <c r="H104">
        <f t="shared" si="15"/>
        <v>14.964370546318289</v>
      </c>
    </row>
    <row r="105" spans="1:8">
      <c r="A105">
        <v>2017</v>
      </c>
      <c r="B105" t="s">
        <v>120</v>
      </c>
      <c r="C105" t="s">
        <v>53</v>
      </c>
      <c r="D105">
        <v>0.747</v>
      </c>
      <c r="E105">
        <f t="shared" si="13"/>
        <v>0.66995515695067265</v>
      </c>
      <c r="F105">
        <v>0.66995515695067265</v>
      </c>
      <c r="G105">
        <f t="shared" si="14"/>
        <v>1</v>
      </c>
      <c r="H105">
        <f t="shared" si="15"/>
        <v>66.995515695067269</v>
      </c>
    </row>
    <row r="106" spans="1:8">
      <c r="A106">
        <v>2017</v>
      </c>
      <c r="B106" t="s">
        <v>120</v>
      </c>
      <c r="C106" t="s">
        <v>49</v>
      </c>
      <c r="D106">
        <v>0.36799999999999999</v>
      </c>
      <c r="E106">
        <f t="shared" si="13"/>
        <v>0.33004484304932735</v>
      </c>
      <c r="F106">
        <v>0.33004484304932735</v>
      </c>
      <c r="G106">
        <f t="shared" si="14"/>
        <v>1</v>
      </c>
      <c r="H106">
        <f t="shared" si="15"/>
        <v>33.004484304932738</v>
      </c>
    </row>
    <row r="107" spans="1:8">
      <c r="A107">
        <v>2017</v>
      </c>
      <c r="B107" t="s">
        <v>123</v>
      </c>
      <c r="C107" t="s">
        <v>48</v>
      </c>
      <c r="D107">
        <v>0.45800000000000002</v>
      </c>
      <c r="E107">
        <f t="shared" si="13"/>
        <v>0.85928705440900566</v>
      </c>
      <c r="F107">
        <v>0.85928705440900566</v>
      </c>
      <c r="G107">
        <f t="shared" si="14"/>
        <v>1</v>
      </c>
      <c r="H107">
        <f t="shared" si="15"/>
        <v>85.928705440900572</v>
      </c>
    </row>
    <row r="108" spans="1:8">
      <c r="A108">
        <v>2017</v>
      </c>
      <c r="B108" t="s">
        <v>123</v>
      </c>
      <c r="C108" t="s">
        <v>49</v>
      </c>
      <c r="D108">
        <v>7.4999999999999997E-2</v>
      </c>
      <c r="E108">
        <f t="shared" si="13"/>
        <v>0.14071294559099437</v>
      </c>
      <c r="F108">
        <v>0.14071294559099437</v>
      </c>
      <c r="G108">
        <f t="shared" si="14"/>
        <v>1</v>
      </c>
      <c r="H108">
        <f t="shared" si="15"/>
        <v>14.071294559099437</v>
      </c>
    </row>
    <row r="109" spans="1:8">
      <c r="A109">
        <v>2017</v>
      </c>
      <c r="B109" t="s">
        <v>125</v>
      </c>
      <c r="C109" t="s">
        <v>48</v>
      </c>
      <c r="D109">
        <v>0.47700000000000004</v>
      </c>
      <c r="E109">
        <f t="shared" si="13"/>
        <v>1</v>
      </c>
      <c r="F109">
        <v>1</v>
      </c>
      <c r="G109">
        <f t="shared" si="14"/>
        <v>1</v>
      </c>
      <c r="H109">
        <f t="shared" si="15"/>
        <v>100</v>
      </c>
    </row>
    <row r="110" spans="1:8">
      <c r="A110">
        <v>2017</v>
      </c>
      <c r="B110" t="s">
        <v>122</v>
      </c>
      <c r="C110" t="s">
        <v>48</v>
      </c>
      <c r="D110">
        <v>0.19400000000000001</v>
      </c>
      <c r="E110">
        <f t="shared" si="13"/>
        <v>0.47087378640776695</v>
      </c>
      <c r="F110">
        <v>0.47087378640776695</v>
      </c>
      <c r="G110">
        <f t="shared" si="14"/>
        <v>0.99999999999999989</v>
      </c>
      <c r="H110">
        <f t="shared" si="15"/>
        <v>47.087378640776691</v>
      </c>
    </row>
    <row r="111" spans="1:8">
      <c r="A111">
        <v>2017</v>
      </c>
      <c r="B111" t="s">
        <v>122</v>
      </c>
      <c r="C111" t="s">
        <v>51</v>
      </c>
      <c r="D111">
        <v>0.185</v>
      </c>
      <c r="E111">
        <f t="shared" si="13"/>
        <v>0.4490291262135922</v>
      </c>
      <c r="F111">
        <v>0.4490291262135922</v>
      </c>
      <c r="G111">
        <f t="shared" si="14"/>
        <v>0.99999999999999989</v>
      </c>
      <c r="H111">
        <f t="shared" si="15"/>
        <v>44.902912621359221</v>
      </c>
    </row>
    <row r="112" spans="1:8">
      <c r="A112">
        <v>2017</v>
      </c>
      <c r="B112" t="s">
        <v>122</v>
      </c>
      <c r="C112" t="s">
        <v>49</v>
      </c>
      <c r="D112">
        <v>3.3000000000000002E-2</v>
      </c>
      <c r="E112">
        <f t="shared" si="13"/>
        <v>8.0097087378640769E-2</v>
      </c>
      <c r="F112">
        <v>8.0097087378640769E-2</v>
      </c>
      <c r="G112">
        <f t="shared" si="14"/>
        <v>0.99999999999999989</v>
      </c>
      <c r="H112">
        <f t="shared" si="15"/>
        <v>8.0097087378640772</v>
      </c>
    </row>
    <row r="113" spans="1:8">
      <c r="A113">
        <v>2017</v>
      </c>
      <c r="B113" t="s">
        <v>128</v>
      </c>
      <c r="C113" t="s">
        <v>49</v>
      </c>
      <c r="D113">
        <v>0.17100000000000001</v>
      </c>
      <c r="E113">
        <f t="shared" si="13"/>
        <v>1</v>
      </c>
      <c r="F113">
        <v>1</v>
      </c>
      <c r="G113">
        <f t="shared" si="14"/>
        <v>1</v>
      </c>
      <c r="H113">
        <f t="shared" si="15"/>
        <v>100</v>
      </c>
    </row>
    <row r="114" spans="1:8">
      <c r="A114">
        <v>2017</v>
      </c>
      <c r="B114" t="s">
        <v>127</v>
      </c>
      <c r="C114" t="s">
        <v>48</v>
      </c>
      <c r="D114">
        <v>0.16</v>
      </c>
      <c r="E114">
        <f t="shared" si="13"/>
        <v>1</v>
      </c>
      <c r="F114">
        <v>1</v>
      </c>
      <c r="G114">
        <f t="shared" si="14"/>
        <v>1</v>
      </c>
      <c r="H114">
        <f t="shared" si="15"/>
        <v>100</v>
      </c>
    </row>
    <row r="115" spans="1:8">
      <c r="A115">
        <v>2017</v>
      </c>
      <c r="B115" t="s">
        <v>124</v>
      </c>
      <c r="C115" t="s">
        <v>48</v>
      </c>
      <c r="D115">
        <v>0.13300000000000001</v>
      </c>
      <c r="E115">
        <f t="shared" si="13"/>
        <v>1</v>
      </c>
      <c r="F115">
        <v>1</v>
      </c>
      <c r="G115">
        <f t="shared" si="14"/>
        <v>1</v>
      </c>
      <c r="H115">
        <f t="shared" si="15"/>
        <v>100</v>
      </c>
    </row>
    <row r="116" spans="1:8">
      <c r="A116">
        <v>2017</v>
      </c>
      <c r="B116" t="s">
        <v>136</v>
      </c>
      <c r="C116" t="s">
        <v>49</v>
      </c>
      <c r="D116">
        <v>5.4240000000000004</v>
      </c>
      <c r="E116">
        <f t="shared" si="13"/>
        <v>0.8</v>
      </c>
      <c r="F116">
        <v>0.8</v>
      </c>
      <c r="G116">
        <f t="shared" si="14"/>
        <v>1</v>
      </c>
      <c r="H116">
        <f t="shared" si="15"/>
        <v>80</v>
      </c>
    </row>
    <row r="117" spans="1:8">
      <c r="A117">
        <v>2017</v>
      </c>
      <c r="B117" t="s">
        <v>136</v>
      </c>
      <c r="C117" t="s">
        <v>48</v>
      </c>
      <c r="D117">
        <v>1.3560000000000001</v>
      </c>
      <c r="E117">
        <f t="shared" si="13"/>
        <v>0.2</v>
      </c>
      <c r="F117">
        <v>0.2</v>
      </c>
      <c r="G117">
        <f t="shared" si="14"/>
        <v>1</v>
      </c>
      <c r="H117">
        <f t="shared" si="15"/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FBDF-1E1A-4395-A7FA-70D62869298A}">
  <sheetPr>
    <tabColor rgb="FF4472C4"/>
  </sheetPr>
  <dimension ref="A1:D133"/>
  <sheetViews>
    <sheetView topLeftCell="A51" workbookViewId="0">
      <selection activeCell="G122" sqref="G122"/>
    </sheetView>
  </sheetViews>
  <sheetFormatPr defaultRowHeight="14.45"/>
  <cols>
    <col min="3" max="3" width="22.85546875" bestFit="1" customWidth="1"/>
    <col min="4" max="4" width="9.28515625" bestFit="1" customWidth="1"/>
  </cols>
  <sheetData>
    <row r="1" spans="1:4" ht="15">
      <c r="A1" s="15" t="s">
        <v>110</v>
      </c>
      <c r="B1" s="15" t="s">
        <v>111</v>
      </c>
      <c r="C1" s="15" t="s">
        <v>112</v>
      </c>
      <c r="D1" s="15" t="s">
        <v>113</v>
      </c>
    </row>
    <row r="2" spans="1:4" ht="15">
      <c r="A2" s="2">
        <v>2019</v>
      </c>
      <c r="B2" s="2" t="s">
        <v>126</v>
      </c>
      <c r="C2" s="2" t="s">
        <v>48</v>
      </c>
      <c r="D2" s="2">
        <v>21</v>
      </c>
    </row>
    <row r="3" spans="1:4" ht="15">
      <c r="A3" s="2">
        <v>2019</v>
      </c>
      <c r="B3" s="2" t="s">
        <v>126</v>
      </c>
      <c r="C3" s="2" t="s">
        <v>79</v>
      </c>
      <c r="D3" s="2">
        <v>79</v>
      </c>
    </row>
    <row r="4" spans="1:4" ht="15">
      <c r="A4" s="2">
        <v>2020</v>
      </c>
      <c r="B4" s="2" t="s">
        <v>126</v>
      </c>
      <c r="C4" s="2" t="s">
        <v>48</v>
      </c>
      <c r="D4" s="2">
        <v>20.8</v>
      </c>
    </row>
    <row r="5" spans="1:4" ht="15">
      <c r="A5" s="2">
        <v>2020</v>
      </c>
      <c r="B5" s="2" t="s">
        <v>126</v>
      </c>
      <c r="C5" s="2" t="s">
        <v>79</v>
      </c>
      <c r="D5" s="2">
        <v>79.2</v>
      </c>
    </row>
    <row r="6" spans="1:4" ht="15">
      <c r="A6" s="2">
        <v>2019</v>
      </c>
      <c r="B6" s="2" t="s">
        <v>117</v>
      </c>
      <c r="C6" s="2" t="s">
        <v>53</v>
      </c>
      <c r="D6" s="2">
        <v>90</v>
      </c>
    </row>
    <row r="7" spans="1:4" ht="15">
      <c r="A7" s="2">
        <v>2019</v>
      </c>
      <c r="B7" s="2" t="s">
        <v>117</v>
      </c>
      <c r="C7" s="2" t="s">
        <v>51</v>
      </c>
      <c r="D7" s="2">
        <v>10</v>
      </c>
    </row>
    <row r="8" spans="1:4" ht="15">
      <c r="A8" s="2">
        <v>2020</v>
      </c>
      <c r="B8" s="2" t="s">
        <v>117</v>
      </c>
      <c r="C8" s="2" t="s">
        <v>53</v>
      </c>
      <c r="D8" s="2">
        <v>90</v>
      </c>
    </row>
    <row r="9" spans="1:4" ht="15">
      <c r="A9" s="2">
        <v>2020</v>
      </c>
      <c r="B9" s="2" t="s">
        <v>117</v>
      </c>
      <c r="C9" s="2" t="s">
        <v>53</v>
      </c>
      <c r="D9" s="2">
        <v>90</v>
      </c>
    </row>
    <row r="10" spans="1:4" ht="15">
      <c r="A10" s="2">
        <v>2020</v>
      </c>
      <c r="B10" s="2" t="s">
        <v>117</v>
      </c>
      <c r="C10" s="2" t="s">
        <v>51</v>
      </c>
      <c r="D10" s="2">
        <v>10</v>
      </c>
    </row>
    <row r="11" spans="1:4" ht="15">
      <c r="A11" s="2">
        <v>2020</v>
      </c>
      <c r="B11" s="2" t="s">
        <v>117</v>
      </c>
      <c r="C11" s="2" t="s">
        <v>51</v>
      </c>
      <c r="D11" s="2">
        <v>10</v>
      </c>
    </row>
    <row r="12" spans="1:4" ht="15">
      <c r="A12" s="2">
        <v>2017</v>
      </c>
      <c r="B12" s="2" t="s">
        <v>120</v>
      </c>
      <c r="C12" s="2" t="s">
        <v>53</v>
      </c>
      <c r="D12" s="2">
        <v>67</v>
      </c>
    </row>
    <row r="13" spans="1:4" ht="15">
      <c r="A13" s="2">
        <v>2017</v>
      </c>
      <c r="B13" s="2" t="s">
        <v>120</v>
      </c>
      <c r="C13" s="2" t="s">
        <v>79</v>
      </c>
      <c r="D13" s="2">
        <v>33</v>
      </c>
    </row>
    <row r="14" spans="1:4" ht="15">
      <c r="A14" s="2">
        <v>2018</v>
      </c>
      <c r="B14" s="2" t="s">
        <v>120</v>
      </c>
      <c r="C14" s="2" t="s">
        <v>53</v>
      </c>
      <c r="D14" s="2">
        <v>67</v>
      </c>
    </row>
    <row r="15" spans="1:4" ht="15">
      <c r="A15" s="2">
        <v>2018</v>
      </c>
      <c r="B15" s="2" t="s">
        <v>120</v>
      </c>
      <c r="C15" s="2" t="s">
        <v>79</v>
      </c>
      <c r="D15" s="2">
        <v>33</v>
      </c>
    </row>
    <row r="16" spans="1:4" ht="15">
      <c r="A16" s="2">
        <v>2019</v>
      </c>
      <c r="B16" s="2" t="s">
        <v>120</v>
      </c>
      <c r="C16" s="2" t="s">
        <v>53</v>
      </c>
      <c r="D16" s="2">
        <v>67</v>
      </c>
    </row>
    <row r="17" spans="1:4" ht="15">
      <c r="A17" s="2">
        <v>2019</v>
      </c>
      <c r="B17" s="2" t="s">
        <v>120</v>
      </c>
      <c r="C17" s="2" t="s">
        <v>48</v>
      </c>
      <c r="D17" s="2">
        <v>100</v>
      </c>
    </row>
    <row r="18" spans="1:4" ht="15">
      <c r="A18" s="2">
        <v>2019</v>
      </c>
      <c r="B18" s="2" t="s">
        <v>120</v>
      </c>
      <c r="C18" s="2" t="s">
        <v>79</v>
      </c>
      <c r="D18" s="2">
        <v>33</v>
      </c>
    </row>
    <row r="19" spans="1:4" ht="15">
      <c r="A19" s="2">
        <v>2020</v>
      </c>
      <c r="B19" s="2" t="s">
        <v>120</v>
      </c>
      <c r="C19" s="2" t="s">
        <v>53</v>
      </c>
      <c r="D19" s="2">
        <v>67</v>
      </c>
    </row>
    <row r="20" spans="1:4" ht="15">
      <c r="A20" s="2">
        <v>2020</v>
      </c>
      <c r="B20" s="2" t="s">
        <v>120</v>
      </c>
      <c r="C20" s="2" t="s">
        <v>48</v>
      </c>
      <c r="D20" s="2">
        <v>100</v>
      </c>
    </row>
    <row r="21" spans="1:4" ht="15">
      <c r="A21" s="2">
        <v>2020</v>
      </c>
      <c r="B21" s="2" t="s">
        <v>120</v>
      </c>
      <c r="C21" s="2" t="s">
        <v>79</v>
      </c>
      <c r="D21" s="2">
        <v>33</v>
      </c>
    </row>
    <row r="22" spans="1:4" ht="15">
      <c r="A22" s="2">
        <v>2017</v>
      </c>
      <c r="B22" s="2" t="s">
        <v>127</v>
      </c>
      <c r="C22" s="2" t="s">
        <v>48</v>
      </c>
      <c r="D22" s="2">
        <v>100</v>
      </c>
    </row>
    <row r="23" spans="1:4" ht="15">
      <c r="A23" s="2">
        <v>2019</v>
      </c>
      <c r="B23" s="2" t="s">
        <v>127</v>
      </c>
      <c r="C23" s="2" t="s">
        <v>48</v>
      </c>
      <c r="D23" s="2">
        <v>100</v>
      </c>
    </row>
    <row r="24" spans="1:4" ht="15">
      <c r="A24" s="2">
        <v>2020</v>
      </c>
      <c r="B24" s="2" t="s">
        <v>127</v>
      </c>
      <c r="C24" s="2" t="s">
        <v>48</v>
      </c>
      <c r="D24" s="2">
        <v>100</v>
      </c>
    </row>
    <row r="25" spans="1:4" ht="15">
      <c r="A25" s="2">
        <v>2017</v>
      </c>
      <c r="B25" s="2" t="s">
        <v>128</v>
      </c>
      <c r="C25" s="2" t="s">
        <v>79</v>
      </c>
      <c r="D25" s="2">
        <v>100</v>
      </c>
    </row>
    <row r="26" spans="1:4" ht="15">
      <c r="A26" s="2">
        <v>2019</v>
      </c>
      <c r="B26" s="2" t="s">
        <v>128</v>
      </c>
      <c r="C26" s="2" t="s">
        <v>79</v>
      </c>
      <c r="D26" s="2">
        <v>100</v>
      </c>
    </row>
    <row r="27" spans="1:4" ht="15">
      <c r="A27" s="2">
        <v>2020</v>
      </c>
      <c r="B27" s="2" t="s">
        <v>128</v>
      </c>
      <c r="C27" s="2" t="s">
        <v>79</v>
      </c>
      <c r="D27" s="2">
        <v>100</v>
      </c>
    </row>
    <row r="28" spans="1:4" ht="15">
      <c r="A28" s="2">
        <v>2017</v>
      </c>
      <c r="B28" s="2" t="s">
        <v>122</v>
      </c>
      <c r="C28" s="2" t="s">
        <v>79</v>
      </c>
      <c r="D28" s="2">
        <v>8</v>
      </c>
    </row>
    <row r="29" spans="1:4" ht="15">
      <c r="A29" s="2">
        <v>2017</v>
      </c>
      <c r="B29" s="2" t="s">
        <v>122</v>
      </c>
      <c r="C29" s="2" t="s">
        <v>48</v>
      </c>
      <c r="D29" s="2">
        <v>47</v>
      </c>
    </row>
    <row r="30" spans="1:4" ht="15">
      <c r="A30" s="2">
        <v>2017</v>
      </c>
      <c r="B30" s="2" t="s">
        <v>122</v>
      </c>
      <c r="C30" s="2" t="s">
        <v>51</v>
      </c>
      <c r="D30" s="2">
        <v>45</v>
      </c>
    </row>
    <row r="31" spans="1:4" ht="15">
      <c r="A31" s="2">
        <v>2019</v>
      </c>
      <c r="B31" s="2" t="s">
        <v>122</v>
      </c>
      <c r="C31" s="2" t="s">
        <v>48</v>
      </c>
      <c r="D31" s="2">
        <v>47</v>
      </c>
    </row>
    <row r="32" spans="1:4" ht="15">
      <c r="A32" s="2">
        <v>2019</v>
      </c>
      <c r="B32" s="2" t="s">
        <v>122</v>
      </c>
      <c r="C32" s="2" t="s">
        <v>79</v>
      </c>
      <c r="D32" s="2">
        <v>8</v>
      </c>
    </row>
    <row r="33" spans="1:4" ht="15">
      <c r="A33" s="2">
        <v>2019</v>
      </c>
      <c r="B33" s="2" t="s">
        <v>122</v>
      </c>
      <c r="C33" s="2" t="s">
        <v>51</v>
      </c>
      <c r="D33" s="2">
        <v>45</v>
      </c>
    </row>
    <row r="34" spans="1:4" ht="15">
      <c r="A34" s="2">
        <v>2020</v>
      </c>
      <c r="B34" s="2" t="s">
        <v>122</v>
      </c>
      <c r="C34" s="2" t="s">
        <v>48</v>
      </c>
      <c r="D34" s="2">
        <v>47</v>
      </c>
    </row>
    <row r="35" spans="1:4" ht="15">
      <c r="A35" s="2">
        <v>2020</v>
      </c>
      <c r="B35" s="2" t="s">
        <v>122</v>
      </c>
      <c r="C35" s="2" t="s">
        <v>79</v>
      </c>
      <c r="D35" s="2">
        <v>8</v>
      </c>
    </row>
    <row r="36" spans="1:4" ht="15">
      <c r="A36" s="2">
        <v>2020</v>
      </c>
      <c r="B36" s="2" t="s">
        <v>122</v>
      </c>
      <c r="C36" s="2" t="s">
        <v>51</v>
      </c>
      <c r="D36" s="2">
        <v>45</v>
      </c>
    </row>
    <row r="37" spans="1:4" ht="15">
      <c r="A37" s="2">
        <v>2019</v>
      </c>
      <c r="B37" s="2" t="s">
        <v>135</v>
      </c>
      <c r="C37" s="2" t="s">
        <v>79</v>
      </c>
      <c r="D37" s="2">
        <v>100</v>
      </c>
    </row>
    <row r="38" spans="1:4" ht="15">
      <c r="A38" s="2">
        <v>2020</v>
      </c>
      <c r="B38" s="2" t="s">
        <v>135</v>
      </c>
      <c r="C38" s="2" t="s">
        <v>79</v>
      </c>
      <c r="D38" s="2">
        <v>100</v>
      </c>
    </row>
    <row r="39" spans="1:4" ht="15">
      <c r="A39" s="2">
        <v>2017</v>
      </c>
      <c r="B39" s="2" t="s">
        <v>136</v>
      </c>
      <c r="C39" s="2" t="s">
        <v>79</v>
      </c>
      <c r="D39" s="2">
        <v>80</v>
      </c>
    </row>
    <row r="40" spans="1:4" ht="15">
      <c r="A40" s="2">
        <v>2017</v>
      </c>
      <c r="B40" s="2" t="s">
        <v>136</v>
      </c>
      <c r="C40" s="2" t="s">
        <v>48</v>
      </c>
      <c r="D40" s="2">
        <v>20</v>
      </c>
    </row>
    <row r="41" spans="1:4" ht="15">
      <c r="A41" s="2">
        <v>2018</v>
      </c>
      <c r="B41" s="2" t="s">
        <v>136</v>
      </c>
      <c r="C41" s="2" t="s">
        <v>79</v>
      </c>
      <c r="D41" s="2">
        <v>80</v>
      </c>
    </row>
    <row r="42" spans="1:4" ht="15">
      <c r="A42" s="2">
        <v>2018</v>
      </c>
      <c r="B42" s="2" t="s">
        <v>136</v>
      </c>
      <c r="C42" s="2" t="s">
        <v>48</v>
      </c>
      <c r="D42" s="2">
        <v>20</v>
      </c>
    </row>
    <row r="43" spans="1:4" ht="15">
      <c r="A43" s="2">
        <v>2019</v>
      </c>
      <c r="B43" s="2" t="s">
        <v>136</v>
      </c>
      <c r="C43" s="2" t="s">
        <v>48</v>
      </c>
      <c r="D43" s="2">
        <v>20</v>
      </c>
    </row>
    <row r="44" spans="1:4" ht="15">
      <c r="A44" s="2">
        <v>2019</v>
      </c>
      <c r="B44" s="2" t="s">
        <v>136</v>
      </c>
      <c r="C44" s="2" t="s">
        <v>79</v>
      </c>
      <c r="D44" s="2">
        <v>80</v>
      </c>
    </row>
    <row r="45" spans="1:4" ht="15">
      <c r="A45" s="2">
        <v>2020</v>
      </c>
      <c r="B45" s="2" t="s">
        <v>136</v>
      </c>
      <c r="C45" s="2" t="s">
        <v>48</v>
      </c>
      <c r="D45" s="2">
        <v>23</v>
      </c>
    </row>
    <row r="46" spans="1:4" ht="15">
      <c r="A46" s="2">
        <v>2020</v>
      </c>
      <c r="B46" s="2" t="s">
        <v>136</v>
      </c>
      <c r="C46" s="2" t="s">
        <v>79</v>
      </c>
      <c r="D46" s="2">
        <v>77</v>
      </c>
    </row>
    <row r="47" spans="1:4" ht="15">
      <c r="A47" s="2">
        <v>2017</v>
      </c>
      <c r="B47" s="2" t="s">
        <v>118</v>
      </c>
      <c r="C47" s="2" t="s">
        <v>48</v>
      </c>
      <c r="D47" s="2">
        <v>50</v>
      </c>
    </row>
    <row r="48" spans="1:4" ht="15">
      <c r="A48" s="2">
        <v>2017</v>
      </c>
      <c r="B48" s="2" t="s">
        <v>118</v>
      </c>
      <c r="C48" s="2" t="s">
        <v>51</v>
      </c>
      <c r="D48" s="2">
        <v>50</v>
      </c>
    </row>
    <row r="49" spans="1:4" ht="15">
      <c r="A49" s="2">
        <v>2018</v>
      </c>
      <c r="B49" s="2" t="s">
        <v>118</v>
      </c>
      <c r="C49" s="2" t="s">
        <v>48</v>
      </c>
      <c r="D49" s="2">
        <v>50</v>
      </c>
    </row>
    <row r="50" spans="1:4" ht="15">
      <c r="A50" s="2">
        <v>2018</v>
      </c>
      <c r="B50" s="2" t="s">
        <v>118</v>
      </c>
      <c r="C50" s="2" t="s">
        <v>51</v>
      </c>
      <c r="D50" s="2">
        <v>50</v>
      </c>
    </row>
    <row r="51" spans="1:4" ht="15">
      <c r="A51" s="2">
        <v>2019</v>
      </c>
      <c r="B51" s="2" t="s">
        <v>118</v>
      </c>
      <c r="C51" s="2" t="s">
        <v>48</v>
      </c>
      <c r="D51" s="2">
        <v>50</v>
      </c>
    </row>
    <row r="52" spans="1:4" ht="15">
      <c r="A52" s="2">
        <v>2019</v>
      </c>
      <c r="B52" s="2" t="s">
        <v>118</v>
      </c>
      <c r="C52" s="2" t="s">
        <v>51</v>
      </c>
      <c r="D52" s="2">
        <v>50</v>
      </c>
    </row>
    <row r="53" spans="1:4" ht="15">
      <c r="A53" s="2">
        <v>2020</v>
      </c>
      <c r="B53" s="2" t="s">
        <v>118</v>
      </c>
      <c r="C53" s="2" t="s">
        <v>48</v>
      </c>
      <c r="D53" s="2">
        <v>50</v>
      </c>
    </row>
    <row r="54" spans="1:4" ht="15">
      <c r="A54" s="2">
        <v>2020</v>
      </c>
      <c r="B54" s="2" t="s">
        <v>118</v>
      </c>
      <c r="C54" s="2" t="s">
        <v>51</v>
      </c>
      <c r="D54" s="2">
        <v>50</v>
      </c>
    </row>
    <row r="55" spans="1:4" ht="15">
      <c r="A55" s="2">
        <v>2017</v>
      </c>
      <c r="B55" s="2" t="s">
        <v>114</v>
      </c>
      <c r="C55" s="2" t="s">
        <v>79</v>
      </c>
      <c r="D55" s="2">
        <v>27</v>
      </c>
    </row>
    <row r="56" spans="1:4" ht="15">
      <c r="A56" s="2">
        <v>2017</v>
      </c>
      <c r="B56" s="2" t="s">
        <v>114</v>
      </c>
      <c r="C56" s="2" t="s">
        <v>48</v>
      </c>
      <c r="D56" s="2">
        <v>73</v>
      </c>
    </row>
    <row r="57" spans="1:4" ht="15">
      <c r="A57" s="2">
        <v>2018</v>
      </c>
      <c r="B57" s="2" t="s">
        <v>114</v>
      </c>
      <c r="C57" s="2" t="s">
        <v>79</v>
      </c>
      <c r="D57" s="2">
        <v>27</v>
      </c>
    </row>
    <row r="58" spans="1:4" ht="15">
      <c r="A58" s="2">
        <v>2018</v>
      </c>
      <c r="B58" s="2" t="s">
        <v>114</v>
      </c>
      <c r="C58" s="2" t="s">
        <v>48</v>
      </c>
      <c r="D58" s="2">
        <v>73</v>
      </c>
    </row>
    <row r="59" spans="1:4" ht="15">
      <c r="A59" s="2">
        <v>2019</v>
      </c>
      <c r="B59" s="2" t="s">
        <v>114</v>
      </c>
      <c r="C59" s="2" t="s">
        <v>48</v>
      </c>
      <c r="D59" s="2">
        <v>100</v>
      </c>
    </row>
    <row r="60" spans="1:4" ht="15">
      <c r="A60" s="2">
        <v>2020</v>
      </c>
      <c r="B60" s="2" t="s">
        <v>114</v>
      </c>
      <c r="C60" s="2" t="s">
        <v>48</v>
      </c>
      <c r="D60" s="2">
        <v>100</v>
      </c>
    </row>
    <row r="61" spans="1:4" ht="15">
      <c r="A61" s="2">
        <v>2017</v>
      </c>
      <c r="B61" s="2" t="s">
        <v>121</v>
      </c>
      <c r="C61" s="2" t="s">
        <v>48</v>
      </c>
      <c r="D61" s="2">
        <v>85</v>
      </c>
    </row>
    <row r="62" spans="1:4" ht="15">
      <c r="A62" s="2">
        <v>2017</v>
      </c>
      <c r="B62" s="2" t="s">
        <v>121</v>
      </c>
      <c r="C62" s="2" t="s">
        <v>51</v>
      </c>
      <c r="D62" s="2">
        <v>15</v>
      </c>
    </row>
    <row r="63" spans="1:4" ht="15">
      <c r="A63" s="2">
        <v>2018</v>
      </c>
      <c r="B63" s="2" t="s">
        <v>121</v>
      </c>
      <c r="C63" s="2" t="s">
        <v>48</v>
      </c>
      <c r="D63" s="2">
        <v>85</v>
      </c>
    </row>
    <row r="64" spans="1:4" ht="15">
      <c r="A64" s="2">
        <v>2018</v>
      </c>
      <c r="B64" s="2" t="s">
        <v>121</v>
      </c>
      <c r="C64" s="2" t="s">
        <v>51</v>
      </c>
      <c r="D64" s="2">
        <v>15</v>
      </c>
    </row>
    <row r="65" spans="1:4" ht="15">
      <c r="A65" s="2">
        <v>2019</v>
      </c>
      <c r="B65" s="2" t="s">
        <v>121</v>
      </c>
      <c r="C65" s="2" t="s">
        <v>48</v>
      </c>
      <c r="D65" s="2">
        <v>85</v>
      </c>
    </row>
    <row r="66" spans="1:4" ht="15">
      <c r="A66" s="2">
        <v>2019</v>
      </c>
      <c r="B66" s="2" t="s">
        <v>121</v>
      </c>
      <c r="C66" s="2" t="s">
        <v>51</v>
      </c>
      <c r="D66" s="2">
        <v>15</v>
      </c>
    </row>
    <row r="67" spans="1:4" ht="15">
      <c r="A67" s="2">
        <v>2020</v>
      </c>
      <c r="B67" s="2" t="s">
        <v>121</v>
      </c>
      <c r="C67" s="2" t="s">
        <v>48</v>
      </c>
      <c r="D67" s="2">
        <v>85</v>
      </c>
    </row>
    <row r="68" spans="1:4" ht="15">
      <c r="A68" s="2">
        <v>2020</v>
      </c>
      <c r="B68" s="2" t="s">
        <v>121</v>
      </c>
      <c r="C68" s="2" t="s">
        <v>51</v>
      </c>
      <c r="D68" s="2">
        <v>15</v>
      </c>
    </row>
    <row r="69" spans="1:4" ht="15">
      <c r="A69" s="2">
        <v>2017</v>
      </c>
      <c r="B69" s="2" t="s">
        <v>123</v>
      </c>
      <c r="C69" s="2" t="s">
        <v>79</v>
      </c>
      <c r="D69" s="2">
        <v>14</v>
      </c>
    </row>
    <row r="70" spans="1:4" ht="15">
      <c r="A70" s="2">
        <v>2017</v>
      </c>
      <c r="B70" s="2" t="s">
        <v>123</v>
      </c>
      <c r="C70" s="2" t="s">
        <v>48</v>
      </c>
      <c r="D70" s="2">
        <v>86</v>
      </c>
    </row>
    <row r="71" spans="1:4" ht="15">
      <c r="A71" s="2">
        <v>2019</v>
      </c>
      <c r="B71" s="2" t="s">
        <v>123</v>
      </c>
      <c r="C71" s="2" t="s">
        <v>48</v>
      </c>
      <c r="D71" s="2">
        <v>86</v>
      </c>
    </row>
    <row r="72" spans="1:4" ht="15">
      <c r="A72" s="2">
        <v>2019</v>
      </c>
      <c r="B72" s="2" t="s">
        <v>123</v>
      </c>
      <c r="C72" s="2" t="s">
        <v>79</v>
      </c>
      <c r="D72" s="2">
        <v>14</v>
      </c>
    </row>
    <row r="73" spans="1:4" ht="15">
      <c r="A73" s="2">
        <v>2020</v>
      </c>
      <c r="B73" s="2" t="s">
        <v>123</v>
      </c>
      <c r="C73" s="2" t="s">
        <v>48</v>
      </c>
      <c r="D73" s="2">
        <v>75</v>
      </c>
    </row>
    <row r="74" spans="1:4" ht="15">
      <c r="A74" s="2">
        <v>2020</v>
      </c>
      <c r="B74" s="2" t="s">
        <v>123</v>
      </c>
      <c r="C74" s="2" t="s">
        <v>79</v>
      </c>
      <c r="D74" s="2">
        <v>25</v>
      </c>
    </row>
    <row r="75" spans="1:4" ht="15">
      <c r="A75" s="2">
        <v>2019</v>
      </c>
      <c r="B75" s="2" t="s">
        <v>130</v>
      </c>
      <c r="C75" s="2" t="s">
        <v>48</v>
      </c>
      <c r="D75" s="2">
        <v>100</v>
      </c>
    </row>
    <row r="76" spans="1:4" ht="15">
      <c r="A76" s="2">
        <v>2020</v>
      </c>
      <c r="B76" s="2" t="s">
        <v>130</v>
      </c>
      <c r="C76" s="2" t="s">
        <v>48</v>
      </c>
      <c r="D76" s="2">
        <v>100</v>
      </c>
    </row>
    <row r="77" spans="1:4" ht="15">
      <c r="A77" s="2">
        <v>2017</v>
      </c>
      <c r="B77" s="2" t="s">
        <v>115</v>
      </c>
      <c r="C77" s="2" t="s">
        <v>79</v>
      </c>
      <c r="D77" s="2">
        <v>100</v>
      </c>
    </row>
    <row r="78" spans="1:4" ht="15">
      <c r="A78" s="2">
        <v>2018</v>
      </c>
      <c r="B78" s="2" t="s">
        <v>115</v>
      </c>
      <c r="C78" s="2" t="s">
        <v>79</v>
      </c>
      <c r="D78" s="2">
        <v>100</v>
      </c>
    </row>
    <row r="79" spans="1:4" ht="15">
      <c r="A79" s="2">
        <v>2019</v>
      </c>
      <c r="B79" s="2" t="s">
        <v>115</v>
      </c>
      <c r="C79" s="2" t="s">
        <v>79</v>
      </c>
      <c r="D79" s="2">
        <v>100</v>
      </c>
    </row>
    <row r="80" spans="1:4" ht="15">
      <c r="A80" s="2">
        <v>2020</v>
      </c>
      <c r="B80" s="2" t="s">
        <v>115</v>
      </c>
      <c r="C80" s="2" t="s">
        <v>79</v>
      </c>
      <c r="D80" s="2">
        <v>100</v>
      </c>
    </row>
    <row r="81" spans="1:4" ht="15">
      <c r="A81" s="2">
        <v>2019</v>
      </c>
      <c r="B81" s="2" t="s">
        <v>138</v>
      </c>
      <c r="C81" s="2" t="s">
        <v>79</v>
      </c>
      <c r="D81" s="2">
        <v>100</v>
      </c>
    </row>
    <row r="82" spans="1:4" ht="15">
      <c r="A82" s="2">
        <v>2020</v>
      </c>
      <c r="B82" s="2" t="s">
        <v>138</v>
      </c>
      <c r="C82" s="2" t="s">
        <v>79</v>
      </c>
      <c r="D82" s="2">
        <v>100</v>
      </c>
    </row>
    <row r="83" spans="1:4" ht="15">
      <c r="A83" s="2">
        <v>2019</v>
      </c>
      <c r="B83" s="2" t="s">
        <v>133</v>
      </c>
      <c r="C83" s="2" t="s">
        <v>53</v>
      </c>
      <c r="D83" s="2">
        <v>30.6</v>
      </c>
    </row>
    <row r="84" spans="1:4" ht="15">
      <c r="A84" s="2">
        <v>2019</v>
      </c>
      <c r="B84" s="2" t="s">
        <v>133</v>
      </c>
      <c r="C84" s="2" t="s">
        <v>51</v>
      </c>
      <c r="D84" s="2">
        <v>69.400000000000006</v>
      </c>
    </row>
    <row r="85" spans="1:4" ht="15">
      <c r="A85" s="2">
        <v>2020</v>
      </c>
      <c r="B85" s="2" t="s">
        <v>133</v>
      </c>
      <c r="C85" s="2" t="s">
        <v>53</v>
      </c>
      <c r="D85" s="2">
        <v>90</v>
      </c>
    </row>
    <row r="86" spans="1:4" ht="15">
      <c r="A86" s="2">
        <v>2020</v>
      </c>
      <c r="B86" s="2" t="s">
        <v>133</v>
      </c>
      <c r="C86" s="2" t="s">
        <v>79</v>
      </c>
      <c r="D86" s="2">
        <v>10</v>
      </c>
    </row>
    <row r="87" spans="1:4" ht="15">
      <c r="A87" s="2">
        <v>2019</v>
      </c>
      <c r="B87" s="2" t="s">
        <v>131</v>
      </c>
      <c r="C87" s="2" t="s">
        <v>48</v>
      </c>
      <c r="D87" s="2">
        <v>100</v>
      </c>
    </row>
    <row r="88" spans="1:4" ht="15">
      <c r="A88" s="2">
        <v>2020</v>
      </c>
      <c r="B88" s="2" t="s">
        <v>131</v>
      </c>
      <c r="C88" s="2" t="s">
        <v>48</v>
      </c>
      <c r="D88" s="2">
        <v>100</v>
      </c>
    </row>
    <row r="89" spans="1:4" ht="15">
      <c r="A89" s="2">
        <v>2017</v>
      </c>
      <c r="B89" s="2" t="s">
        <v>125</v>
      </c>
      <c r="C89" s="2" t="s">
        <v>48</v>
      </c>
      <c r="D89" s="2">
        <v>100</v>
      </c>
    </row>
    <row r="90" spans="1:4" ht="15">
      <c r="A90" s="2">
        <v>2019</v>
      </c>
      <c r="B90" s="2" t="s">
        <v>125</v>
      </c>
      <c r="C90" s="2" t="s">
        <v>48</v>
      </c>
      <c r="D90" s="2">
        <v>100</v>
      </c>
    </row>
    <row r="91" spans="1:4" ht="15">
      <c r="A91" s="2">
        <v>2020</v>
      </c>
      <c r="B91" s="2" t="s">
        <v>125</v>
      </c>
      <c r="C91" s="2" t="s">
        <v>48</v>
      </c>
      <c r="D91" s="2">
        <v>100</v>
      </c>
    </row>
    <row r="92" spans="1:4" ht="15">
      <c r="A92" s="2">
        <v>2017</v>
      </c>
      <c r="B92" s="2" t="s">
        <v>119</v>
      </c>
      <c r="C92" s="2" t="s">
        <v>48</v>
      </c>
      <c r="D92" s="2">
        <v>100</v>
      </c>
    </row>
    <row r="93" spans="1:4" ht="15">
      <c r="A93" s="2">
        <v>2019</v>
      </c>
      <c r="B93" s="2" t="s">
        <v>119</v>
      </c>
      <c r="C93" s="2" t="s">
        <v>48</v>
      </c>
      <c r="D93" s="2">
        <v>60.8</v>
      </c>
    </row>
    <row r="94" spans="1:4" ht="15">
      <c r="A94" s="2">
        <v>2019</v>
      </c>
      <c r="B94" s="2" t="s">
        <v>119</v>
      </c>
      <c r="C94" s="2" t="s">
        <v>79</v>
      </c>
      <c r="D94" s="2">
        <v>39.200000000000003</v>
      </c>
    </row>
    <row r="95" spans="1:4" ht="15">
      <c r="A95" s="2">
        <v>2020</v>
      </c>
      <c r="B95" s="2" t="s">
        <v>119</v>
      </c>
      <c r="C95" s="2" t="s">
        <v>48</v>
      </c>
      <c r="D95" s="2">
        <v>60.8</v>
      </c>
    </row>
    <row r="96" spans="1:4" ht="15">
      <c r="A96" s="2">
        <v>2020</v>
      </c>
      <c r="B96" s="2" t="s">
        <v>119</v>
      </c>
      <c r="C96" s="2" t="s">
        <v>79</v>
      </c>
      <c r="D96" s="2">
        <v>39.200000000000003</v>
      </c>
    </row>
    <row r="97" spans="1:4" ht="15">
      <c r="A97" s="2">
        <v>2019</v>
      </c>
      <c r="B97" s="2" t="s">
        <v>137</v>
      </c>
      <c r="C97" s="2" t="s">
        <v>48</v>
      </c>
      <c r="D97" s="2">
        <v>100</v>
      </c>
    </row>
    <row r="98" spans="1:4" ht="15">
      <c r="A98" s="2">
        <v>2020</v>
      </c>
      <c r="B98" s="2" t="s">
        <v>137</v>
      </c>
      <c r="C98" s="2" t="s">
        <v>48</v>
      </c>
      <c r="D98" s="2">
        <v>100</v>
      </c>
    </row>
    <row r="99" spans="1:4" ht="15">
      <c r="A99" s="2">
        <v>2019</v>
      </c>
      <c r="B99" s="2" t="s">
        <v>132</v>
      </c>
      <c r="C99" s="2" t="s">
        <v>48</v>
      </c>
      <c r="D99" s="2">
        <v>30</v>
      </c>
    </row>
    <row r="100" spans="1:4" ht="15">
      <c r="A100" s="2">
        <v>2019</v>
      </c>
      <c r="B100" s="2" t="s">
        <v>132</v>
      </c>
      <c r="C100" s="2" t="s">
        <v>79</v>
      </c>
      <c r="D100" s="2">
        <v>70</v>
      </c>
    </row>
    <row r="101" spans="1:4" ht="15">
      <c r="A101" s="2">
        <v>2020</v>
      </c>
      <c r="B101" s="2" t="s">
        <v>132</v>
      </c>
      <c r="C101" s="2" t="s">
        <v>48</v>
      </c>
      <c r="D101" s="2">
        <v>30</v>
      </c>
    </row>
    <row r="102" spans="1:4" ht="15">
      <c r="A102" s="2">
        <v>2020</v>
      </c>
      <c r="B102" s="2" t="s">
        <v>132</v>
      </c>
      <c r="C102" s="2" t="s">
        <v>79</v>
      </c>
      <c r="D102" s="2">
        <v>70</v>
      </c>
    </row>
    <row r="103" spans="1:4" ht="15">
      <c r="A103" s="2">
        <v>2017</v>
      </c>
      <c r="B103" s="2" t="s">
        <v>124</v>
      </c>
      <c r="C103" s="2" t="s">
        <v>48</v>
      </c>
      <c r="D103" s="2">
        <v>100</v>
      </c>
    </row>
    <row r="104" spans="1:4" ht="15">
      <c r="A104" s="2">
        <v>2019</v>
      </c>
      <c r="B104" s="2" t="s">
        <v>124</v>
      </c>
      <c r="C104" s="2" t="s">
        <v>48</v>
      </c>
      <c r="D104" s="2">
        <v>100</v>
      </c>
    </row>
    <row r="105" spans="1:4" ht="15">
      <c r="A105" s="2">
        <v>2020</v>
      </c>
      <c r="B105" s="2" t="s">
        <v>124</v>
      </c>
      <c r="C105" s="2" t="s">
        <v>48</v>
      </c>
      <c r="D105" s="2">
        <v>100</v>
      </c>
    </row>
    <row r="106" spans="1:4" ht="15">
      <c r="A106" s="2">
        <v>2020</v>
      </c>
      <c r="B106" s="2" t="s">
        <v>139</v>
      </c>
      <c r="C106" s="2" t="s">
        <v>79</v>
      </c>
      <c r="D106" s="2">
        <v>100</v>
      </c>
    </row>
    <row r="107" spans="1:4" ht="15">
      <c r="A107" s="2">
        <v>2019</v>
      </c>
      <c r="B107" s="2" t="s">
        <v>129</v>
      </c>
      <c r="C107" s="2" t="s">
        <v>53</v>
      </c>
      <c r="D107" s="2">
        <v>44</v>
      </c>
    </row>
    <row r="108" spans="1:4" ht="15">
      <c r="A108" s="2">
        <v>2019</v>
      </c>
      <c r="B108" s="2" t="s">
        <v>129</v>
      </c>
      <c r="C108" s="2" t="s">
        <v>51</v>
      </c>
      <c r="D108" s="2">
        <v>56</v>
      </c>
    </row>
    <row r="109" spans="1:4" ht="15">
      <c r="A109" s="2">
        <v>2017</v>
      </c>
      <c r="B109" s="2" t="s">
        <v>116</v>
      </c>
      <c r="C109" s="2" t="s">
        <v>48</v>
      </c>
      <c r="D109" s="2">
        <v>100</v>
      </c>
    </row>
    <row r="110" spans="1:4" ht="15">
      <c r="A110" s="2">
        <v>2018</v>
      </c>
      <c r="B110" s="2" t="s">
        <v>116</v>
      </c>
      <c r="C110" s="2" t="s">
        <v>48</v>
      </c>
      <c r="D110" s="2">
        <v>100</v>
      </c>
    </row>
    <row r="111" spans="1:4" ht="15">
      <c r="A111" s="2">
        <v>2019</v>
      </c>
      <c r="B111" s="2" t="s">
        <v>116</v>
      </c>
      <c r="C111" s="2" t="s">
        <v>48</v>
      </c>
      <c r="D111" s="2">
        <v>100</v>
      </c>
    </row>
    <row r="112" spans="1:4" ht="15">
      <c r="A112" s="2">
        <v>2020</v>
      </c>
      <c r="B112" s="2" t="s">
        <v>116</v>
      </c>
      <c r="C112" s="2" t="s">
        <v>48</v>
      </c>
      <c r="D112" s="2">
        <v>100</v>
      </c>
    </row>
    <row r="113" spans="1:4" ht="15">
      <c r="A113" s="2">
        <v>2019</v>
      </c>
      <c r="B113" s="2" t="s">
        <v>134</v>
      </c>
      <c r="C113" s="2" t="s">
        <v>48</v>
      </c>
      <c r="D113" s="2">
        <v>66</v>
      </c>
    </row>
    <row r="114" spans="1:4" ht="15">
      <c r="A114" s="2">
        <v>2019</v>
      </c>
      <c r="B114" s="2" t="s">
        <v>134</v>
      </c>
      <c r="C114" s="2" t="s">
        <v>79</v>
      </c>
      <c r="D114" s="2">
        <v>34</v>
      </c>
    </row>
    <row r="115" spans="1:4" ht="15">
      <c r="A115" s="2">
        <v>2020</v>
      </c>
      <c r="B115" s="2" t="s">
        <v>134</v>
      </c>
      <c r="C115" s="2" t="s">
        <v>48</v>
      </c>
      <c r="D115" s="2">
        <v>66</v>
      </c>
    </row>
    <row r="116" spans="1:4" ht="15">
      <c r="A116" s="2">
        <v>2020</v>
      </c>
      <c r="B116" s="2" t="s">
        <v>134</v>
      </c>
      <c r="C116" s="2" t="s">
        <v>79</v>
      </c>
      <c r="D116" s="2">
        <v>34</v>
      </c>
    </row>
    <row r="117" spans="1:4" ht="15">
      <c r="A117" s="2">
        <v>2017</v>
      </c>
      <c r="B117" s="2" t="s">
        <v>141</v>
      </c>
      <c r="C117" s="2" t="s">
        <v>53</v>
      </c>
      <c r="D117" s="2">
        <v>3.1</v>
      </c>
    </row>
    <row r="118" spans="1:4" ht="15">
      <c r="A118" s="2">
        <v>2017</v>
      </c>
      <c r="B118" s="2" t="s">
        <v>141</v>
      </c>
      <c r="C118" s="2" t="s">
        <v>48</v>
      </c>
      <c r="D118" s="2">
        <v>44</v>
      </c>
    </row>
    <row r="119" spans="1:4" ht="15">
      <c r="A119" s="2">
        <v>2017</v>
      </c>
      <c r="B119" s="2" t="s">
        <v>141</v>
      </c>
      <c r="C119" s="2" t="s">
        <v>79</v>
      </c>
      <c r="D119" s="2">
        <v>46.5</v>
      </c>
    </row>
    <row r="120" spans="1:4" ht="15">
      <c r="A120" s="2">
        <v>2017</v>
      </c>
      <c r="B120" s="2" t="s">
        <v>141</v>
      </c>
      <c r="C120" s="2" t="s">
        <v>51</v>
      </c>
      <c r="D120" s="2">
        <v>6.4</v>
      </c>
    </row>
    <row r="121" spans="1:4" ht="15">
      <c r="A121" s="2">
        <v>2018</v>
      </c>
      <c r="B121" s="2" t="s">
        <v>141</v>
      </c>
      <c r="C121" s="2" t="s">
        <v>53</v>
      </c>
      <c r="D121">
        <v>2.7</v>
      </c>
    </row>
    <row r="122" spans="1:4" ht="15">
      <c r="A122" s="2">
        <v>2018</v>
      </c>
      <c r="B122" s="2" t="s">
        <v>141</v>
      </c>
      <c r="C122" s="2" t="s">
        <v>48</v>
      </c>
      <c r="D122" s="2">
        <v>37.299999999999997</v>
      </c>
    </row>
    <row r="123" spans="1:4" ht="15">
      <c r="A123" s="2">
        <v>2018</v>
      </c>
      <c r="B123" s="2" t="s">
        <v>141</v>
      </c>
      <c r="C123" s="2" t="s">
        <v>79</v>
      </c>
      <c r="D123" s="2">
        <v>54</v>
      </c>
    </row>
    <row r="124" spans="1:4" ht="15">
      <c r="A124" s="2">
        <v>2018</v>
      </c>
      <c r="B124" s="2" t="s">
        <v>141</v>
      </c>
      <c r="C124" s="2" t="s">
        <v>51</v>
      </c>
      <c r="D124" s="2">
        <v>6</v>
      </c>
    </row>
    <row r="125" spans="1:4" ht="15">
      <c r="A125" s="2">
        <v>2019</v>
      </c>
      <c r="B125" s="2" t="s">
        <v>141</v>
      </c>
      <c r="C125" s="2" t="s">
        <v>53</v>
      </c>
      <c r="D125" s="2">
        <v>5.6</v>
      </c>
    </row>
    <row r="126" spans="1:4" ht="15">
      <c r="A126" s="2">
        <v>2019</v>
      </c>
      <c r="B126" s="2" t="s">
        <v>141</v>
      </c>
      <c r="C126" s="2" t="s">
        <v>48</v>
      </c>
      <c r="D126" s="2">
        <v>41.7</v>
      </c>
    </row>
    <row r="127" spans="1:4" ht="15">
      <c r="A127" s="2">
        <v>2019</v>
      </c>
      <c r="B127" s="2" t="s">
        <v>141</v>
      </c>
      <c r="C127" s="2" t="s">
        <v>79</v>
      </c>
      <c r="D127" s="2">
        <v>47.3</v>
      </c>
    </row>
    <row r="128" spans="1:4" ht="15">
      <c r="A128" s="2">
        <v>2019</v>
      </c>
      <c r="B128" s="2" t="s">
        <v>141</v>
      </c>
      <c r="C128" s="2" t="s">
        <v>51</v>
      </c>
      <c r="D128" s="2">
        <v>5.4</v>
      </c>
    </row>
    <row r="129" spans="1:4" ht="15">
      <c r="A129" s="2">
        <v>2020</v>
      </c>
      <c r="B129" s="2" t="s">
        <v>141</v>
      </c>
      <c r="C129" s="2" t="s">
        <v>53</v>
      </c>
      <c r="D129" s="2">
        <v>7.3</v>
      </c>
    </row>
    <row r="130" spans="1:4" ht="15">
      <c r="A130" s="2">
        <v>2020</v>
      </c>
      <c r="B130" s="2" t="s">
        <v>141</v>
      </c>
      <c r="C130" s="2" t="s">
        <v>48</v>
      </c>
      <c r="D130" s="2">
        <v>36.4</v>
      </c>
    </row>
    <row r="131" spans="1:4" ht="15">
      <c r="A131" s="2">
        <v>2020</v>
      </c>
      <c r="B131" s="2" t="s">
        <v>141</v>
      </c>
      <c r="C131" s="2" t="s">
        <v>79</v>
      </c>
      <c r="D131" s="2">
        <v>51.8</v>
      </c>
    </row>
    <row r="132" spans="1:4" ht="15">
      <c r="A132" s="2">
        <v>2020</v>
      </c>
      <c r="B132" s="2" t="s">
        <v>141</v>
      </c>
      <c r="C132" s="2" t="s">
        <v>51</v>
      </c>
      <c r="D132" s="2">
        <v>4.5999999999999996</v>
      </c>
    </row>
    <row r="133" spans="1:4" ht="15">
      <c r="A133" s="2">
        <v>2020</v>
      </c>
      <c r="B133" s="2" t="s">
        <v>140</v>
      </c>
      <c r="C133" s="2" t="s">
        <v>48</v>
      </c>
      <c r="D133" s="2">
        <v>100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8324F32B-BCB0-4EC5-9C26-8A1DAD815041}"/>
</file>

<file path=customXml/itemProps2.xml><?xml version="1.0" encoding="utf-8"?>
<ds:datastoreItem xmlns:ds="http://schemas.openxmlformats.org/officeDocument/2006/customXml" ds:itemID="{E1EE738C-4EBA-4834-B83E-BE405515F8B2}"/>
</file>

<file path=customXml/itemProps3.xml><?xml version="1.0" encoding="utf-8"?>
<ds:datastoreItem xmlns:ds="http://schemas.openxmlformats.org/officeDocument/2006/customXml" ds:itemID="{1AD2F842-A716-48E7-A65D-09A78C10A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Henderson</dc:creator>
  <cp:keywords/>
  <dc:description/>
  <cp:lastModifiedBy>Christopher Henderson</cp:lastModifiedBy>
  <cp:revision/>
  <dcterms:created xsi:type="dcterms:W3CDTF">2021-11-16T20:44:57Z</dcterms:created>
  <dcterms:modified xsi:type="dcterms:W3CDTF">2022-04-28T22:02:01Z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